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7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8.xml" ContentType="application/vnd.openxmlformats-officedocument.drawing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9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10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1.xml" ContentType="application/vnd.openxmlformats-officedocument.drawing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drawings/drawing12.xml" ContentType="application/vnd.openxmlformats-officedocument.drawing+xml"/>
  <Override PartName="/xl/charts/chart136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7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8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9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40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1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2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3.xml" ContentType="application/vnd.openxmlformats-officedocument.drawing+xml"/>
  <Override PartName="/xl/charts/chart143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4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5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6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7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8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9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1"/>
  <workbookPr/>
  <mc:AlternateContent xmlns:mc="http://schemas.openxmlformats.org/markup-compatibility/2006">
    <mc:Choice Requires="x15">
      <x15ac:absPath xmlns:x15ac="http://schemas.microsoft.com/office/spreadsheetml/2010/11/ac" url="C:\Users\adewynter\Downloads\Annotator\"/>
    </mc:Choice>
  </mc:AlternateContent>
  <xr:revisionPtr revIDLastSave="0" documentId="13_ncr:1_{6252D45B-6011-41BE-ABDE-F5F20B3C5500}" xr6:coauthVersionLast="47" xr6:coauthVersionMax="47" xr10:uidLastSave="{00000000-0000-0000-0000-000000000000}"/>
  <bookViews>
    <workbookView xWindow="4815" yWindow="375" windowWidth="9750" windowHeight="11355" firstSheet="18" activeTab="19" xr2:uid="{C15437C1-C4E7-44AF-B9B3-200465270C48}"/>
  </bookViews>
  <sheets>
    <sheet name="PARITY Accuracy" sheetId="1" r:id="rId1"/>
    <sheet name="PARITY Errors" sheetId="2" r:id="rId2"/>
    <sheet name="Pattern_Matching Accuracy" sheetId="27" r:id="rId3"/>
    <sheet name="Pattern_Matching Errors" sheetId="4" r:id="rId4"/>
    <sheet name="Reversal Accuracy" sheetId="28" r:id="rId5"/>
    <sheet name="Reversal Errors" sheetId="6" r:id="rId6"/>
    <sheet name="Stack Accuracy" sheetId="29" r:id="rId7"/>
    <sheet name="Stack Errors" sheetId="8" r:id="rId8"/>
    <sheet name="Vending_Machine Accuracy" sheetId="30" r:id="rId9"/>
    <sheet name="Vending_Machine Errors" sheetId="10" r:id="rId10"/>
    <sheet name="Vending_Machine_Sum Accuracy" sheetId="31" r:id="rId11"/>
    <sheet name="Vending_Machine_Sum Errors" sheetId="12" r:id="rId12"/>
    <sheet name="MazeComplete Accuracy" sheetId="32" r:id="rId13"/>
    <sheet name="MazeComplete Errors" sheetId="14" r:id="rId14"/>
    <sheet name="MazeSolve Accuracy" sheetId="33" r:id="rId15"/>
    <sheet name="MazeSolve Errors" sheetId="16" r:id="rId16"/>
    <sheet name="Hamiltonian Accuracy" sheetId="34" r:id="rId17"/>
    <sheet name="Hamiltonian Errors" sheetId="18" r:id="rId18"/>
    <sheet name="PlotsAll" sheetId="26" r:id="rId19"/>
    <sheet name="Avgs no fails Accuracy" sheetId="21" r:id="rId20"/>
    <sheet name="avgs no fails no vms accuracy" sheetId="35" r:id="rId21"/>
    <sheet name="Averages Accuracy" sheetId="19" r:id="rId22"/>
    <sheet name="Averages Errors" sheetId="20" r:id="rId23"/>
    <sheet name="Avgs no fails Errors" sheetId="22" r:id="rId24"/>
    <sheet name="Failure Counts Errors" sheetId="24" r:id="rId25"/>
    <sheet name="Failure Counts Accuracy" sheetId="23" r:id="rId26"/>
    <sheet name="Failure Counts Accuracy (2)" sheetId="25" r:id="rId27"/>
  </sheets>
  <externalReferences>
    <externalReference r:id="rId28"/>
    <externalReference r:id="rId2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49" i="34" l="1"/>
  <c r="I249" i="34"/>
  <c r="N248" i="34"/>
  <c r="I248" i="34"/>
  <c r="N247" i="34"/>
  <c r="I247" i="34"/>
  <c r="N246" i="34"/>
  <c r="I246" i="34"/>
  <c r="N245" i="34"/>
  <c r="I245" i="34"/>
  <c r="N244" i="34"/>
  <c r="I244" i="34"/>
  <c r="N243" i="34"/>
  <c r="I243" i="34"/>
  <c r="N242" i="34"/>
  <c r="I242" i="34"/>
  <c r="N241" i="34"/>
  <c r="I241" i="34"/>
  <c r="N240" i="34"/>
  <c r="I240" i="34"/>
  <c r="N239" i="34"/>
  <c r="I239" i="34"/>
  <c r="N238" i="34"/>
  <c r="I238" i="34"/>
  <c r="N237" i="34"/>
  <c r="K237" i="34"/>
  <c r="I237" i="34"/>
  <c r="W236" i="34"/>
  <c r="U236" i="34"/>
  <c r="S236" i="34"/>
  <c r="Q236" i="34"/>
  <c r="N236" i="34"/>
  <c r="L236" i="34"/>
  <c r="L237" i="34" s="1"/>
  <c r="K236" i="34"/>
  <c r="I236" i="34"/>
  <c r="W235" i="34"/>
  <c r="U235" i="34"/>
  <c r="T235" i="34"/>
  <c r="S235" i="34"/>
  <c r="R235" i="34"/>
  <c r="Q235" i="34"/>
  <c r="N235" i="34"/>
  <c r="L235" i="34"/>
  <c r="K235" i="34"/>
  <c r="I235" i="34"/>
  <c r="W234" i="34"/>
  <c r="U234" i="34"/>
  <c r="T234" i="34"/>
  <c r="S234" i="34"/>
  <c r="R234" i="34"/>
  <c r="Q234" i="34"/>
  <c r="P234" i="34"/>
  <c r="N234" i="34"/>
  <c r="L234" i="34"/>
  <c r="K234" i="34"/>
  <c r="I234" i="34"/>
  <c r="W233" i="34"/>
  <c r="V233" i="34"/>
  <c r="U233" i="34"/>
  <c r="T233" i="34"/>
  <c r="S233" i="34"/>
  <c r="R233" i="34"/>
  <c r="Q233" i="34"/>
  <c r="P233" i="34"/>
  <c r="N233" i="34"/>
  <c r="L233" i="34"/>
  <c r="K233" i="34"/>
  <c r="I233" i="34"/>
  <c r="W232" i="34"/>
  <c r="V232" i="34"/>
  <c r="U232" i="34"/>
  <c r="T232" i="34"/>
  <c r="S232" i="34"/>
  <c r="R232" i="34"/>
  <c r="Q232" i="34"/>
  <c r="P232" i="34"/>
  <c r="N232" i="34"/>
  <c r="L232" i="34"/>
  <c r="L242" i="34" s="1" a="1"/>
  <c r="L242" i="34" s="1"/>
  <c r="K232" i="34"/>
  <c r="I232" i="34"/>
  <c r="N231" i="34"/>
  <c r="I231" i="34"/>
  <c r="N230" i="34"/>
  <c r="I230" i="34"/>
  <c r="N229" i="34"/>
  <c r="I229" i="34"/>
  <c r="N228" i="34"/>
  <c r="I228" i="34"/>
  <c r="N227" i="34"/>
  <c r="I227" i="34"/>
  <c r="N226" i="34"/>
  <c r="I226" i="34"/>
  <c r="N225" i="34"/>
  <c r="I225" i="34"/>
  <c r="W224" i="34"/>
  <c r="U224" i="34"/>
  <c r="S224" i="34"/>
  <c r="Q224" i="34"/>
  <c r="N224" i="34"/>
  <c r="L224" i="34"/>
  <c r="L225" i="34" s="1"/>
  <c r="I224" i="34"/>
  <c r="W223" i="34"/>
  <c r="U223" i="34"/>
  <c r="T223" i="34"/>
  <c r="S223" i="34"/>
  <c r="R223" i="34"/>
  <c r="Q223" i="34"/>
  <c r="N223" i="34"/>
  <c r="L223" i="34"/>
  <c r="K223" i="34"/>
  <c r="I223" i="34"/>
  <c r="W222" i="34"/>
  <c r="U222" i="34"/>
  <c r="T222" i="34"/>
  <c r="S222" i="34"/>
  <c r="R222" i="34"/>
  <c r="Q222" i="34"/>
  <c r="P222" i="34"/>
  <c r="N222" i="34"/>
  <c r="L222" i="34"/>
  <c r="K222" i="34"/>
  <c r="I222" i="34"/>
  <c r="W221" i="34"/>
  <c r="V221" i="34"/>
  <c r="U221" i="34"/>
  <c r="T221" i="34"/>
  <c r="S221" i="34"/>
  <c r="R221" i="34"/>
  <c r="Q221" i="34"/>
  <c r="P221" i="34"/>
  <c r="N221" i="34"/>
  <c r="L221" i="34"/>
  <c r="K221" i="34"/>
  <c r="I221" i="34"/>
  <c r="W220" i="34"/>
  <c r="V220" i="34"/>
  <c r="U220" i="34"/>
  <c r="T220" i="34"/>
  <c r="S220" i="34"/>
  <c r="R220" i="34"/>
  <c r="Q220" i="34"/>
  <c r="P220" i="34"/>
  <c r="N220" i="34"/>
  <c r="L220" i="34"/>
  <c r="L228" i="34" s="1" a="1"/>
  <c r="L228" i="34" s="1"/>
  <c r="K220" i="34"/>
  <c r="I220" i="34"/>
  <c r="N213" i="34"/>
  <c r="I213" i="34"/>
  <c r="N212" i="34"/>
  <c r="I212" i="34"/>
  <c r="N211" i="34"/>
  <c r="I211" i="34"/>
  <c r="N210" i="34"/>
  <c r="I210" i="34"/>
  <c r="N209" i="34"/>
  <c r="I209" i="34"/>
  <c r="N208" i="34"/>
  <c r="I208" i="34"/>
  <c r="N207" i="34"/>
  <c r="I207" i="34"/>
  <c r="N206" i="34"/>
  <c r="I206" i="34"/>
  <c r="N205" i="34"/>
  <c r="I205" i="34"/>
  <c r="N204" i="34"/>
  <c r="I204" i="34"/>
  <c r="N203" i="34"/>
  <c r="I203" i="34"/>
  <c r="N202" i="34"/>
  <c r="I202" i="34"/>
  <c r="N201" i="34"/>
  <c r="I201" i="34"/>
  <c r="W200" i="34"/>
  <c r="U200" i="34"/>
  <c r="T200" i="34"/>
  <c r="S200" i="34"/>
  <c r="R200" i="34"/>
  <c r="Q200" i="34"/>
  <c r="P200" i="34"/>
  <c r="N200" i="34"/>
  <c r="L200" i="34"/>
  <c r="L201" i="34" s="1"/>
  <c r="K200" i="34"/>
  <c r="I200" i="34"/>
  <c r="W199" i="34"/>
  <c r="U199" i="34"/>
  <c r="T199" i="34"/>
  <c r="S199" i="34"/>
  <c r="R199" i="34"/>
  <c r="Q199" i="34"/>
  <c r="P199" i="34"/>
  <c r="N199" i="34"/>
  <c r="L199" i="34"/>
  <c r="K199" i="34"/>
  <c r="I199" i="34"/>
  <c r="W198" i="34"/>
  <c r="V198" i="34"/>
  <c r="U198" i="34"/>
  <c r="T198" i="34"/>
  <c r="S198" i="34"/>
  <c r="R198" i="34"/>
  <c r="Q198" i="34"/>
  <c r="P198" i="34"/>
  <c r="N198" i="34"/>
  <c r="L198" i="34"/>
  <c r="K198" i="34"/>
  <c r="I198" i="34"/>
  <c r="W197" i="34"/>
  <c r="V197" i="34"/>
  <c r="U197" i="34"/>
  <c r="T197" i="34"/>
  <c r="S197" i="34"/>
  <c r="R197" i="34"/>
  <c r="Q197" i="34"/>
  <c r="P197" i="34"/>
  <c r="N197" i="34"/>
  <c r="L197" i="34"/>
  <c r="K197" i="34"/>
  <c r="I197" i="34"/>
  <c r="W196" i="34"/>
  <c r="V196" i="34"/>
  <c r="U196" i="34"/>
  <c r="T196" i="34"/>
  <c r="S196" i="34"/>
  <c r="R196" i="34"/>
  <c r="Q196" i="34"/>
  <c r="P196" i="34"/>
  <c r="N196" i="34"/>
  <c r="L196" i="34"/>
  <c r="L206" i="34" s="1" a="1"/>
  <c r="L206" i="34" s="1"/>
  <c r="K196" i="34"/>
  <c r="I196" i="34"/>
  <c r="N195" i="34"/>
  <c r="I195" i="34"/>
  <c r="N194" i="34"/>
  <c r="I194" i="34"/>
  <c r="N193" i="34"/>
  <c r="I193" i="34"/>
  <c r="N192" i="34"/>
  <c r="I192" i="34"/>
  <c r="N191" i="34"/>
  <c r="I191" i="34"/>
  <c r="N190" i="34"/>
  <c r="I190" i="34"/>
  <c r="T189" i="34"/>
  <c r="R189" i="34"/>
  <c r="P189" i="34"/>
  <c r="N189" i="34"/>
  <c r="I189" i="34"/>
  <c r="W188" i="34"/>
  <c r="U188" i="34"/>
  <c r="T188" i="34"/>
  <c r="S188" i="34"/>
  <c r="R188" i="34"/>
  <c r="Q188" i="34"/>
  <c r="P188" i="34"/>
  <c r="N188" i="34"/>
  <c r="L188" i="34"/>
  <c r="L189" i="34" s="1"/>
  <c r="K188" i="34"/>
  <c r="I188" i="34"/>
  <c r="W187" i="34"/>
  <c r="U187" i="34"/>
  <c r="T187" i="34"/>
  <c r="S187" i="34"/>
  <c r="R187" i="34"/>
  <c r="Q187" i="34"/>
  <c r="P187" i="34"/>
  <c r="N187" i="34"/>
  <c r="L187" i="34"/>
  <c r="K187" i="34"/>
  <c r="I187" i="34"/>
  <c r="W186" i="34"/>
  <c r="V186" i="34"/>
  <c r="U186" i="34"/>
  <c r="T186" i="34"/>
  <c r="S186" i="34"/>
  <c r="R186" i="34"/>
  <c r="Q186" i="34"/>
  <c r="P186" i="34"/>
  <c r="N186" i="34"/>
  <c r="L186" i="34"/>
  <c r="K186" i="34"/>
  <c r="I186" i="34"/>
  <c r="W185" i="34"/>
  <c r="V185" i="34"/>
  <c r="U185" i="34"/>
  <c r="T185" i="34"/>
  <c r="S185" i="34"/>
  <c r="R185" i="34"/>
  <c r="Q185" i="34"/>
  <c r="P185" i="34"/>
  <c r="N185" i="34"/>
  <c r="L185" i="34"/>
  <c r="K185" i="34"/>
  <c r="I185" i="34"/>
  <c r="W184" i="34"/>
  <c r="V184" i="34"/>
  <c r="U184" i="34"/>
  <c r="T184" i="34"/>
  <c r="S184" i="34"/>
  <c r="R184" i="34"/>
  <c r="Q184" i="34"/>
  <c r="P184" i="34"/>
  <c r="N184" i="34"/>
  <c r="L184" i="34"/>
  <c r="L192" i="34" s="1" a="1"/>
  <c r="L192" i="34" s="1"/>
  <c r="K184" i="34"/>
  <c r="I184" i="34"/>
  <c r="N177" i="34"/>
  <c r="I177" i="34"/>
  <c r="N176" i="34"/>
  <c r="I176" i="34"/>
  <c r="N175" i="34"/>
  <c r="I175" i="34"/>
  <c r="N174" i="34"/>
  <c r="I174" i="34"/>
  <c r="N173" i="34"/>
  <c r="I173" i="34"/>
  <c r="N172" i="34"/>
  <c r="I172" i="34"/>
  <c r="N171" i="34"/>
  <c r="I171" i="34"/>
  <c r="N170" i="34"/>
  <c r="I170" i="34"/>
  <c r="N169" i="34"/>
  <c r="I169" i="34"/>
  <c r="N168" i="34"/>
  <c r="I168" i="34"/>
  <c r="N167" i="34"/>
  <c r="I167" i="34"/>
  <c r="N166" i="34"/>
  <c r="I166" i="34"/>
  <c r="T165" i="34"/>
  <c r="R165" i="34"/>
  <c r="P165" i="34"/>
  <c r="N165" i="34"/>
  <c r="K165" i="34"/>
  <c r="I165" i="34"/>
  <c r="W164" i="34"/>
  <c r="U164" i="34"/>
  <c r="T164" i="34"/>
  <c r="S164" i="34"/>
  <c r="R164" i="34"/>
  <c r="Q164" i="34"/>
  <c r="P164" i="34"/>
  <c r="N164" i="34"/>
  <c r="L164" i="34"/>
  <c r="L165" i="34" s="1"/>
  <c r="K164" i="34"/>
  <c r="I164" i="34"/>
  <c r="W163" i="34"/>
  <c r="V163" i="34"/>
  <c r="U163" i="34"/>
  <c r="T163" i="34"/>
  <c r="S163" i="34"/>
  <c r="R163" i="34"/>
  <c r="Q163" i="34"/>
  <c r="P163" i="34"/>
  <c r="N163" i="34"/>
  <c r="L163" i="34"/>
  <c r="K163" i="34"/>
  <c r="I163" i="34"/>
  <c r="W162" i="34"/>
  <c r="V162" i="34"/>
  <c r="U162" i="34"/>
  <c r="T162" i="34"/>
  <c r="S162" i="34"/>
  <c r="R162" i="34"/>
  <c r="Q162" i="34"/>
  <c r="P162" i="34"/>
  <c r="N162" i="34"/>
  <c r="L162" i="34"/>
  <c r="K162" i="34"/>
  <c r="I162" i="34"/>
  <c r="W161" i="34"/>
  <c r="V161" i="34"/>
  <c r="U161" i="34"/>
  <c r="T161" i="34"/>
  <c r="S161" i="34"/>
  <c r="R161" i="34"/>
  <c r="Q161" i="34"/>
  <c r="P161" i="34"/>
  <c r="N161" i="34"/>
  <c r="L161" i="34"/>
  <c r="K161" i="34"/>
  <c r="I161" i="34"/>
  <c r="W160" i="34"/>
  <c r="V160" i="34"/>
  <c r="U160" i="34"/>
  <c r="T160" i="34"/>
  <c r="S160" i="34"/>
  <c r="R160" i="34"/>
  <c r="Q160" i="34"/>
  <c r="P160" i="34"/>
  <c r="N160" i="34"/>
  <c r="L160" i="34"/>
  <c r="L170" i="34" s="1" a="1"/>
  <c r="L170" i="34" s="1"/>
  <c r="K160" i="34"/>
  <c r="I160" i="34"/>
  <c r="N159" i="34"/>
  <c r="I159" i="34"/>
  <c r="N158" i="34"/>
  <c r="I158" i="34"/>
  <c r="N157" i="34"/>
  <c r="I157" i="34"/>
  <c r="N156" i="34"/>
  <c r="I156" i="34"/>
  <c r="N155" i="34"/>
  <c r="I155" i="34"/>
  <c r="N154" i="34"/>
  <c r="I154" i="34"/>
  <c r="T153" i="34"/>
  <c r="R153" i="34"/>
  <c r="P153" i="34"/>
  <c r="N153" i="34"/>
  <c r="K153" i="34"/>
  <c r="I153" i="34"/>
  <c r="W152" i="34"/>
  <c r="U152" i="34"/>
  <c r="T152" i="34"/>
  <c r="S152" i="34"/>
  <c r="R152" i="34"/>
  <c r="Q152" i="34"/>
  <c r="P152" i="34"/>
  <c r="N152" i="34"/>
  <c r="L152" i="34"/>
  <c r="L153" i="34" s="1"/>
  <c r="K152" i="34"/>
  <c r="I152" i="34"/>
  <c r="W151" i="34"/>
  <c r="V151" i="34"/>
  <c r="U151" i="34"/>
  <c r="T151" i="34"/>
  <c r="S151" i="34"/>
  <c r="R151" i="34"/>
  <c r="Q151" i="34"/>
  <c r="P151" i="34"/>
  <c r="N151" i="34"/>
  <c r="L151" i="34"/>
  <c r="K151" i="34"/>
  <c r="I151" i="34"/>
  <c r="W150" i="34"/>
  <c r="V150" i="34"/>
  <c r="U150" i="34"/>
  <c r="T150" i="34"/>
  <c r="S150" i="34"/>
  <c r="R150" i="34"/>
  <c r="Q150" i="34"/>
  <c r="P150" i="34"/>
  <c r="N150" i="34"/>
  <c r="L150" i="34"/>
  <c r="K150" i="34"/>
  <c r="I150" i="34"/>
  <c r="W149" i="34"/>
  <c r="V149" i="34"/>
  <c r="U149" i="34"/>
  <c r="T149" i="34"/>
  <c r="S149" i="34"/>
  <c r="R149" i="34"/>
  <c r="Q149" i="34"/>
  <c r="P149" i="34"/>
  <c r="N149" i="34"/>
  <c r="L149" i="34"/>
  <c r="K149" i="34"/>
  <c r="I149" i="34"/>
  <c r="W148" i="34"/>
  <c r="V148" i="34"/>
  <c r="U148" i="34"/>
  <c r="T148" i="34"/>
  <c r="S148" i="34"/>
  <c r="R148" i="34"/>
  <c r="Q148" i="34"/>
  <c r="P148" i="34"/>
  <c r="N148" i="34"/>
  <c r="L148" i="34"/>
  <c r="L156" i="34" s="1" a="1"/>
  <c r="L156" i="34" s="1"/>
  <c r="K148" i="34"/>
  <c r="I148" i="34"/>
  <c r="N141" i="34"/>
  <c r="I141" i="34"/>
  <c r="N140" i="34"/>
  <c r="I140" i="34"/>
  <c r="N139" i="34"/>
  <c r="I139" i="34"/>
  <c r="N138" i="34"/>
  <c r="I138" i="34"/>
  <c r="N137" i="34"/>
  <c r="I137" i="34"/>
  <c r="N136" i="34"/>
  <c r="I136" i="34"/>
  <c r="N135" i="34"/>
  <c r="I135" i="34"/>
  <c r="N134" i="34"/>
  <c r="I134" i="34"/>
  <c r="N133" i="34"/>
  <c r="I133" i="34"/>
  <c r="N132" i="34"/>
  <c r="I132" i="34"/>
  <c r="N131" i="34"/>
  <c r="I131" i="34"/>
  <c r="N130" i="34"/>
  <c r="I130" i="34"/>
  <c r="T129" i="34"/>
  <c r="R129" i="34"/>
  <c r="P129" i="34"/>
  <c r="N129" i="34"/>
  <c r="K129" i="34"/>
  <c r="I129" i="34"/>
  <c r="W128" i="34"/>
  <c r="U128" i="34"/>
  <c r="T128" i="34"/>
  <c r="S128" i="34"/>
  <c r="R128" i="34"/>
  <c r="Q128" i="34"/>
  <c r="P128" i="34"/>
  <c r="N128" i="34"/>
  <c r="L128" i="34"/>
  <c r="L129" i="34" s="1"/>
  <c r="K128" i="34"/>
  <c r="I128" i="34"/>
  <c r="W127" i="34"/>
  <c r="V127" i="34"/>
  <c r="U127" i="34"/>
  <c r="T127" i="34"/>
  <c r="S127" i="34"/>
  <c r="R127" i="34"/>
  <c r="Q127" i="34"/>
  <c r="P127" i="34"/>
  <c r="N127" i="34"/>
  <c r="L127" i="34"/>
  <c r="K127" i="34"/>
  <c r="I127" i="34"/>
  <c r="W126" i="34"/>
  <c r="V126" i="34"/>
  <c r="U126" i="34"/>
  <c r="T126" i="34"/>
  <c r="S126" i="34"/>
  <c r="R126" i="34"/>
  <c r="Q126" i="34"/>
  <c r="P126" i="34"/>
  <c r="N126" i="34"/>
  <c r="L126" i="34"/>
  <c r="K126" i="34"/>
  <c r="I126" i="34"/>
  <c r="W125" i="34"/>
  <c r="V125" i="34"/>
  <c r="U125" i="34"/>
  <c r="T125" i="34"/>
  <c r="S125" i="34"/>
  <c r="R125" i="34"/>
  <c r="Q125" i="34"/>
  <c r="P125" i="34"/>
  <c r="N125" i="34"/>
  <c r="L125" i="34"/>
  <c r="K125" i="34"/>
  <c r="I125" i="34"/>
  <c r="W124" i="34"/>
  <c r="V124" i="34"/>
  <c r="U124" i="34"/>
  <c r="T124" i="34"/>
  <c r="S124" i="34"/>
  <c r="R124" i="34"/>
  <c r="Q124" i="34"/>
  <c r="P124" i="34"/>
  <c r="N124" i="34"/>
  <c r="L124" i="34"/>
  <c r="L134" i="34" s="1" a="1"/>
  <c r="L134" i="34" s="1"/>
  <c r="K124" i="34"/>
  <c r="I124" i="34"/>
  <c r="N123" i="34"/>
  <c r="I123" i="34"/>
  <c r="N122" i="34"/>
  <c r="I122" i="34"/>
  <c r="N121" i="34"/>
  <c r="I121" i="34"/>
  <c r="N120" i="34"/>
  <c r="I120" i="34"/>
  <c r="N119" i="34"/>
  <c r="I119" i="34"/>
  <c r="N118" i="34"/>
  <c r="I118" i="34"/>
  <c r="T117" i="34"/>
  <c r="R117" i="34"/>
  <c r="P117" i="34"/>
  <c r="N117" i="34"/>
  <c r="K117" i="34"/>
  <c r="I117" i="34"/>
  <c r="W116" i="34"/>
  <c r="U116" i="34"/>
  <c r="T116" i="34"/>
  <c r="S116" i="34"/>
  <c r="R116" i="34"/>
  <c r="Q116" i="34"/>
  <c r="P116" i="34"/>
  <c r="N116" i="34"/>
  <c r="L116" i="34"/>
  <c r="L117" i="34" s="1"/>
  <c r="K116" i="34"/>
  <c r="I116" i="34"/>
  <c r="W115" i="34"/>
  <c r="V115" i="34"/>
  <c r="U115" i="34"/>
  <c r="T115" i="34"/>
  <c r="S115" i="34"/>
  <c r="R115" i="34"/>
  <c r="Q115" i="34"/>
  <c r="P115" i="34"/>
  <c r="N115" i="34"/>
  <c r="L115" i="34"/>
  <c r="K115" i="34"/>
  <c r="I115" i="34"/>
  <c r="W114" i="34"/>
  <c r="V114" i="34"/>
  <c r="U114" i="34"/>
  <c r="T114" i="34"/>
  <c r="S114" i="34"/>
  <c r="R114" i="34"/>
  <c r="Q114" i="34"/>
  <c r="P114" i="34"/>
  <c r="N114" i="34"/>
  <c r="L114" i="34"/>
  <c r="K114" i="34"/>
  <c r="I114" i="34"/>
  <c r="W113" i="34"/>
  <c r="V113" i="34"/>
  <c r="U113" i="34"/>
  <c r="T113" i="34"/>
  <c r="S113" i="34"/>
  <c r="R113" i="34"/>
  <c r="Q113" i="34"/>
  <c r="P113" i="34"/>
  <c r="N113" i="34"/>
  <c r="L113" i="34"/>
  <c r="K113" i="34"/>
  <c r="I113" i="34"/>
  <c r="W112" i="34"/>
  <c r="V112" i="34"/>
  <c r="U112" i="34"/>
  <c r="T112" i="34"/>
  <c r="S112" i="34"/>
  <c r="R112" i="34"/>
  <c r="Q112" i="34"/>
  <c r="P112" i="34"/>
  <c r="N112" i="34"/>
  <c r="L112" i="34"/>
  <c r="L120" i="34" s="1" a="1"/>
  <c r="L120" i="34" s="1"/>
  <c r="K112" i="34"/>
  <c r="I112" i="34"/>
  <c r="N105" i="34"/>
  <c r="I105" i="34"/>
  <c r="N104" i="34"/>
  <c r="I104" i="34"/>
  <c r="N103" i="34"/>
  <c r="I103" i="34"/>
  <c r="N102" i="34"/>
  <c r="I102" i="34"/>
  <c r="N101" i="34"/>
  <c r="I101" i="34"/>
  <c r="N100" i="34"/>
  <c r="I100" i="34"/>
  <c r="N99" i="34"/>
  <c r="I99" i="34"/>
  <c r="N98" i="34"/>
  <c r="I98" i="34"/>
  <c r="N97" i="34"/>
  <c r="I97" i="34"/>
  <c r="N96" i="34"/>
  <c r="I96" i="34"/>
  <c r="N95" i="34"/>
  <c r="I95" i="34"/>
  <c r="N94" i="34"/>
  <c r="I94" i="34"/>
  <c r="T93" i="34"/>
  <c r="R93" i="34"/>
  <c r="P93" i="34"/>
  <c r="N93" i="34"/>
  <c r="K93" i="34"/>
  <c r="I93" i="34"/>
  <c r="W92" i="34"/>
  <c r="U92" i="34"/>
  <c r="T92" i="34"/>
  <c r="S92" i="34"/>
  <c r="R92" i="34"/>
  <c r="Q92" i="34"/>
  <c r="P92" i="34"/>
  <c r="N92" i="34"/>
  <c r="L92" i="34"/>
  <c r="L93" i="34" s="1"/>
  <c r="K92" i="34"/>
  <c r="I92" i="34"/>
  <c r="W91" i="34"/>
  <c r="V91" i="34"/>
  <c r="U91" i="34"/>
  <c r="T91" i="34"/>
  <c r="S91" i="34"/>
  <c r="R91" i="34"/>
  <c r="Q91" i="34"/>
  <c r="P91" i="34"/>
  <c r="N91" i="34"/>
  <c r="L91" i="34"/>
  <c r="K91" i="34"/>
  <c r="I91" i="34"/>
  <c r="W90" i="34"/>
  <c r="V90" i="34"/>
  <c r="U90" i="34"/>
  <c r="T90" i="34"/>
  <c r="S90" i="34"/>
  <c r="R90" i="34"/>
  <c r="Q90" i="34"/>
  <c r="P90" i="34"/>
  <c r="N90" i="34"/>
  <c r="L90" i="34"/>
  <c r="K90" i="34"/>
  <c r="I90" i="34"/>
  <c r="W89" i="34"/>
  <c r="V89" i="34"/>
  <c r="U89" i="34"/>
  <c r="T89" i="34"/>
  <c r="S89" i="34"/>
  <c r="R89" i="34"/>
  <c r="Q89" i="34"/>
  <c r="P89" i="34"/>
  <c r="N89" i="34"/>
  <c r="L89" i="34"/>
  <c r="K89" i="34"/>
  <c r="I89" i="34"/>
  <c r="AF88" i="34"/>
  <c r="AE88" i="34"/>
  <c r="AD88" i="34"/>
  <c r="AC88" i="34"/>
  <c r="W88" i="34"/>
  <c r="V88" i="34"/>
  <c r="U88" i="34"/>
  <c r="T88" i="34"/>
  <c r="S88" i="34"/>
  <c r="R88" i="34"/>
  <c r="Q88" i="34"/>
  <c r="P88" i="34"/>
  <c r="N88" i="34"/>
  <c r="L88" i="34"/>
  <c r="L98" i="34" s="1" a="1"/>
  <c r="L98" i="34" s="1"/>
  <c r="K88" i="34"/>
  <c r="I88" i="34"/>
  <c r="AF87" i="34"/>
  <c r="AE87" i="34"/>
  <c r="AD87" i="34"/>
  <c r="AC87" i="34"/>
  <c r="N87" i="34"/>
  <c r="I87" i="34"/>
  <c r="AF86" i="34"/>
  <c r="AE86" i="34"/>
  <c r="AD86" i="34"/>
  <c r="AC86" i="34"/>
  <c r="N86" i="34"/>
  <c r="I86" i="34"/>
  <c r="AF85" i="34"/>
  <c r="AE85" i="34"/>
  <c r="AD85" i="34"/>
  <c r="AC85" i="34"/>
  <c r="N85" i="34"/>
  <c r="I85" i="34"/>
  <c r="AF84" i="34"/>
  <c r="AE84" i="34"/>
  <c r="AD84" i="34"/>
  <c r="AC84" i="34"/>
  <c r="N84" i="34"/>
  <c r="I84" i="34"/>
  <c r="AF83" i="34"/>
  <c r="AE83" i="34"/>
  <c r="AD83" i="34"/>
  <c r="AC83" i="34"/>
  <c r="N83" i="34"/>
  <c r="I83" i="34"/>
  <c r="AF82" i="34"/>
  <c r="AE82" i="34"/>
  <c r="AD82" i="34"/>
  <c r="AC82" i="34"/>
  <c r="N82" i="34"/>
  <c r="I82" i="34"/>
  <c r="AF81" i="34"/>
  <c r="AE81" i="34"/>
  <c r="AD81" i="34"/>
  <c r="AC81" i="34"/>
  <c r="T81" i="34"/>
  <c r="R81" i="34"/>
  <c r="P81" i="34"/>
  <c r="N81" i="34"/>
  <c r="K81" i="34"/>
  <c r="I81" i="34"/>
  <c r="AF80" i="34"/>
  <c r="AE80" i="34"/>
  <c r="AD80" i="34"/>
  <c r="AC80" i="34"/>
  <c r="W80" i="34"/>
  <c r="U80" i="34"/>
  <c r="T80" i="34"/>
  <c r="S80" i="34"/>
  <c r="R80" i="34"/>
  <c r="Q80" i="34"/>
  <c r="P80" i="34"/>
  <c r="N80" i="34"/>
  <c r="L80" i="34"/>
  <c r="L81" i="34" s="1"/>
  <c r="K80" i="34"/>
  <c r="I80" i="34"/>
  <c r="AF79" i="34"/>
  <c r="AE79" i="34"/>
  <c r="AD79" i="34"/>
  <c r="AC79" i="34"/>
  <c r="W79" i="34"/>
  <c r="V79" i="34"/>
  <c r="U79" i="34"/>
  <c r="T79" i="34"/>
  <c r="S79" i="34"/>
  <c r="R79" i="34"/>
  <c r="Q79" i="34"/>
  <c r="P79" i="34"/>
  <c r="N79" i="34"/>
  <c r="L79" i="34"/>
  <c r="K79" i="34"/>
  <c r="I79" i="34"/>
  <c r="AF78" i="34"/>
  <c r="AE78" i="34"/>
  <c r="AD78" i="34"/>
  <c r="AC78" i="34"/>
  <c r="W78" i="34"/>
  <c r="V78" i="34"/>
  <c r="U78" i="34"/>
  <c r="T78" i="34"/>
  <c r="S78" i="34"/>
  <c r="R78" i="34"/>
  <c r="Q78" i="34"/>
  <c r="P78" i="34"/>
  <c r="N78" i="34"/>
  <c r="L78" i="34"/>
  <c r="K78" i="34"/>
  <c r="I78" i="34"/>
  <c r="AF77" i="34"/>
  <c r="AE77" i="34"/>
  <c r="AD77" i="34"/>
  <c r="AC77" i="34"/>
  <c r="W77" i="34"/>
  <c r="V77" i="34"/>
  <c r="U77" i="34"/>
  <c r="T77" i="34"/>
  <c r="S77" i="34"/>
  <c r="R77" i="34"/>
  <c r="Q77" i="34"/>
  <c r="P77" i="34"/>
  <c r="N77" i="34"/>
  <c r="L77" i="34"/>
  <c r="K77" i="34"/>
  <c r="I77" i="34"/>
  <c r="AF76" i="34"/>
  <c r="AE76" i="34"/>
  <c r="AD76" i="34"/>
  <c r="AC76" i="34"/>
  <c r="W76" i="34"/>
  <c r="V76" i="34"/>
  <c r="U76" i="34"/>
  <c r="T76" i="34"/>
  <c r="S76" i="34"/>
  <c r="R76" i="34"/>
  <c r="Q76" i="34"/>
  <c r="P76" i="34"/>
  <c r="N76" i="34"/>
  <c r="L76" i="34"/>
  <c r="L84" i="34" s="1" a="1"/>
  <c r="L84" i="34" s="1"/>
  <c r="K76" i="34"/>
  <c r="I76" i="34"/>
  <c r="AF75" i="34"/>
  <c r="AE75" i="34"/>
  <c r="AD75" i="34"/>
  <c r="AC75" i="34"/>
  <c r="AF74" i="34"/>
  <c r="AE74" i="34"/>
  <c r="AD74" i="34"/>
  <c r="AC74" i="34"/>
  <c r="AF73" i="34"/>
  <c r="AE73" i="34"/>
  <c r="AD73" i="34"/>
  <c r="AC73" i="34"/>
  <c r="AF72" i="34"/>
  <c r="AE72" i="34"/>
  <c r="AD72" i="34"/>
  <c r="AC72" i="34"/>
  <c r="AF71" i="34"/>
  <c r="AE71" i="34"/>
  <c r="AD71" i="34"/>
  <c r="AC71" i="34"/>
  <c r="AF70" i="34"/>
  <c r="AE70" i="34"/>
  <c r="AD70" i="34"/>
  <c r="AC70" i="34"/>
  <c r="AF69" i="34"/>
  <c r="AE69" i="34"/>
  <c r="AD69" i="34"/>
  <c r="AC69" i="34"/>
  <c r="N69" i="34"/>
  <c r="I69" i="34"/>
  <c r="AF68" i="34"/>
  <c r="AE68" i="34"/>
  <c r="AD68" i="34"/>
  <c r="AC68" i="34"/>
  <c r="N68" i="34"/>
  <c r="I68" i="34"/>
  <c r="AF67" i="34"/>
  <c r="AE67" i="34"/>
  <c r="AD67" i="34"/>
  <c r="AC67" i="34"/>
  <c r="N67" i="34"/>
  <c r="I67" i="34"/>
  <c r="AF66" i="34"/>
  <c r="AE66" i="34"/>
  <c r="AD66" i="34"/>
  <c r="AC66" i="34"/>
  <c r="N66" i="34"/>
  <c r="I66" i="34"/>
  <c r="AF65" i="34"/>
  <c r="AE65" i="34"/>
  <c r="AD65" i="34"/>
  <c r="AC65" i="34"/>
  <c r="N65" i="34"/>
  <c r="I65" i="34"/>
  <c r="AF64" i="34"/>
  <c r="AE64" i="34"/>
  <c r="AD64" i="34"/>
  <c r="AC64" i="34"/>
  <c r="N64" i="34"/>
  <c r="I64" i="34"/>
  <c r="AF63" i="34"/>
  <c r="AE63" i="34"/>
  <c r="AD63" i="34"/>
  <c r="AC63" i="34"/>
  <c r="N63" i="34"/>
  <c r="I63" i="34"/>
  <c r="AF62" i="34"/>
  <c r="AE62" i="34"/>
  <c r="AD62" i="34"/>
  <c r="AC62" i="34"/>
  <c r="N62" i="34"/>
  <c r="I62" i="34"/>
  <c r="AF61" i="34"/>
  <c r="AE61" i="34"/>
  <c r="AD61" i="34"/>
  <c r="AC61" i="34"/>
  <c r="N61" i="34"/>
  <c r="I61" i="34"/>
  <c r="AF60" i="34"/>
  <c r="AE60" i="34"/>
  <c r="AD60" i="34"/>
  <c r="AC60" i="34"/>
  <c r="N60" i="34"/>
  <c r="I60" i="34"/>
  <c r="AF59" i="34"/>
  <c r="AE59" i="34"/>
  <c r="AD59" i="34"/>
  <c r="AC59" i="34"/>
  <c r="N59" i="34"/>
  <c r="I59" i="34"/>
  <c r="N58" i="34"/>
  <c r="I58" i="34"/>
  <c r="T57" i="34"/>
  <c r="R57" i="34"/>
  <c r="P57" i="34"/>
  <c r="N57" i="34"/>
  <c r="K57" i="34"/>
  <c r="I57" i="34"/>
  <c r="W56" i="34"/>
  <c r="U56" i="34"/>
  <c r="T56" i="34"/>
  <c r="S56" i="34"/>
  <c r="R56" i="34"/>
  <c r="Q56" i="34"/>
  <c r="P56" i="34"/>
  <c r="N56" i="34"/>
  <c r="L56" i="34"/>
  <c r="L57" i="34" s="1"/>
  <c r="K56" i="34"/>
  <c r="I56" i="34"/>
  <c r="W55" i="34"/>
  <c r="V55" i="34"/>
  <c r="U55" i="34"/>
  <c r="T55" i="34"/>
  <c r="S55" i="34"/>
  <c r="R55" i="34"/>
  <c r="Q55" i="34"/>
  <c r="P55" i="34"/>
  <c r="N55" i="34"/>
  <c r="L55" i="34"/>
  <c r="K55" i="34"/>
  <c r="I55" i="34"/>
  <c r="W54" i="34"/>
  <c r="V54" i="34"/>
  <c r="U54" i="34"/>
  <c r="T54" i="34"/>
  <c r="S54" i="34"/>
  <c r="R54" i="34"/>
  <c r="Q54" i="34"/>
  <c r="P54" i="34"/>
  <c r="N54" i="34"/>
  <c r="L54" i="34"/>
  <c r="K54" i="34"/>
  <c r="I54" i="34"/>
  <c r="W53" i="34"/>
  <c r="V53" i="34"/>
  <c r="U53" i="34"/>
  <c r="T53" i="34"/>
  <c r="S53" i="34"/>
  <c r="R53" i="34"/>
  <c r="Q53" i="34"/>
  <c r="P53" i="34"/>
  <c r="N53" i="34"/>
  <c r="L53" i="34"/>
  <c r="K53" i="34"/>
  <c r="I53" i="34"/>
  <c r="W52" i="34"/>
  <c r="V52" i="34"/>
  <c r="U52" i="34"/>
  <c r="T52" i="34"/>
  <c r="S52" i="34"/>
  <c r="R52" i="34"/>
  <c r="Q52" i="34"/>
  <c r="P52" i="34"/>
  <c r="N52" i="34"/>
  <c r="L52" i="34"/>
  <c r="L62" i="34" s="1" a="1"/>
  <c r="L62" i="34" s="1"/>
  <c r="K52" i="34"/>
  <c r="I52" i="34"/>
  <c r="N51" i="34"/>
  <c r="I51" i="34"/>
  <c r="N50" i="34"/>
  <c r="I50" i="34"/>
  <c r="N49" i="34"/>
  <c r="I49" i="34"/>
  <c r="N48" i="34"/>
  <c r="I48" i="34"/>
  <c r="N47" i="34"/>
  <c r="I47" i="34"/>
  <c r="N46" i="34"/>
  <c r="I46" i="34"/>
  <c r="T45" i="34"/>
  <c r="R45" i="34"/>
  <c r="P45" i="34"/>
  <c r="N45" i="34"/>
  <c r="K45" i="34"/>
  <c r="I45" i="34"/>
  <c r="W44" i="34"/>
  <c r="U44" i="34"/>
  <c r="T44" i="34"/>
  <c r="S44" i="34"/>
  <c r="R44" i="34"/>
  <c r="Q44" i="34"/>
  <c r="P44" i="34"/>
  <c r="N44" i="34"/>
  <c r="L44" i="34"/>
  <c r="L45" i="34" s="1"/>
  <c r="K44" i="34"/>
  <c r="I44" i="34"/>
  <c r="AF43" i="34"/>
  <c r="AE43" i="34"/>
  <c r="AD43" i="34"/>
  <c r="AC43" i="34"/>
  <c r="W43" i="34"/>
  <c r="V43" i="34"/>
  <c r="U43" i="34"/>
  <c r="T43" i="34"/>
  <c r="S43" i="34"/>
  <c r="R43" i="34"/>
  <c r="Q43" i="34"/>
  <c r="P43" i="34"/>
  <c r="N43" i="34"/>
  <c r="L43" i="34"/>
  <c r="K43" i="34"/>
  <c r="I43" i="34"/>
  <c r="AF42" i="34"/>
  <c r="AE42" i="34"/>
  <c r="AD42" i="34"/>
  <c r="AC42" i="34"/>
  <c r="W42" i="34"/>
  <c r="V42" i="34"/>
  <c r="U42" i="34"/>
  <c r="T42" i="34"/>
  <c r="S42" i="34"/>
  <c r="R42" i="34"/>
  <c r="Q42" i="34"/>
  <c r="P42" i="34"/>
  <c r="N42" i="34"/>
  <c r="L42" i="34"/>
  <c r="K42" i="34"/>
  <c r="I42" i="34"/>
  <c r="AF41" i="34"/>
  <c r="AE41" i="34"/>
  <c r="AD41" i="34"/>
  <c r="AC41" i="34"/>
  <c r="W41" i="34"/>
  <c r="V41" i="34"/>
  <c r="U41" i="34"/>
  <c r="T41" i="34"/>
  <c r="S41" i="34"/>
  <c r="R41" i="34"/>
  <c r="Q41" i="34"/>
  <c r="P41" i="34"/>
  <c r="N41" i="34"/>
  <c r="L41" i="34"/>
  <c r="K41" i="34"/>
  <c r="I41" i="34"/>
  <c r="AF40" i="34"/>
  <c r="AE40" i="34"/>
  <c r="AD40" i="34"/>
  <c r="AC40" i="34"/>
  <c r="W40" i="34"/>
  <c r="V40" i="34"/>
  <c r="U40" i="34"/>
  <c r="T40" i="34"/>
  <c r="S40" i="34"/>
  <c r="R40" i="34"/>
  <c r="Q40" i="34"/>
  <c r="P40" i="34"/>
  <c r="N40" i="34"/>
  <c r="L40" i="34"/>
  <c r="L48" i="34" s="1" a="1"/>
  <c r="L48" i="34" s="1"/>
  <c r="K40" i="34"/>
  <c r="I40" i="34"/>
  <c r="AF39" i="34"/>
  <c r="AE39" i="34"/>
  <c r="AD39" i="34"/>
  <c r="AC39" i="34"/>
  <c r="AF38" i="34"/>
  <c r="AE38" i="34"/>
  <c r="AD38" i="34"/>
  <c r="AC38" i="34"/>
  <c r="AF37" i="34"/>
  <c r="AE37" i="34"/>
  <c r="AD37" i="34"/>
  <c r="AC37" i="34"/>
  <c r="AF36" i="34"/>
  <c r="AE36" i="34"/>
  <c r="AD36" i="34"/>
  <c r="AC36" i="34"/>
  <c r="AF35" i="34"/>
  <c r="AE35" i="34"/>
  <c r="AD35" i="34"/>
  <c r="AC35" i="34"/>
  <c r="AF34" i="34"/>
  <c r="AE34" i="34"/>
  <c r="AD34" i="34"/>
  <c r="AC34" i="34"/>
  <c r="AF33" i="34"/>
  <c r="AE33" i="34"/>
  <c r="AD33" i="34"/>
  <c r="AC33" i="34"/>
  <c r="N33" i="34"/>
  <c r="I33" i="34"/>
  <c r="AF32" i="34"/>
  <c r="AE32" i="34"/>
  <c r="AD32" i="34"/>
  <c r="AC32" i="34"/>
  <c r="N32" i="34"/>
  <c r="I32" i="34"/>
  <c r="AF31" i="34"/>
  <c r="AE31" i="34"/>
  <c r="AD31" i="34"/>
  <c r="AC31" i="34"/>
  <c r="N31" i="34"/>
  <c r="I31" i="34"/>
  <c r="AF30" i="34"/>
  <c r="AE30" i="34"/>
  <c r="AD30" i="34"/>
  <c r="AC30" i="34"/>
  <c r="N30" i="34"/>
  <c r="I30" i="34"/>
  <c r="AF29" i="34"/>
  <c r="AE29" i="34"/>
  <c r="AD29" i="34"/>
  <c r="AC29" i="34"/>
  <c r="N29" i="34"/>
  <c r="I29" i="34"/>
  <c r="AF28" i="34"/>
  <c r="AE28" i="34"/>
  <c r="AD28" i="34"/>
  <c r="AC28" i="34"/>
  <c r="N28" i="34"/>
  <c r="I28" i="34"/>
  <c r="AF27" i="34"/>
  <c r="AE27" i="34"/>
  <c r="AD27" i="34"/>
  <c r="AC27" i="34"/>
  <c r="N27" i="34"/>
  <c r="I27" i="34"/>
  <c r="AF26" i="34"/>
  <c r="AE26" i="34"/>
  <c r="AD26" i="34"/>
  <c r="AC26" i="34"/>
  <c r="N26" i="34"/>
  <c r="I26" i="34"/>
  <c r="AF25" i="34"/>
  <c r="AE25" i="34"/>
  <c r="AD25" i="34"/>
  <c r="AC25" i="34"/>
  <c r="N25" i="34"/>
  <c r="I25" i="34"/>
  <c r="AF24" i="34"/>
  <c r="AE24" i="34"/>
  <c r="AD24" i="34"/>
  <c r="AC24" i="34"/>
  <c r="N24" i="34"/>
  <c r="I24" i="34"/>
  <c r="AF23" i="34"/>
  <c r="AE23" i="34"/>
  <c r="AD23" i="34"/>
  <c r="AC23" i="34"/>
  <c r="N23" i="34"/>
  <c r="I23" i="34"/>
  <c r="AF22" i="34"/>
  <c r="AE22" i="34"/>
  <c r="AD22" i="34"/>
  <c r="AC22" i="34"/>
  <c r="N22" i="34"/>
  <c r="I22" i="34"/>
  <c r="AF21" i="34"/>
  <c r="AE21" i="34"/>
  <c r="AD21" i="34"/>
  <c r="AC21" i="34"/>
  <c r="T21" i="34"/>
  <c r="R21" i="34"/>
  <c r="P21" i="34"/>
  <c r="N21" i="34"/>
  <c r="K21" i="34"/>
  <c r="I21" i="34"/>
  <c r="AF20" i="34"/>
  <c r="AE20" i="34"/>
  <c r="AD20" i="34"/>
  <c r="AC20" i="34"/>
  <c r="W20" i="34"/>
  <c r="U20" i="34"/>
  <c r="T20" i="34"/>
  <c r="S20" i="34"/>
  <c r="R20" i="34"/>
  <c r="Q20" i="34"/>
  <c r="P20" i="34"/>
  <c r="N20" i="34"/>
  <c r="L20" i="34"/>
  <c r="L21" i="34" s="1"/>
  <c r="K20" i="34"/>
  <c r="I20" i="34"/>
  <c r="AF19" i="34"/>
  <c r="AE19" i="34"/>
  <c r="AD19" i="34"/>
  <c r="AC19" i="34"/>
  <c r="W19" i="34"/>
  <c r="V19" i="34"/>
  <c r="U19" i="34"/>
  <c r="T19" i="34"/>
  <c r="S19" i="34"/>
  <c r="R19" i="34"/>
  <c r="Q19" i="34"/>
  <c r="P19" i="34"/>
  <c r="N19" i="34"/>
  <c r="L19" i="34"/>
  <c r="K19" i="34"/>
  <c r="I19" i="34"/>
  <c r="AF18" i="34"/>
  <c r="AE18" i="34"/>
  <c r="AD18" i="34"/>
  <c r="AC18" i="34"/>
  <c r="W18" i="34"/>
  <c r="V18" i="34"/>
  <c r="U18" i="34"/>
  <c r="T18" i="34"/>
  <c r="S18" i="34"/>
  <c r="R18" i="34"/>
  <c r="Q18" i="34"/>
  <c r="P18" i="34"/>
  <c r="N18" i="34"/>
  <c r="L18" i="34"/>
  <c r="K18" i="34"/>
  <c r="I18" i="34"/>
  <c r="AF17" i="34"/>
  <c r="AE17" i="34"/>
  <c r="AD17" i="34"/>
  <c r="AC17" i="34"/>
  <c r="W17" i="34"/>
  <c r="V17" i="34"/>
  <c r="U17" i="34"/>
  <c r="T17" i="34"/>
  <c r="S17" i="34"/>
  <c r="R17" i="34"/>
  <c r="Q17" i="34"/>
  <c r="P17" i="34"/>
  <c r="N17" i="34"/>
  <c r="L17" i="34"/>
  <c r="K17" i="34"/>
  <c r="I17" i="34"/>
  <c r="AF16" i="34"/>
  <c r="AE16" i="34"/>
  <c r="AD16" i="34"/>
  <c r="AC16" i="34"/>
  <c r="W16" i="34"/>
  <c r="V16" i="34"/>
  <c r="U16" i="34"/>
  <c r="T16" i="34"/>
  <c r="S16" i="34"/>
  <c r="R16" i="34"/>
  <c r="Q16" i="34"/>
  <c r="P16" i="34"/>
  <c r="N16" i="34"/>
  <c r="L16" i="34"/>
  <c r="L26" i="34" s="1" a="1"/>
  <c r="L26" i="34" s="1"/>
  <c r="K16" i="34"/>
  <c r="I16" i="34"/>
  <c r="AF15" i="34"/>
  <c r="AE15" i="34"/>
  <c r="AD15" i="34"/>
  <c r="AC15" i="34"/>
  <c r="N15" i="34"/>
  <c r="I15" i="34"/>
  <c r="AF14" i="34"/>
  <c r="AE14" i="34"/>
  <c r="AD14" i="34"/>
  <c r="AC14" i="34"/>
  <c r="N14" i="34"/>
  <c r="I14" i="34"/>
  <c r="N13" i="34"/>
  <c r="I13" i="34"/>
  <c r="N12" i="34"/>
  <c r="I12" i="34"/>
  <c r="N11" i="34"/>
  <c r="I11" i="34"/>
  <c r="N10" i="34"/>
  <c r="I10" i="34"/>
  <c r="T9" i="34"/>
  <c r="R9" i="34"/>
  <c r="P9" i="34"/>
  <c r="N9" i="34"/>
  <c r="K9" i="34"/>
  <c r="I9" i="34"/>
  <c r="W8" i="34"/>
  <c r="U8" i="34"/>
  <c r="T8" i="34"/>
  <c r="S8" i="34"/>
  <c r="R8" i="34"/>
  <c r="Q8" i="34"/>
  <c r="P8" i="34"/>
  <c r="N8" i="34"/>
  <c r="L8" i="34"/>
  <c r="L9" i="34" s="1"/>
  <c r="K8" i="34"/>
  <c r="I8" i="34"/>
  <c r="AE7" i="34"/>
  <c r="AD7" i="34"/>
  <c r="AC7" i="34"/>
  <c r="AB7" i="34"/>
  <c r="W7" i="34"/>
  <c r="V7" i="34"/>
  <c r="U7" i="34"/>
  <c r="T7" i="34"/>
  <c r="S7" i="34"/>
  <c r="R7" i="34"/>
  <c r="Q7" i="34"/>
  <c r="P7" i="34"/>
  <c r="N7" i="34"/>
  <c r="L7" i="34"/>
  <c r="K7" i="34"/>
  <c r="I7" i="34"/>
  <c r="W6" i="34"/>
  <c r="V6" i="34"/>
  <c r="U6" i="34"/>
  <c r="T6" i="34"/>
  <c r="S6" i="34"/>
  <c r="R6" i="34"/>
  <c r="Q6" i="34"/>
  <c r="P6" i="34"/>
  <c r="N6" i="34"/>
  <c r="L6" i="34"/>
  <c r="K6" i="34"/>
  <c r="I6" i="34"/>
  <c r="W5" i="34"/>
  <c r="V5" i="34"/>
  <c r="U5" i="34"/>
  <c r="T5" i="34"/>
  <c r="S5" i="34"/>
  <c r="R5" i="34"/>
  <c r="Q5" i="34"/>
  <c r="P5" i="34"/>
  <c r="N5" i="34"/>
  <c r="L5" i="34"/>
  <c r="K5" i="34"/>
  <c r="I5" i="34"/>
  <c r="W4" i="34"/>
  <c r="V4" i="34"/>
  <c r="U4" i="34"/>
  <c r="T4" i="34"/>
  <c r="S4" i="34"/>
  <c r="R4" i="34"/>
  <c r="Q4" i="34"/>
  <c r="P4" i="34"/>
  <c r="N4" i="34"/>
  <c r="L4" i="34"/>
  <c r="L12" i="34" s="1" a="1"/>
  <c r="L12" i="34" s="1"/>
  <c r="K4" i="34"/>
  <c r="I4" i="34"/>
  <c r="N249" i="33"/>
  <c r="I249" i="33"/>
  <c r="N248" i="33"/>
  <c r="I248" i="33"/>
  <c r="N247" i="33"/>
  <c r="I247" i="33"/>
  <c r="N246" i="33"/>
  <c r="I246" i="33"/>
  <c r="N245" i="33"/>
  <c r="I245" i="33"/>
  <c r="N244" i="33"/>
  <c r="I244" i="33"/>
  <c r="N243" i="33"/>
  <c r="I243" i="33"/>
  <c r="N242" i="33"/>
  <c r="I242" i="33"/>
  <c r="N241" i="33"/>
  <c r="I241" i="33"/>
  <c r="N240" i="33"/>
  <c r="I240" i="33"/>
  <c r="N239" i="33"/>
  <c r="I239" i="33"/>
  <c r="N238" i="33"/>
  <c r="I238" i="33"/>
  <c r="N237" i="33"/>
  <c r="I237" i="33"/>
  <c r="W236" i="33"/>
  <c r="U236" i="33"/>
  <c r="S236" i="33"/>
  <c r="Q236" i="33"/>
  <c r="N236" i="33"/>
  <c r="L236" i="33"/>
  <c r="I236" i="33"/>
  <c r="W235" i="33"/>
  <c r="U235" i="33"/>
  <c r="T235" i="33"/>
  <c r="S235" i="33"/>
  <c r="R235" i="33"/>
  <c r="Q235" i="33"/>
  <c r="N235" i="33"/>
  <c r="L235" i="33"/>
  <c r="K235" i="33"/>
  <c r="I235" i="33"/>
  <c r="W234" i="33"/>
  <c r="U234" i="33"/>
  <c r="T234" i="33"/>
  <c r="S234" i="33"/>
  <c r="R234" i="33"/>
  <c r="Q234" i="33"/>
  <c r="P234" i="33"/>
  <c r="N234" i="33"/>
  <c r="L234" i="33"/>
  <c r="K234" i="33"/>
  <c r="I234" i="33"/>
  <c r="W233" i="33"/>
  <c r="V233" i="33"/>
  <c r="U233" i="33"/>
  <c r="T233" i="33"/>
  <c r="S233" i="33"/>
  <c r="R233" i="33"/>
  <c r="Q233" i="33"/>
  <c r="P233" i="33"/>
  <c r="N233" i="33"/>
  <c r="L233" i="33"/>
  <c r="K233" i="33"/>
  <c r="I233" i="33"/>
  <c r="W232" i="33"/>
  <c r="V232" i="33"/>
  <c r="U232" i="33"/>
  <c r="T232" i="33"/>
  <c r="S232" i="33"/>
  <c r="R232" i="33"/>
  <c r="Q232" i="33"/>
  <c r="P232" i="33"/>
  <c r="N232" i="33"/>
  <c r="L232" i="33"/>
  <c r="L242" i="33" s="1" a="1"/>
  <c r="L242" i="33" s="1"/>
  <c r="K232" i="33"/>
  <c r="I232" i="33"/>
  <c r="N231" i="33"/>
  <c r="I231" i="33"/>
  <c r="N230" i="33"/>
  <c r="I230" i="33"/>
  <c r="N229" i="33"/>
  <c r="I229" i="33"/>
  <c r="N228" i="33"/>
  <c r="I228" i="33"/>
  <c r="N227" i="33"/>
  <c r="I227" i="33"/>
  <c r="N226" i="33"/>
  <c r="I226" i="33"/>
  <c r="N225" i="33"/>
  <c r="I225" i="33"/>
  <c r="W224" i="33"/>
  <c r="U224" i="33"/>
  <c r="S224" i="33"/>
  <c r="Q224" i="33"/>
  <c r="N224" i="33"/>
  <c r="L224" i="33"/>
  <c r="I224" i="33"/>
  <c r="W223" i="33"/>
  <c r="U223" i="33"/>
  <c r="T223" i="33"/>
  <c r="S223" i="33"/>
  <c r="R223" i="33"/>
  <c r="Q223" i="33"/>
  <c r="N223" i="33"/>
  <c r="L223" i="33"/>
  <c r="K223" i="33"/>
  <c r="I223" i="33"/>
  <c r="W222" i="33"/>
  <c r="U222" i="33"/>
  <c r="T222" i="33"/>
  <c r="S222" i="33"/>
  <c r="R222" i="33"/>
  <c r="Q222" i="33"/>
  <c r="P222" i="33"/>
  <c r="N222" i="33"/>
  <c r="L222" i="33"/>
  <c r="K222" i="33"/>
  <c r="I222" i="33"/>
  <c r="W221" i="33"/>
  <c r="V221" i="33"/>
  <c r="U221" i="33"/>
  <c r="T221" i="33"/>
  <c r="S221" i="33"/>
  <c r="R221" i="33"/>
  <c r="Q221" i="33"/>
  <c r="P221" i="33"/>
  <c r="N221" i="33"/>
  <c r="L221" i="33"/>
  <c r="K221" i="33"/>
  <c r="I221" i="33"/>
  <c r="W220" i="33"/>
  <c r="V220" i="33"/>
  <c r="U220" i="33"/>
  <c r="T220" i="33"/>
  <c r="S220" i="33"/>
  <c r="R220" i="33"/>
  <c r="Q220" i="33"/>
  <c r="P220" i="33"/>
  <c r="N220" i="33"/>
  <c r="L220" i="33"/>
  <c r="L228" i="33" s="1" a="1"/>
  <c r="L228" i="33" s="1"/>
  <c r="K220" i="33"/>
  <c r="I220" i="33"/>
  <c r="N213" i="33"/>
  <c r="I213" i="33"/>
  <c r="N212" i="33"/>
  <c r="I212" i="33"/>
  <c r="N211" i="33"/>
  <c r="I211" i="33"/>
  <c r="N210" i="33"/>
  <c r="I210" i="33"/>
  <c r="N209" i="33"/>
  <c r="I209" i="33"/>
  <c r="N208" i="33"/>
  <c r="I208" i="33"/>
  <c r="N207" i="33"/>
  <c r="I207" i="33"/>
  <c r="N206" i="33"/>
  <c r="I206" i="33"/>
  <c r="N205" i="33"/>
  <c r="I205" i="33"/>
  <c r="N204" i="33"/>
  <c r="I204" i="33"/>
  <c r="N203" i="33"/>
  <c r="I203" i="33"/>
  <c r="N202" i="33"/>
  <c r="I202" i="33"/>
  <c r="N201" i="33"/>
  <c r="I201" i="33"/>
  <c r="W200" i="33"/>
  <c r="U200" i="33"/>
  <c r="S200" i="33"/>
  <c r="Q200" i="33"/>
  <c r="N200" i="33"/>
  <c r="L200" i="33"/>
  <c r="I200" i="33"/>
  <c r="W199" i="33"/>
  <c r="U199" i="33"/>
  <c r="T199" i="33"/>
  <c r="S199" i="33"/>
  <c r="R199" i="33"/>
  <c r="Q199" i="33"/>
  <c r="N199" i="33"/>
  <c r="L199" i="33"/>
  <c r="K199" i="33"/>
  <c r="I199" i="33"/>
  <c r="W198" i="33"/>
  <c r="V198" i="33"/>
  <c r="U198" i="33"/>
  <c r="T198" i="33"/>
  <c r="S198" i="33"/>
  <c r="R198" i="33"/>
  <c r="Q198" i="33"/>
  <c r="P198" i="33"/>
  <c r="N198" i="33"/>
  <c r="L198" i="33"/>
  <c r="K198" i="33"/>
  <c r="I198" i="33"/>
  <c r="W197" i="33"/>
  <c r="V197" i="33"/>
  <c r="U197" i="33"/>
  <c r="T197" i="33"/>
  <c r="S197" i="33"/>
  <c r="R197" i="33"/>
  <c r="Q197" i="33"/>
  <c r="P197" i="33"/>
  <c r="N197" i="33"/>
  <c r="L197" i="33"/>
  <c r="K197" i="33"/>
  <c r="I197" i="33"/>
  <c r="W196" i="33"/>
  <c r="V196" i="33"/>
  <c r="U196" i="33"/>
  <c r="T196" i="33"/>
  <c r="S196" i="33"/>
  <c r="R196" i="33"/>
  <c r="Q196" i="33"/>
  <c r="P196" i="33"/>
  <c r="N196" i="33"/>
  <c r="L196" i="33"/>
  <c r="L206" i="33" s="1" a="1"/>
  <c r="L206" i="33" s="1"/>
  <c r="K196" i="33"/>
  <c r="I196" i="33"/>
  <c r="N195" i="33"/>
  <c r="I195" i="33"/>
  <c r="N194" i="33"/>
  <c r="I194" i="33"/>
  <c r="N193" i="33"/>
  <c r="I193" i="33"/>
  <c r="N192" i="33"/>
  <c r="I192" i="33"/>
  <c r="N191" i="33"/>
  <c r="I191" i="33"/>
  <c r="N190" i="33"/>
  <c r="I190" i="33"/>
  <c r="N189" i="33"/>
  <c r="I189" i="33"/>
  <c r="W188" i="33"/>
  <c r="U188" i="33"/>
  <c r="S188" i="33"/>
  <c r="Q188" i="33"/>
  <c r="N188" i="33"/>
  <c r="L188" i="33"/>
  <c r="I188" i="33"/>
  <c r="W187" i="33"/>
  <c r="U187" i="33"/>
  <c r="T187" i="33"/>
  <c r="S187" i="33"/>
  <c r="R187" i="33"/>
  <c r="Q187" i="33"/>
  <c r="N187" i="33"/>
  <c r="L187" i="33"/>
  <c r="K187" i="33"/>
  <c r="I187" i="33"/>
  <c r="W186" i="33"/>
  <c r="V186" i="33"/>
  <c r="U186" i="33"/>
  <c r="T186" i="33"/>
  <c r="S186" i="33"/>
  <c r="R186" i="33"/>
  <c r="Q186" i="33"/>
  <c r="P186" i="33"/>
  <c r="N186" i="33"/>
  <c r="L186" i="33"/>
  <c r="K186" i="33"/>
  <c r="I186" i="33"/>
  <c r="W185" i="33"/>
  <c r="V185" i="33"/>
  <c r="U185" i="33"/>
  <c r="T185" i="33"/>
  <c r="S185" i="33"/>
  <c r="R185" i="33"/>
  <c r="Q185" i="33"/>
  <c r="P185" i="33"/>
  <c r="N185" i="33"/>
  <c r="L185" i="33"/>
  <c r="K185" i="33"/>
  <c r="I185" i="33"/>
  <c r="W184" i="33"/>
  <c r="V184" i="33"/>
  <c r="U184" i="33"/>
  <c r="T184" i="33"/>
  <c r="S184" i="33"/>
  <c r="R184" i="33"/>
  <c r="Q184" i="33"/>
  <c r="P184" i="33"/>
  <c r="N184" i="33"/>
  <c r="L184" i="33"/>
  <c r="L192" i="33" s="1" a="1"/>
  <c r="L192" i="33" s="1"/>
  <c r="K184" i="33"/>
  <c r="I184" i="33"/>
  <c r="N177" i="33"/>
  <c r="I177" i="33"/>
  <c r="N176" i="33"/>
  <c r="I176" i="33"/>
  <c r="N175" i="33"/>
  <c r="I175" i="33"/>
  <c r="N174" i="33"/>
  <c r="I174" i="33"/>
  <c r="N173" i="33"/>
  <c r="I173" i="33"/>
  <c r="N172" i="33"/>
  <c r="I172" i="33"/>
  <c r="N171" i="33"/>
  <c r="I171" i="33"/>
  <c r="N170" i="33"/>
  <c r="I170" i="33"/>
  <c r="N169" i="33"/>
  <c r="I169" i="33"/>
  <c r="N168" i="33"/>
  <c r="I168" i="33"/>
  <c r="N167" i="33"/>
  <c r="I167" i="33"/>
  <c r="N166" i="33"/>
  <c r="I166" i="33"/>
  <c r="V165" i="33"/>
  <c r="T165" i="33"/>
  <c r="R165" i="33"/>
  <c r="P165" i="33"/>
  <c r="N165" i="33"/>
  <c r="K165" i="33"/>
  <c r="I165" i="33"/>
  <c r="W164" i="33"/>
  <c r="V164" i="33"/>
  <c r="U164" i="33"/>
  <c r="T164" i="33"/>
  <c r="S164" i="33"/>
  <c r="R164" i="33"/>
  <c r="Q164" i="33"/>
  <c r="P164" i="33"/>
  <c r="N164" i="33"/>
  <c r="L164" i="33"/>
  <c r="L165" i="33" s="1"/>
  <c r="K164" i="33"/>
  <c r="I164" i="33"/>
  <c r="W163" i="33"/>
  <c r="V163" i="33"/>
  <c r="U163" i="33"/>
  <c r="T163" i="33"/>
  <c r="S163" i="33"/>
  <c r="R163" i="33"/>
  <c r="Q163" i="33"/>
  <c r="P163" i="33"/>
  <c r="N163" i="33"/>
  <c r="L163" i="33"/>
  <c r="K163" i="33"/>
  <c r="I163" i="33"/>
  <c r="W162" i="33"/>
  <c r="V162" i="33"/>
  <c r="U162" i="33"/>
  <c r="T162" i="33"/>
  <c r="S162" i="33"/>
  <c r="R162" i="33"/>
  <c r="Q162" i="33"/>
  <c r="P162" i="33"/>
  <c r="N162" i="33"/>
  <c r="L162" i="33"/>
  <c r="K162" i="33"/>
  <c r="I162" i="33"/>
  <c r="W161" i="33"/>
  <c r="V161" i="33"/>
  <c r="U161" i="33"/>
  <c r="T161" i="33"/>
  <c r="S161" i="33"/>
  <c r="R161" i="33"/>
  <c r="Q161" i="33"/>
  <c r="P161" i="33"/>
  <c r="N161" i="33"/>
  <c r="L161" i="33"/>
  <c r="K161" i="33"/>
  <c r="I161" i="33"/>
  <c r="W160" i="33"/>
  <c r="V160" i="33"/>
  <c r="U160" i="33"/>
  <c r="T160" i="33"/>
  <c r="S160" i="33"/>
  <c r="R160" i="33"/>
  <c r="Q160" i="33"/>
  <c r="P160" i="33"/>
  <c r="N160" i="33"/>
  <c r="L160" i="33"/>
  <c r="L170" i="33" s="1" a="1"/>
  <c r="L170" i="33" s="1"/>
  <c r="K160" i="33"/>
  <c r="I160" i="33"/>
  <c r="N159" i="33"/>
  <c r="I159" i="33"/>
  <c r="N158" i="33"/>
  <c r="I158" i="33"/>
  <c r="N157" i="33"/>
  <c r="I157" i="33"/>
  <c r="N156" i="33"/>
  <c r="I156" i="33"/>
  <c r="N155" i="33"/>
  <c r="I155" i="33"/>
  <c r="N154" i="33"/>
  <c r="I154" i="33"/>
  <c r="V153" i="33"/>
  <c r="T153" i="33"/>
  <c r="R153" i="33"/>
  <c r="P153" i="33"/>
  <c r="N153" i="33"/>
  <c r="K153" i="33"/>
  <c r="I153" i="33"/>
  <c r="W152" i="33"/>
  <c r="V152" i="33"/>
  <c r="U152" i="33"/>
  <c r="T152" i="33"/>
  <c r="S152" i="33"/>
  <c r="R152" i="33"/>
  <c r="Q152" i="33"/>
  <c r="P152" i="33"/>
  <c r="N152" i="33"/>
  <c r="L152" i="33"/>
  <c r="K152" i="33"/>
  <c r="I152" i="33"/>
  <c r="W151" i="33"/>
  <c r="V151" i="33"/>
  <c r="U151" i="33"/>
  <c r="T151" i="33"/>
  <c r="S151" i="33"/>
  <c r="R151" i="33"/>
  <c r="Q151" i="33"/>
  <c r="P151" i="33"/>
  <c r="N151" i="33"/>
  <c r="L151" i="33"/>
  <c r="K151" i="33"/>
  <c r="I151" i="33"/>
  <c r="W150" i="33"/>
  <c r="V150" i="33"/>
  <c r="U150" i="33"/>
  <c r="T150" i="33"/>
  <c r="S150" i="33"/>
  <c r="R150" i="33"/>
  <c r="Q150" i="33"/>
  <c r="P150" i="33"/>
  <c r="N150" i="33"/>
  <c r="L150" i="33"/>
  <c r="K150" i="33"/>
  <c r="I150" i="33"/>
  <c r="W149" i="33"/>
  <c r="V149" i="33"/>
  <c r="U149" i="33"/>
  <c r="T149" i="33"/>
  <c r="S149" i="33"/>
  <c r="R149" i="33"/>
  <c r="Q149" i="33"/>
  <c r="P149" i="33"/>
  <c r="N149" i="33"/>
  <c r="L149" i="33"/>
  <c r="K149" i="33"/>
  <c r="I149" i="33"/>
  <c r="W148" i="33"/>
  <c r="V148" i="33"/>
  <c r="U148" i="33"/>
  <c r="T148" i="33"/>
  <c r="S148" i="33"/>
  <c r="R148" i="33"/>
  <c r="Q148" i="33"/>
  <c r="P148" i="33"/>
  <c r="N148" i="33"/>
  <c r="L148" i="33"/>
  <c r="L156" i="33" s="1" a="1"/>
  <c r="L156" i="33" s="1"/>
  <c r="K148" i="33"/>
  <c r="I148" i="33"/>
  <c r="N141" i="33"/>
  <c r="I141" i="33"/>
  <c r="N140" i="33"/>
  <c r="I140" i="33"/>
  <c r="N139" i="33"/>
  <c r="I139" i="33"/>
  <c r="N138" i="33"/>
  <c r="I138" i="33"/>
  <c r="N137" i="33"/>
  <c r="I137" i="33"/>
  <c r="N136" i="33"/>
  <c r="I136" i="33"/>
  <c r="N135" i="33"/>
  <c r="I135" i="33"/>
  <c r="N134" i="33"/>
  <c r="I134" i="33"/>
  <c r="N133" i="33"/>
  <c r="I133" i="33"/>
  <c r="N132" i="33"/>
  <c r="I132" i="33"/>
  <c r="N131" i="33"/>
  <c r="I131" i="33"/>
  <c r="N130" i="33"/>
  <c r="I130" i="33"/>
  <c r="V129" i="33"/>
  <c r="T129" i="33"/>
  <c r="R129" i="33"/>
  <c r="P129" i="33"/>
  <c r="N129" i="33"/>
  <c r="K129" i="33"/>
  <c r="I129" i="33"/>
  <c r="W128" i="33"/>
  <c r="V128" i="33"/>
  <c r="U128" i="33"/>
  <c r="T128" i="33"/>
  <c r="S128" i="33"/>
  <c r="R128" i="33"/>
  <c r="Q128" i="33"/>
  <c r="P128" i="33"/>
  <c r="N128" i="33"/>
  <c r="L128" i="33"/>
  <c r="L129" i="33" s="1"/>
  <c r="K128" i="33"/>
  <c r="I128" i="33"/>
  <c r="W127" i="33"/>
  <c r="V127" i="33"/>
  <c r="U127" i="33"/>
  <c r="T127" i="33"/>
  <c r="S127" i="33"/>
  <c r="R127" i="33"/>
  <c r="Q127" i="33"/>
  <c r="P127" i="33"/>
  <c r="N127" i="33"/>
  <c r="L127" i="33"/>
  <c r="K127" i="33"/>
  <c r="I127" i="33"/>
  <c r="W126" i="33"/>
  <c r="V126" i="33"/>
  <c r="U126" i="33"/>
  <c r="T126" i="33"/>
  <c r="S126" i="33"/>
  <c r="R126" i="33"/>
  <c r="Q126" i="33"/>
  <c r="P126" i="33"/>
  <c r="N126" i="33"/>
  <c r="L126" i="33"/>
  <c r="K126" i="33"/>
  <c r="I126" i="33"/>
  <c r="W125" i="33"/>
  <c r="V125" i="33"/>
  <c r="U125" i="33"/>
  <c r="T125" i="33"/>
  <c r="S125" i="33"/>
  <c r="R125" i="33"/>
  <c r="Q125" i="33"/>
  <c r="P125" i="33"/>
  <c r="N125" i="33"/>
  <c r="L125" i="33"/>
  <c r="K125" i="33"/>
  <c r="I125" i="33"/>
  <c r="W124" i="33"/>
  <c r="V124" i="33"/>
  <c r="U124" i="33"/>
  <c r="T124" i="33"/>
  <c r="S124" i="33"/>
  <c r="R124" i="33"/>
  <c r="Q124" i="33"/>
  <c r="P124" i="33"/>
  <c r="N124" i="33"/>
  <c r="L124" i="33"/>
  <c r="L134" i="33" s="1" a="1"/>
  <c r="L134" i="33" s="1"/>
  <c r="K124" i="33"/>
  <c r="I124" i="33"/>
  <c r="N123" i="33"/>
  <c r="I123" i="33"/>
  <c r="N122" i="33"/>
  <c r="I122" i="33"/>
  <c r="N121" i="33"/>
  <c r="I121" i="33"/>
  <c r="N120" i="33"/>
  <c r="I120" i="33"/>
  <c r="N119" i="33"/>
  <c r="I119" i="33"/>
  <c r="N118" i="33"/>
  <c r="I118" i="33"/>
  <c r="V117" i="33"/>
  <c r="T117" i="33"/>
  <c r="R117" i="33"/>
  <c r="P117" i="33"/>
  <c r="N117" i="33"/>
  <c r="K117" i="33"/>
  <c r="I117" i="33"/>
  <c r="W116" i="33"/>
  <c r="V116" i="33"/>
  <c r="U116" i="33"/>
  <c r="T116" i="33"/>
  <c r="S116" i="33"/>
  <c r="R116" i="33"/>
  <c r="Q116" i="33"/>
  <c r="P116" i="33"/>
  <c r="N116" i="33"/>
  <c r="L116" i="33"/>
  <c r="K116" i="33"/>
  <c r="I116" i="33"/>
  <c r="W115" i="33"/>
  <c r="V115" i="33"/>
  <c r="U115" i="33"/>
  <c r="T115" i="33"/>
  <c r="S115" i="33"/>
  <c r="R115" i="33"/>
  <c r="Q115" i="33"/>
  <c r="P115" i="33"/>
  <c r="N115" i="33"/>
  <c r="L115" i="33"/>
  <c r="K115" i="33"/>
  <c r="I115" i="33"/>
  <c r="W114" i="33"/>
  <c r="V114" i="33"/>
  <c r="U114" i="33"/>
  <c r="T114" i="33"/>
  <c r="S114" i="33"/>
  <c r="R114" i="33"/>
  <c r="Q114" i="33"/>
  <c r="P114" i="33"/>
  <c r="N114" i="33"/>
  <c r="L114" i="33"/>
  <c r="K114" i="33"/>
  <c r="I114" i="33"/>
  <c r="W113" i="33"/>
  <c r="V113" i="33"/>
  <c r="U113" i="33"/>
  <c r="T113" i="33"/>
  <c r="S113" i="33"/>
  <c r="R113" i="33"/>
  <c r="Q113" i="33"/>
  <c r="P113" i="33"/>
  <c r="N113" i="33"/>
  <c r="L113" i="33"/>
  <c r="K113" i="33"/>
  <c r="I113" i="33"/>
  <c r="W112" i="33"/>
  <c r="V112" i="33"/>
  <c r="U112" i="33"/>
  <c r="T112" i="33"/>
  <c r="S112" i="33"/>
  <c r="R112" i="33"/>
  <c r="Q112" i="33"/>
  <c r="P112" i="33"/>
  <c r="N112" i="33"/>
  <c r="L112" i="33"/>
  <c r="L120" i="33" s="1" a="1"/>
  <c r="L120" i="33" s="1"/>
  <c r="K112" i="33"/>
  <c r="I112" i="33"/>
  <c r="N105" i="33"/>
  <c r="I105" i="33"/>
  <c r="N104" i="33"/>
  <c r="I104" i="33"/>
  <c r="N103" i="33"/>
  <c r="I103" i="33"/>
  <c r="N102" i="33"/>
  <c r="I102" i="33"/>
  <c r="N101" i="33"/>
  <c r="I101" i="33"/>
  <c r="N100" i="33"/>
  <c r="I100" i="33"/>
  <c r="N99" i="33"/>
  <c r="I99" i="33"/>
  <c r="N98" i="33"/>
  <c r="I98" i="33"/>
  <c r="N97" i="33"/>
  <c r="I97" i="33"/>
  <c r="N96" i="33"/>
  <c r="I96" i="33"/>
  <c r="N95" i="33"/>
  <c r="I95" i="33"/>
  <c r="N94" i="33"/>
  <c r="I94" i="33"/>
  <c r="V93" i="33"/>
  <c r="T93" i="33"/>
  <c r="R93" i="33"/>
  <c r="P93" i="33"/>
  <c r="N93" i="33"/>
  <c r="K93" i="33"/>
  <c r="I93" i="33"/>
  <c r="W92" i="33"/>
  <c r="V92" i="33"/>
  <c r="U92" i="33"/>
  <c r="T92" i="33"/>
  <c r="S92" i="33"/>
  <c r="R92" i="33"/>
  <c r="Q92" i="33"/>
  <c r="P92" i="33"/>
  <c r="N92" i="33"/>
  <c r="L92" i="33"/>
  <c r="L93" i="33" s="1"/>
  <c r="K92" i="33"/>
  <c r="I92" i="33"/>
  <c r="W91" i="33"/>
  <c r="V91" i="33"/>
  <c r="U91" i="33"/>
  <c r="T91" i="33"/>
  <c r="S91" i="33"/>
  <c r="R91" i="33"/>
  <c r="Q91" i="33"/>
  <c r="P91" i="33"/>
  <c r="N91" i="33"/>
  <c r="L91" i="33"/>
  <c r="K91" i="33"/>
  <c r="I91" i="33"/>
  <c r="W90" i="33"/>
  <c r="V90" i="33"/>
  <c r="U90" i="33"/>
  <c r="T90" i="33"/>
  <c r="S90" i="33"/>
  <c r="R90" i="33"/>
  <c r="Q90" i="33"/>
  <c r="P90" i="33"/>
  <c r="N90" i="33"/>
  <c r="L90" i="33"/>
  <c r="K90" i="33"/>
  <c r="I90" i="33"/>
  <c r="W89" i="33"/>
  <c r="V89" i="33"/>
  <c r="U89" i="33"/>
  <c r="T89" i="33"/>
  <c r="S89" i="33"/>
  <c r="R89" i="33"/>
  <c r="Q89" i="33"/>
  <c r="P89" i="33"/>
  <c r="N89" i="33"/>
  <c r="L89" i="33"/>
  <c r="K89" i="33"/>
  <c r="I89" i="33"/>
  <c r="AF88" i="33"/>
  <c r="AE88" i="33"/>
  <c r="AD88" i="33"/>
  <c r="AC88" i="33"/>
  <c r="W88" i="33"/>
  <c r="V88" i="33"/>
  <c r="U88" i="33"/>
  <c r="T88" i="33"/>
  <c r="S88" i="33"/>
  <c r="R88" i="33"/>
  <c r="Q88" i="33"/>
  <c r="P88" i="33"/>
  <c r="N88" i="33"/>
  <c r="L88" i="33"/>
  <c r="L98" i="33" s="1" a="1"/>
  <c r="L98" i="33" s="1"/>
  <c r="K88" i="33"/>
  <c r="I88" i="33"/>
  <c r="AF87" i="33"/>
  <c r="AE87" i="33"/>
  <c r="AD87" i="33"/>
  <c r="AC87" i="33"/>
  <c r="N87" i="33"/>
  <c r="I87" i="33"/>
  <c r="AF86" i="33"/>
  <c r="AE86" i="33"/>
  <c r="AD86" i="33"/>
  <c r="AC86" i="33"/>
  <c r="N86" i="33"/>
  <c r="I86" i="33"/>
  <c r="AF85" i="33"/>
  <c r="AE85" i="33"/>
  <c r="AD85" i="33"/>
  <c r="AC85" i="33"/>
  <c r="N85" i="33"/>
  <c r="I85" i="33"/>
  <c r="AF84" i="33"/>
  <c r="AE84" i="33"/>
  <c r="AD84" i="33"/>
  <c r="AC84" i="33"/>
  <c r="N84" i="33"/>
  <c r="I84" i="33"/>
  <c r="AF83" i="33"/>
  <c r="AE83" i="33"/>
  <c r="AD83" i="33"/>
  <c r="AC83" i="33"/>
  <c r="N83" i="33"/>
  <c r="I83" i="33"/>
  <c r="AF82" i="33"/>
  <c r="AE82" i="33"/>
  <c r="AD82" i="33"/>
  <c r="AC82" i="33"/>
  <c r="N82" i="33"/>
  <c r="I82" i="33"/>
  <c r="AF81" i="33"/>
  <c r="AE81" i="33"/>
  <c r="AD81" i="33"/>
  <c r="AC81" i="33"/>
  <c r="V81" i="33"/>
  <c r="T81" i="33"/>
  <c r="R81" i="33"/>
  <c r="P81" i="33"/>
  <c r="N81" i="33"/>
  <c r="K81" i="33"/>
  <c r="I81" i="33"/>
  <c r="AF80" i="33"/>
  <c r="AE80" i="33"/>
  <c r="AD80" i="33"/>
  <c r="AC80" i="33"/>
  <c r="W80" i="33"/>
  <c r="V80" i="33"/>
  <c r="U80" i="33"/>
  <c r="T80" i="33"/>
  <c r="S80" i="33"/>
  <c r="R80" i="33"/>
  <c r="Q80" i="33"/>
  <c r="P80" i="33"/>
  <c r="N80" i="33"/>
  <c r="L80" i="33"/>
  <c r="K80" i="33"/>
  <c r="I80" i="33"/>
  <c r="AF79" i="33"/>
  <c r="AE79" i="33"/>
  <c r="AD79" i="33"/>
  <c r="AC79" i="33"/>
  <c r="W79" i="33"/>
  <c r="V79" i="33"/>
  <c r="U79" i="33"/>
  <c r="T79" i="33"/>
  <c r="S79" i="33"/>
  <c r="R79" i="33"/>
  <c r="Q79" i="33"/>
  <c r="P79" i="33"/>
  <c r="N79" i="33"/>
  <c r="L79" i="33"/>
  <c r="K79" i="33"/>
  <c r="I79" i="33"/>
  <c r="AF78" i="33"/>
  <c r="AE78" i="33"/>
  <c r="AD78" i="33"/>
  <c r="AC78" i="33"/>
  <c r="W78" i="33"/>
  <c r="V78" i="33"/>
  <c r="U78" i="33"/>
  <c r="T78" i="33"/>
  <c r="S78" i="33"/>
  <c r="R78" i="33"/>
  <c r="Q78" i="33"/>
  <c r="P78" i="33"/>
  <c r="N78" i="33"/>
  <c r="L78" i="33"/>
  <c r="K78" i="33"/>
  <c r="I78" i="33"/>
  <c r="AF77" i="33"/>
  <c r="AE77" i="33"/>
  <c r="AD77" i="33"/>
  <c r="AC77" i="33"/>
  <c r="W77" i="33"/>
  <c r="V77" i="33"/>
  <c r="U77" i="33"/>
  <c r="T77" i="33"/>
  <c r="S77" i="33"/>
  <c r="R77" i="33"/>
  <c r="Q77" i="33"/>
  <c r="P77" i="33"/>
  <c r="N77" i="33"/>
  <c r="L77" i="33"/>
  <c r="K77" i="33"/>
  <c r="I77" i="33"/>
  <c r="AF76" i="33"/>
  <c r="AE76" i="33"/>
  <c r="AD76" i="33"/>
  <c r="AC76" i="33"/>
  <c r="W76" i="33"/>
  <c r="V76" i="33"/>
  <c r="U76" i="33"/>
  <c r="T76" i="33"/>
  <c r="S76" i="33"/>
  <c r="R76" i="33"/>
  <c r="Q76" i="33"/>
  <c r="P76" i="33"/>
  <c r="N76" i="33"/>
  <c r="L76" i="33"/>
  <c r="L84" i="33" s="1" a="1"/>
  <c r="L84" i="33" s="1"/>
  <c r="K76" i="33"/>
  <c r="I76" i="33"/>
  <c r="AF75" i="33"/>
  <c r="AE75" i="33"/>
  <c r="AD75" i="33"/>
  <c r="AC75" i="33"/>
  <c r="AF74" i="33"/>
  <c r="AE74" i="33"/>
  <c r="AD74" i="33"/>
  <c r="AC74" i="33"/>
  <c r="AF73" i="33"/>
  <c r="AE73" i="33"/>
  <c r="AD73" i="33"/>
  <c r="AC73" i="33"/>
  <c r="AF72" i="33"/>
  <c r="AE72" i="33"/>
  <c r="AD72" i="33"/>
  <c r="AC72" i="33"/>
  <c r="AF71" i="33"/>
  <c r="AE71" i="33"/>
  <c r="AD71" i="33"/>
  <c r="AC71" i="33"/>
  <c r="AF70" i="33"/>
  <c r="AE70" i="33"/>
  <c r="AD70" i="33"/>
  <c r="AC70" i="33"/>
  <c r="AF69" i="33"/>
  <c r="AE69" i="33"/>
  <c r="AD69" i="33"/>
  <c r="AC69" i="33"/>
  <c r="N69" i="33"/>
  <c r="I69" i="33"/>
  <c r="AF68" i="33"/>
  <c r="AE68" i="33"/>
  <c r="AD68" i="33"/>
  <c r="AC68" i="33"/>
  <c r="N68" i="33"/>
  <c r="I68" i="33"/>
  <c r="AF67" i="33"/>
  <c r="AE67" i="33"/>
  <c r="AD67" i="33"/>
  <c r="AC67" i="33"/>
  <c r="N67" i="33"/>
  <c r="I67" i="33"/>
  <c r="AF66" i="33"/>
  <c r="AE66" i="33"/>
  <c r="AD66" i="33"/>
  <c r="AC66" i="33"/>
  <c r="N66" i="33"/>
  <c r="I66" i="33"/>
  <c r="AF65" i="33"/>
  <c r="AE65" i="33"/>
  <c r="AD65" i="33"/>
  <c r="AC65" i="33"/>
  <c r="N65" i="33"/>
  <c r="I65" i="33"/>
  <c r="AF64" i="33"/>
  <c r="AE64" i="33"/>
  <c r="AD64" i="33"/>
  <c r="AC64" i="33"/>
  <c r="N64" i="33"/>
  <c r="I64" i="33"/>
  <c r="AF63" i="33"/>
  <c r="AE63" i="33"/>
  <c r="AD63" i="33"/>
  <c r="AC63" i="33"/>
  <c r="N63" i="33"/>
  <c r="I63" i="33"/>
  <c r="AF62" i="33"/>
  <c r="AE62" i="33"/>
  <c r="AD62" i="33"/>
  <c r="AC62" i="33"/>
  <c r="N62" i="33"/>
  <c r="I62" i="33"/>
  <c r="AF61" i="33"/>
  <c r="AE61" i="33"/>
  <c r="AD61" i="33"/>
  <c r="AC61" i="33"/>
  <c r="N61" i="33"/>
  <c r="I61" i="33"/>
  <c r="AF60" i="33"/>
  <c r="AE60" i="33"/>
  <c r="AD60" i="33"/>
  <c r="AC60" i="33"/>
  <c r="N60" i="33"/>
  <c r="I60" i="33"/>
  <c r="AF59" i="33"/>
  <c r="AE59" i="33"/>
  <c r="AD59" i="33"/>
  <c r="AC59" i="33"/>
  <c r="N59" i="33"/>
  <c r="I59" i="33"/>
  <c r="N58" i="33"/>
  <c r="I58" i="33"/>
  <c r="V57" i="33"/>
  <c r="T57" i="33"/>
  <c r="R57" i="33"/>
  <c r="P57" i="33"/>
  <c r="N57" i="33"/>
  <c r="K57" i="33"/>
  <c r="I57" i="33"/>
  <c r="W56" i="33"/>
  <c r="V56" i="33"/>
  <c r="U56" i="33"/>
  <c r="T56" i="33"/>
  <c r="S56" i="33"/>
  <c r="R56" i="33"/>
  <c r="Q56" i="33"/>
  <c r="P56" i="33"/>
  <c r="N56" i="33"/>
  <c r="L56" i="33"/>
  <c r="L57" i="33" s="1"/>
  <c r="K56" i="33"/>
  <c r="I56" i="33"/>
  <c r="W55" i="33"/>
  <c r="V55" i="33"/>
  <c r="U55" i="33"/>
  <c r="T55" i="33"/>
  <c r="S55" i="33"/>
  <c r="R55" i="33"/>
  <c r="Q55" i="33"/>
  <c r="P55" i="33"/>
  <c r="N55" i="33"/>
  <c r="L55" i="33"/>
  <c r="K55" i="33"/>
  <c r="I55" i="33"/>
  <c r="W54" i="33"/>
  <c r="V54" i="33"/>
  <c r="U54" i="33"/>
  <c r="T54" i="33"/>
  <c r="S54" i="33"/>
  <c r="R54" i="33"/>
  <c r="Q54" i="33"/>
  <c r="P54" i="33"/>
  <c r="N54" i="33"/>
  <c r="L54" i="33"/>
  <c r="K54" i="33"/>
  <c r="I54" i="33"/>
  <c r="W53" i="33"/>
  <c r="V53" i="33"/>
  <c r="U53" i="33"/>
  <c r="T53" i="33"/>
  <c r="S53" i="33"/>
  <c r="R53" i="33"/>
  <c r="Q53" i="33"/>
  <c r="P53" i="33"/>
  <c r="N53" i="33"/>
  <c r="L53" i="33"/>
  <c r="K53" i="33"/>
  <c r="I53" i="33"/>
  <c r="W52" i="33"/>
  <c r="V52" i="33"/>
  <c r="U52" i="33"/>
  <c r="T52" i="33"/>
  <c r="S52" i="33"/>
  <c r="R52" i="33"/>
  <c r="Q52" i="33"/>
  <c r="P52" i="33"/>
  <c r="N52" i="33"/>
  <c r="L52" i="33"/>
  <c r="L62" i="33" s="1" a="1"/>
  <c r="L62" i="33" s="1"/>
  <c r="K52" i="33"/>
  <c r="I52" i="33"/>
  <c r="N51" i="33"/>
  <c r="I51" i="33"/>
  <c r="N50" i="33"/>
  <c r="I50" i="33"/>
  <c r="N49" i="33"/>
  <c r="I49" i="33"/>
  <c r="N48" i="33"/>
  <c r="I48" i="33"/>
  <c r="N47" i="33"/>
  <c r="I47" i="33"/>
  <c r="N46" i="33"/>
  <c r="I46" i="33"/>
  <c r="V45" i="33"/>
  <c r="T45" i="33"/>
  <c r="R45" i="33"/>
  <c r="P45" i="33"/>
  <c r="N45" i="33"/>
  <c r="K45" i="33"/>
  <c r="I45" i="33"/>
  <c r="W44" i="33"/>
  <c r="V44" i="33"/>
  <c r="U44" i="33"/>
  <c r="T44" i="33"/>
  <c r="S44" i="33"/>
  <c r="R44" i="33"/>
  <c r="Q44" i="33"/>
  <c r="P44" i="33"/>
  <c r="N44" i="33"/>
  <c r="L44" i="33"/>
  <c r="K44" i="33"/>
  <c r="I44" i="33"/>
  <c r="AF43" i="33"/>
  <c r="AE43" i="33"/>
  <c r="AD43" i="33"/>
  <c r="AC43" i="33"/>
  <c r="W43" i="33"/>
  <c r="V43" i="33"/>
  <c r="U43" i="33"/>
  <c r="T43" i="33"/>
  <c r="S43" i="33"/>
  <c r="R43" i="33"/>
  <c r="Q43" i="33"/>
  <c r="P43" i="33"/>
  <c r="N43" i="33"/>
  <c r="L43" i="33"/>
  <c r="K43" i="33"/>
  <c r="I43" i="33"/>
  <c r="AF42" i="33"/>
  <c r="AE42" i="33"/>
  <c r="AD42" i="33"/>
  <c r="AC42" i="33"/>
  <c r="W42" i="33"/>
  <c r="V42" i="33"/>
  <c r="U42" i="33"/>
  <c r="T42" i="33"/>
  <c r="S42" i="33"/>
  <c r="R42" i="33"/>
  <c r="Q42" i="33"/>
  <c r="P42" i="33"/>
  <c r="N42" i="33"/>
  <c r="L42" i="33"/>
  <c r="K42" i="33"/>
  <c r="I42" i="33"/>
  <c r="AF41" i="33"/>
  <c r="AE41" i="33"/>
  <c r="AD41" i="33"/>
  <c r="AC41" i="33"/>
  <c r="W41" i="33"/>
  <c r="V41" i="33"/>
  <c r="U41" i="33"/>
  <c r="T41" i="33"/>
  <c r="S41" i="33"/>
  <c r="R41" i="33"/>
  <c r="Q41" i="33"/>
  <c r="P41" i="33"/>
  <c r="N41" i="33"/>
  <c r="L41" i="33"/>
  <c r="K41" i="33"/>
  <c r="I41" i="33"/>
  <c r="AF40" i="33"/>
  <c r="AE40" i="33"/>
  <c r="AD40" i="33"/>
  <c r="AC40" i="33"/>
  <c r="W40" i="33"/>
  <c r="V40" i="33"/>
  <c r="U40" i="33"/>
  <c r="T40" i="33"/>
  <c r="S40" i="33"/>
  <c r="R40" i="33"/>
  <c r="Q40" i="33"/>
  <c r="P40" i="33"/>
  <c r="N40" i="33"/>
  <c r="L40" i="33"/>
  <c r="L48" i="33" s="1" a="1"/>
  <c r="L48" i="33" s="1"/>
  <c r="K40" i="33"/>
  <c r="I40" i="33"/>
  <c r="AF39" i="33"/>
  <c r="AE39" i="33"/>
  <c r="AD39" i="33"/>
  <c r="AC39" i="33"/>
  <c r="AF38" i="33"/>
  <c r="AE38" i="33"/>
  <c r="AD38" i="33"/>
  <c r="AC38" i="33"/>
  <c r="AF37" i="33"/>
  <c r="AE37" i="33"/>
  <c r="AD37" i="33"/>
  <c r="AC37" i="33"/>
  <c r="AF36" i="33"/>
  <c r="AE36" i="33"/>
  <c r="AD36" i="33"/>
  <c r="AC36" i="33"/>
  <c r="AF35" i="33"/>
  <c r="AE35" i="33"/>
  <c r="AD35" i="33"/>
  <c r="AC35" i="33"/>
  <c r="AF34" i="33"/>
  <c r="AE34" i="33"/>
  <c r="AD34" i="33"/>
  <c r="AC34" i="33"/>
  <c r="AF33" i="33"/>
  <c r="AE33" i="33"/>
  <c r="AD33" i="33"/>
  <c r="AC33" i="33"/>
  <c r="N33" i="33"/>
  <c r="I33" i="33"/>
  <c r="AF32" i="33"/>
  <c r="AE32" i="33"/>
  <c r="AD32" i="33"/>
  <c r="AC32" i="33"/>
  <c r="N32" i="33"/>
  <c r="I32" i="33"/>
  <c r="AF31" i="33"/>
  <c r="AE31" i="33"/>
  <c r="AD31" i="33"/>
  <c r="AC31" i="33"/>
  <c r="N31" i="33"/>
  <c r="I31" i="33"/>
  <c r="AF30" i="33"/>
  <c r="AE30" i="33"/>
  <c r="AD30" i="33"/>
  <c r="AC30" i="33"/>
  <c r="N30" i="33"/>
  <c r="I30" i="33"/>
  <c r="AF29" i="33"/>
  <c r="AE29" i="33"/>
  <c r="AD29" i="33"/>
  <c r="AC29" i="33"/>
  <c r="N29" i="33"/>
  <c r="I29" i="33"/>
  <c r="AF28" i="33"/>
  <c r="AE28" i="33"/>
  <c r="AD28" i="33"/>
  <c r="AC28" i="33"/>
  <c r="N28" i="33"/>
  <c r="I28" i="33"/>
  <c r="AF27" i="33"/>
  <c r="AE27" i="33"/>
  <c r="AD27" i="33"/>
  <c r="AC27" i="33"/>
  <c r="N27" i="33"/>
  <c r="I27" i="33"/>
  <c r="AF26" i="33"/>
  <c r="AE26" i="33"/>
  <c r="AD26" i="33"/>
  <c r="AC26" i="33"/>
  <c r="N26" i="33"/>
  <c r="I26" i="33"/>
  <c r="AF25" i="33"/>
  <c r="AE25" i="33"/>
  <c r="AD25" i="33"/>
  <c r="AC25" i="33"/>
  <c r="N25" i="33"/>
  <c r="I25" i="33"/>
  <c r="AF24" i="33"/>
  <c r="AE24" i="33"/>
  <c r="AD24" i="33"/>
  <c r="AC24" i="33"/>
  <c r="N24" i="33"/>
  <c r="I24" i="33"/>
  <c r="AF23" i="33"/>
  <c r="AE23" i="33"/>
  <c r="AD23" i="33"/>
  <c r="AC23" i="33"/>
  <c r="N23" i="33"/>
  <c r="I23" i="33"/>
  <c r="AF22" i="33"/>
  <c r="AE22" i="33"/>
  <c r="AD22" i="33"/>
  <c r="AC22" i="33"/>
  <c r="N22" i="33"/>
  <c r="I22" i="33"/>
  <c r="AF21" i="33"/>
  <c r="AE21" i="33"/>
  <c r="AD21" i="33"/>
  <c r="AC21" i="33"/>
  <c r="V21" i="33"/>
  <c r="T21" i="33"/>
  <c r="R21" i="33"/>
  <c r="P21" i="33"/>
  <c r="N21" i="33"/>
  <c r="K21" i="33"/>
  <c r="I21" i="33"/>
  <c r="AF20" i="33"/>
  <c r="AE20" i="33"/>
  <c r="AD20" i="33"/>
  <c r="AC20" i="33"/>
  <c r="W20" i="33"/>
  <c r="V20" i="33"/>
  <c r="U20" i="33"/>
  <c r="T20" i="33"/>
  <c r="S20" i="33"/>
  <c r="R20" i="33"/>
  <c r="Q20" i="33"/>
  <c r="P20" i="33"/>
  <c r="N20" i="33"/>
  <c r="L20" i="33"/>
  <c r="L21" i="33" s="1"/>
  <c r="K20" i="33"/>
  <c r="I20" i="33"/>
  <c r="AF19" i="33"/>
  <c r="AE19" i="33"/>
  <c r="AD19" i="33"/>
  <c r="AC19" i="33"/>
  <c r="W19" i="33"/>
  <c r="V19" i="33"/>
  <c r="U19" i="33"/>
  <c r="T19" i="33"/>
  <c r="S19" i="33"/>
  <c r="R19" i="33"/>
  <c r="Q19" i="33"/>
  <c r="P19" i="33"/>
  <c r="N19" i="33"/>
  <c r="L19" i="33"/>
  <c r="K19" i="33"/>
  <c r="I19" i="33"/>
  <c r="AF18" i="33"/>
  <c r="AE18" i="33"/>
  <c r="AD18" i="33"/>
  <c r="AC18" i="33"/>
  <c r="W18" i="33"/>
  <c r="V18" i="33"/>
  <c r="U18" i="33"/>
  <c r="T18" i="33"/>
  <c r="S18" i="33"/>
  <c r="R18" i="33"/>
  <c r="Q18" i="33"/>
  <c r="P18" i="33"/>
  <c r="N18" i="33"/>
  <c r="L18" i="33"/>
  <c r="K18" i="33"/>
  <c r="I18" i="33"/>
  <c r="AF17" i="33"/>
  <c r="AE17" i="33"/>
  <c r="AD17" i="33"/>
  <c r="AC17" i="33"/>
  <c r="W17" i="33"/>
  <c r="V17" i="33"/>
  <c r="U17" i="33"/>
  <c r="T17" i="33"/>
  <c r="S17" i="33"/>
  <c r="R17" i="33"/>
  <c r="Q17" i="33"/>
  <c r="P17" i="33"/>
  <c r="N17" i="33"/>
  <c r="L17" i="33"/>
  <c r="K17" i="33"/>
  <c r="I17" i="33"/>
  <c r="AF16" i="33"/>
  <c r="AE16" i="33"/>
  <c r="AD16" i="33"/>
  <c r="AC16" i="33"/>
  <c r="W16" i="33"/>
  <c r="V16" i="33"/>
  <c r="U16" i="33"/>
  <c r="T16" i="33"/>
  <c r="S16" i="33"/>
  <c r="R16" i="33"/>
  <c r="Q16" i="33"/>
  <c r="P16" i="33"/>
  <c r="N16" i="33"/>
  <c r="L16" i="33"/>
  <c r="L26" i="33" s="1" a="1"/>
  <c r="L26" i="33" s="1"/>
  <c r="K16" i="33"/>
  <c r="I16" i="33"/>
  <c r="AF15" i="33"/>
  <c r="AE15" i="33"/>
  <c r="AD15" i="33"/>
  <c r="AC15" i="33"/>
  <c r="N15" i="33"/>
  <c r="I15" i="33"/>
  <c r="AF14" i="33"/>
  <c r="AE14" i="33"/>
  <c r="AD14" i="33"/>
  <c r="AC14" i="33"/>
  <c r="N14" i="33"/>
  <c r="I14" i="33"/>
  <c r="N13" i="33"/>
  <c r="I13" i="33"/>
  <c r="N12" i="33"/>
  <c r="I12" i="33"/>
  <c r="N11" i="33"/>
  <c r="I11" i="33"/>
  <c r="N10" i="33"/>
  <c r="I10" i="33"/>
  <c r="V9" i="33"/>
  <c r="T9" i="33"/>
  <c r="R9" i="33"/>
  <c r="P9" i="33"/>
  <c r="N9" i="33"/>
  <c r="K9" i="33"/>
  <c r="I9" i="33"/>
  <c r="W8" i="33"/>
  <c r="V8" i="33"/>
  <c r="U8" i="33"/>
  <c r="T8" i="33"/>
  <c r="S8" i="33"/>
  <c r="R8" i="33"/>
  <c r="Q8" i="33"/>
  <c r="P8" i="33"/>
  <c r="N8" i="33"/>
  <c r="L8" i="33"/>
  <c r="L9" i="33" s="1"/>
  <c r="K8" i="33"/>
  <c r="I8" i="33"/>
  <c r="AE7" i="33"/>
  <c r="AD7" i="33"/>
  <c r="AC7" i="33"/>
  <c r="AB7" i="33"/>
  <c r="W7" i="33"/>
  <c r="V7" i="33"/>
  <c r="U7" i="33"/>
  <c r="T7" i="33"/>
  <c r="S7" i="33"/>
  <c r="R7" i="33"/>
  <c r="Q7" i="33"/>
  <c r="P7" i="33"/>
  <c r="N7" i="33"/>
  <c r="L7" i="33"/>
  <c r="K7" i="33"/>
  <c r="I7" i="33"/>
  <c r="W6" i="33"/>
  <c r="V6" i="33"/>
  <c r="U6" i="33"/>
  <c r="T6" i="33"/>
  <c r="S6" i="33"/>
  <c r="R6" i="33"/>
  <c r="Q6" i="33"/>
  <c r="P6" i="33"/>
  <c r="N6" i="33"/>
  <c r="L6" i="33"/>
  <c r="K6" i="33"/>
  <c r="I6" i="33"/>
  <c r="W5" i="33"/>
  <c r="V5" i="33"/>
  <c r="U5" i="33"/>
  <c r="T5" i="33"/>
  <c r="S5" i="33"/>
  <c r="R5" i="33"/>
  <c r="Q5" i="33"/>
  <c r="P5" i="33"/>
  <c r="N5" i="33"/>
  <c r="L5" i="33"/>
  <c r="K5" i="33"/>
  <c r="I5" i="33"/>
  <c r="W4" i="33"/>
  <c r="V4" i="33"/>
  <c r="U4" i="33"/>
  <c r="T4" i="33"/>
  <c r="S4" i="33"/>
  <c r="R4" i="33"/>
  <c r="Q4" i="33"/>
  <c r="P4" i="33"/>
  <c r="N4" i="33"/>
  <c r="L4" i="33"/>
  <c r="L12" i="33" s="1" a="1"/>
  <c r="L12" i="33" s="1"/>
  <c r="K4" i="33"/>
  <c r="I4" i="33"/>
  <c r="N249" i="32"/>
  <c r="I249" i="32"/>
  <c r="N248" i="32"/>
  <c r="I248" i="32"/>
  <c r="N247" i="32"/>
  <c r="I247" i="32"/>
  <c r="N246" i="32"/>
  <c r="I246" i="32"/>
  <c r="N245" i="32"/>
  <c r="I245" i="32"/>
  <c r="N244" i="32"/>
  <c r="I244" i="32"/>
  <c r="N243" i="32"/>
  <c r="I243" i="32"/>
  <c r="N242" i="32"/>
  <c r="I242" i="32"/>
  <c r="N241" i="32"/>
  <c r="I241" i="32"/>
  <c r="N240" i="32"/>
  <c r="I240" i="32"/>
  <c r="N239" i="32"/>
  <c r="I239" i="32"/>
  <c r="N238" i="32"/>
  <c r="I238" i="32"/>
  <c r="R237" i="32"/>
  <c r="N237" i="32"/>
  <c r="K237" i="32"/>
  <c r="I237" i="32"/>
  <c r="W236" i="32"/>
  <c r="U236" i="32"/>
  <c r="T236" i="32"/>
  <c r="S236" i="32"/>
  <c r="R236" i="32"/>
  <c r="Q236" i="32"/>
  <c r="N236" i="32"/>
  <c r="L236" i="32"/>
  <c r="K236" i="32"/>
  <c r="I236" i="32"/>
  <c r="W235" i="32"/>
  <c r="V235" i="32"/>
  <c r="U235" i="32"/>
  <c r="T235" i="32"/>
  <c r="S235" i="32"/>
  <c r="R235" i="32"/>
  <c r="Q235" i="32"/>
  <c r="P235" i="32"/>
  <c r="N235" i="32"/>
  <c r="L235" i="32"/>
  <c r="K235" i="32"/>
  <c r="I235" i="32"/>
  <c r="W234" i="32"/>
  <c r="V234" i="32"/>
  <c r="U234" i="32"/>
  <c r="T234" i="32"/>
  <c r="S234" i="32"/>
  <c r="R234" i="32"/>
  <c r="Q234" i="32"/>
  <c r="P234" i="32"/>
  <c r="N234" i="32"/>
  <c r="L234" i="32"/>
  <c r="K234" i="32"/>
  <c r="I234" i="32"/>
  <c r="W233" i="32"/>
  <c r="V233" i="32"/>
  <c r="U233" i="32"/>
  <c r="T233" i="32"/>
  <c r="S233" i="32"/>
  <c r="R233" i="32"/>
  <c r="Q233" i="32"/>
  <c r="P233" i="32"/>
  <c r="N233" i="32"/>
  <c r="L233" i="32"/>
  <c r="K233" i="32"/>
  <c r="I233" i="32"/>
  <c r="W232" i="32"/>
  <c r="V232" i="32"/>
  <c r="U232" i="32"/>
  <c r="T232" i="32"/>
  <c r="S232" i="32"/>
  <c r="R232" i="32"/>
  <c r="Q232" i="32"/>
  <c r="P232" i="32"/>
  <c r="N232" i="32"/>
  <c r="L232" i="32"/>
  <c r="L242" i="32" s="1" a="1"/>
  <c r="L242" i="32" s="1"/>
  <c r="K232" i="32"/>
  <c r="I232" i="32"/>
  <c r="N231" i="32"/>
  <c r="I231" i="32"/>
  <c r="N230" i="32"/>
  <c r="I230" i="32"/>
  <c r="N229" i="32"/>
  <c r="I229" i="32"/>
  <c r="N228" i="32"/>
  <c r="I228" i="32"/>
  <c r="N227" i="32"/>
  <c r="I227" i="32"/>
  <c r="N226" i="32"/>
  <c r="I226" i="32"/>
  <c r="V225" i="32"/>
  <c r="T225" i="32"/>
  <c r="R225" i="32"/>
  <c r="P225" i="32"/>
  <c r="N225" i="32"/>
  <c r="K225" i="32"/>
  <c r="I225" i="32"/>
  <c r="W224" i="32"/>
  <c r="V224" i="32"/>
  <c r="U224" i="32"/>
  <c r="T224" i="32"/>
  <c r="S224" i="32"/>
  <c r="R224" i="32"/>
  <c r="Q224" i="32"/>
  <c r="P224" i="32"/>
  <c r="N224" i="32"/>
  <c r="L224" i="32"/>
  <c r="K224" i="32"/>
  <c r="I224" i="32"/>
  <c r="W223" i="32"/>
  <c r="V223" i="32"/>
  <c r="U223" i="32"/>
  <c r="T223" i="32"/>
  <c r="S223" i="32"/>
  <c r="R223" i="32"/>
  <c r="Q223" i="32"/>
  <c r="P223" i="32"/>
  <c r="N223" i="32"/>
  <c r="L223" i="32"/>
  <c r="K223" i="32"/>
  <c r="I223" i="32"/>
  <c r="W222" i="32"/>
  <c r="V222" i="32"/>
  <c r="U222" i="32"/>
  <c r="T222" i="32"/>
  <c r="S222" i="32"/>
  <c r="R222" i="32"/>
  <c r="Q222" i="32"/>
  <c r="P222" i="32"/>
  <c r="N222" i="32"/>
  <c r="L222" i="32"/>
  <c r="K222" i="32"/>
  <c r="I222" i="32"/>
  <c r="W221" i="32"/>
  <c r="V221" i="32"/>
  <c r="U221" i="32"/>
  <c r="T221" i="32"/>
  <c r="S221" i="32"/>
  <c r="R221" i="32"/>
  <c r="Q221" i="32"/>
  <c r="P221" i="32"/>
  <c r="N221" i="32"/>
  <c r="L221" i="32"/>
  <c r="K221" i="32"/>
  <c r="I221" i="32"/>
  <c r="W220" i="32"/>
  <c r="V220" i="32"/>
  <c r="U220" i="32"/>
  <c r="T220" i="32"/>
  <c r="S220" i="32"/>
  <c r="R220" i="32"/>
  <c r="Q220" i="32"/>
  <c r="P220" i="32"/>
  <c r="N220" i="32"/>
  <c r="L220" i="32"/>
  <c r="L228" i="32" s="1" a="1"/>
  <c r="L228" i="32" s="1"/>
  <c r="K220" i="32"/>
  <c r="I220" i="32"/>
  <c r="N213" i="32"/>
  <c r="I213" i="32"/>
  <c r="N212" i="32"/>
  <c r="I212" i="32"/>
  <c r="N211" i="32"/>
  <c r="I211" i="32"/>
  <c r="N210" i="32"/>
  <c r="I210" i="32"/>
  <c r="N209" i="32"/>
  <c r="I209" i="32"/>
  <c r="N208" i="32"/>
  <c r="I208" i="32"/>
  <c r="N207" i="32"/>
  <c r="I207" i="32"/>
  <c r="N206" i="32"/>
  <c r="I206" i="32"/>
  <c r="N205" i="32"/>
  <c r="I205" i="32"/>
  <c r="N204" i="32"/>
  <c r="I204" i="32"/>
  <c r="N203" i="32"/>
  <c r="I203" i="32"/>
  <c r="N202" i="32"/>
  <c r="I202" i="32"/>
  <c r="T201" i="32"/>
  <c r="R201" i="32"/>
  <c r="P201" i="32"/>
  <c r="N201" i="32"/>
  <c r="K201" i="32"/>
  <c r="I201" i="32"/>
  <c r="W200" i="32"/>
  <c r="V200" i="32"/>
  <c r="U200" i="32"/>
  <c r="T200" i="32"/>
  <c r="S200" i="32"/>
  <c r="R200" i="32"/>
  <c r="Q200" i="32"/>
  <c r="P200" i="32"/>
  <c r="N200" i="32"/>
  <c r="L200" i="32"/>
  <c r="K200" i="32"/>
  <c r="I200" i="32"/>
  <c r="W199" i="32"/>
  <c r="V199" i="32"/>
  <c r="U199" i="32"/>
  <c r="T199" i="32"/>
  <c r="S199" i="32"/>
  <c r="R199" i="32"/>
  <c r="Q199" i="32"/>
  <c r="P199" i="32"/>
  <c r="N199" i="32"/>
  <c r="L199" i="32"/>
  <c r="K199" i="32"/>
  <c r="I199" i="32"/>
  <c r="W198" i="32"/>
  <c r="V198" i="32"/>
  <c r="U198" i="32"/>
  <c r="T198" i="32"/>
  <c r="S198" i="32"/>
  <c r="R198" i="32"/>
  <c r="Q198" i="32"/>
  <c r="P198" i="32"/>
  <c r="N198" i="32"/>
  <c r="L198" i="32"/>
  <c r="K198" i="32"/>
  <c r="I198" i="32"/>
  <c r="W197" i="32"/>
  <c r="V197" i="32"/>
  <c r="U197" i="32"/>
  <c r="T197" i="32"/>
  <c r="S197" i="32"/>
  <c r="R197" i="32"/>
  <c r="Q197" i="32"/>
  <c r="P197" i="32"/>
  <c r="N197" i="32"/>
  <c r="L197" i="32"/>
  <c r="K197" i="32"/>
  <c r="I197" i="32"/>
  <c r="W196" i="32"/>
  <c r="V196" i="32"/>
  <c r="U196" i="32"/>
  <c r="T196" i="32"/>
  <c r="S196" i="32"/>
  <c r="R196" i="32"/>
  <c r="Q196" i="32"/>
  <c r="P196" i="32"/>
  <c r="N196" i="32"/>
  <c r="L196" i="32"/>
  <c r="L206" i="32" s="1" a="1"/>
  <c r="L206" i="32" s="1"/>
  <c r="K196" i="32"/>
  <c r="I196" i="32"/>
  <c r="N195" i="32"/>
  <c r="I195" i="32"/>
  <c r="N194" i="32"/>
  <c r="I194" i="32"/>
  <c r="N193" i="32"/>
  <c r="I193" i="32"/>
  <c r="N192" i="32"/>
  <c r="I192" i="32"/>
  <c r="N191" i="32"/>
  <c r="I191" i="32"/>
  <c r="N190" i="32"/>
  <c r="I190" i="32"/>
  <c r="V189" i="32"/>
  <c r="T189" i="32"/>
  <c r="R189" i="32"/>
  <c r="P189" i="32"/>
  <c r="N189" i="32"/>
  <c r="K189" i="32"/>
  <c r="I189" i="32"/>
  <c r="W188" i="32"/>
  <c r="V188" i="32"/>
  <c r="U188" i="32"/>
  <c r="T188" i="32"/>
  <c r="S188" i="32"/>
  <c r="R188" i="32"/>
  <c r="Q188" i="32"/>
  <c r="P188" i="32"/>
  <c r="N188" i="32"/>
  <c r="L188" i="32"/>
  <c r="K188" i="32"/>
  <c r="I188" i="32"/>
  <c r="W187" i="32"/>
  <c r="V187" i="32"/>
  <c r="U187" i="32"/>
  <c r="T187" i="32"/>
  <c r="S187" i="32"/>
  <c r="R187" i="32"/>
  <c r="Q187" i="32"/>
  <c r="P187" i="32"/>
  <c r="N187" i="32"/>
  <c r="L187" i="32"/>
  <c r="K187" i="32"/>
  <c r="I187" i="32"/>
  <c r="W186" i="32"/>
  <c r="V186" i="32"/>
  <c r="U186" i="32"/>
  <c r="T186" i="32"/>
  <c r="S186" i="32"/>
  <c r="R186" i="32"/>
  <c r="Q186" i="32"/>
  <c r="P186" i="32"/>
  <c r="N186" i="32"/>
  <c r="L186" i="32"/>
  <c r="K186" i="32"/>
  <c r="I186" i="32"/>
  <c r="W185" i="32"/>
  <c r="V185" i="32"/>
  <c r="U185" i="32"/>
  <c r="T185" i="32"/>
  <c r="S185" i="32"/>
  <c r="R185" i="32"/>
  <c r="Q185" i="32"/>
  <c r="P185" i="32"/>
  <c r="N185" i="32"/>
  <c r="L185" i="32"/>
  <c r="K185" i="32"/>
  <c r="I185" i="32"/>
  <c r="W184" i="32"/>
  <c r="V184" i="32"/>
  <c r="U184" i="32"/>
  <c r="T184" i="32"/>
  <c r="S184" i="32"/>
  <c r="R184" i="32"/>
  <c r="Q184" i="32"/>
  <c r="P184" i="32"/>
  <c r="N184" i="32"/>
  <c r="L184" i="32"/>
  <c r="L192" i="32" s="1" a="1"/>
  <c r="L192" i="32" s="1"/>
  <c r="K184" i="32"/>
  <c r="I184" i="32"/>
  <c r="N177" i="32"/>
  <c r="I177" i="32"/>
  <c r="N176" i="32"/>
  <c r="I176" i="32"/>
  <c r="N175" i="32"/>
  <c r="I175" i="32"/>
  <c r="N174" i="32"/>
  <c r="I174" i="32"/>
  <c r="N173" i="32"/>
  <c r="I173" i="32"/>
  <c r="N172" i="32"/>
  <c r="I172" i="32"/>
  <c r="N171" i="32"/>
  <c r="I171" i="32"/>
  <c r="N170" i="32"/>
  <c r="I170" i="32"/>
  <c r="N169" i="32"/>
  <c r="I169" i="32"/>
  <c r="N168" i="32"/>
  <c r="I168" i="32"/>
  <c r="N167" i="32"/>
  <c r="I167" i="32"/>
  <c r="N166" i="32"/>
  <c r="I166" i="32"/>
  <c r="V165" i="32"/>
  <c r="T165" i="32"/>
  <c r="R165" i="32"/>
  <c r="P165" i="32"/>
  <c r="N165" i="32"/>
  <c r="K165" i="32"/>
  <c r="I165" i="32"/>
  <c r="W164" i="32"/>
  <c r="V164" i="32"/>
  <c r="U164" i="32"/>
  <c r="T164" i="32"/>
  <c r="S164" i="32"/>
  <c r="R164" i="32"/>
  <c r="Q164" i="32"/>
  <c r="P164" i="32"/>
  <c r="N164" i="32"/>
  <c r="L164" i="32"/>
  <c r="L165" i="32" s="1"/>
  <c r="K164" i="32"/>
  <c r="I164" i="32"/>
  <c r="W163" i="32"/>
  <c r="V163" i="32"/>
  <c r="U163" i="32"/>
  <c r="T163" i="32"/>
  <c r="S163" i="32"/>
  <c r="R163" i="32"/>
  <c r="Q163" i="32"/>
  <c r="P163" i="32"/>
  <c r="N163" i="32"/>
  <c r="L163" i="32"/>
  <c r="K163" i="32"/>
  <c r="I163" i="32"/>
  <c r="W162" i="32"/>
  <c r="V162" i="32"/>
  <c r="U162" i="32"/>
  <c r="T162" i="32"/>
  <c r="S162" i="32"/>
  <c r="R162" i="32"/>
  <c r="Q162" i="32"/>
  <c r="P162" i="32"/>
  <c r="N162" i="32"/>
  <c r="L162" i="32"/>
  <c r="K162" i="32"/>
  <c r="I162" i="32"/>
  <c r="W161" i="32"/>
  <c r="V161" i="32"/>
  <c r="U161" i="32"/>
  <c r="T161" i="32"/>
  <c r="S161" i="32"/>
  <c r="R161" i="32"/>
  <c r="Q161" i="32"/>
  <c r="P161" i="32"/>
  <c r="N161" i="32"/>
  <c r="L161" i="32"/>
  <c r="K161" i="32"/>
  <c r="I161" i="32"/>
  <c r="W160" i="32"/>
  <c r="V160" i="32"/>
  <c r="U160" i="32"/>
  <c r="T160" i="32"/>
  <c r="S160" i="32"/>
  <c r="R160" i="32"/>
  <c r="Q160" i="32"/>
  <c r="P160" i="32"/>
  <c r="N160" i="32"/>
  <c r="L160" i="32"/>
  <c r="L170" i="32" s="1" a="1"/>
  <c r="L170" i="32" s="1"/>
  <c r="K160" i="32"/>
  <c r="I160" i="32"/>
  <c r="N159" i="32"/>
  <c r="I159" i="32"/>
  <c r="N158" i="32"/>
  <c r="I158" i="32"/>
  <c r="N157" i="32"/>
  <c r="I157" i="32"/>
  <c r="N156" i="32"/>
  <c r="I156" i="32"/>
  <c r="N155" i="32"/>
  <c r="I155" i="32"/>
  <c r="N154" i="32"/>
  <c r="I154" i="32"/>
  <c r="V153" i="32"/>
  <c r="T153" i="32"/>
  <c r="R153" i="32"/>
  <c r="P153" i="32"/>
  <c r="N153" i="32"/>
  <c r="K153" i="32"/>
  <c r="I153" i="32"/>
  <c r="W152" i="32"/>
  <c r="V152" i="32"/>
  <c r="U152" i="32"/>
  <c r="T152" i="32"/>
  <c r="S152" i="32"/>
  <c r="R152" i="32"/>
  <c r="Q152" i="32"/>
  <c r="P152" i="32"/>
  <c r="N152" i="32"/>
  <c r="L152" i="32"/>
  <c r="K152" i="32"/>
  <c r="I152" i="32"/>
  <c r="W151" i="32"/>
  <c r="V151" i="32"/>
  <c r="U151" i="32"/>
  <c r="T151" i="32"/>
  <c r="S151" i="32"/>
  <c r="R151" i="32"/>
  <c r="Q151" i="32"/>
  <c r="P151" i="32"/>
  <c r="N151" i="32"/>
  <c r="L151" i="32"/>
  <c r="K151" i="32"/>
  <c r="I151" i="32"/>
  <c r="W150" i="32"/>
  <c r="V150" i="32"/>
  <c r="U150" i="32"/>
  <c r="T150" i="32"/>
  <c r="S150" i="32"/>
  <c r="R150" i="32"/>
  <c r="Q150" i="32"/>
  <c r="P150" i="32"/>
  <c r="N150" i="32"/>
  <c r="L150" i="32"/>
  <c r="K150" i="32"/>
  <c r="I150" i="32"/>
  <c r="W149" i="32"/>
  <c r="V149" i="32"/>
  <c r="U149" i="32"/>
  <c r="T149" i="32"/>
  <c r="S149" i="32"/>
  <c r="R149" i="32"/>
  <c r="Q149" i="32"/>
  <c r="P149" i="32"/>
  <c r="N149" i="32"/>
  <c r="L149" i="32"/>
  <c r="K149" i="32"/>
  <c r="I149" i="32"/>
  <c r="W148" i="32"/>
  <c r="V148" i="32"/>
  <c r="U148" i="32"/>
  <c r="T148" i="32"/>
  <c r="S148" i="32"/>
  <c r="R148" i="32"/>
  <c r="Q148" i="32"/>
  <c r="P148" i="32"/>
  <c r="N148" i="32"/>
  <c r="L148" i="32"/>
  <c r="L156" i="32" s="1" a="1"/>
  <c r="L156" i="32" s="1"/>
  <c r="K148" i="32"/>
  <c r="I148" i="32"/>
  <c r="N141" i="32"/>
  <c r="I141" i="32"/>
  <c r="N140" i="32"/>
  <c r="I140" i="32"/>
  <c r="N139" i="32"/>
  <c r="I139" i="32"/>
  <c r="N138" i="32"/>
  <c r="I138" i="32"/>
  <c r="N137" i="32"/>
  <c r="I137" i="32"/>
  <c r="N136" i="32"/>
  <c r="I136" i="32"/>
  <c r="N135" i="32"/>
  <c r="I135" i="32"/>
  <c r="N134" i="32"/>
  <c r="I134" i="32"/>
  <c r="N133" i="32"/>
  <c r="I133" i="32"/>
  <c r="N132" i="32"/>
  <c r="I132" i="32"/>
  <c r="N131" i="32"/>
  <c r="I131" i="32"/>
  <c r="N130" i="32"/>
  <c r="I130" i="32"/>
  <c r="V129" i="32"/>
  <c r="T129" i="32"/>
  <c r="R129" i="32"/>
  <c r="P129" i="32"/>
  <c r="N129" i="32"/>
  <c r="K129" i="32"/>
  <c r="I129" i="32"/>
  <c r="W128" i="32"/>
  <c r="V128" i="32"/>
  <c r="U128" i="32"/>
  <c r="T128" i="32"/>
  <c r="S128" i="32"/>
  <c r="R128" i="32"/>
  <c r="Q128" i="32"/>
  <c r="P128" i="32"/>
  <c r="N128" i="32"/>
  <c r="L128" i="32"/>
  <c r="K128" i="32"/>
  <c r="I128" i="32"/>
  <c r="W127" i="32"/>
  <c r="V127" i="32"/>
  <c r="U127" i="32"/>
  <c r="T127" i="32"/>
  <c r="S127" i="32"/>
  <c r="R127" i="32"/>
  <c r="Q127" i="32"/>
  <c r="P127" i="32"/>
  <c r="N127" i="32"/>
  <c r="L127" i="32"/>
  <c r="K127" i="32"/>
  <c r="I127" i="32"/>
  <c r="W126" i="32"/>
  <c r="V126" i="32"/>
  <c r="U126" i="32"/>
  <c r="T126" i="32"/>
  <c r="S126" i="32"/>
  <c r="R126" i="32"/>
  <c r="Q126" i="32"/>
  <c r="P126" i="32"/>
  <c r="N126" i="32"/>
  <c r="L126" i="32"/>
  <c r="K126" i="32"/>
  <c r="I126" i="32"/>
  <c r="W125" i="32"/>
  <c r="V125" i="32"/>
  <c r="U125" i="32"/>
  <c r="T125" i="32"/>
  <c r="S125" i="32"/>
  <c r="R125" i="32"/>
  <c r="Q125" i="32"/>
  <c r="P125" i="32"/>
  <c r="N125" i="32"/>
  <c r="L125" i="32"/>
  <c r="K125" i="32"/>
  <c r="I125" i="32"/>
  <c r="W124" i="32"/>
  <c r="V124" i="32"/>
  <c r="U124" i="32"/>
  <c r="T124" i="32"/>
  <c r="S124" i="32"/>
  <c r="R124" i="32"/>
  <c r="Q124" i="32"/>
  <c r="P124" i="32"/>
  <c r="N124" i="32"/>
  <c r="L124" i="32"/>
  <c r="L134" i="32" s="1" a="1"/>
  <c r="L134" i="32" s="1"/>
  <c r="K124" i="32"/>
  <c r="I124" i="32"/>
  <c r="N123" i="32"/>
  <c r="I123" i="32"/>
  <c r="N122" i="32"/>
  <c r="I122" i="32"/>
  <c r="N121" i="32"/>
  <c r="I121" i="32"/>
  <c r="N120" i="32"/>
  <c r="I120" i="32"/>
  <c r="N119" i="32"/>
  <c r="I119" i="32"/>
  <c r="N118" i="32"/>
  <c r="I118" i="32"/>
  <c r="V117" i="32"/>
  <c r="T117" i="32"/>
  <c r="R117" i="32"/>
  <c r="P117" i="32"/>
  <c r="N117" i="32"/>
  <c r="K117" i="32"/>
  <c r="I117" i="32"/>
  <c r="W116" i="32"/>
  <c r="V116" i="32"/>
  <c r="U116" i="32"/>
  <c r="T116" i="32"/>
  <c r="S116" i="32"/>
  <c r="R116" i="32"/>
  <c r="Q116" i="32"/>
  <c r="P116" i="32"/>
  <c r="N116" i="32"/>
  <c r="L116" i="32"/>
  <c r="K116" i="32"/>
  <c r="I116" i="32"/>
  <c r="W115" i="32"/>
  <c r="V115" i="32"/>
  <c r="U115" i="32"/>
  <c r="T115" i="32"/>
  <c r="S115" i="32"/>
  <c r="R115" i="32"/>
  <c r="Q115" i="32"/>
  <c r="P115" i="32"/>
  <c r="N115" i="32"/>
  <c r="L115" i="32"/>
  <c r="K115" i="32"/>
  <c r="I115" i="32"/>
  <c r="W114" i="32"/>
  <c r="V114" i="32"/>
  <c r="U114" i="32"/>
  <c r="T114" i="32"/>
  <c r="S114" i="32"/>
  <c r="R114" i="32"/>
  <c r="Q114" i="32"/>
  <c r="P114" i="32"/>
  <c r="N114" i="32"/>
  <c r="L114" i="32"/>
  <c r="K114" i="32"/>
  <c r="I114" i="32"/>
  <c r="W113" i="32"/>
  <c r="V113" i="32"/>
  <c r="U113" i="32"/>
  <c r="T113" i="32"/>
  <c r="S113" i="32"/>
  <c r="R113" i="32"/>
  <c r="Q113" i="32"/>
  <c r="P113" i="32"/>
  <c r="N113" i="32"/>
  <c r="L113" i="32"/>
  <c r="K113" i="32"/>
  <c r="I113" i="32"/>
  <c r="W112" i="32"/>
  <c r="V112" i="32"/>
  <c r="U112" i="32"/>
  <c r="T112" i="32"/>
  <c r="S112" i="32"/>
  <c r="R112" i="32"/>
  <c r="Q112" i="32"/>
  <c r="P112" i="32"/>
  <c r="N112" i="32"/>
  <c r="L112" i="32"/>
  <c r="L120" i="32" s="1" a="1"/>
  <c r="L120" i="32" s="1"/>
  <c r="K112" i="32"/>
  <c r="I112" i="32"/>
  <c r="N105" i="32"/>
  <c r="I105" i="32"/>
  <c r="N104" i="32"/>
  <c r="I104" i="32"/>
  <c r="N103" i="32"/>
  <c r="I103" i="32"/>
  <c r="N102" i="32"/>
  <c r="I102" i="32"/>
  <c r="N101" i="32"/>
  <c r="I101" i="32"/>
  <c r="N100" i="32"/>
  <c r="I100" i="32"/>
  <c r="N99" i="32"/>
  <c r="I99" i="32"/>
  <c r="N98" i="32"/>
  <c r="I98" i="32"/>
  <c r="N97" i="32"/>
  <c r="I97" i="32"/>
  <c r="N96" i="32"/>
  <c r="I96" i="32"/>
  <c r="N95" i="32"/>
  <c r="I95" i="32"/>
  <c r="N94" i="32"/>
  <c r="I94" i="32"/>
  <c r="V93" i="32"/>
  <c r="T93" i="32"/>
  <c r="R93" i="32"/>
  <c r="P93" i="32"/>
  <c r="N93" i="32"/>
  <c r="K93" i="32"/>
  <c r="I93" i="32"/>
  <c r="W92" i="32"/>
  <c r="V92" i="32"/>
  <c r="U92" i="32"/>
  <c r="T92" i="32"/>
  <c r="S92" i="32"/>
  <c r="R92" i="32"/>
  <c r="Q92" i="32"/>
  <c r="P92" i="32"/>
  <c r="N92" i="32"/>
  <c r="L92" i="32"/>
  <c r="L93" i="32" s="1"/>
  <c r="K92" i="32"/>
  <c r="I92" i="32"/>
  <c r="W91" i="32"/>
  <c r="V91" i="32"/>
  <c r="U91" i="32"/>
  <c r="T91" i="32"/>
  <c r="S91" i="32"/>
  <c r="R91" i="32"/>
  <c r="Q91" i="32"/>
  <c r="P91" i="32"/>
  <c r="N91" i="32"/>
  <c r="L91" i="32"/>
  <c r="K91" i="32"/>
  <c r="I91" i="32"/>
  <c r="W90" i="32"/>
  <c r="V90" i="32"/>
  <c r="U90" i="32"/>
  <c r="T90" i="32"/>
  <c r="S90" i="32"/>
  <c r="R90" i="32"/>
  <c r="Q90" i="32"/>
  <c r="P90" i="32"/>
  <c r="N90" i="32"/>
  <c r="L90" i="32"/>
  <c r="K90" i="32"/>
  <c r="I90" i="32"/>
  <c r="W89" i="32"/>
  <c r="V89" i="32"/>
  <c r="U89" i="32"/>
  <c r="T89" i="32"/>
  <c r="S89" i="32"/>
  <c r="R89" i="32"/>
  <c r="Q89" i="32"/>
  <c r="P89" i="32"/>
  <c r="N89" i="32"/>
  <c r="L89" i="32"/>
  <c r="K89" i="32"/>
  <c r="I89" i="32"/>
  <c r="AF88" i="32"/>
  <c r="AE88" i="32"/>
  <c r="AD88" i="32"/>
  <c r="AC88" i="32"/>
  <c r="W88" i="32"/>
  <c r="V88" i="32"/>
  <c r="U88" i="32"/>
  <c r="T88" i="32"/>
  <c r="S88" i="32"/>
  <c r="R88" i="32"/>
  <c r="Q88" i="32"/>
  <c r="P88" i="32"/>
  <c r="N88" i="32"/>
  <c r="L88" i="32"/>
  <c r="L98" i="32" s="1" a="1"/>
  <c r="L98" i="32" s="1"/>
  <c r="K88" i="32"/>
  <c r="I88" i="32"/>
  <c r="AF87" i="32"/>
  <c r="AE87" i="32"/>
  <c r="AD87" i="32"/>
  <c r="AC87" i="32"/>
  <c r="N87" i="32"/>
  <c r="I87" i="32"/>
  <c r="AF86" i="32"/>
  <c r="AE86" i="32"/>
  <c r="AD86" i="32"/>
  <c r="AC86" i="32"/>
  <c r="N86" i="32"/>
  <c r="I86" i="32"/>
  <c r="AF85" i="32"/>
  <c r="AE85" i="32"/>
  <c r="AD85" i="32"/>
  <c r="AC85" i="32"/>
  <c r="N85" i="32"/>
  <c r="I85" i="32"/>
  <c r="AF84" i="32"/>
  <c r="AE84" i="32"/>
  <c r="AD84" i="32"/>
  <c r="AC84" i="32"/>
  <c r="N84" i="32"/>
  <c r="I84" i="32"/>
  <c r="AF83" i="32"/>
  <c r="AE83" i="32"/>
  <c r="AD83" i="32"/>
  <c r="AC83" i="32"/>
  <c r="N83" i="32"/>
  <c r="I83" i="32"/>
  <c r="AF82" i="32"/>
  <c r="AE82" i="32"/>
  <c r="AD82" i="32"/>
  <c r="AC82" i="32"/>
  <c r="N82" i="32"/>
  <c r="I82" i="32"/>
  <c r="AF81" i="32"/>
  <c r="AE81" i="32"/>
  <c r="AD81" i="32"/>
  <c r="AC81" i="32"/>
  <c r="V81" i="32"/>
  <c r="T81" i="32"/>
  <c r="R81" i="32"/>
  <c r="P81" i="32"/>
  <c r="N81" i="32"/>
  <c r="K81" i="32"/>
  <c r="I81" i="32"/>
  <c r="AF80" i="32"/>
  <c r="AE80" i="32"/>
  <c r="AD80" i="32"/>
  <c r="AC80" i="32"/>
  <c r="W80" i="32"/>
  <c r="V80" i="32"/>
  <c r="U80" i="32"/>
  <c r="T80" i="32"/>
  <c r="S80" i="32"/>
  <c r="R80" i="32"/>
  <c r="Q80" i="32"/>
  <c r="P80" i="32"/>
  <c r="N80" i="32"/>
  <c r="L80" i="32"/>
  <c r="K80" i="32"/>
  <c r="I80" i="32"/>
  <c r="AF79" i="32"/>
  <c r="AE79" i="32"/>
  <c r="AD79" i="32"/>
  <c r="AC79" i="32"/>
  <c r="W79" i="32"/>
  <c r="V79" i="32"/>
  <c r="U79" i="32"/>
  <c r="T79" i="32"/>
  <c r="S79" i="32"/>
  <c r="R79" i="32"/>
  <c r="Q79" i="32"/>
  <c r="P79" i="32"/>
  <c r="N79" i="32"/>
  <c r="L79" i="32"/>
  <c r="K79" i="32"/>
  <c r="I79" i="32"/>
  <c r="AF78" i="32"/>
  <c r="AE78" i="32"/>
  <c r="AD78" i="32"/>
  <c r="AC78" i="32"/>
  <c r="W78" i="32"/>
  <c r="V78" i="32"/>
  <c r="U78" i="32"/>
  <c r="T78" i="32"/>
  <c r="S78" i="32"/>
  <c r="R78" i="32"/>
  <c r="Q78" i="32"/>
  <c r="P78" i="32"/>
  <c r="N78" i="32"/>
  <c r="L78" i="32"/>
  <c r="K78" i="32"/>
  <c r="I78" i="32"/>
  <c r="AF77" i="32"/>
  <c r="AE77" i="32"/>
  <c r="AD77" i="32"/>
  <c r="AC77" i="32"/>
  <c r="W77" i="32"/>
  <c r="V77" i="32"/>
  <c r="U77" i="32"/>
  <c r="T77" i="32"/>
  <c r="S77" i="32"/>
  <c r="R77" i="32"/>
  <c r="Q77" i="32"/>
  <c r="P77" i="32"/>
  <c r="N77" i="32"/>
  <c r="L77" i="32"/>
  <c r="K77" i="32"/>
  <c r="I77" i="32"/>
  <c r="AF76" i="32"/>
  <c r="AE76" i="32"/>
  <c r="AD76" i="32"/>
  <c r="AC76" i="32"/>
  <c r="W76" i="32"/>
  <c r="V76" i="32"/>
  <c r="U76" i="32"/>
  <c r="T76" i="32"/>
  <c r="S76" i="32"/>
  <c r="R76" i="32"/>
  <c r="Q76" i="32"/>
  <c r="P76" i="32"/>
  <c r="N76" i="32"/>
  <c r="L76" i="32"/>
  <c r="L84" i="32" s="1" a="1"/>
  <c r="L84" i="32" s="1"/>
  <c r="K76" i="32"/>
  <c r="I76" i="32"/>
  <c r="AF75" i="32"/>
  <c r="AE75" i="32"/>
  <c r="AD75" i="32"/>
  <c r="AC75" i="32"/>
  <c r="AF74" i="32"/>
  <c r="AE74" i="32"/>
  <c r="AD74" i="32"/>
  <c r="AC74" i="32"/>
  <c r="AF73" i="32"/>
  <c r="AE73" i="32"/>
  <c r="AD73" i="32"/>
  <c r="AC73" i="32"/>
  <c r="AF72" i="32"/>
  <c r="AE72" i="32"/>
  <c r="AD72" i="32"/>
  <c r="AC72" i="32"/>
  <c r="AF71" i="32"/>
  <c r="AE71" i="32"/>
  <c r="AD71" i="32"/>
  <c r="AC71" i="32"/>
  <c r="AF70" i="32"/>
  <c r="AE70" i="32"/>
  <c r="AD70" i="32"/>
  <c r="AC70" i="32"/>
  <c r="AF69" i="32"/>
  <c r="AE69" i="32"/>
  <c r="AD69" i="32"/>
  <c r="AC69" i="32"/>
  <c r="N69" i="32"/>
  <c r="I69" i="32"/>
  <c r="AF68" i="32"/>
  <c r="AE68" i="32"/>
  <c r="AD68" i="32"/>
  <c r="AC68" i="32"/>
  <c r="N68" i="32"/>
  <c r="I68" i="32"/>
  <c r="AF67" i="32"/>
  <c r="AE67" i="32"/>
  <c r="AD67" i="32"/>
  <c r="AC67" i="32"/>
  <c r="N67" i="32"/>
  <c r="I67" i="32"/>
  <c r="AF66" i="32"/>
  <c r="AE66" i="32"/>
  <c r="AD66" i="32"/>
  <c r="AC66" i="32"/>
  <c r="N66" i="32"/>
  <c r="I66" i="32"/>
  <c r="AF65" i="32"/>
  <c r="AE65" i="32"/>
  <c r="AD65" i="32"/>
  <c r="AC65" i="32"/>
  <c r="N65" i="32"/>
  <c r="I65" i="32"/>
  <c r="AF64" i="32"/>
  <c r="AE64" i="32"/>
  <c r="AD64" i="32"/>
  <c r="AC64" i="32"/>
  <c r="N64" i="32"/>
  <c r="I64" i="32"/>
  <c r="AF63" i="32"/>
  <c r="AE63" i="32"/>
  <c r="AD63" i="32"/>
  <c r="AC63" i="32"/>
  <c r="N63" i="32"/>
  <c r="I63" i="32"/>
  <c r="AF62" i="32"/>
  <c r="AE62" i="32"/>
  <c r="AD62" i="32"/>
  <c r="AC62" i="32"/>
  <c r="N62" i="32"/>
  <c r="I62" i="32"/>
  <c r="AF61" i="32"/>
  <c r="AE61" i="32"/>
  <c r="AD61" i="32"/>
  <c r="AC61" i="32"/>
  <c r="N61" i="32"/>
  <c r="I61" i="32"/>
  <c r="AF60" i="32"/>
  <c r="AE60" i="32"/>
  <c r="AD60" i="32"/>
  <c r="AC60" i="32"/>
  <c r="N60" i="32"/>
  <c r="I60" i="32"/>
  <c r="AF59" i="32"/>
  <c r="AE59" i="32"/>
  <c r="AD59" i="32"/>
  <c r="AC59" i="32"/>
  <c r="N59" i="32"/>
  <c r="I59" i="32"/>
  <c r="N58" i="32"/>
  <c r="I58" i="32"/>
  <c r="V57" i="32"/>
  <c r="T57" i="32"/>
  <c r="R57" i="32"/>
  <c r="P57" i="32"/>
  <c r="N57" i="32"/>
  <c r="K57" i="32"/>
  <c r="I57" i="32"/>
  <c r="W56" i="32"/>
  <c r="V56" i="32"/>
  <c r="U56" i="32"/>
  <c r="T56" i="32"/>
  <c r="S56" i="32"/>
  <c r="R56" i="32"/>
  <c r="Q56" i="32"/>
  <c r="P56" i="32"/>
  <c r="N56" i="32"/>
  <c r="L56" i="32"/>
  <c r="L57" i="32" s="1"/>
  <c r="K56" i="32"/>
  <c r="I56" i="32"/>
  <c r="W55" i="32"/>
  <c r="V55" i="32"/>
  <c r="U55" i="32"/>
  <c r="T55" i="32"/>
  <c r="S55" i="32"/>
  <c r="R55" i="32"/>
  <c r="Q55" i="32"/>
  <c r="P55" i="32"/>
  <c r="N55" i="32"/>
  <c r="L55" i="32"/>
  <c r="K55" i="32"/>
  <c r="I55" i="32"/>
  <c r="W54" i="32"/>
  <c r="V54" i="32"/>
  <c r="U54" i="32"/>
  <c r="T54" i="32"/>
  <c r="S54" i="32"/>
  <c r="R54" i="32"/>
  <c r="Q54" i="32"/>
  <c r="P54" i="32"/>
  <c r="N54" i="32"/>
  <c r="L54" i="32"/>
  <c r="K54" i="32"/>
  <c r="I54" i="32"/>
  <c r="W53" i="32"/>
  <c r="V53" i="32"/>
  <c r="U53" i="32"/>
  <c r="T53" i="32"/>
  <c r="S53" i="32"/>
  <c r="R53" i="32"/>
  <c r="Q53" i="32"/>
  <c r="P53" i="32"/>
  <c r="N53" i="32"/>
  <c r="L53" i="32"/>
  <c r="K53" i="32"/>
  <c r="I53" i="32"/>
  <c r="W52" i="32"/>
  <c r="V52" i="32"/>
  <c r="U52" i="32"/>
  <c r="T52" i="32"/>
  <c r="S52" i="32"/>
  <c r="R52" i="32"/>
  <c r="Q52" i="32"/>
  <c r="P52" i="32"/>
  <c r="N52" i="32"/>
  <c r="L52" i="32"/>
  <c r="L62" i="32" s="1" a="1"/>
  <c r="L62" i="32" s="1"/>
  <c r="K52" i="32"/>
  <c r="I52" i="32"/>
  <c r="N51" i="32"/>
  <c r="I51" i="32"/>
  <c r="N50" i="32"/>
  <c r="I50" i="32"/>
  <c r="N49" i="32"/>
  <c r="I49" i="32"/>
  <c r="N48" i="32"/>
  <c r="I48" i="32"/>
  <c r="N47" i="32"/>
  <c r="I47" i="32"/>
  <c r="N46" i="32"/>
  <c r="I46" i="32"/>
  <c r="V45" i="32"/>
  <c r="T45" i="32"/>
  <c r="R45" i="32"/>
  <c r="P45" i="32"/>
  <c r="N45" i="32"/>
  <c r="K45" i="32"/>
  <c r="I45" i="32"/>
  <c r="W44" i="32"/>
  <c r="V44" i="32"/>
  <c r="U44" i="32"/>
  <c r="T44" i="32"/>
  <c r="S44" i="32"/>
  <c r="R44" i="32"/>
  <c r="Q44" i="32"/>
  <c r="P44" i="32"/>
  <c r="N44" i="32"/>
  <c r="L44" i="32"/>
  <c r="K44" i="32"/>
  <c r="I44" i="32"/>
  <c r="AF43" i="32"/>
  <c r="AE43" i="32"/>
  <c r="AD43" i="32"/>
  <c r="AC43" i="32"/>
  <c r="W43" i="32"/>
  <c r="V43" i="32"/>
  <c r="U43" i="32"/>
  <c r="T43" i="32"/>
  <c r="S43" i="32"/>
  <c r="R43" i="32"/>
  <c r="Q43" i="32"/>
  <c r="P43" i="32"/>
  <c r="N43" i="32"/>
  <c r="L43" i="32"/>
  <c r="K43" i="32"/>
  <c r="I43" i="32"/>
  <c r="AF42" i="32"/>
  <c r="AE42" i="32"/>
  <c r="AD42" i="32"/>
  <c r="AC42" i="32"/>
  <c r="W42" i="32"/>
  <c r="V42" i="32"/>
  <c r="U42" i="32"/>
  <c r="T42" i="32"/>
  <c r="S42" i="32"/>
  <c r="R42" i="32"/>
  <c r="Q42" i="32"/>
  <c r="P42" i="32"/>
  <c r="N42" i="32"/>
  <c r="L42" i="32"/>
  <c r="K42" i="32"/>
  <c r="I42" i="32"/>
  <c r="AF41" i="32"/>
  <c r="AE41" i="32"/>
  <c r="AD41" i="32"/>
  <c r="AC41" i="32"/>
  <c r="W41" i="32"/>
  <c r="V41" i="32"/>
  <c r="U41" i="32"/>
  <c r="T41" i="32"/>
  <c r="S41" i="32"/>
  <c r="R41" i="32"/>
  <c r="Q41" i="32"/>
  <c r="P41" i="32"/>
  <c r="N41" i="32"/>
  <c r="L41" i="32"/>
  <c r="K41" i="32"/>
  <c r="I41" i="32"/>
  <c r="AF40" i="32"/>
  <c r="AE40" i="32"/>
  <c r="AD40" i="32"/>
  <c r="AC40" i="32"/>
  <c r="W40" i="32"/>
  <c r="V40" i="32"/>
  <c r="U40" i="32"/>
  <c r="T40" i="32"/>
  <c r="S40" i="32"/>
  <c r="R40" i="32"/>
  <c r="Q40" i="32"/>
  <c r="P40" i="32"/>
  <c r="N40" i="32"/>
  <c r="L40" i="32"/>
  <c r="L48" i="32" s="1" a="1"/>
  <c r="L48" i="32" s="1"/>
  <c r="K40" i="32"/>
  <c r="I40" i="32"/>
  <c r="AF39" i="32"/>
  <c r="AE39" i="32"/>
  <c r="AD39" i="32"/>
  <c r="AC39" i="32"/>
  <c r="AF38" i="32"/>
  <c r="AE38" i="32"/>
  <c r="AD38" i="32"/>
  <c r="AC38" i="32"/>
  <c r="AF37" i="32"/>
  <c r="AE37" i="32"/>
  <c r="AD37" i="32"/>
  <c r="AC37" i="32"/>
  <c r="AF36" i="32"/>
  <c r="AE36" i="32"/>
  <c r="AD36" i="32"/>
  <c r="AC36" i="32"/>
  <c r="AF35" i="32"/>
  <c r="AE35" i="32"/>
  <c r="AD35" i="32"/>
  <c r="AC35" i="32"/>
  <c r="AF34" i="32"/>
  <c r="AE34" i="32"/>
  <c r="AD34" i="32"/>
  <c r="AC34" i="32"/>
  <c r="AF33" i="32"/>
  <c r="AE33" i="32"/>
  <c r="AD33" i="32"/>
  <c r="AC33" i="32"/>
  <c r="N33" i="32"/>
  <c r="I33" i="32"/>
  <c r="AF32" i="32"/>
  <c r="AE32" i="32"/>
  <c r="AD32" i="32"/>
  <c r="AC32" i="32"/>
  <c r="N32" i="32"/>
  <c r="I32" i="32"/>
  <c r="AF31" i="32"/>
  <c r="AE31" i="32"/>
  <c r="AD31" i="32"/>
  <c r="AC31" i="32"/>
  <c r="N31" i="32"/>
  <c r="I31" i="32"/>
  <c r="AF30" i="32"/>
  <c r="AE30" i="32"/>
  <c r="AD30" i="32"/>
  <c r="AC30" i="32"/>
  <c r="N30" i="32"/>
  <c r="I30" i="32"/>
  <c r="AF29" i="32"/>
  <c r="AE29" i="32"/>
  <c r="AD29" i="32"/>
  <c r="AC29" i="32"/>
  <c r="N29" i="32"/>
  <c r="I29" i="32"/>
  <c r="AF28" i="32"/>
  <c r="AE28" i="32"/>
  <c r="AD28" i="32"/>
  <c r="AC28" i="32"/>
  <c r="N28" i="32"/>
  <c r="I28" i="32"/>
  <c r="AF27" i="32"/>
  <c r="AE27" i="32"/>
  <c r="AD27" i="32"/>
  <c r="AC27" i="32"/>
  <c r="N27" i="32"/>
  <c r="I27" i="32"/>
  <c r="AF26" i="32"/>
  <c r="AE26" i="32"/>
  <c r="AD26" i="32"/>
  <c r="AC26" i="32"/>
  <c r="N26" i="32"/>
  <c r="I26" i="32"/>
  <c r="AF25" i="32"/>
  <c r="AE25" i="32"/>
  <c r="AD25" i="32"/>
  <c r="AC25" i="32"/>
  <c r="N25" i="32"/>
  <c r="I25" i="32"/>
  <c r="AF24" i="32"/>
  <c r="AE24" i="32"/>
  <c r="AD24" i="32"/>
  <c r="AC24" i="32"/>
  <c r="N24" i="32"/>
  <c r="I24" i="32"/>
  <c r="AF23" i="32"/>
  <c r="AE23" i="32"/>
  <c r="AD23" i="32"/>
  <c r="AC23" i="32"/>
  <c r="N23" i="32"/>
  <c r="I23" i="32"/>
  <c r="AF22" i="32"/>
  <c r="AE22" i="32"/>
  <c r="AD22" i="32"/>
  <c r="AC22" i="32"/>
  <c r="N22" i="32"/>
  <c r="I22" i="32"/>
  <c r="AF21" i="32"/>
  <c r="AE21" i="32"/>
  <c r="AD21" i="32"/>
  <c r="AC21" i="32"/>
  <c r="V21" i="32"/>
  <c r="T21" i="32"/>
  <c r="R21" i="32"/>
  <c r="P21" i="32"/>
  <c r="N21" i="32"/>
  <c r="K21" i="32"/>
  <c r="I21" i="32"/>
  <c r="AF20" i="32"/>
  <c r="AE20" i="32"/>
  <c r="AD20" i="32"/>
  <c r="AC20" i="32"/>
  <c r="W20" i="32"/>
  <c r="V20" i="32"/>
  <c r="U20" i="32"/>
  <c r="T20" i="32"/>
  <c r="S20" i="32"/>
  <c r="R20" i="32"/>
  <c r="Q20" i="32"/>
  <c r="P20" i="32"/>
  <c r="N20" i="32"/>
  <c r="L20" i="32"/>
  <c r="L21" i="32" s="1"/>
  <c r="K20" i="32"/>
  <c r="I20" i="32"/>
  <c r="AF19" i="32"/>
  <c r="AE19" i="32"/>
  <c r="AD19" i="32"/>
  <c r="AC19" i="32"/>
  <c r="W19" i="32"/>
  <c r="V19" i="32"/>
  <c r="U19" i="32"/>
  <c r="T19" i="32"/>
  <c r="S19" i="32"/>
  <c r="R19" i="32"/>
  <c r="Q19" i="32"/>
  <c r="P19" i="32"/>
  <c r="N19" i="32"/>
  <c r="L19" i="32"/>
  <c r="K19" i="32"/>
  <c r="I19" i="32"/>
  <c r="AF18" i="32"/>
  <c r="AE18" i="32"/>
  <c r="AD18" i="32"/>
  <c r="AC18" i="32"/>
  <c r="W18" i="32"/>
  <c r="V18" i="32"/>
  <c r="U18" i="32"/>
  <c r="T18" i="32"/>
  <c r="S18" i="32"/>
  <c r="R18" i="32"/>
  <c r="Q18" i="32"/>
  <c r="P18" i="32"/>
  <c r="N18" i="32"/>
  <c r="L18" i="32"/>
  <c r="K18" i="32"/>
  <c r="I18" i="32"/>
  <c r="AF17" i="32"/>
  <c r="AE17" i="32"/>
  <c r="AD17" i="32"/>
  <c r="AC17" i="32"/>
  <c r="W17" i="32"/>
  <c r="V17" i="32"/>
  <c r="U17" i="32"/>
  <c r="T17" i="32"/>
  <c r="S17" i="32"/>
  <c r="R17" i="32"/>
  <c r="Q17" i="32"/>
  <c r="P17" i="32"/>
  <c r="N17" i="32"/>
  <c r="L17" i="32"/>
  <c r="K17" i="32"/>
  <c r="I17" i="32"/>
  <c r="AF16" i="32"/>
  <c r="AE16" i="32"/>
  <c r="AD16" i="32"/>
  <c r="AC16" i="32"/>
  <c r="W16" i="32"/>
  <c r="V16" i="32"/>
  <c r="U16" i="32"/>
  <c r="T16" i="32"/>
  <c r="S16" i="32"/>
  <c r="R16" i="32"/>
  <c r="Q16" i="32"/>
  <c r="P16" i="32"/>
  <c r="N16" i="32"/>
  <c r="L16" i="32"/>
  <c r="L26" i="32" s="1" a="1"/>
  <c r="L26" i="32" s="1"/>
  <c r="K16" i="32"/>
  <c r="I16" i="32"/>
  <c r="AF15" i="32"/>
  <c r="AE15" i="32"/>
  <c r="AD15" i="32"/>
  <c r="AC15" i="32"/>
  <c r="N15" i="32"/>
  <c r="I15" i="32"/>
  <c r="AF14" i="32"/>
  <c r="AE14" i="32"/>
  <c r="AD14" i="32"/>
  <c r="AC14" i="32"/>
  <c r="N14" i="32"/>
  <c r="I14" i="32"/>
  <c r="N13" i="32"/>
  <c r="I13" i="32"/>
  <c r="N12" i="32"/>
  <c r="I12" i="32"/>
  <c r="N11" i="32"/>
  <c r="I11" i="32"/>
  <c r="N10" i="32"/>
  <c r="I10" i="32"/>
  <c r="V9" i="32"/>
  <c r="T9" i="32"/>
  <c r="R9" i="32"/>
  <c r="P9" i="32"/>
  <c r="N9" i="32"/>
  <c r="K9" i="32"/>
  <c r="I9" i="32"/>
  <c r="W8" i="32"/>
  <c r="V8" i="32"/>
  <c r="U8" i="32"/>
  <c r="T8" i="32"/>
  <c r="S8" i="32"/>
  <c r="R8" i="32"/>
  <c r="Q8" i="32"/>
  <c r="P8" i="32"/>
  <c r="N8" i="32"/>
  <c r="L8" i="32"/>
  <c r="L9" i="32" s="1"/>
  <c r="K8" i="32"/>
  <c r="I8" i="32"/>
  <c r="AE7" i="32"/>
  <c r="AD7" i="32"/>
  <c r="AC7" i="32"/>
  <c r="AB7" i="32"/>
  <c r="W7" i="32"/>
  <c r="V7" i="32"/>
  <c r="U7" i="32"/>
  <c r="T7" i="32"/>
  <c r="S7" i="32"/>
  <c r="R7" i="32"/>
  <c r="Q7" i="32"/>
  <c r="P7" i="32"/>
  <c r="N7" i="32"/>
  <c r="L7" i="32"/>
  <c r="K7" i="32"/>
  <c r="I7" i="32"/>
  <c r="W6" i="32"/>
  <c r="V6" i="32"/>
  <c r="U6" i="32"/>
  <c r="T6" i="32"/>
  <c r="S6" i="32"/>
  <c r="R6" i="32"/>
  <c r="Q6" i="32"/>
  <c r="P6" i="32"/>
  <c r="N6" i="32"/>
  <c r="L6" i="32"/>
  <c r="K6" i="32"/>
  <c r="I6" i="32"/>
  <c r="W5" i="32"/>
  <c r="V5" i="32"/>
  <c r="U5" i="32"/>
  <c r="T5" i="32"/>
  <c r="S5" i="32"/>
  <c r="R5" i="32"/>
  <c r="Q5" i="32"/>
  <c r="P5" i="32"/>
  <c r="N5" i="32"/>
  <c r="L5" i="32"/>
  <c r="K5" i="32"/>
  <c r="I5" i="32"/>
  <c r="W4" i="32"/>
  <c r="V4" i="32"/>
  <c r="U4" i="32"/>
  <c r="T4" i="32"/>
  <c r="S4" i="32"/>
  <c r="R4" i="32"/>
  <c r="Q4" i="32"/>
  <c r="P4" i="32"/>
  <c r="N4" i="32"/>
  <c r="L4" i="32"/>
  <c r="L12" i="32" s="1" a="1"/>
  <c r="L12" i="32" s="1"/>
  <c r="K4" i="32"/>
  <c r="I4" i="32"/>
  <c r="N249" i="31"/>
  <c r="I249" i="31"/>
  <c r="N248" i="31"/>
  <c r="I248" i="31"/>
  <c r="N247" i="31"/>
  <c r="I247" i="31"/>
  <c r="N246" i="31"/>
  <c r="I246" i="31"/>
  <c r="N245" i="31"/>
  <c r="I245" i="31"/>
  <c r="N244" i="31"/>
  <c r="I244" i="31"/>
  <c r="N243" i="31"/>
  <c r="I243" i="31"/>
  <c r="N242" i="31"/>
  <c r="I242" i="31"/>
  <c r="N241" i="31"/>
  <c r="I241" i="31"/>
  <c r="N240" i="31"/>
  <c r="I240" i="31"/>
  <c r="N239" i="31"/>
  <c r="I239" i="31"/>
  <c r="N238" i="31"/>
  <c r="I238" i="31"/>
  <c r="N237" i="31"/>
  <c r="I237" i="31"/>
  <c r="W236" i="31"/>
  <c r="U236" i="31"/>
  <c r="S236" i="31"/>
  <c r="R236" i="31"/>
  <c r="Q236" i="31"/>
  <c r="P236" i="31"/>
  <c r="N236" i="31"/>
  <c r="L236" i="31"/>
  <c r="K236" i="31"/>
  <c r="I236" i="31"/>
  <c r="W235" i="31"/>
  <c r="V235" i="31"/>
  <c r="U235" i="31"/>
  <c r="T235" i="31"/>
  <c r="S235" i="31"/>
  <c r="R235" i="31"/>
  <c r="Q235" i="31"/>
  <c r="P235" i="31"/>
  <c r="N235" i="31"/>
  <c r="L235" i="31"/>
  <c r="K235" i="31"/>
  <c r="I235" i="31"/>
  <c r="W234" i="31"/>
  <c r="V234" i="31"/>
  <c r="U234" i="31"/>
  <c r="T234" i="31"/>
  <c r="S234" i="31"/>
  <c r="R234" i="31"/>
  <c r="Q234" i="31"/>
  <c r="P234" i="31"/>
  <c r="N234" i="31"/>
  <c r="L234" i="31"/>
  <c r="K234" i="31"/>
  <c r="I234" i="31"/>
  <c r="W233" i="31"/>
  <c r="V233" i="31"/>
  <c r="U233" i="31"/>
  <c r="T233" i="31"/>
  <c r="S233" i="31"/>
  <c r="R233" i="31"/>
  <c r="Q233" i="31"/>
  <c r="P233" i="31"/>
  <c r="N233" i="31"/>
  <c r="L233" i="31"/>
  <c r="K233" i="31"/>
  <c r="I233" i="31"/>
  <c r="W232" i="31"/>
  <c r="V232" i="31"/>
  <c r="U232" i="31"/>
  <c r="T232" i="31"/>
  <c r="S232" i="31"/>
  <c r="R232" i="31"/>
  <c r="Q232" i="31"/>
  <c r="P232" i="31"/>
  <c r="N232" i="31"/>
  <c r="L232" i="31"/>
  <c r="L242" i="31" s="1" a="1"/>
  <c r="L242" i="31" s="1"/>
  <c r="K232" i="31"/>
  <c r="I232" i="31"/>
  <c r="N231" i="31"/>
  <c r="I231" i="31"/>
  <c r="N230" i="31"/>
  <c r="I230" i="31"/>
  <c r="N229" i="31"/>
  <c r="I229" i="31"/>
  <c r="N228" i="31"/>
  <c r="I228" i="31"/>
  <c r="N227" i="31"/>
  <c r="I227" i="31"/>
  <c r="N226" i="31"/>
  <c r="I226" i="31"/>
  <c r="N225" i="31"/>
  <c r="I225" i="31"/>
  <c r="W224" i="31"/>
  <c r="U224" i="31"/>
  <c r="S224" i="31"/>
  <c r="R224" i="31"/>
  <c r="Q224" i="31"/>
  <c r="P224" i="31"/>
  <c r="N224" i="31"/>
  <c r="L224" i="31"/>
  <c r="L225" i="31" s="1"/>
  <c r="K224" i="31"/>
  <c r="I224" i="31"/>
  <c r="W223" i="31"/>
  <c r="V223" i="31"/>
  <c r="U223" i="31"/>
  <c r="T223" i="31"/>
  <c r="S223" i="31"/>
  <c r="R223" i="31"/>
  <c r="Q223" i="31"/>
  <c r="P223" i="31"/>
  <c r="N223" i="31"/>
  <c r="L223" i="31"/>
  <c r="K223" i="31"/>
  <c r="I223" i="31"/>
  <c r="W222" i="31"/>
  <c r="V222" i="31"/>
  <c r="U222" i="31"/>
  <c r="T222" i="31"/>
  <c r="S222" i="31"/>
  <c r="R222" i="31"/>
  <c r="Q222" i="31"/>
  <c r="P222" i="31"/>
  <c r="N222" i="31"/>
  <c r="L222" i="31"/>
  <c r="K222" i="31"/>
  <c r="I222" i="31"/>
  <c r="W221" i="31"/>
  <c r="V221" i="31"/>
  <c r="U221" i="31"/>
  <c r="T221" i="31"/>
  <c r="S221" i="31"/>
  <c r="R221" i="31"/>
  <c r="Q221" i="31"/>
  <c r="P221" i="31"/>
  <c r="N221" i="31"/>
  <c r="L221" i="31"/>
  <c r="K221" i="31"/>
  <c r="I221" i="31"/>
  <c r="W220" i="31"/>
  <c r="V220" i="31"/>
  <c r="U220" i="31"/>
  <c r="T220" i="31"/>
  <c r="S220" i="31"/>
  <c r="R220" i="31"/>
  <c r="Q220" i="31"/>
  <c r="P220" i="31"/>
  <c r="N220" i="31"/>
  <c r="L220" i="31"/>
  <c r="L228" i="31" s="1" a="1"/>
  <c r="L228" i="31" s="1"/>
  <c r="K220" i="31"/>
  <c r="I220" i="31"/>
  <c r="N213" i="31"/>
  <c r="I213" i="31"/>
  <c r="N212" i="31"/>
  <c r="I212" i="31"/>
  <c r="N211" i="31"/>
  <c r="I211" i="31"/>
  <c r="N210" i="31"/>
  <c r="I210" i="31"/>
  <c r="N209" i="31"/>
  <c r="I209" i="31"/>
  <c r="N208" i="31"/>
  <c r="I208" i="31"/>
  <c r="N207" i="31"/>
  <c r="I207" i="31"/>
  <c r="N206" i="31"/>
  <c r="I206" i="31"/>
  <c r="N205" i="31"/>
  <c r="I205" i="31"/>
  <c r="N204" i="31"/>
  <c r="I204" i="31"/>
  <c r="N203" i="31"/>
  <c r="I203" i="31"/>
  <c r="N202" i="31"/>
  <c r="I202" i="31"/>
  <c r="T201" i="31"/>
  <c r="R201" i="31"/>
  <c r="P201" i="31"/>
  <c r="N201" i="31"/>
  <c r="K201" i="31"/>
  <c r="I201" i="31"/>
  <c r="W200" i="31"/>
  <c r="U200" i="31"/>
  <c r="T200" i="31"/>
  <c r="S200" i="31"/>
  <c r="R200" i="31"/>
  <c r="Q200" i="31"/>
  <c r="P200" i="31"/>
  <c r="N200" i="31"/>
  <c r="L200" i="31"/>
  <c r="L201" i="31" s="1"/>
  <c r="K200" i="31"/>
  <c r="I200" i="31"/>
  <c r="W199" i="31"/>
  <c r="V199" i="31"/>
  <c r="U199" i="31"/>
  <c r="T199" i="31"/>
  <c r="S199" i="31"/>
  <c r="R199" i="31"/>
  <c r="Q199" i="31"/>
  <c r="P199" i="31"/>
  <c r="N199" i="31"/>
  <c r="L199" i="31"/>
  <c r="K199" i="31"/>
  <c r="I199" i="31"/>
  <c r="W198" i="31"/>
  <c r="V198" i="31"/>
  <c r="U198" i="31"/>
  <c r="T198" i="31"/>
  <c r="S198" i="31"/>
  <c r="R198" i="31"/>
  <c r="Q198" i="31"/>
  <c r="P198" i="31"/>
  <c r="N198" i="31"/>
  <c r="L198" i="31"/>
  <c r="K198" i="31"/>
  <c r="I198" i="31"/>
  <c r="W197" i="31"/>
  <c r="V197" i="31"/>
  <c r="U197" i="31"/>
  <c r="T197" i="31"/>
  <c r="S197" i="31"/>
  <c r="R197" i="31"/>
  <c r="Q197" i="31"/>
  <c r="P197" i="31"/>
  <c r="N197" i="31"/>
  <c r="L197" i="31"/>
  <c r="K197" i="31"/>
  <c r="I197" i="31"/>
  <c r="W196" i="31"/>
  <c r="V196" i="31"/>
  <c r="U196" i="31"/>
  <c r="T196" i="31"/>
  <c r="S196" i="31"/>
  <c r="R196" i="31"/>
  <c r="Q196" i="31"/>
  <c r="P196" i="31"/>
  <c r="N196" i="31"/>
  <c r="L196" i="31"/>
  <c r="L206" i="31" s="1" a="1"/>
  <c r="L206" i="31" s="1"/>
  <c r="K196" i="31"/>
  <c r="I196" i="31"/>
  <c r="N195" i="31"/>
  <c r="I195" i="31"/>
  <c r="N194" i="31"/>
  <c r="I194" i="31"/>
  <c r="N193" i="31"/>
  <c r="I193" i="31"/>
  <c r="N192" i="31"/>
  <c r="I192" i="31"/>
  <c r="N191" i="31"/>
  <c r="I191" i="31"/>
  <c r="N190" i="31"/>
  <c r="I190" i="31"/>
  <c r="T189" i="31"/>
  <c r="R189" i="31"/>
  <c r="P189" i="31"/>
  <c r="N189" i="31"/>
  <c r="K189" i="31"/>
  <c r="I189" i="31"/>
  <c r="W188" i="31"/>
  <c r="U188" i="31"/>
  <c r="T188" i="31"/>
  <c r="S188" i="31"/>
  <c r="R188" i="31"/>
  <c r="Q188" i="31"/>
  <c r="P188" i="31"/>
  <c r="N188" i="31"/>
  <c r="L188" i="31"/>
  <c r="K188" i="31"/>
  <c r="I188" i="31"/>
  <c r="W187" i="31"/>
  <c r="V187" i="31"/>
  <c r="U187" i="31"/>
  <c r="T187" i="31"/>
  <c r="S187" i="31"/>
  <c r="R187" i="31"/>
  <c r="Q187" i="31"/>
  <c r="P187" i="31"/>
  <c r="N187" i="31"/>
  <c r="L187" i="31"/>
  <c r="K187" i="31"/>
  <c r="I187" i="31"/>
  <c r="W186" i="31"/>
  <c r="V186" i="31"/>
  <c r="U186" i="31"/>
  <c r="T186" i="31"/>
  <c r="S186" i="31"/>
  <c r="R186" i="31"/>
  <c r="Q186" i="31"/>
  <c r="P186" i="31"/>
  <c r="N186" i="31"/>
  <c r="L186" i="31"/>
  <c r="K186" i="31"/>
  <c r="I186" i="31"/>
  <c r="W185" i="31"/>
  <c r="V185" i="31"/>
  <c r="U185" i="31"/>
  <c r="T185" i="31"/>
  <c r="S185" i="31"/>
  <c r="R185" i="31"/>
  <c r="Q185" i="31"/>
  <c r="P185" i="31"/>
  <c r="N185" i="31"/>
  <c r="L185" i="31"/>
  <c r="K185" i="31"/>
  <c r="I185" i="31"/>
  <c r="W184" i="31"/>
  <c r="V184" i="31"/>
  <c r="U184" i="31"/>
  <c r="T184" i="31"/>
  <c r="S184" i="31"/>
  <c r="R184" i="31"/>
  <c r="Q184" i="31"/>
  <c r="P184" i="31"/>
  <c r="N184" i="31"/>
  <c r="L184" i="31"/>
  <c r="L192" i="31" s="1" a="1"/>
  <c r="L192" i="31" s="1"/>
  <c r="K184" i="31"/>
  <c r="I184" i="31"/>
  <c r="N177" i="31"/>
  <c r="I177" i="31"/>
  <c r="N176" i="31"/>
  <c r="I176" i="31"/>
  <c r="N175" i="31"/>
  <c r="I175" i="31"/>
  <c r="N174" i="31"/>
  <c r="I174" i="31"/>
  <c r="N173" i="31"/>
  <c r="I173" i="31"/>
  <c r="N172" i="31"/>
  <c r="I172" i="31"/>
  <c r="N171" i="31"/>
  <c r="I171" i="31"/>
  <c r="N170" i="31"/>
  <c r="I170" i="31"/>
  <c r="N169" i="31"/>
  <c r="I169" i="31"/>
  <c r="N168" i="31"/>
  <c r="I168" i="31"/>
  <c r="N167" i="31"/>
  <c r="I167" i="31"/>
  <c r="N166" i="31"/>
  <c r="I166" i="31"/>
  <c r="V165" i="31"/>
  <c r="T165" i="31"/>
  <c r="R165" i="31"/>
  <c r="P165" i="31"/>
  <c r="N165" i="31"/>
  <c r="K165" i="31"/>
  <c r="I165" i="31"/>
  <c r="W164" i="31"/>
  <c r="V164" i="31"/>
  <c r="U164" i="31"/>
  <c r="T164" i="31"/>
  <c r="S164" i="31"/>
  <c r="R164" i="31"/>
  <c r="Q164" i="31"/>
  <c r="P164" i="31"/>
  <c r="N164" i="31"/>
  <c r="L164" i="31"/>
  <c r="L165" i="31" s="1"/>
  <c r="K164" i="31"/>
  <c r="I164" i="31"/>
  <c r="W163" i="31"/>
  <c r="V163" i="31"/>
  <c r="U163" i="31"/>
  <c r="T163" i="31"/>
  <c r="S163" i="31"/>
  <c r="R163" i="31"/>
  <c r="Q163" i="31"/>
  <c r="P163" i="31"/>
  <c r="N163" i="31"/>
  <c r="L163" i="31"/>
  <c r="K163" i="31"/>
  <c r="I163" i="31"/>
  <c r="W162" i="31"/>
  <c r="V162" i="31"/>
  <c r="U162" i="31"/>
  <c r="T162" i="31"/>
  <c r="S162" i="31"/>
  <c r="R162" i="31"/>
  <c r="Q162" i="31"/>
  <c r="P162" i="31"/>
  <c r="N162" i="31"/>
  <c r="L162" i="31"/>
  <c r="K162" i="31"/>
  <c r="I162" i="31"/>
  <c r="W161" i="31"/>
  <c r="V161" i="31"/>
  <c r="U161" i="31"/>
  <c r="T161" i="31"/>
  <c r="S161" i="31"/>
  <c r="R161" i="31"/>
  <c r="Q161" i="31"/>
  <c r="P161" i="31"/>
  <c r="N161" i="31"/>
  <c r="L161" i="31"/>
  <c r="K161" i="31"/>
  <c r="I161" i="31"/>
  <c r="W160" i="31"/>
  <c r="V160" i="31"/>
  <c r="U160" i="31"/>
  <c r="T160" i="31"/>
  <c r="S160" i="31"/>
  <c r="R160" i="31"/>
  <c r="Q160" i="31"/>
  <c r="P160" i="31"/>
  <c r="N160" i="31"/>
  <c r="L160" i="31"/>
  <c r="L170" i="31" s="1" a="1"/>
  <c r="L170" i="31" s="1"/>
  <c r="K160" i="31"/>
  <c r="I160" i="31"/>
  <c r="N159" i="31"/>
  <c r="I159" i="31"/>
  <c r="N158" i="31"/>
  <c r="I158" i="31"/>
  <c r="N157" i="31"/>
  <c r="I157" i="31"/>
  <c r="N156" i="31"/>
  <c r="I156" i="31"/>
  <c r="N155" i="31"/>
  <c r="I155" i="31"/>
  <c r="N154" i="31"/>
  <c r="I154" i="31"/>
  <c r="V153" i="31"/>
  <c r="T153" i="31"/>
  <c r="R153" i="31"/>
  <c r="P153" i="31"/>
  <c r="N153" i="31"/>
  <c r="K153" i="31"/>
  <c r="I153" i="31"/>
  <c r="W152" i="31"/>
  <c r="V152" i="31"/>
  <c r="U152" i="31"/>
  <c r="T152" i="31"/>
  <c r="S152" i="31"/>
  <c r="R152" i="31"/>
  <c r="Q152" i="31"/>
  <c r="P152" i="31"/>
  <c r="N152" i="31"/>
  <c r="L152" i="31"/>
  <c r="K152" i="31"/>
  <c r="I152" i="31"/>
  <c r="W151" i="31"/>
  <c r="V151" i="31"/>
  <c r="U151" i="31"/>
  <c r="T151" i="31"/>
  <c r="S151" i="31"/>
  <c r="R151" i="31"/>
  <c r="Q151" i="31"/>
  <c r="P151" i="31"/>
  <c r="N151" i="31"/>
  <c r="L151" i="31"/>
  <c r="K151" i="31"/>
  <c r="I151" i="31"/>
  <c r="W150" i="31"/>
  <c r="V150" i="31"/>
  <c r="U150" i="31"/>
  <c r="T150" i="31"/>
  <c r="S150" i="31"/>
  <c r="R150" i="31"/>
  <c r="Q150" i="31"/>
  <c r="P150" i="31"/>
  <c r="N150" i="31"/>
  <c r="L150" i="31"/>
  <c r="K150" i="31"/>
  <c r="I150" i="31"/>
  <c r="W149" i="31"/>
  <c r="V149" i="31"/>
  <c r="U149" i="31"/>
  <c r="T149" i="31"/>
  <c r="S149" i="31"/>
  <c r="R149" i="31"/>
  <c r="Q149" i="31"/>
  <c r="P149" i="31"/>
  <c r="N149" i="31"/>
  <c r="L149" i="31"/>
  <c r="K149" i="31"/>
  <c r="I149" i="31"/>
  <c r="W148" i="31"/>
  <c r="V148" i="31"/>
  <c r="U148" i="31"/>
  <c r="T148" i="31"/>
  <c r="S148" i="31"/>
  <c r="R148" i="31"/>
  <c r="Q148" i="31"/>
  <c r="P148" i="31"/>
  <c r="N148" i="31"/>
  <c r="L148" i="31"/>
  <c r="L156" i="31" s="1" a="1"/>
  <c r="L156" i="31" s="1"/>
  <c r="K148" i="31"/>
  <c r="I148" i="31"/>
  <c r="N141" i="31"/>
  <c r="I141" i="31"/>
  <c r="N140" i="31"/>
  <c r="I140" i="31"/>
  <c r="N139" i="31"/>
  <c r="I139" i="31"/>
  <c r="N138" i="31"/>
  <c r="I138" i="31"/>
  <c r="N137" i="31"/>
  <c r="I137" i="31"/>
  <c r="N136" i="31"/>
  <c r="I136" i="31"/>
  <c r="N135" i="31"/>
  <c r="I135" i="31"/>
  <c r="N134" i="31"/>
  <c r="I134" i="31"/>
  <c r="N133" i="31"/>
  <c r="I133" i="31"/>
  <c r="N132" i="31"/>
  <c r="I132" i="31"/>
  <c r="N131" i="31"/>
  <c r="I131" i="31"/>
  <c r="N130" i="31"/>
  <c r="I130" i="31"/>
  <c r="V129" i="31"/>
  <c r="T129" i="31"/>
  <c r="R129" i="31"/>
  <c r="P129" i="31"/>
  <c r="N129" i="31"/>
  <c r="K129" i="31"/>
  <c r="I129" i="31"/>
  <c r="W128" i="31"/>
  <c r="V128" i="31"/>
  <c r="U128" i="31"/>
  <c r="T128" i="31"/>
  <c r="S128" i="31"/>
  <c r="R128" i="31"/>
  <c r="Q128" i="31"/>
  <c r="P128" i="31"/>
  <c r="N128" i="31"/>
  <c r="L128" i="31"/>
  <c r="L129" i="31" s="1"/>
  <c r="K128" i="31"/>
  <c r="I128" i="31"/>
  <c r="W127" i="31"/>
  <c r="V127" i="31"/>
  <c r="U127" i="31"/>
  <c r="T127" i="31"/>
  <c r="S127" i="31"/>
  <c r="R127" i="31"/>
  <c r="Q127" i="31"/>
  <c r="P127" i="31"/>
  <c r="N127" i="31"/>
  <c r="L127" i="31"/>
  <c r="K127" i="31"/>
  <c r="I127" i="31"/>
  <c r="W126" i="31"/>
  <c r="V126" i="31"/>
  <c r="U126" i="31"/>
  <c r="T126" i="31"/>
  <c r="S126" i="31"/>
  <c r="R126" i="31"/>
  <c r="Q126" i="31"/>
  <c r="P126" i="31"/>
  <c r="N126" i="31"/>
  <c r="L126" i="31"/>
  <c r="K126" i="31"/>
  <c r="I126" i="31"/>
  <c r="W125" i="31"/>
  <c r="V125" i="31"/>
  <c r="U125" i="31"/>
  <c r="T125" i="31"/>
  <c r="S125" i="31"/>
  <c r="R125" i="31"/>
  <c r="Q125" i="31"/>
  <c r="P125" i="31"/>
  <c r="N125" i="31"/>
  <c r="L125" i="31"/>
  <c r="K125" i="31"/>
  <c r="I125" i="31"/>
  <c r="W124" i="31"/>
  <c r="V124" i="31"/>
  <c r="U124" i="31"/>
  <c r="T124" i="31"/>
  <c r="S124" i="31"/>
  <c r="R124" i="31"/>
  <c r="Q124" i="31"/>
  <c r="P124" i="31"/>
  <c r="N124" i="31"/>
  <c r="L124" i="31"/>
  <c r="L134" i="31" s="1" a="1"/>
  <c r="L134" i="31" s="1"/>
  <c r="K124" i="31"/>
  <c r="I124" i="31"/>
  <c r="N123" i="31"/>
  <c r="I123" i="31"/>
  <c r="N122" i="31"/>
  <c r="I122" i="31"/>
  <c r="N121" i="31"/>
  <c r="I121" i="31"/>
  <c r="N120" i="31"/>
  <c r="I120" i="31"/>
  <c r="N119" i="31"/>
  <c r="I119" i="31"/>
  <c r="N118" i="31"/>
  <c r="I118" i="31"/>
  <c r="V117" i="31"/>
  <c r="T117" i="31"/>
  <c r="R117" i="31"/>
  <c r="P117" i="31"/>
  <c r="N117" i="31"/>
  <c r="K117" i="31"/>
  <c r="I117" i="31"/>
  <c r="W116" i="31"/>
  <c r="V116" i="31"/>
  <c r="U116" i="31"/>
  <c r="T116" i="31"/>
  <c r="S116" i="31"/>
  <c r="R116" i="31"/>
  <c r="Q116" i="31"/>
  <c r="P116" i="31"/>
  <c r="N116" i="31"/>
  <c r="L116" i="31"/>
  <c r="K116" i="31"/>
  <c r="I116" i="31"/>
  <c r="W115" i="31"/>
  <c r="V115" i="31"/>
  <c r="U115" i="31"/>
  <c r="T115" i="31"/>
  <c r="S115" i="31"/>
  <c r="R115" i="31"/>
  <c r="Q115" i="31"/>
  <c r="P115" i="31"/>
  <c r="N115" i="31"/>
  <c r="L115" i="31"/>
  <c r="K115" i="31"/>
  <c r="I115" i="31"/>
  <c r="W114" i="31"/>
  <c r="V114" i="31"/>
  <c r="U114" i="31"/>
  <c r="T114" i="31"/>
  <c r="S114" i="31"/>
  <c r="R114" i="31"/>
  <c r="Q114" i="31"/>
  <c r="P114" i="31"/>
  <c r="N114" i="31"/>
  <c r="L114" i="31"/>
  <c r="K114" i="31"/>
  <c r="I114" i="31"/>
  <c r="W113" i="31"/>
  <c r="V113" i="31"/>
  <c r="U113" i="31"/>
  <c r="T113" i="31"/>
  <c r="S113" i="31"/>
  <c r="R113" i="31"/>
  <c r="Q113" i="31"/>
  <c r="P113" i="31"/>
  <c r="N113" i="31"/>
  <c r="L113" i="31"/>
  <c r="K113" i="31"/>
  <c r="I113" i="31"/>
  <c r="W112" i="31"/>
  <c r="V112" i="31"/>
  <c r="U112" i="31"/>
  <c r="T112" i="31"/>
  <c r="S112" i="31"/>
  <c r="R112" i="31"/>
  <c r="Q112" i="31"/>
  <c r="P112" i="31"/>
  <c r="N112" i="31"/>
  <c r="L112" i="31"/>
  <c r="L120" i="31" s="1" a="1"/>
  <c r="L120" i="31" s="1"/>
  <c r="K112" i="31"/>
  <c r="I112" i="31"/>
  <c r="N105" i="31"/>
  <c r="I105" i="31"/>
  <c r="N104" i="31"/>
  <c r="I104" i="31"/>
  <c r="N103" i="31"/>
  <c r="I103" i="31"/>
  <c r="N102" i="31"/>
  <c r="I102" i="31"/>
  <c r="N101" i="31"/>
  <c r="I101" i="31"/>
  <c r="N100" i="31"/>
  <c r="I100" i="31"/>
  <c r="N99" i="31"/>
  <c r="I99" i="31"/>
  <c r="N98" i="31"/>
  <c r="I98" i="31"/>
  <c r="N97" i="31"/>
  <c r="I97" i="31"/>
  <c r="N96" i="31"/>
  <c r="I96" i="31"/>
  <c r="N95" i="31"/>
  <c r="I95" i="31"/>
  <c r="N94" i="31"/>
  <c r="I94" i="31"/>
  <c r="V93" i="31"/>
  <c r="T93" i="31"/>
  <c r="R93" i="31"/>
  <c r="P93" i="31"/>
  <c r="N93" i="31"/>
  <c r="K93" i="31"/>
  <c r="I93" i="31"/>
  <c r="W92" i="31"/>
  <c r="V92" i="31"/>
  <c r="U92" i="31"/>
  <c r="T92" i="31"/>
  <c r="S92" i="31"/>
  <c r="R92" i="31"/>
  <c r="Q92" i="31"/>
  <c r="P92" i="31"/>
  <c r="N92" i="31"/>
  <c r="L92" i="31"/>
  <c r="L93" i="31" s="1"/>
  <c r="K92" i="31"/>
  <c r="I92" i="31"/>
  <c r="W91" i="31"/>
  <c r="V91" i="31"/>
  <c r="U91" i="31"/>
  <c r="T91" i="31"/>
  <c r="S91" i="31"/>
  <c r="R91" i="31"/>
  <c r="Q91" i="31"/>
  <c r="P91" i="31"/>
  <c r="N91" i="31"/>
  <c r="L91" i="31"/>
  <c r="K91" i="31"/>
  <c r="I91" i="31"/>
  <c r="W90" i="31"/>
  <c r="V90" i="31"/>
  <c r="U90" i="31"/>
  <c r="T90" i="31"/>
  <c r="S90" i="31"/>
  <c r="R90" i="31"/>
  <c r="Q90" i="31"/>
  <c r="P90" i="31"/>
  <c r="N90" i="31"/>
  <c r="L90" i="31"/>
  <c r="K90" i="31"/>
  <c r="I90" i="31"/>
  <c r="W89" i="31"/>
  <c r="V89" i="31"/>
  <c r="U89" i="31"/>
  <c r="T89" i="31"/>
  <c r="S89" i="31"/>
  <c r="R89" i="31"/>
  <c r="Q89" i="31"/>
  <c r="P89" i="31"/>
  <c r="N89" i="31"/>
  <c r="L89" i="31"/>
  <c r="K89" i="31"/>
  <c r="I89" i="31"/>
  <c r="AF88" i="31"/>
  <c r="AE88" i="31"/>
  <c r="AD88" i="31"/>
  <c r="AC88" i="31"/>
  <c r="W88" i="31"/>
  <c r="V88" i="31"/>
  <c r="U88" i="31"/>
  <c r="T88" i="31"/>
  <c r="S88" i="31"/>
  <c r="R88" i="31"/>
  <c r="Q88" i="31"/>
  <c r="P88" i="31"/>
  <c r="N88" i="31"/>
  <c r="L88" i="31"/>
  <c r="L98" i="31" s="1" a="1"/>
  <c r="L98" i="31" s="1"/>
  <c r="K88" i="31"/>
  <c r="I88" i="31"/>
  <c r="AF87" i="31"/>
  <c r="AE87" i="31"/>
  <c r="AD87" i="31"/>
  <c r="AC87" i="31"/>
  <c r="N87" i="31"/>
  <c r="I87" i="31"/>
  <c r="AF86" i="31"/>
  <c r="AE86" i="31"/>
  <c r="AD86" i="31"/>
  <c r="AC86" i="31"/>
  <c r="N86" i="31"/>
  <c r="I86" i="31"/>
  <c r="AF85" i="31"/>
  <c r="AE85" i="31"/>
  <c r="AD85" i="31"/>
  <c r="AC85" i="31"/>
  <c r="N85" i="31"/>
  <c r="I85" i="31"/>
  <c r="AF84" i="31"/>
  <c r="AE84" i="31"/>
  <c r="AD84" i="31"/>
  <c r="AC84" i="31"/>
  <c r="N84" i="31"/>
  <c r="I84" i="31"/>
  <c r="AF83" i="31"/>
  <c r="AE83" i="31"/>
  <c r="AD83" i="31"/>
  <c r="AC83" i="31"/>
  <c r="N83" i="31"/>
  <c r="I83" i="31"/>
  <c r="AF82" i="31"/>
  <c r="AE82" i="31"/>
  <c r="AD82" i="31"/>
  <c r="AC82" i="31"/>
  <c r="N82" i="31"/>
  <c r="I82" i="31"/>
  <c r="AF81" i="31"/>
  <c r="AE81" i="31"/>
  <c r="AD81" i="31"/>
  <c r="AC81" i="31"/>
  <c r="V81" i="31"/>
  <c r="T81" i="31"/>
  <c r="R81" i="31"/>
  <c r="P81" i="31"/>
  <c r="N81" i="31"/>
  <c r="K81" i="31"/>
  <c r="I81" i="31"/>
  <c r="AF80" i="31"/>
  <c r="AE80" i="31"/>
  <c r="AD80" i="31"/>
  <c r="AC80" i="31"/>
  <c r="W80" i="31"/>
  <c r="V80" i="31"/>
  <c r="U80" i="31"/>
  <c r="T80" i="31"/>
  <c r="S80" i="31"/>
  <c r="R80" i="31"/>
  <c r="Q80" i="31"/>
  <c r="P80" i="31"/>
  <c r="N80" i="31"/>
  <c r="L80" i="31"/>
  <c r="K80" i="31"/>
  <c r="I80" i="31"/>
  <c r="AF79" i="31"/>
  <c r="AE79" i="31"/>
  <c r="AD79" i="31"/>
  <c r="AC79" i="31"/>
  <c r="W79" i="31"/>
  <c r="V79" i="31"/>
  <c r="U79" i="31"/>
  <c r="T79" i="31"/>
  <c r="S79" i="31"/>
  <c r="R79" i="31"/>
  <c r="Q79" i="31"/>
  <c r="P79" i="31"/>
  <c r="N79" i="31"/>
  <c r="L79" i="31"/>
  <c r="K79" i="31"/>
  <c r="I79" i="31"/>
  <c r="AF78" i="31"/>
  <c r="AE78" i="31"/>
  <c r="AD78" i="31"/>
  <c r="AC78" i="31"/>
  <c r="W78" i="31"/>
  <c r="V78" i="31"/>
  <c r="U78" i="31"/>
  <c r="T78" i="31"/>
  <c r="S78" i="31"/>
  <c r="R78" i="31"/>
  <c r="Q78" i="31"/>
  <c r="P78" i="31"/>
  <c r="N78" i="31"/>
  <c r="L78" i="31"/>
  <c r="K78" i="31"/>
  <c r="I78" i="31"/>
  <c r="AF77" i="31"/>
  <c r="AE77" i="31"/>
  <c r="AD77" i="31"/>
  <c r="AC77" i="31"/>
  <c r="W77" i="31"/>
  <c r="V77" i="31"/>
  <c r="U77" i="31"/>
  <c r="T77" i="31"/>
  <c r="S77" i="31"/>
  <c r="R77" i="31"/>
  <c r="Q77" i="31"/>
  <c r="P77" i="31"/>
  <c r="N77" i="31"/>
  <c r="L77" i="31"/>
  <c r="K77" i="31"/>
  <c r="I77" i="31"/>
  <c r="AF76" i="31"/>
  <c r="AE76" i="31"/>
  <c r="AD76" i="31"/>
  <c r="AC76" i="31"/>
  <c r="W76" i="31"/>
  <c r="V76" i="31"/>
  <c r="U76" i="31"/>
  <c r="T76" i="31"/>
  <c r="S76" i="31"/>
  <c r="R76" i="31"/>
  <c r="Q76" i="31"/>
  <c r="P76" i="31"/>
  <c r="N76" i="31"/>
  <c r="L76" i="31"/>
  <c r="L84" i="31" s="1" a="1"/>
  <c r="L84" i="31" s="1"/>
  <c r="K76" i="31"/>
  <c r="I76" i="31"/>
  <c r="AF75" i="31"/>
  <c r="AE75" i="31"/>
  <c r="AD75" i="31"/>
  <c r="AC75" i="31"/>
  <c r="AF74" i="31"/>
  <c r="AE74" i="31"/>
  <c r="AD74" i="31"/>
  <c r="AC74" i="31"/>
  <c r="AF73" i="31"/>
  <c r="AE73" i="31"/>
  <c r="AD73" i="31"/>
  <c r="AC73" i="31"/>
  <c r="AF72" i="31"/>
  <c r="AE72" i="31"/>
  <c r="AD72" i="31"/>
  <c r="AC72" i="31"/>
  <c r="AF71" i="31"/>
  <c r="AE71" i="31"/>
  <c r="AD71" i="31"/>
  <c r="AC71" i="31"/>
  <c r="AF70" i="31"/>
  <c r="AE70" i="31"/>
  <c r="AD70" i="31"/>
  <c r="AC70" i="31"/>
  <c r="AF69" i="31"/>
  <c r="AE69" i="31"/>
  <c r="AD69" i="31"/>
  <c r="AC69" i="31"/>
  <c r="N69" i="31"/>
  <c r="I69" i="31"/>
  <c r="AF68" i="31"/>
  <c r="AE68" i="31"/>
  <c r="AD68" i="31"/>
  <c r="AC68" i="31"/>
  <c r="N68" i="31"/>
  <c r="I68" i="31"/>
  <c r="AF67" i="31"/>
  <c r="AE67" i="31"/>
  <c r="AD67" i="31"/>
  <c r="AC67" i="31"/>
  <c r="N67" i="31"/>
  <c r="I67" i="31"/>
  <c r="AF66" i="31"/>
  <c r="AE66" i="31"/>
  <c r="AD66" i="31"/>
  <c r="AC66" i="31"/>
  <c r="N66" i="31"/>
  <c r="I66" i="31"/>
  <c r="AF65" i="31"/>
  <c r="AE65" i="31"/>
  <c r="AD65" i="31"/>
  <c r="AC65" i="31"/>
  <c r="N65" i="31"/>
  <c r="I65" i="31"/>
  <c r="AF64" i="31"/>
  <c r="AE64" i="31"/>
  <c r="AD64" i="31"/>
  <c r="AC64" i="31"/>
  <c r="N64" i="31"/>
  <c r="I64" i="31"/>
  <c r="AF63" i="31"/>
  <c r="AE63" i="31"/>
  <c r="AD63" i="31"/>
  <c r="AC63" i="31"/>
  <c r="N63" i="31"/>
  <c r="I63" i="31"/>
  <c r="AF62" i="31"/>
  <c r="AE62" i="31"/>
  <c r="AD62" i="31"/>
  <c r="AC62" i="31"/>
  <c r="N62" i="31"/>
  <c r="I62" i="31"/>
  <c r="AF61" i="31"/>
  <c r="AE61" i="31"/>
  <c r="AD61" i="31"/>
  <c r="AC61" i="31"/>
  <c r="N61" i="31"/>
  <c r="I61" i="31"/>
  <c r="AF60" i="31"/>
  <c r="AE60" i="31"/>
  <c r="AD60" i="31"/>
  <c r="AC60" i="31"/>
  <c r="N60" i="31"/>
  <c r="I60" i="31"/>
  <c r="AF59" i="31"/>
  <c r="AE59" i="31"/>
  <c r="AD59" i="31"/>
  <c r="AC59" i="31"/>
  <c r="N59" i="31"/>
  <c r="I59" i="31"/>
  <c r="N58" i="31"/>
  <c r="I58" i="31"/>
  <c r="V57" i="31"/>
  <c r="T57" i="31"/>
  <c r="R57" i="31"/>
  <c r="P57" i="31"/>
  <c r="N57" i="31"/>
  <c r="K57" i="31"/>
  <c r="I57" i="31"/>
  <c r="W56" i="31"/>
  <c r="V56" i="31"/>
  <c r="U56" i="31"/>
  <c r="T56" i="31"/>
  <c r="S56" i="31"/>
  <c r="R56" i="31"/>
  <c r="Q56" i="31"/>
  <c r="P56" i="31"/>
  <c r="N56" i="31"/>
  <c r="L56" i="31"/>
  <c r="L57" i="31" s="1"/>
  <c r="K56" i="31"/>
  <c r="I56" i="31"/>
  <c r="W55" i="31"/>
  <c r="V55" i="31"/>
  <c r="U55" i="31"/>
  <c r="T55" i="31"/>
  <c r="S55" i="31"/>
  <c r="R55" i="31"/>
  <c r="Q55" i="31"/>
  <c r="P55" i="31"/>
  <c r="N55" i="31"/>
  <c r="L55" i="31"/>
  <c r="K55" i="31"/>
  <c r="I55" i="31"/>
  <c r="W54" i="31"/>
  <c r="V54" i="31"/>
  <c r="U54" i="31"/>
  <c r="T54" i="31"/>
  <c r="S54" i="31"/>
  <c r="R54" i="31"/>
  <c r="Q54" i="31"/>
  <c r="P54" i="31"/>
  <c r="N54" i="31"/>
  <c r="L54" i="31"/>
  <c r="K54" i="31"/>
  <c r="I54" i="31"/>
  <c r="W53" i="31"/>
  <c r="V53" i="31"/>
  <c r="U53" i="31"/>
  <c r="T53" i="31"/>
  <c r="S53" i="31"/>
  <c r="R53" i="31"/>
  <c r="Q53" i="31"/>
  <c r="P53" i="31"/>
  <c r="N53" i="31"/>
  <c r="L53" i="31"/>
  <c r="K53" i="31"/>
  <c r="I53" i="31"/>
  <c r="W52" i="31"/>
  <c r="V52" i="31"/>
  <c r="U52" i="31"/>
  <c r="T52" i="31"/>
  <c r="S52" i="31"/>
  <c r="R52" i="31"/>
  <c r="Q52" i="31"/>
  <c r="P52" i="31"/>
  <c r="N52" i="31"/>
  <c r="L52" i="31"/>
  <c r="L62" i="31" s="1" a="1"/>
  <c r="L62" i="31" s="1"/>
  <c r="K52" i="31"/>
  <c r="I52" i="31"/>
  <c r="N51" i="31"/>
  <c r="I51" i="31"/>
  <c r="N50" i="31"/>
  <c r="I50" i="31"/>
  <c r="N49" i="31"/>
  <c r="I49" i="31"/>
  <c r="N48" i="31"/>
  <c r="I48" i="31"/>
  <c r="N47" i="31"/>
  <c r="I47" i="31"/>
  <c r="N46" i="31"/>
  <c r="I46" i="31"/>
  <c r="V45" i="31"/>
  <c r="T45" i="31"/>
  <c r="R45" i="31"/>
  <c r="P45" i="31"/>
  <c r="N45" i="31"/>
  <c r="K45" i="31"/>
  <c r="I45" i="31"/>
  <c r="W44" i="31"/>
  <c r="V44" i="31"/>
  <c r="U44" i="31"/>
  <c r="T44" i="31"/>
  <c r="S44" i="31"/>
  <c r="R44" i="31"/>
  <c r="Q44" i="31"/>
  <c r="P44" i="31"/>
  <c r="N44" i="31"/>
  <c r="L44" i="31"/>
  <c r="K44" i="31"/>
  <c r="I44" i="31"/>
  <c r="AF43" i="31"/>
  <c r="AE43" i="31"/>
  <c r="AD43" i="31"/>
  <c r="AC43" i="31"/>
  <c r="W43" i="31"/>
  <c r="V43" i="31"/>
  <c r="U43" i="31"/>
  <c r="T43" i="31"/>
  <c r="S43" i="31"/>
  <c r="R43" i="31"/>
  <c r="Q43" i="31"/>
  <c r="P43" i="31"/>
  <c r="N43" i="31"/>
  <c r="L43" i="31"/>
  <c r="K43" i="31"/>
  <c r="I43" i="31"/>
  <c r="AF42" i="31"/>
  <c r="AE42" i="31"/>
  <c r="AD42" i="31"/>
  <c r="AC42" i="31"/>
  <c r="W42" i="31"/>
  <c r="V42" i="31"/>
  <c r="U42" i="31"/>
  <c r="T42" i="31"/>
  <c r="S42" i="31"/>
  <c r="R42" i="31"/>
  <c r="Q42" i="31"/>
  <c r="P42" i="31"/>
  <c r="N42" i="31"/>
  <c r="L42" i="31"/>
  <c r="K42" i="31"/>
  <c r="I42" i="31"/>
  <c r="AF41" i="31"/>
  <c r="AE41" i="31"/>
  <c r="AD41" i="31"/>
  <c r="AC41" i="31"/>
  <c r="W41" i="31"/>
  <c r="V41" i="31"/>
  <c r="U41" i="31"/>
  <c r="T41" i="31"/>
  <c r="S41" i="31"/>
  <c r="R41" i="31"/>
  <c r="Q41" i="31"/>
  <c r="P41" i="31"/>
  <c r="N41" i="31"/>
  <c r="L41" i="31"/>
  <c r="K41" i="31"/>
  <c r="I41" i="31"/>
  <c r="AF40" i="31"/>
  <c r="AE40" i="31"/>
  <c r="AD40" i="31"/>
  <c r="AC40" i="31"/>
  <c r="W40" i="31"/>
  <c r="V40" i="31"/>
  <c r="U40" i="31"/>
  <c r="T40" i="31"/>
  <c r="S40" i="31"/>
  <c r="R40" i="31"/>
  <c r="Q40" i="31"/>
  <c r="P40" i="31"/>
  <c r="N40" i="31"/>
  <c r="L40" i="31"/>
  <c r="L48" i="31" s="1" a="1"/>
  <c r="L48" i="31" s="1"/>
  <c r="K40" i="31"/>
  <c r="I40" i="31"/>
  <c r="AF39" i="31"/>
  <c r="AE39" i="31"/>
  <c r="AD39" i="31"/>
  <c r="AC39" i="31"/>
  <c r="AF38" i="31"/>
  <c r="AE38" i="31"/>
  <c r="AD38" i="31"/>
  <c r="AC38" i="31"/>
  <c r="AF37" i="31"/>
  <c r="AE37" i="31"/>
  <c r="AD37" i="31"/>
  <c r="AC37" i="31"/>
  <c r="AF36" i="31"/>
  <c r="AE36" i="31"/>
  <c r="AD36" i="31"/>
  <c r="AC36" i="31"/>
  <c r="AF35" i="31"/>
  <c r="AE35" i="31"/>
  <c r="AD35" i="31"/>
  <c r="AC35" i="31"/>
  <c r="AF34" i="31"/>
  <c r="AE34" i="31"/>
  <c r="AD34" i="31"/>
  <c r="AC34" i="31"/>
  <c r="AF33" i="31"/>
  <c r="AE33" i="31"/>
  <c r="AD33" i="31"/>
  <c r="AC33" i="31"/>
  <c r="N33" i="31"/>
  <c r="I33" i="31"/>
  <c r="AF32" i="31"/>
  <c r="AE32" i="31"/>
  <c r="AD32" i="31"/>
  <c r="AC32" i="31"/>
  <c r="N32" i="31"/>
  <c r="I32" i="31"/>
  <c r="AF31" i="31"/>
  <c r="AE31" i="31"/>
  <c r="AD31" i="31"/>
  <c r="AC31" i="31"/>
  <c r="N31" i="31"/>
  <c r="I31" i="31"/>
  <c r="AF30" i="31"/>
  <c r="AE30" i="31"/>
  <c r="AD30" i="31"/>
  <c r="AC30" i="31"/>
  <c r="N30" i="31"/>
  <c r="I30" i="31"/>
  <c r="AF29" i="31"/>
  <c r="AE29" i="31"/>
  <c r="AD29" i="31"/>
  <c r="AC29" i="31"/>
  <c r="N29" i="31"/>
  <c r="I29" i="31"/>
  <c r="AF28" i="31"/>
  <c r="AE28" i="31"/>
  <c r="AD28" i="31"/>
  <c r="AC28" i="31"/>
  <c r="N28" i="31"/>
  <c r="I28" i="31"/>
  <c r="AF27" i="31"/>
  <c r="AE27" i="31"/>
  <c r="AD27" i="31"/>
  <c r="AC27" i="31"/>
  <c r="N27" i="31"/>
  <c r="I27" i="31"/>
  <c r="AF26" i="31"/>
  <c r="AE26" i="31"/>
  <c r="AD26" i="31"/>
  <c r="AC26" i="31"/>
  <c r="N26" i="31"/>
  <c r="I26" i="31"/>
  <c r="AF25" i="31"/>
  <c r="AE25" i="31"/>
  <c r="AD25" i="31"/>
  <c r="AC25" i="31"/>
  <c r="N25" i="31"/>
  <c r="I25" i="31"/>
  <c r="AF24" i="31"/>
  <c r="AE24" i="31"/>
  <c r="AD24" i="31"/>
  <c r="AC24" i="31"/>
  <c r="N24" i="31"/>
  <c r="I24" i="31"/>
  <c r="AF23" i="31"/>
  <c r="AE23" i="31"/>
  <c r="AD23" i="31"/>
  <c r="AC23" i="31"/>
  <c r="N23" i="31"/>
  <c r="I23" i="31"/>
  <c r="AF22" i="31"/>
  <c r="AE22" i="31"/>
  <c r="AD22" i="31"/>
  <c r="AC22" i="31"/>
  <c r="N22" i="31"/>
  <c r="I22" i="31"/>
  <c r="AF21" i="31"/>
  <c r="AE21" i="31"/>
  <c r="AD21" i="31"/>
  <c r="AC21" i="31"/>
  <c r="V21" i="31"/>
  <c r="T21" i="31"/>
  <c r="R21" i="31"/>
  <c r="P21" i="31"/>
  <c r="N21" i="31"/>
  <c r="K21" i="31"/>
  <c r="I21" i="31"/>
  <c r="AF20" i="31"/>
  <c r="AE20" i="31"/>
  <c r="AD20" i="31"/>
  <c r="AC20" i="31"/>
  <c r="W20" i="31"/>
  <c r="V20" i="31"/>
  <c r="U20" i="31"/>
  <c r="T20" i="31"/>
  <c r="S20" i="31"/>
  <c r="R20" i="31"/>
  <c r="Q20" i="31"/>
  <c r="P20" i="31"/>
  <c r="N20" i="31"/>
  <c r="L20" i="31"/>
  <c r="L21" i="31" s="1"/>
  <c r="K20" i="31"/>
  <c r="I20" i="31"/>
  <c r="AF19" i="31"/>
  <c r="AE19" i="31"/>
  <c r="AD19" i="31"/>
  <c r="AC19" i="31"/>
  <c r="W19" i="31"/>
  <c r="V19" i="31"/>
  <c r="U19" i="31"/>
  <c r="T19" i="31"/>
  <c r="S19" i="31"/>
  <c r="R19" i="31"/>
  <c r="Q19" i="31"/>
  <c r="P19" i="31"/>
  <c r="N19" i="31"/>
  <c r="L19" i="31"/>
  <c r="K19" i="31"/>
  <c r="I19" i="31"/>
  <c r="AF18" i="31"/>
  <c r="AE18" i="31"/>
  <c r="AD18" i="31"/>
  <c r="AC18" i="31"/>
  <c r="W18" i="31"/>
  <c r="V18" i="31"/>
  <c r="U18" i="31"/>
  <c r="T18" i="31"/>
  <c r="S18" i="31"/>
  <c r="R18" i="31"/>
  <c r="Q18" i="31"/>
  <c r="P18" i="31"/>
  <c r="N18" i="31"/>
  <c r="L18" i="31"/>
  <c r="K18" i="31"/>
  <c r="I18" i="31"/>
  <c r="AF17" i="31"/>
  <c r="AE17" i="31"/>
  <c r="AD17" i="31"/>
  <c r="AC17" i="31"/>
  <c r="W17" i="31"/>
  <c r="V17" i="31"/>
  <c r="U17" i="31"/>
  <c r="T17" i="31"/>
  <c r="S17" i="31"/>
  <c r="R17" i="31"/>
  <c r="Q17" i="31"/>
  <c r="P17" i="31"/>
  <c r="N17" i="31"/>
  <c r="L17" i="31"/>
  <c r="K17" i="31"/>
  <c r="I17" i="31"/>
  <c r="AF16" i="31"/>
  <c r="AE16" i="31"/>
  <c r="AD16" i="31"/>
  <c r="AC16" i="31"/>
  <c r="W16" i="31"/>
  <c r="V16" i="31"/>
  <c r="U16" i="31"/>
  <c r="T16" i="31"/>
  <c r="S16" i="31"/>
  <c r="R16" i="31"/>
  <c r="Q16" i="31"/>
  <c r="P16" i="31"/>
  <c r="N16" i="31"/>
  <c r="L16" i="31"/>
  <c r="L26" i="31" s="1" a="1"/>
  <c r="L26" i="31" s="1"/>
  <c r="K16" i="31"/>
  <c r="I16" i="31"/>
  <c r="AF15" i="31"/>
  <c r="AE15" i="31"/>
  <c r="AD15" i="31"/>
  <c r="AC15" i="31"/>
  <c r="N15" i="31"/>
  <c r="I15" i="31"/>
  <c r="AF14" i="31"/>
  <c r="AE14" i="31"/>
  <c r="AD14" i="31"/>
  <c r="AC14" i="31"/>
  <c r="N14" i="31"/>
  <c r="I14" i="31"/>
  <c r="N13" i="31"/>
  <c r="I13" i="31"/>
  <c r="N12" i="31"/>
  <c r="I12" i="31"/>
  <c r="N11" i="31"/>
  <c r="I11" i="31"/>
  <c r="N10" i="31"/>
  <c r="I10" i="31"/>
  <c r="V9" i="31"/>
  <c r="T9" i="31"/>
  <c r="R9" i="31"/>
  <c r="P9" i="31"/>
  <c r="N9" i="31"/>
  <c r="K9" i="31"/>
  <c r="I9" i="31"/>
  <c r="W8" i="31"/>
  <c r="V8" i="31"/>
  <c r="U8" i="31"/>
  <c r="T8" i="31"/>
  <c r="S8" i="31"/>
  <c r="R8" i="31"/>
  <c r="Q8" i="31"/>
  <c r="P8" i="31"/>
  <c r="N8" i="31"/>
  <c r="L8" i="31"/>
  <c r="L9" i="31" s="1"/>
  <c r="K8" i="31"/>
  <c r="I8" i="31"/>
  <c r="AE7" i="31"/>
  <c r="AD7" i="31"/>
  <c r="AC7" i="31"/>
  <c r="AB7" i="31"/>
  <c r="W7" i="31"/>
  <c r="V7" i="31"/>
  <c r="U7" i="31"/>
  <c r="T7" i="31"/>
  <c r="S7" i="31"/>
  <c r="R7" i="31"/>
  <c r="Q7" i="31"/>
  <c r="P7" i="31"/>
  <c r="N7" i="31"/>
  <c r="L7" i="31"/>
  <c r="K7" i="31"/>
  <c r="I7" i="31"/>
  <c r="W6" i="31"/>
  <c r="V6" i="31"/>
  <c r="U6" i="31"/>
  <c r="T6" i="31"/>
  <c r="S6" i="31"/>
  <c r="R6" i="31"/>
  <c r="Q6" i="31"/>
  <c r="P6" i="31"/>
  <c r="N6" i="31"/>
  <c r="L6" i="31"/>
  <c r="K6" i="31"/>
  <c r="I6" i="31"/>
  <c r="W5" i="31"/>
  <c r="V5" i="31"/>
  <c r="U5" i="31"/>
  <c r="T5" i="31"/>
  <c r="S5" i="31"/>
  <c r="R5" i="31"/>
  <c r="Q5" i="31"/>
  <c r="P5" i="31"/>
  <c r="N5" i="31"/>
  <c r="L5" i="31"/>
  <c r="K5" i="31"/>
  <c r="I5" i="31"/>
  <c r="W4" i="31"/>
  <c r="V4" i="31"/>
  <c r="U4" i="31"/>
  <c r="T4" i="31"/>
  <c r="S4" i="31"/>
  <c r="R4" i="31"/>
  <c r="Q4" i="31"/>
  <c r="P4" i="31"/>
  <c r="N4" i="31"/>
  <c r="L4" i="31"/>
  <c r="L12" i="31" s="1" a="1"/>
  <c r="L12" i="31" s="1"/>
  <c r="K4" i="31"/>
  <c r="I4" i="31"/>
  <c r="N249" i="30"/>
  <c r="I249" i="30"/>
  <c r="N248" i="30"/>
  <c r="I248" i="30"/>
  <c r="N247" i="30"/>
  <c r="I247" i="30"/>
  <c r="N246" i="30"/>
  <c r="I246" i="30"/>
  <c r="N245" i="30"/>
  <c r="I245" i="30"/>
  <c r="N244" i="30"/>
  <c r="I244" i="30"/>
  <c r="N243" i="30"/>
  <c r="I243" i="30"/>
  <c r="N242" i="30"/>
  <c r="I242" i="30"/>
  <c r="N241" i="30"/>
  <c r="I241" i="30"/>
  <c r="N240" i="30"/>
  <c r="I240" i="30"/>
  <c r="N239" i="30"/>
  <c r="I239" i="30"/>
  <c r="N238" i="30"/>
  <c r="I238" i="30"/>
  <c r="N237" i="30"/>
  <c r="I237" i="30"/>
  <c r="W236" i="30"/>
  <c r="U236" i="30"/>
  <c r="S236" i="30"/>
  <c r="R236" i="30"/>
  <c r="Q236" i="30"/>
  <c r="P236" i="30"/>
  <c r="N236" i="30"/>
  <c r="L236" i="30"/>
  <c r="L237" i="30" s="1"/>
  <c r="K236" i="30"/>
  <c r="I236" i="30"/>
  <c r="W235" i="30"/>
  <c r="V235" i="30"/>
  <c r="U235" i="30"/>
  <c r="T235" i="30"/>
  <c r="S235" i="30"/>
  <c r="R235" i="30"/>
  <c r="Q235" i="30"/>
  <c r="P235" i="30"/>
  <c r="N235" i="30"/>
  <c r="L235" i="30"/>
  <c r="K235" i="30"/>
  <c r="I235" i="30"/>
  <c r="W234" i="30"/>
  <c r="V234" i="30"/>
  <c r="U234" i="30"/>
  <c r="T234" i="30"/>
  <c r="S234" i="30"/>
  <c r="R234" i="30"/>
  <c r="Q234" i="30"/>
  <c r="P234" i="30"/>
  <c r="N234" i="30"/>
  <c r="L234" i="30"/>
  <c r="K234" i="30"/>
  <c r="I234" i="30"/>
  <c r="W233" i="30"/>
  <c r="V233" i="30"/>
  <c r="U233" i="30"/>
  <c r="T233" i="30"/>
  <c r="S233" i="30"/>
  <c r="R233" i="30"/>
  <c r="Q233" i="30"/>
  <c r="P233" i="30"/>
  <c r="N233" i="30"/>
  <c r="L233" i="30"/>
  <c r="K233" i="30"/>
  <c r="I233" i="30"/>
  <c r="W232" i="30"/>
  <c r="V232" i="30"/>
  <c r="U232" i="30"/>
  <c r="T232" i="30"/>
  <c r="S232" i="30"/>
  <c r="R232" i="30"/>
  <c r="Q232" i="30"/>
  <c r="P232" i="30"/>
  <c r="N232" i="30"/>
  <c r="L232" i="30"/>
  <c r="L242" i="30" s="1" a="1"/>
  <c r="L242" i="30" s="1"/>
  <c r="K232" i="30"/>
  <c r="I232" i="30"/>
  <c r="N231" i="30"/>
  <c r="I231" i="30"/>
  <c r="N230" i="30"/>
  <c r="I230" i="30"/>
  <c r="N229" i="30"/>
  <c r="I229" i="30"/>
  <c r="N228" i="30"/>
  <c r="I228" i="30"/>
  <c r="N227" i="30"/>
  <c r="I227" i="30"/>
  <c r="N226" i="30"/>
  <c r="I226" i="30"/>
  <c r="N225" i="30"/>
  <c r="I225" i="30"/>
  <c r="W224" i="30"/>
  <c r="U224" i="30"/>
  <c r="S224" i="30"/>
  <c r="R224" i="30"/>
  <c r="Q224" i="30"/>
  <c r="P224" i="30"/>
  <c r="N224" i="30"/>
  <c r="L224" i="30"/>
  <c r="L225" i="30" s="1"/>
  <c r="K224" i="30"/>
  <c r="I224" i="30"/>
  <c r="W223" i="30"/>
  <c r="V223" i="30"/>
  <c r="U223" i="30"/>
  <c r="T223" i="30"/>
  <c r="S223" i="30"/>
  <c r="R223" i="30"/>
  <c r="Q223" i="30"/>
  <c r="P223" i="30"/>
  <c r="N223" i="30"/>
  <c r="L223" i="30"/>
  <c r="K223" i="30"/>
  <c r="I223" i="30"/>
  <c r="W222" i="30"/>
  <c r="V222" i="30"/>
  <c r="U222" i="30"/>
  <c r="T222" i="30"/>
  <c r="S222" i="30"/>
  <c r="R222" i="30"/>
  <c r="Q222" i="30"/>
  <c r="P222" i="30"/>
  <c r="N222" i="30"/>
  <c r="L222" i="30"/>
  <c r="K222" i="30"/>
  <c r="I222" i="30"/>
  <c r="W221" i="30"/>
  <c r="V221" i="30"/>
  <c r="U221" i="30"/>
  <c r="T221" i="30"/>
  <c r="S221" i="30"/>
  <c r="R221" i="30"/>
  <c r="Q221" i="30"/>
  <c r="P221" i="30"/>
  <c r="N221" i="30"/>
  <c r="L221" i="30"/>
  <c r="K221" i="30"/>
  <c r="I221" i="30"/>
  <c r="W220" i="30"/>
  <c r="V220" i="30"/>
  <c r="U220" i="30"/>
  <c r="T220" i="30"/>
  <c r="S220" i="30"/>
  <c r="R220" i="30"/>
  <c r="Q220" i="30"/>
  <c r="P220" i="30"/>
  <c r="N220" i="30"/>
  <c r="L220" i="30"/>
  <c r="L228" i="30" s="1" a="1"/>
  <c r="L228" i="30" s="1"/>
  <c r="K220" i="30"/>
  <c r="I220" i="30"/>
  <c r="N213" i="30"/>
  <c r="I213" i="30"/>
  <c r="N212" i="30"/>
  <c r="I212" i="30"/>
  <c r="N211" i="30"/>
  <c r="I211" i="30"/>
  <c r="N210" i="30"/>
  <c r="I210" i="30"/>
  <c r="N209" i="30"/>
  <c r="I209" i="30"/>
  <c r="N208" i="30"/>
  <c r="I208" i="30"/>
  <c r="N207" i="30"/>
  <c r="I207" i="30"/>
  <c r="N206" i="30"/>
  <c r="I206" i="30"/>
  <c r="N205" i="30"/>
  <c r="I205" i="30"/>
  <c r="N204" i="30"/>
  <c r="I204" i="30"/>
  <c r="N203" i="30"/>
  <c r="I203" i="30"/>
  <c r="N202" i="30"/>
  <c r="I202" i="30"/>
  <c r="T201" i="30"/>
  <c r="R201" i="30"/>
  <c r="P201" i="30"/>
  <c r="N201" i="30"/>
  <c r="K201" i="30"/>
  <c r="I201" i="30"/>
  <c r="W200" i="30"/>
  <c r="U200" i="30"/>
  <c r="T200" i="30"/>
  <c r="S200" i="30"/>
  <c r="R200" i="30"/>
  <c r="Q200" i="30"/>
  <c r="P200" i="30"/>
  <c r="N200" i="30"/>
  <c r="L200" i="30"/>
  <c r="L201" i="30" s="1"/>
  <c r="K200" i="30"/>
  <c r="I200" i="30"/>
  <c r="W199" i="30"/>
  <c r="V199" i="30"/>
  <c r="U199" i="30"/>
  <c r="T199" i="30"/>
  <c r="S199" i="30"/>
  <c r="R199" i="30"/>
  <c r="Q199" i="30"/>
  <c r="P199" i="30"/>
  <c r="N199" i="30"/>
  <c r="L199" i="30"/>
  <c r="K199" i="30"/>
  <c r="I199" i="30"/>
  <c r="W198" i="30"/>
  <c r="V198" i="30"/>
  <c r="U198" i="30"/>
  <c r="T198" i="30"/>
  <c r="S198" i="30"/>
  <c r="R198" i="30"/>
  <c r="Q198" i="30"/>
  <c r="P198" i="30"/>
  <c r="N198" i="30"/>
  <c r="L198" i="30"/>
  <c r="K198" i="30"/>
  <c r="I198" i="30"/>
  <c r="W197" i="30"/>
  <c r="V197" i="30"/>
  <c r="U197" i="30"/>
  <c r="T197" i="30"/>
  <c r="S197" i="30"/>
  <c r="R197" i="30"/>
  <c r="Q197" i="30"/>
  <c r="P197" i="30"/>
  <c r="N197" i="30"/>
  <c r="L197" i="30"/>
  <c r="K197" i="30"/>
  <c r="I197" i="30"/>
  <c r="W196" i="30"/>
  <c r="V196" i="30"/>
  <c r="U196" i="30"/>
  <c r="T196" i="30"/>
  <c r="S196" i="30"/>
  <c r="R196" i="30"/>
  <c r="Q196" i="30"/>
  <c r="P196" i="30"/>
  <c r="N196" i="30"/>
  <c r="L196" i="30"/>
  <c r="L206" i="30" s="1" a="1"/>
  <c r="L206" i="30" s="1"/>
  <c r="K196" i="30"/>
  <c r="I196" i="30"/>
  <c r="N195" i="30"/>
  <c r="I195" i="30"/>
  <c r="N194" i="30"/>
  <c r="I194" i="30"/>
  <c r="N193" i="30"/>
  <c r="I193" i="30"/>
  <c r="N192" i="30"/>
  <c r="I192" i="30"/>
  <c r="N191" i="30"/>
  <c r="I191" i="30"/>
  <c r="N190" i="30"/>
  <c r="I190" i="30"/>
  <c r="T189" i="30"/>
  <c r="R189" i="30"/>
  <c r="P189" i="30"/>
  <c r="N189" i="30"/>
  <c r="K189" i="30"/>
  <c r="I189" i="30"/>
  <c r="W188" i="30"/>
  <c r="U188" i="30"/>
  <c r="T188" i="30"/>
  <c r="S188" i="30"/>
  <c r="R188" i="30"/>
  <c r="Q188" i="30"/>
  <c r="P188" i="30"/>
  <c r="N188" i="30"/>
  <c r="L188" i="30"/>
  <c r="K188" i="30"/>
  <c r="I188" i="30"/>
  <c r="W187" i="30"/>
  <c r="V187" i="30"/>
  <c r="U187" i="30"/>
  <c r="T187" i="30"/>
  <c r="S187" i="30"/>
  <c r="R187" i="30"/>
  <c r="Q187" i="30"/>
  <c r="P187" i="30"/>
  <c r="N187" i="30"/>
  <c r="L187" i="30"/>
  <c r="K187" i="30"/>
  <c r="I187" i="30"/>
  <c r="W186" i="30"/>
  <c r="V186" i="30"/>
  <c r="U186" i="30"/>
  <c r="T186" i="30"/>
  <c r="S186" i="30"/>
  <c r="R186" i="30"/>
  <c r="Q186" i="30"/>
  <c r="P186" i="30"/>
  <c r="N186" i="30"/>
  <c r="L186" i="30"/>
  <c r="K186" i="30"/>
  <c r="I186" i="30"/>
  <c r="W185" i="30"/>
  <c r="V185" i="30"/>
  <c r="U185" i="30"/>
  <c r="T185" i="30"/>
  <c r="S185" i="30"/>
  <c r="R185" i="30"/>
  <c r="Q185" i="30"/>
  <c r="P185" i="30"/>
  <c r="N185" i="30"/>
  <c r="L185" i="30"/>
  <c r="K185" i="30"/>
  <c r="I185" i="30"/>
  <c r="W184" i="30"/>
  <c r="V184" i="30"/>
  <c r="U184" i="30"/>
  <c r="T184" i="30"/>
  <c r="S184" i="30"/>
  <c r="R184" i="30"/>
  <c r="Q184" i="30"/>
  <c r="P184" i="30"/>
  <c r="N184" i="30"/>
  <c r="L184" i="30"/>
  <c r="L192" i="30" s="1" a="1"/>
  <c r="L192" i="30" s="1"/>
  <c r="K184" i="30"/>
  <c r="I184" i="30"/>
  <c r="N177" i="30"/>
  <c r="I177" i="30"/>
  <c r="N176" i="30"/>
  <c r="I176" i="30"/>
  <c r="N175" i="30"/>
  <c r="I175" i="30"/>
  <c r="N174" i="30"/>
  <c r="I174" i="30"/>
  <c r="N173" i="30"/>
  <c r="I173" i="30"/>
  <c r="N172" i="30"/>
  <c r="I172" i="30"/>
  <c r="N171" i="30"/>
  <c r="I171" i="30"/>
  <c r="N170" i="30"/>
  <c r="I170" i="30"/>
  <c r="N169" i="30"/>
  <c r="I169" i="30"/>
  <c r="N168" i="30"/>
  <c r="I168" i="30"/>
  <c r="N167" i="30"/>
  <c r="I167" i="30"/>
  <c r="N166" i="30"/>
  <c r="I166" i="30"/>
  <c r="V165" i="30"/>
  <c r="T165" i="30"/>
  <c r="R165" i="30"/>
  <c r="P165" i="30"/>
  <c r="N165" i="30"/>
  <c r="K165" i="30"/>
  <c r="I165" i="30"/>
  <c r="W164" i="30"/>
  <c r="V164" i="30"/>
  <c r="U164" i="30"/>
  <c r="T164" i="30"/>
  <c r="S164" i="30"/>
  <c r="R164" i="30"/>
  <c r="Q164" i="30"/>
  <c r="P164" i="30"/>
  <c r="N164" i="30"/>
  <c r="L164" i="30"/>
  <c r="L165" i="30" s="1"/>
  <c r="K164" i="30"/>
  <c r="I164" i="30"/>
  <c r="W163" i="30"/>
  <c r="V163" i="30"/>
  <c r="U163" i="30"/>
  <c r="T163" i="30"/>
  <c r="S163" i="30"/>
  <c r="R163" i="30"/>
  <c r="Q163" i="30"/>
  <c r="P163" i="30"/>
  <c r="N163" i="30"/>
  <c r="L163" i="30"/>
  <c r="K163" i="30"/>
  <c r="I163" i="30"/>
  <c r="W162" i="30"/>
  <c r="V162" i="30"/>
  <c r="U162" i="30"/>
  <c r="T162" i="30"/>
  <c r="S162" i="30"/>
  <c r="R162" i="30"/>
  <c r="Q162" i="30"/>
  <c r="P162" i="30"/>
  <c r="N162" i="30"/>
  <c r="L162" i="30"/>
  <c r="K162" i="30"/>
  <c r="I162" i="30"/>
  <c r="W161" i="30"/>
  <c r="V161" i="30"/>
  <c r="U161" i="30"/>
  <c r="T161" i="30"/>
  <c r="S161" i="30"/>
  <c r="R161" i="30"/>
  <c r="Q161" i="30"/>
  <c r="P161" i="30"/>
  <c r="N161" i="30"/>
  <c r="L161" i="30"/>
  <c r="K161" i="30"/>
  <c r="I161" i="30"/>
  <c r="W160" i="30"/>
  <c r="V160" i="30"/>
  <c r="U160" i="30"/>
  <c r="T160" i="30"/>
  <c r="S160" i="30"/>
  <c r="R160" i="30"/>
  <c r="Q160" i="30"/>
  <c r="P160" i="30"/>
  <c r="N160" i="30"/>
  <c r="L160" i="30"/>
  <c r="L170" i="30" s="1" a="1"/>
  <c r="L170" i="30" s="1"/>
  <c r="K160" i="30"/>
  <c r="I160" i="30"/>
  <c r="N159" i="30"/>
  <c r="I159" i="30"/>
  <c r="N158" i="30"/>
  <c r="I158" i="30"/>
  <c r="N157" i="30"/>
  <c r="I157" i="30"/>
  <c r="N156" i="30"/>
  <c r="I156" i="30"/>
  <c r="N155" i="30"/>
  <c r="I155" i="30"/>
  <c r="N154" i="30"/>
  <c r="I154" i="30"/>
  <c r="V153" i="30"/>
  <c r="T153" i="30"/>
  <c r="R153" i="30"/>
  <c r="P153" i="30"/>
  <c r="N153" i="30"/>
  <c r="K153" i="30"/>
  <c r="I153" i="30"/>
  <c r="W152" i="30"/>
  <c r="V152" i="30"/>
  <c r="U152" i="30"/>
  <c r="T152" i="30"/>
  <c r="S152" i="30"/>
  <c r="R152" i="30"/>
  <c r="Q152" i="30"/>
  <c r="P152" i="30"/>
  <c r="N152" i="30"/>
  <c r="L152" i="30"/>
  <c r="K152" i="30"/>
  <c r="I152" i="30"/>
  <c r="W151" i="30"/>
  <c r="V151" i="30"/>
  <c r="U151" i="30"/>
  <c r="T151" i="30"/>
  <c r="S151" i="30"/>
  <c r="R151" i="30"/>
  <c r="Q151" i="30"/>
  <c r="P151" i="30"/>
  <c r="N151" i="30"/>
  <c r="L151" i="30"/>
  <c r="K151" i="30"/>
  <c r="I151" i="30"/>
  <c r="W150" i="30"/>
  <c r="V150" i="30"/>
  <c r="U150" i="30"/>
  <c r="T150" i="30"/>
  <c r="S150" i="30"/>
  <c r="R150" i="30"/>
  <c r="Q150" i="30"/>
  <c r="P150" i="30"/>
  <c r="N150" i="30"/>
  <c r="L150" i="30"/>
  <c r="K150" i="30"/>
  <c r="I150" i="30"/>
  <c r="W149" i="30"/>
  <c r="V149" i="30"/>
  <c r="U149" i="30"/>
  <c r="T149" i="30"/>
  <c r="S149" i="30"/>
  <c r="R149" i="30"/>
  <c r="Q149" i="30"/>
  <c r="P149" i="30"/>
  <c r="N149" i="30"/>
  <c r="L149" i="30"/>
  <c r="K149" i="30"/>
  <c r="I149" i="30"/>
  <c r="W148" i="30"/>
  <c r="V148" i="30"/>
  <c r="U148" i="30"/>
  <c r="T148" i="30"/>
  <c r="S148" i="30"/>
  <c r="R148" i="30"/>
  <c r="Q148" i="30"/>
  <c r="P148" i="30"/>
  <c r="N148" i="30"/>
  <c r="L148" i="30"/>
  <c r="L156" i="30" s="1" a="1"/>
  <c r="L156" i="30" s="1"/>
  <c r="K148" i="30"/>
  <c r="I148" i="30"/>
  <c r="N141" i="30"/>
  <c r="I141" i="30"/>
  <c r="N140" i="30"/>
  <c r="I140" i="30"/>
  <c r="N139" i="30"/>
  <c r="I139" i="30"/>
  <c r="N138" i="30"/>
  <c r="I138" i="30"/>
  <c r="N137" i="30"/>
  <c r="I137" i="30"/>
  <c r="N136" i="30"/>
  <c r="I136" i="30"/>
  <c r="N135" i="30"/>
  <c r="I135" i="30"/>
  <c r="N134" i="30"/>
  <c r="I134" i="30"/>
  <c r="N133" i="30"/>
  <c r="I133" i="30"/>
  <c r="N132" i="30"/>
  <c r="I132" i="30"/>
  <c r="N131" i="30"/>
  <c r="I131" i="30"/>
  <c r="N130" i="30"/>
  <c r="I130" i="30"/>
  <c r="V129" i="30"/>
  <c r="T129" i="30"/>
  <c r="R129" i="30"/>
  <c r="P129" i="30"/>
  <c r="N129" i="30"/>
  <c r="K129" i="30"/>
  <c r="I129" i="30"/>
  <c r="W128" i="30"/>
  <c r="V128" i="30"/>
  <c r="U128" i="30"/>
  <c r="T128" i="30"/>
  <c r="S128" i="30"/>
  <c r="R128" i="30"/>
  <c r="Q128" i="30"/>
  <c r="P128" i="30"/>
  <c r="N128" i="30"/>
  <c r="L128" i="30"/>
  <c r="L129" i="30" s="1"/>
  <c r="K128" i="30"/>
  <c r="I128" i="30"/>
  <c r="W127" i="30"/>
  <c r="V127" i="30"/>
  <c r="U127" i="30"/>
  <c r="T127" i="30"/>
  <c r="S127" i="30"/>
  <c r="R127" i="30"/>
  <c r="Q127" i="30"/>
  <c r="P127" i="30"/>
  <c r="N127" i="30"/>
  <c r="L127" i="30"/>
  <c r="K127" i="30"/>
  <c r="I127" i="30"/>
  <c r="W126" i="30"/>
  <c r="V126" i="30"/>
  <c r="U126" i="30"/>
  <c r="T126" i="30"/>
  <c r="S126" i="30"/>
  <c r="R126" i="30"/>
  <c r="Q126" i="30"/>
  <c r="P126" i="30"/>
  <c r="N126" i="30"/>
  <c r="L126" i="30"/>
  <c r="K126" i="30"/>
  <c r="I126" i="30"/>
  <c r="W125" i="30"/>
  <c r="V125" i="30"/>
  <c r="U125" i="30"/>
  <c r="T125" i="30"/>
  <c r="S125" i="30"/>
  <c r="R125" i="30"/>
  <c r="Q125" i="30"/>
  <c r="P125" i="30"/>
  <c r="N125" i="30"/>
  <c r="L125" i="30"/>
  <c r="K125" i="30"/>
  <c r="I125" i="30"/>
  <c r="W124" i="30"/>
  <c r="V124" i="30"/>
  <c r="U124" i="30"/>
  <c r="T124" i="30"/>
  <c r="S124" i="30"/>
  <c r="R124" i="30"/>
  <c r="Q124" i="30"/>
  <c r="P124" i="30"/>
  <c r="N124" i="30"/>
  <c r="L124" i="30"/>
  <c r="L134" i="30" s="1" a="1"/>
  <c r="L134" i="30" s="1"/>
  <c r="K124" i="30"/>
  <c r="I124" i="30"/>
  <c r="N123" i="30"/>
  <c r="I123" i="30"/>
  <c r="N122" i="30"/>
  <c r="I122" i="30"/>
  <c r="N121" i="30"/>
  <c r="I121" i="30"/>
  <c r="N120" i="30"/>
  <c r="I120" i="30"/>
  <c r="N119" i="30"/>
  <c r="I119" i="30"/>
  <c r="N118" i="30"/>
  <c r="I118" i="30"/>
  <c r="V117" i="30"/>
  <c r="T117" i="30"/>
  <c r="R117" i="30"/>
  <c r="P117" i="30"/>
  <c r="N117" i="30"/>
  <c r="K117" i="30"/>
  <c r="I117" i="30"/>
  <c r="W116" i="30"/>
  <c r="V116" i="30"/>
  <c r="U116" i="30"/>
  <c r="T116" i="30"/>
  <c r="S116" i="30"/>
  <c r="R116" i="30"/>
  <c r="Q116" i="30"/>
  <c r="P116" i="30"/>
  <c r="N116" i="30"/>
  <c r="L116" i="30"/>
  <c r="K116" i="30"/>
  <c r="I116" i="30"/>
  <c r="W115" i="30"/>
  <c r="V115" i="30"/>
  <c r="U115" i="30"/>
  <c r="T115" i="30"/>
  <c r="S115" i="30"/>
  <c r="R115" i="30"/>
  <c r="Q115" i="30"/>
  <c r="P115" i="30"/>
  <c r="N115" i="30"/>
  <c r="L115" i="30"/>
  <c r="K115" i="30"/>
  <c r="I115" i="30"/>
  <c r="W114" i="30"/>
  <c r="V114" i="30"/>
  <c r="U114" i="30"/>
  <c r="T114" i="30"/>
  <c r="S114" i="30"/>
  <c r="R114" i="30"/>
  <c r="Q114" i="30"/>
  <c r="P114" i="30"/>
  <c r="N114" i="30"/>
  <c r="L114" i="30"/>
  <c r="K114" i="30"/>
  <c r="I114" i="30"/>
  <c r="W113" i="30"/>
  <c r="V113" i="30"/>
  <c r="U113" i="30"/>
  <c r="T113" i="30"/>
  <c r="S113" i="30"/>
  <c r="R113" i="30"/>
  <c r="Q113" i="30"/>
  <c r="P113" i="30"/>
  <c r="N113" i="30"/>
  <c r="L113" i="30"/>
  <c r="K113" i="30"/>
  <c r="I113" i="30"/>
  <c r="W112" i="30"/>
  <c r="V112" i="30"/>
  <c r="U112" i="30"/>
  <c r="T112" i="30"/>
  <c r="S112" i="30"/>
  <c r="R112" i="30"/>
  <c r="Q112" i="30"/>
  <c r="P112" i="30"/>
  <c r="N112" i="30"/>
  <c r="L112" i="30"/>
  <c r="L120" i="30" s="1" a="1"/>
  <c r="L120" i="30" s="1"/>
  <c r="K112" i="30"/>
  <c r="I112" i="30"/>
  <c r="N105" i="30"/>
  <c r="I105" i="30"/>
  <c r="N104" i="30"/>
  <c r="I104" i="30"/>
  <c r="N103" i="30"/>
  <c r="I103" i="30"/>
  <c r="N102" i="30"/>
  <c r="I102" i="30"/>
  <c r="N101" i="30"/>
  <c r="I101" i="30"/>
  <c r="N100" i="30"/>
  <c r="I100" i="30"/>
  <c r="N99" i="30"/>
  <c r="I99" i="30"/>
  <c r="N98" i="30"/>
  <c r="I98" i="30"/>
  <c r="N97" i="30"/>
  <c r="I97" i="30"/>
  <c r="N96" i="30"/>
  <c r="I96" i="30"/>
  <c r="N95" i="30"/>
  <c r="I95" i="30"/>
  <c r="N94" i="30"/>
  <c r="I94" i="30"/>
  <c r="V93" i="30"/>
  <c r="T93" i="30"/>
  <c r="R93" i="30"/>
  <c r="P93" i="30"/>
  <c r="N93" i="30"/>
  <c r="K93" i="30"/>
  <c r="I93" i="30"/>
  <c r="W92" i="30"/>
  <c r="V92" i="30"/>
  <c r="U92" i="30"/>
  <c r="T92" i="30"/>
  <c r="S92" i="30"/>
  <c r="R92" i="30"/>
  <c r="Q92" i="30"/>
  <c r="P92" i="30"/>
  <c r="N92" i="30"/>
  <c r="L92" i="30"/>
  <c r="L93" i="30" s="1"/>
  <c r="K92" i="30"/>
  <c r="I92" i="30"/>
  <c r="W91" i="30"/>
  <c r="V91" i="30"/>
  <c r="U91" i="30"/>
  <c r="T91" i="30"/>
  <c r="S91" i="30"/>
  <c r="R91" i="30"/>
  <c r="Q91" i="30"/>
  <c r="P91" i="30"/>
  <c r="N91" i="30"/>
  <c r="L91" i="30"/>
  <c r="K91" i="30"/>
  <c r="I91" i="30"/>
  <c r="W90" i="30"/>
  <c r="V90" i="30"/>
  <c r="U90" i="30"/>
  <c r="T90" i="30"/>
  <c r="S90" i="30"/>
  <c r="R90" i="30"/>
  <c r="Q90" i="30"/>
  <c r="P90" i="30"/>
  <c r="N90" i="30"/>
  <c r="L90" i="30"/>
  <c r="K90" i="30"/>
  <c r="I90" i="30"/>
  <c r="W89" i="30"/>
  <c r="V89" i="30"/>
  <c r="U89" i="30"/>
  <c r="T89" i="30"/>
  <c r="S89" i="30"/>
  <c r="R89" i="30"/>
  <c r="Q89" i="30"/>
  <c r="P89" i="30"/>
  <c r="N89" i="30"/>
  <c r="L89" i="30"/>
  <c r="K89" i="30"/>
  <c r="I89" i="30"/>
  <c r="AF88" i="30"/>
  <c r="AE88" i="30"/>
  <c r="AD88" i="30"/>
  <c r="AC88" i="30"/>
  <c r="W88" i="30"/>
  <c r="V88" i="30"/>
  <c r="U88" i="30"/>
  <c r="T88" i="30"/>
  <c r="S88" i="30"/>
  <c r="R88" i="30"/>
  <c r="Q88" i="30"/>
  <c r="P88" i="30"/>
  <c r="N88" i="30"/>
  <c r="L88" i="30"/>
  <c r="L98" i="30" s="1" a="1"/>
  <c r="L98" i="30" s="1"/>
  <c r="K88" i="30"/>
  <c r="I88" i="30"/>
  <c r="AF87" i="30"/>
  <c r="AE87" i="30"/>
  <c r="AD87" i="30"/>
  <c r="AC87" i="30"/>
  <c r="N87" i="30"/>
  <c r="I87" i="30"/>
  <c r="AF86" i="30"/>
  <c r="AE86" i="30"/>
  <c r="AD86" i="30"/>
  <c r="AC86" i="30"/>
  <c r="N86" i="30"/>
  <c r="I86" i="30"/>
  <c r="AF85" i="30"/>
  <c r="AE85" i="30"/>
  <c r="AD85" i="30"/>
  <c r="AC85" i="30"/>
  <c r="N85" i="30"/>
  <c r="I85" i="30"/>
  <c r="AF84" i="30"/>
  <c r="AE84" i="30"/>
  <c r="AD84" i="30"/>
  <c r="AC84" i="30"/>
  <c r="N84" i="30"/>
  <c r="I84" i="30"/>
  <c r="AF83" i="30"/>
  <c r="AE83" i="30"/>
  <c r="AD83" i="30"/>
  <c r="AC83" i="30"/>
  <c r="N83" i="30"/>
  <c r="I83" i="30"/>
  <c r="AF82" i="30"/>
  <c r="AE82" i="30"/>
  <c r="AD82" i="30"/>
  <c r="AC82" i="30"/>
  <c r="N82" i="30"/>
  <c r="I82" i="30"/>
  <c r="AF81" i="30"/>
  <c r="AE81" i="30"/>
  <c r="AD81" i="30"/>
  <c r="AC81" i="30"/>
  <c r="V81" i="30"/>
  <c r="T81" i="30"/>
  <c r="R81" i="30"/>
  <c r="P81" i="30"/>
  <c r="N81" i="30"/>
  <c r="K81" i="30"/>
  <c r="I81" i="30"/>
  <c r="AF80" i="30"/>
  <c r="AE80" i="30"/>
  <c r="AD80" i="30"/>
  <c r="AC80" i="30"/>
  <c r="W80" i="30"/>
  <c r="V80" i="30"/>
  <c r="U80" i="30"/>
  <c r="T80" i="30"/>
  <c r="S80" i="30"/>
  <c r="R80" i="30"/>
  <c r="Q80" i="30"/>
  <c r="P80" i="30"/>
  <c r="N80" i="30"/>
  <c r="L80" i="30"/>
  <c r="K80" i="30"/>
  <c r="I80" i="30"/>
  <c r="AF79" i="30"/>
  <c r="AE79" i="30"/>
  <c r="AD79" i="30"/>
  <c r="AC79" i="30"/>
  <c r="W79" i="30"/>
  <c r="V79" i="30"/>
  <c r="U79" i="30"/>
  <c r="T79" i="30"/>
  <c r="S79" i="30"/>
  <c r="R79" i="30"/>
  <c r="Q79" i="30"/>
  <c r="P79" i="30"/>
  <c r="N79" i="30"/>
  <c r="L79" i="30"/>
  <c r="K79" i="30"/>
  <c r="I79" i="30"/>
  <c r="AF78" i="30"/>
  <c r="AE78" i="30"/>
  <c r="AD78" i="30"/>
  <c r="AC78" i="30"/>
  <c r="W78" i="30"/>
  <c r="V78" i="30"/>
  <c r="U78" i="30"/>
  <c r="T78" i="30"/>
  <c r="S78" i="30"/>
  <c r="R78" i="30"/>
  <c r="Q78" i="30"/>
  <c r="P78" i="30"/>
  <c r="N78" i="30"/>
  <c r="L78" i="30"/>
  <c r="K78" i="30"/>
  <c r="I78" i="30"/>
  <c r="AF77" i="30"/>
  <c r="AE77" i="30"/>
  <c r="AD77" i="30"/>
  <c r="AC77" i="30"/>
  <c r="W77" i="30"/>
  <c r="V77" i="30"/>
  <c r="U77" i="30"/>
  <c r="T77" i="30"/>
  <c r="S77" i="30"/>
  <c r="R77" i="30"/>
  <c r="Q77" i="30"/>
  <c r="P77" i="30"/>
  <c r="N77" i="30"/>
  <c r="L77" i="30"/>
  <c r="K77" i="30"/>
  <c r="I77" i="30"/>
  <c r="AF76" i="30"/>
  <c r="AE76" i="30"/>
  <c r="AD76" i="30"/>
  <c r="AC76" i="30"/>
  <c r="W76" i="30"/>
  <c r="V76" i="30"/>
  <c r="U76" i="30"/>
  <c r="T76" i="30"/>
  <c r="S76" i="30"/>
  <c r="R76" i="30"/>
  <c r="Q76" i="30"/>
  <c r="P76" i="30"/>
  <c r="N76" i="30"/>
  <c r="L76" i="30"/>
  <c r="L84" i="30" s="1" a="1"/>
  <c r="L84" i="30" s="1"/>
  <c r="K76" i="30"/>
  <c r="I76" i="30"/>
  <c r="AF75" i="30"/>
  <c r="AE75" i="30"/>
  <c r="AD75" i="30"/>
  <c r="AC75" i="30"/>
  <c r="AF74" i="30"/>
  <c r="AE74" i="30"/>
  <c r="AD74" i="30"/>
  <c r="AC74" i="30"/>
  <c r="AF73" i="30"/>
  <c r="AE73" i="30"/>
  <c r="AD73" i="30"/>
  <c r="AC73" i="30"/>
  <c r="AF72" i="30"/>
  <c r="AE72" i="30"/>
  <c r="AD72" i="30"/>
  <c r="AC72" i="30"/>
  <c r="AF71" i="30"/>
  <c r="AE71" i="30"/>
  <c r="AD71" i="30"/>
  <c r="AC71" i="30"/>
  <c r="AF70" i="30"/>
  <c r="AE70" i="30"/>
  <c r="AD70" i="30"/>
  <c r="AC70" i="30"/>
  <c r="AF69" i="30"/>
  <c r="AE69" i="30"/>
  <c r="AD69" i="30"/>
  <c r="AC69" i="30"/>
  <c r="N69" i="30"/>
  <c r="I69" i="30"/>
  <c r="AF68" i="30"/>
  <c r="AE68" i="30"/>
  <c r="AD68" i="30"/>
  <c r="AC68" i="30"/>
  <c r="N68" i="30"/>
  <c r="I68" i="30"/>
  <c r="AF67" i="30"/>
  <c r="AE67" i="30"/>
  <c r="AD67" i="30"/>
  <c r="AC67" i="30"/>
  <c r="N67" i="30"/>
  <c r="I67" i="30"/>
  <c r="AF66" i="30"/>
  <c r="AE66" i="30"/>
  <c r="AD66" i="30"/>
  <c r="AC66" i="30"/>
  <c r="N66" i="30"/>
  <c r="I66" i="30"/>
  <c r="AF65" i="30"/>
  <c r="AE65" i="30"/>
  <c r="AD65" i="30"/>
  <c r="AC65" i="30"/>
  <c r="N65" i="30"/>
  <c r="I65" i="30"/>
  <c r="AF64" i="30"/>
  <c r="AE64" i="30"/>
  <c r="AD64" i="30"/>
  <c r="AC64" i="30"/>
  <c r="N64" i="30"/>
  <c r="I64" i="30"/>
  <c r="AF63" i="30"/>
  <c r="AE63" i="30"/>
  <c r="AD63" i="30"/>
  <c r="AC63" i="30"/>
  <c r="N63" i="30"/>
  <c r="I63" i="30"/>
  <c r="AF62" i="30"/>
  <c r="AE62" i="30"/>
  <c r="AD62" i="30"/>
  <c r="AC62" i="30"/>
  <c r="N62" i="30"/>
  <c r="I62" i="30"/>
  <c r="AF61" i="30"/>
  <c r="AE61" i="30"/>
  <c r="AD61" i="30"/>
  <c r="AC61" i="30"/>
  <c r="N61" i="30"/>
  <c r="I61" i="30"/>
  <c r="AF60" i="30"/>
  <c r="AE60" i="30"/>
  <c r="AD60" i="30"/>
  <c r="AC60" i="30"/>
  <c r="N60" i="30"/>
  <c r="I60" i="30"/>
  <c r="AF59" i="30"/>
  <c r="AE59" i="30"/>
  <c r="AD59" i="30"/>
  <c r="AC59" i="30"/>
  <c r="N59" i="30"/>
  <c r="I59" i="30"/>
  <c r="N58" i="30"/>
  <c r="I58" i="30"/>
  <c r="V57" i="30"/>
  <c r="T57" i="30"/>
  <c r="R57" i="30"/>
  <c r="P57" i="30"/>
  <c r="N57" i="30"/>
  <c r="K57" i="30"/>
  <c r="I57" i="30"/>
  <c r="W56" i="30"/>
  <c r="V56" i="30"/>
  <c r="U56" i="30"/>
  <c r="T56" i="30"/>
  <c r="S56" i="30"/>
  <c r="R56" i="30"/>
  <c r="Q56" i="30"/>
  <c r="P56" i="30"/>
  <c r="N56" i="30"/>
  <c r="L56" i="30"/>
  <c r="L57" i="30" s="1"/>
  <c r="K56" i="30"/>
  <c r="I56" i="30"/>
  <c r="W55" i="30"/>
  <c r="V55" i="30"/>
  <c r="U55" i="30"/>
  <c r="T55" i="30"/>
  <c r="S55" i="30"/>
  <c r="R55" i="30"/>
  <c r="Q55" i="30"/>
  <c r="P55" i="30"/>
  <c r="N55" i="30"/>
  <c r="L55" i="30"/>
  <c r="K55" i="30"/>
  <c r="I55" i="30"/>
  <c r="W54" i="30"/>
  <c r="V54" i="30"/>
  <c r="U54" i="30"/>
  <c r="T54" i="30"/>
  <c r="S54" i="30"/>
  <c r="R54" i="30"/>
  <c r="Q54" i="30"/>
  <c r="P54" i="30"/>
  <c r="N54" i="30"/>
  <c r="L54" i="30"/>
  <c r="K54" i="30"/>
  <c r="I54" i="30"/>
  <c r="W53" i="30"/>
  <c r="V53" i="30"/>
  <c r="U53" i="30"/>
  <c r="T53" i="30"/>
  <c r="S53" i="30"/>
  <c r="R53" i="30"/>
  <c r="Q53" i="30"/>
  <c r="P53" i="30"/>
  <c r="N53" i="30"/>
  <c r="L53" i="30"/>
  <c r="K53" i="30"/>
  <c r="I53" i="30"/>
  <c r="W52" i="30"/>
  <c r="V52" i="30"/>
  <c r="U52" i="30"/>
  <c r="T52" i="30"/>
  <c r="S52" i="30"/>
  <c r="R52" i="30"/>
  <c r="Q52" i="30"/>
  <c r="P52" i="30"/>
  <c r="N52" i="30"/>
  <c r="L52" i="30"/>
  <c r="L62" i="30" s="1" a="1"/>
  <c r="L62" i="30" s="1"/>
  <c r="K52" i="30"/>
  <c r="I52" i="30"/>
  <c r="N51" i="30"/>
  <c r="I51" i="30"/>
  <c r="N50" i="30"/>
  <c r="I50" i="30"/>
  <c r="N49" i="30"/>
  <c r="I49" i="30"/>
  <c r="N48" i="30"/>
  <c r="I48" i="30"/>
  <c r="N47" i="30"/>
  <c r="I47" i="30"/>
  <c r="N46" i="30"/>
  <c r="I46" i="30"/>
  <c r="V45" i="30"/>
  <c r="T45" i="30"/>
  <c r="R45" i="30"/>
  <c r="P45" i="30"/>
  <c r="N45" i="30"/>
  <c r="K45" i="30"/>
  <c r="I45" i="30"/>
  <c r="W44" i="30"/>
  <c r="V44" i="30"/>
  <c r="U44" i="30"/>
  <c r="T44" i="30"/>
  <c r="S44" i="30"/>
  <c r="R44" i="30"/>
  <c r="Q44" i="30"/>
  <c r="P44" i="30"/>
  <c r="N44" i="30"/>
  <c r="L44" i="30"/>
  <c r="K44" i="30"/>
  <c r="I44" i="30"/>
  <c r="AF43" i="30"/>
  <c r="AE43" i="30"/>
  <c r="AD43" i="30"/>
  <c r="AC43" i="30"/>
  <c r="W43" i="30"/>
  <c r="V43" i="30"/>
  <c r="U43" i="30"/>
  <c r="T43" i="30"/>
  <c r="S43" i="30"/>
  <c r="R43" i="30"/>
  <c r="Q43" i="30"/>
  <c r="P43" i="30"/>
  <c r="N43" i="30"/>
  <c r="L43" i="30"/>
  <c r="K43" i="30"/>
  <c r="I43" i="30"/>
  <c r="AF42" i="30"/>
  <c r="AE42" i="30"/>
  <c r="AD42" i="30"/>
  <c r="AC42" i="30"/>
  <c r="W42" i="30"/>
  <c r="V42" i="30"/>
  <c r="U42" i="30"/>
  <c r="T42" i="30"/>
  <c r="S42" i="30"/>
  <c r="R42" i="30"/>
  <c r="Q42" i="30"/>
  <c r="P42" i="30"/>
  <c r="N42" i="30"/>
  <c r="L42" i="30"/>
  <c r="K42" i="30"/>
  <c r="I42" i="30"/>
  <c r="AF41" i="30"/>
  <c r="AE41" i="30"/>
  <c r="AD41" i="30"/>
  <c r="AC41" i="30"/>
  <c r="W41" i="30"/>
  <c r="V41" i="30"/>
  <c r="U41" i="30"/>
  <c r="T41" i="30"/>
  <c r="S41" i="30"/>
  <c r="R41" i="30"/>
  <c r="Q41" i="30"/>
  <c r="P41" i="30"/>
  <c r="N41" i="30"/>
  <c r="L41" i="30"/>
  <c r="K41" i="30"/>
  <c r="I41" i="30"/>
  <c r="AF40" i="30"/>
  <c r="AE40" i="30"/>
  <c r="AD40" i="30"/>
  <c r="AC40" i="30"/>
  <c r="W40" i="30"/>
  <c r="V40" i="30"/>
  <c r="U40" i="30"/>
  <c r="T40" i="30"/>
  <c r="S40" i="30"/>
  <c r="R40" i="30"/>
  <c r="Q40" i="30"/>
  <c r="P40" i="30"/>
  <c r="N40" i="30"/>
  <c r="L40" i="30"/>
  <c r="L48" i="30" s="1" a="1"/>
  <c r="L48" i="30" s="1"/>
  <c r="K40" i="30"/>
  <c r="I40" i="30"/>
  <c r="AF39" i="30"/>
  <c r="AE39" i="30"/>
  <c r="AD39" i="30"/>
  <c r="AC39" i="30"/>
  <c r="AF38" i="30"/>
  <c r="AE38" i="30"/>
  <c r="AD38" i="30"/>
  <c r="AC38" i="30"/>
  <c r="AF37" i="30"/>
  <c r="AE37" i="30"/>
  <c r="AD37" i="30"/>
  <c r="AC37" i="30"/>
  <c r="AF36" i="30"/>
  <c r="AE36" i="30"/>
  <c r="AD36" i="30"/>
  <c r="AC36" i="30"/>
  <c r="AF35" i="30"/>
  <c r="AE35" i="30"/>
  <c r="AD35" i="30"/>
  <c r="AC35" i="30"/>
  <c r="AF34" i="30"/>
  <c r="AE34" i="30"/>
  <c r="AD34" i="30"/>
  <c r="AC34" i="30"/>
  <c r="AF33" i="30"/>
  <c r="AE33" i="30"/>
  <c r="AD33" i="30"/>
  <c r="AC33" i="30"/>
  <c r="N33" i="30"/>
  <c r="I33" i="30"/>
  <c r="AF32" i="30"/>
  <c r="AE32" i="30"/>
  <c r="AD32" i="30"/>
  <c r="AC32" i="30"/>
  <c r="N32" i="30"/>
  <c r="I32" i="30"/>
  <c r="AF31" i="30"/>
  <c r="AE31" i="30"/>
  <c r="AD31" i="30"/>
  <c r="AC31" i="30"/>
  <c r="N31" i="30"/>
  <c r="I31" i="30"/>
  <c r="AF30" i="30"/>
  <c r="AE30" i="30"/>
  <c r="AD30" i="30"/>
  <c r="AC30" i="30"/>
  <c r="N30" i="30"/>
  <c r="I30" i="30"/>
  <c r="AF29" i="30"/>
  <c r="AE29" i="30"/>
  <c r="AD29" i="30"/>
  <c r="AC29" i="30"/>
  <c r="N29" i="30"/>
  <c r="I29" i="30"/>
  <c r="AF28" i="30"/>
  <c r="AE28" i="30"/>
  <c r="AD28" i="30"/>
  <c r="AC28" i="30"/>
  <c r="N28" i="30"/>
  <c r="I28" i="30"/>
  <c r="AF27" i="30"/>
  <c r="AE27" i="30"/>
  <c r="AD27" i="30"/>
  <c r="AC27" i="30"/>
  <c r="N27" i="30"/>
  <c r="I27" i="30"/>
  <c r="AF26" i="30"/>
  <c r="AE26" i="30"/>
  <c r="AD26" i="30"/>
  <c r="AC26" i="30"/>
  <c r="N26" i="30"/>
  <c r="I26" i="30"/>
  <c r="AF25" i="30"/>
  <c r="AE25" i="30"/>
  <c r="AD25" i="30"/>
  <c r="AC25" i="30"/>
  <c r="N25" i="30"/>
  <c r="I25" i="30"/>
  <c r="AF24" i="30"/>
  <c r="AE24" i="30"/>
  <c r="AD24" i="30"/>
  <c r="AC24" i="30"/>
  <c r="N24" i="30"/>
  <c r="I24" i="30"/>
  <c r="AF23" i="30"/>
  <c r="AE23" i="30"/>
  <c r="AD23" i="30"/>
  <c r="AC23" i="30"/>
  <c r="N23" i="30"/>
  <c r="I23" i="30"/>
  <c r="AF22" i="30"/>
  <c r="AE22" i="30"/>
  <c r="AD22" i="30"/>
  <c r="AC22" i="30"/>
  <c r="N22" i="30"/>
  <c r="I22" i="30"/>
  <c r="AF21" i="30"/>
  <c r="AE21" i="30"/>
  <c r="AD21" i="30"/>
  <c r="AC21" i="30"/>
  <c r="V21" i="30"/>
  <c r="T21" i="30"/>
  <c r="R21" i="30"/>
  <c r="P21" i="30"/>
  <c r="N21" i="30"/>
  <c r="K21" i="30"/>
  <c r="I21" i="30"/>
  <c r="AF20" i="30"/>
  <c r="AE20" i="30"/>
  <c r="AD20" i="30"/>
  <c r="AC20" i="30"/>
  <c r="W20" i="30"/>
  <c r="V20" i="30"/>
  <c r="U20" i="30"/>
  <c r="T20" i="30"/>
  <c r="S20" i="30"/>
  <c r="R20" i="30"/>
  <c r="Q20" i="30"/>
  <c r="P20" i="30"/>
  <c r="N20" i="30"/>
  <c r="L20" i="30"/>
  <c r="L21" i="30" s="1"/>
  <c r="K20" i="30"/>
  <c r="I20" i="30"/>
  <c r="AF19" i="30"/>
  <c r="AE19" i="30"/>
  <c r="AD19" i="30"/>
  <c r="AC19" i="30"/>
  <c r="W19" i="30"/>
  <c r="V19" i="30"/>
  <c r="U19" i="30"/>
  <c r="T19" i="30"/>
  <c r="S19" i="30"/>
  <c r="R19" i="30"/>
  <c r="Q19" i="30"/>
  <c r="P19" i="30"/>
  <c r="N19" i="30"/>
  <c r="L19" i="30"/>
  <c r="K19" i="30"/>
  <c r="I19" i="30"/>
  <c r="AF18" i="30"/>
  <c r="AE18" i="30"/>
  <c r="AD18" i="30"/>
  <c r="AC18" i="30"/>
  <c r="W18" i="30"/>
  <c r="V18" i="30"/>
  <c r="U18" i="30"/>
  <c r="T18" i="30"/>
  <c r="S18" i="30"/>
  <c r="R18" i="30"/>
  <c r="Q18" i="30"/>
  <c r="P18" i="30"/>
  <c r="N18" i="30"/>
  <c r="L18" i="30"/>
  <c r="K18" i="30"/>
  <c r="I18" i="30"/>
  <c r="AF17" i="30"/>
  <c r="AE17" i="30"/>
  <c r="AD17" i="30"/>
  <c r="AC17" i="30"/>
  <c r="W17" i="30"/>
  <c r="V17" i="30"/>
  <c r="U17" i="30"/>
  <c r="T17" i="30"/>
  <c r="S17" i="30"/>
  <c r="R17" i="30"/>
  <c r="Q17" i="30"/>
  <c r="P17" i="30"/>
  <c r="N17" i="30"/>
  <c r="L17" i="30"/>
  <c r="K17" i="30"/>
  <c r="I17" i="30"/>
  <c r="AF16" i="30"/>
  <c r="AE16" i="30"/>
  <c r="AD16" i="30"/>
  <c r="AC16" i="30"/>
  <c r="W16" i="30"/>
  <c r="V16" i="30"/>
  <c r="U16" i="30"/>
  <c r="T16" i="30"/>
  <c r="S16" i="30"/>
  <c r="R16" i="30"/>
  <c r="Q16" i="30"/>
  <c r="P16" i="30"/>
  <c r="N16" i="30"/>
  <c r="L16" i="30"/>
  <c r="L26" i="30" s="1" a="1"/>
  <c r="L26" i="30" s="1"/>
  <c r="K16" i="30"/>
  <c r="I16" i="30"/>
  <c r="AF15" i="30"/>
  <c r="AE15" i="30"/>
  <c r="AD15" i="30"/>
  <c r="AC15" i="30"/>
  <c r="N15" i="30"/>
  <c r="I15" i="30"/>
  <c r="AF14" i="30"/>
  <c r="AE14" i="30"/>
  <c r="AD14" i="30"/>
  <c r="AC14" i="30"/>
  <c r="N14" i="30"/>
  <c r="I14" i="30"/>
  <c r="N13" i="30"/>
  <c r="I13" i="30"/>
  <c r="N12" i="30"/>
  <c r="I12" i="30"/>
  <c r="N11" i="30"/>
  <c r="I11" i="30"/>
  <c r="N10" i="30"/>
  <c r="I10" i="30"/>
  <c r="V9" i="30"/>
  <c r="T9" i="30"/>
  <c r="R9" i="30"/>
  <c r="P9" i="30"/>
  <c r="N9" i="30"/>
  <c r="K9" i="30"/>
  <c r="I9" i="30"/>
  <c r="W8" i="30"/>
  <c r="V8" i="30"/>
  <c r="U8" i="30"/>
  <c r="T8" i="30"/>
  <c r="S8" i="30"/>
  <c r="R8" i="30"/>
  <c r="Q8" i="30"/>
  <c r="P8" i="30"/>
  <c r="N8" i="30"/>
  <c r="L8" i="30"/>
  <c r="L9" i="30" s="1"/>
  <c r="K8" i="30"/>
  <c r="I8" i="30"/>
  <c r="AE7" i="30"/>
  <c r="AD7" i="30"/>
  <c r="AC7" i="30"/>
  <c r="AB7" i="30"/>
  <c r="W7" i="30"/>
  <c r="V7" i="30"/>
  <c r="U7" i="30"/>
  <c r="T7" i="30"/>
  <c r="S7" i="30"/>
  <c r="R7" i="30"/>
  <c r="Q7" i="30"/>
  <c r="P7" i="30"/>
  <c r="N7" i="30"/>
  <c r="L7" i="30"/>
  <c r="K7" i="30"/>
  <c r="I7" i="30"/>
  <c r="W6" i="30"/>
  <c r="V6" i="30"/>
  <c r="U6" i="30"/>
  <c r="T6" i="30"/>
  <c r="S6" i="30"/>
  <c r="R6" i="30"/>
  <c r="Q6" i="30"/>
  <c r="P6" i="30"/>
  <c r="N6" i="30"/>
  <c r="L6" i="30"/>
  <c r="K6" i="30"/>
  <c r="I6" i="30"/>
  <c r="W5" i="30"/>
  <c r="V5" i="30"/>
  <c r="U5" i="30"/>
  <c r="T5" i="30"/>
  <c r="S5" i="30"/>
  <c r="R5" i="30"/>
  <c r="Q5" i="30"/>
  <c r="P5" i="30"/>
  <c r="N5" i="30"/>
  <c r="L5" i="30"/>
  <c r="K5" i="30"/>
  <c r="I5" i="30"/>
  <c r="W4" i="30"/>
  <c r="V4" i="30"/>
  <c r="U4" i="30"/>
  <c r="T4" i="30"/>
  <c r="S4" i="30"/>
  <c r="R4" i="30"/>
  <c r="Q4" i="30"/>
  <c r="P4" i="30"/>
  <c r="N4" i="30"/>
  <c r="L4" i="30"/>
  <c r="L12" i="30" s="1" a="1"/>
  <c r="L12" i="30" s="1"/>
  <c r="K4" i="30"/>
  <c r="I4" i="30"/>
  <c r="N249" i="29"/>
  <c r="I249" i="29"/>
  <c r="N248" i="29"/>
  <c r="I248" i="29"/>
  <c r="N247" i="29"/>
  <c r="I247" i="29"/>
  <c r="N246" i="29"/>
  <c r="I246" i="29"/>
  <c r="N245" i="29"/>
  <c r="I245" i="29"/>
  <c r="N244" i="29"/>
  <c r="I244" i="29"/>
  <c r="N243" i="29"/>
  <c r="I243" i="29"/>
  <c r="N242" i="29"/>
  <c r="I242" i="29"/>
  <c r="N241" i="29"/>
  <c r="I241" i="29"/>
  <c r="N240" i="29"/>
  <c r="I240" i="29"/>
  <c r="N239" i="29"/>
  <c r="I239" i="29"/>
  <c r="N238" i="29"/>
  <c r="I238" i="29"/>
  <c r="P237" i="29"/>
  <c r="N237" i="29"/>
  <c r="K237" i="29"/>
  <c r="I237" i="29"/>
  <c r="W236" i="29"/>
  <c r="U236" i="29"/>
  <c r="T236" i="29"/>
  <c r="S236" i="29"/>
  <c r="R236" i="29"/>
  <c r="Q236" i="29"/>
  <c r="P236" i="29"/>
  <c r="N236" i="29"/>
  <c r="L236" i="29"/>
  <c r="K236" i="29"/>
  <c r="I236" i="29"/>
  <c r="W235" i="29"/>
  <c r="U235" i="29"/>
  <c r="T235" i="29"/>
  <c r="S235" i="29"/>
  <c r="R235" i="29"/>
  <c r="Q235" i="29"/>
  <c r="P235" i="29"/>
  <c r="N235" i="29"/>
  <c r="L235" i="29"/>
  <c r="K235" i="29"/>
  <c r="I235" i="29"/>
  <c r="W234" i="29"/>
  <c r="V234" i="29"/>
  <c r="U234" i="29"/>
  <c r="T234" i="29"/>
  <c r="S234" i="29"/>
  <c r="R234" i="29"/>
  <c r="Q234" i="29"/>
  <c r="P234" i="29"/>
  <c r="N234" i="29"/>
  <c r="L234" i="29"/>
  <c r="K234" i="29"/>
  <c r="I234" i="29"/>
  <c r="W233" i="29"/>
  <c r="V233" i="29"/>
  <c r="U233" i="29"/>
  <c r="T233" i="29"/>
  <c r="S233" i="29"/>
  <c r="R233" i="29"/>
  <c r="Q233" i="29"/>
  <c r="P233" i="29"/>
  <c r="N233" i="29"/>
  <c r="L233" i="29"/>
  <c r="K233" i="29"/>
  <c r="I233" i="29"/>
  <c r="W232" i="29"/>
  <c r="V232" i="29"/>
  <c r="U232" i="29"/>
  <c r="T232" i="29"/>
  <c r="S232" i="29"/>
  <c r="R232" i="29"/>
  <c r="Q232" i="29"/>
  <c r="P232" i="29"/>
  <c r="N232" i="29"/>
  <c r="L232" i="29"/>
  <c r="L242" i="29" s="1" a="1"/>
  <c r="L242" i="29" s="1"/>
  <c r="K232" i="29"/>
  <c r="I232" i="29"/>
  <c r="N231" i="29"/>
  <c r="I231" i="29"/>
  <c r="N230" i="29"/>
  <c r="I230" i="29"/>
  <c r="N229" i="29"/>
  <c r="I229" i="29"/>
  <c r="N228" i="29"/>
  <c r="I228" i="29"/>
  <c r="N227" i="29"/>
  <c r="I227" i="29"/>
  <c r="N226" i="29"/>
  <c r="I226" i="29"/>
  <c r="V225" i="29"/>
  <c r="T225" i="29"/>
  <c r="R225" i="29"/>
  <c r="P225" i="29"/>
  <c r="N225" i="29"/>
  <c r="K225" i="29"/>
  <c r="I225" i="29"/>
  <c r="W224" i="29"/>
  <c r="V224" i="29"/>
  <c r="U224" i="29"/>
  <c r="T224" i="29"/>
  <c r="S224" i="29"/>
  <c r="R224" i="29"/>
  <c r="Q224" i="29"/>
  <c r="P224" i="29"/>
  <c r="N224" i="29"/>
  <c r="L224" i="29"/>
  <c r="K224" i="29"/>
  <c r="I224" i="29"/>
  <c r="W223" i="29"/>
  <c r="V223" i="29"/>
  <c r="U223" i="29"/>
  <c r="T223" i="29"/>
  <c r="S223" i="29"/>
  <c r="R223" i="29"/>
  <c r="Q223" i="29"/>
  <c r="P223" i="29"/>
  <c r="N223" i="29"/>
  <c r="L223" i="29"/>
  <c r="K223" i="29"/>
  <c r="I223" i="29"/>
  <c r="W222" i="29"/>
  <c r="V222" i="29"/>
  <c r="U222" i="29"/>
  <c r="T222" i="29"/>
  <c r="S222" i="29"/>
  <c r="R222" i="29"/>
  <c r="Q222" i="29"/>
  <c r="P222" i="29"/>
  <c r="N222" i="29"/>
  <c r="L222" i="29"/>
  <c r="K222" i="29"/>
  <c r="I222" i="29"/>
  <c r="W221" i="29"/>
  <c r="V221" i="29"/>
  <c r="U221" i="29"/>
  <c r="T221" i="29"/>
  <c r="S221" i="29"/>
  <c r="R221" i="29"/>
  <c r="Q221" i="29"/>
  <c r="P221" i="29"/>
  <c r="N221" i="29"/>
  <c r="L221" i="29"/>
  <c r="K221" i="29"/>
  <c r="I221" i="29"/>
  <c r="W220" i="29"/>
  <c r="V220" i="29"/>
  <c r="U220" i="29"/>
  <c r="T220" i="29"/>
  <c r="S220" i="29"/>
  <c r="R220" i="29"/>
  <c r="Q220" i="29"/>
  <c r="P220" i="29"/>
  <c r="N220" i="29"/>
  <c r="L220" i="29"/>
  <c r="L228" i="29" s="1" a="1"/>
  <c r="L228" i="29" s="1"/>
  <c r="K220" i="29"/>
  <c r="I220" i="29"/>
  <c r="N213" i="29"/>
  <c r="I213" i="29"/>
  <c r="N212" i="29"/>
  <c r="I212" i="29"/>
  <c r="N211" i="29"/>
  <c r="I211" i="29"/>
  <c r="N210" i="29"/>
  <c r="I210" i="29"/>
  <c r="N209" i="29"/>
  <c r="I209" i="29"/>
  <c r="N208" i="29"/>
  <c r="I208" i="29"/>
  <c r="N207" i="29"/>
  <c r="I207" i="29"/>
  <c r="N206" i="29"/>
  <c r="I206" i="29"/>
  <c r="N205" i="29"/>
  <c r="I205" i="29"/>
  <c r="N204" i="29"/>
  <c r="I204" i="29"/>
  <c r="N203" i="29"/>
  <c r="I203" i="29"/>
  <c r="N202" i="29"/>
  <c r="I202" i="29"/>
  <c r="T201" i="29"/>
  <c r="R201" i="29"/>
  <c r="P201" i="29"/>
  <c r="N201" i="29"/>
  <c r="K201" i="29"/>
  <c r="I201" i="29"/>
  <c r="W200" i="29"/>
  <c r="U200" i="29"/>
  <c r="T200" i="29"/>
  <c r="S200" i="29"/>
  <c r="R200" i="29"/>
  <c r="Q200" i="29"/>
  <c r="P200" i="29"/>
  <c r="N200" i="29"/>
  <c r="L200" i="29"/>
  <c r="L201" i="29" s="1"/>
  <c r="K200" i="29"/>
  <c r="I200" i="29"/>
  <c r="W199" i="29"/>
  <c r="V199" i="29"/>
  <c r="U199" i="29"/>
  <c r="T199" i="29"/>
  <c r="S199" i="29"/>
  <c r="R199" i="29"/>
  <c r="Q199" i="29"/>
  <c r="P199" i="29"/>
  <c r="N199" i="29"/>
  <c r="L199" i="29"/>
  <c r="K199" i="29"/>
  <c r="I199" i="29"/>
  <c r="W198" i="29"/>
  <c r="V198" i="29"/>
  <c r="U198" i="29"/>
  <c r="T198" i="29"/>
  <c r="S198" i="29"/>
  <c r="R198" i="29"/>
  <c r="Q198" i="29"/>
  <c r="P198" i="29"/>
  <c r="N198" i="29"/>
  <c r="L198" i="29"/>
  <c r="K198" i="29"/>
  <c r="I198" i="29"/>
  <c r="W197" i="29"/>
  <c r="V197" i="29"/>
  <c r="U197" i="29"/>
  <c r="T197" i="29"/>
  <c r="S197" i="29"/>
  <c r="R197" i="29"/>
  <c r="Q197" i="29"/>
  <c r="P197" i="29"/>
  <c r="N197" i="29"/>
  <c r="L197" i="29"/>
  <c r="K197" i="29"/>
  <c r="I197" i="29"/>
  <c r="W196" i="29"/>
  <c r="V196" i="29"/>
  <c r="U196" i="29"/>
  <c r="T196" i="29"/>
  <c r="S196" i="29"/>
  <c r="R196" i="29"/>
  <c r="Q196" i="29"/>
  <c r="P196" i="29"/>
  <c r="N196" i="29"/>
  <c r="L196" i="29"/>
  <c r="L206" i="29" s="1" a="1"/>
  <c r="L206" i="29" s="1"/>
  <c r="K196" i="29"/>
  <c r="I196" i="29"/>
  <c r="N195" i="29"/>
  <c r="I195" i="29"/>
  <c r="N194" i="29"/>
  <c r="I194" i="29"/>
  <c r="N193" i="29"/>
  <c r="I193" i="29"/>
  <c r="N192" i="29"/>
  <c r="I192" i="29"/>
  <c r="N191" i="29"/>
  <c r="I191" i="29"/>
  <c r="N190" i="29"/>
  <c r="I190" i="29"/>
  <c r="T189" i="29"/>
  <c r="R189" i="29"/>
  <c r="P189" i="29"/>
  <c r="N189" i="29"/>
  <c r="K189" i="29"/>
  <c r="I189" i="29"/>
  <c r="W188" i="29"/>
  <c r="U188" i="29"/>
  <c r="T188" i="29"/>
  <c r="S188" i="29"/>
  <c r="R188" i="29"/>
  <c r="Q188" i="29"/>
  <c r="P188" i="29"/>
  <c r="N188" i="29"/>
  <c r="L188" i="29"/>
  <c r="K188" i="29"/>
  <c r="I188" i="29"/>
  <c r="W187" i="29"/>
  <c r="V187" i="29"/>
  <c r="U187" i="29"/>
  <c r="T187" i="29"/>
  <c r="S187" i="29"/>
  <c r="R187" i="29"/>
  <c r="Q187" i="29"/>
  <c r="P187" i="29"/>
  <c r="N187" i="29"/>
  <c r="L187" i="29"/>
  <c r="K187" i="29"/>
  <c r="I187" i="29"/>
  <c r="W186" i="29"/>
  <c r="V186" i="29"/>
  <c r="U186" i="29"/>
  <c r="T186" i="29"/>
  <c r="S186" i="29"/>
  <c r="R186" i="29"/>
  <c r="Q186" i="29"/>
  <c r="P186" i="29"/>
  <c r="N186" i="29"/>
  <c r="L186" i="29"/>
  <c r="K186" i="29"/>
  <c r="I186" i="29"/>
  <c r="W185" i="29"/>
  <c r="V185" i="29"/>
  <c r="U185" i="29"/>
  <c r="T185" i="29"/>
  <c r="S185" i="29"/>
  <c r="R185" i="29"/>
  <c r="Q185" i="29"/>
  <c r="P185" i="29"/>
  <c r="N185" i="29"/>
  <c r="L185" i="29"/>
  <c r="K185" i="29"/>
  <c r="I185" i="29"/>
  <c r="W184" i="29"/>
  <c r="V184" i="29"/>
  <c r="U184" i="29"/>
  <c r="T184" i="29"/>
  <c r="S184" i="29"/>
  <c r="R184" i="29"/>
  <c r="Q184" i="29"/>
  <c r="P184" i="29"/>
  <c r="N184" i="29"/>
  <c r="L184" i="29"/>
  <c r="L192" i="29" s="1" a="1"/>
  <c r="L192" i="29" s="1"/>
  <c r="K184" i="29"/>
  <c r="I184" i="29"/>
  <c r="N177" i="29"/>
  <c r="I177" i="29"/>
  <c r="N176" i="29"/>
  <c r="I176" i="29"/>
  <c r="N175" i="29"/>
  <c r="I175" i="29"/>
  <c r="N174" i="29"/>
  <c r="I174" i="29"/>
  <c r="N173" i="29"/>
  <c r="I173" i="29"/>
  <c r="N172" i="29"/>
  <c r="I172" i="29"/>
  <c r="N171" i="29"/>
  <c r="I171" i="29"/>
  <c r="N170" i="29"/>
  <c r="I170" i="29"/>
  <c r="N169" i="29"/>
  <c r="I169" i="29"/>
  <c r="N168" i="29"/>
  <c r="I168" i="29"/>
  <c r="N167" i="29"/>
  <c r="I167" i="29"/>
  <c r="V166" i="29"/>
  <c r="N166" i="29"/>
  <c r="I166" i="29"/>
  <c r="V165" i="29"/>
  <c r="T165" i="29"/>
  <c r="R165" i="29"/>
  <c r="P165" i="29"/>
  <c r="N165" i="29"/>
  <c r="K165" i="29"/>
  <c r="I165" i="29"/>
  <c r="W164" i="29"/>
  <c r="V164" i="29"/>
  <c r="U164" i="29"/>
  <c r="T164" i="29"/>
  <c r="S164" i="29"/>
  <c r="R164" i="29"/>
  <c r="Q164" i="29"/>
  <c r="P164" i="29"/>
  <c r="N164" i="29"/>
  <c r="L164" i="29"/>
  <c r="L165" i="29" s="1"/>
  <c r="K164" i="29"/>
  <c r="I164" i="29"/>
  <c r="W163" i="29"/>
  <c r="V163" i="29"/>
  <c r="U163" i="29"/>
  <c r="T163" i="29"/>
  <c r="S163" i="29"/>
  <c r="R163" i="29"/>
  <c r="Q163" i="29"/>
  <c r="P163" i="29"/>
  <c r="N163" i="29"/>
  <c r="L163" i="29"/>
  <c r="K163" i="29"/>
  <c r="I163" i="29"/>
  <c r="W162" i="29"/>
  <c r="V162" i="29"/>
  <c r="U162" i="29"/>
  <c r="T162" i="29"/>
  <c r="S162" i="29"/>
  <c r="R162" i="29"/>
  <c r="Q162" i="29"/>
  <c r="P162" i="29"/>
  <c r="N162" i="29"/>
  <c r="L162" i="29"/>
  <c r="K162" i="29"/>
  <c r="I162" i="29"/>
  <c r="W161" i="29"/>
  <c r="V161" i="29"/>
  <c r="U161" i="29"/>
  <c r="T161" i="29"/>
  <c r="S161" i="29"/>
  <c r="R161" i="29"/>
  <c r="Q161" i="29"/>
  <c r="P161" i="29"/>
  <c r="N161" i="29"/>
  <c r="L161" i="29"/>
  <c r="K161" i="29"/>
  <c r="I161" i="29"/>
  <c r="W160" i="29"/>
  <c r="V160" i="29"/>
  <c r="U160" i="29"/>
  <c r="T160" i="29"/>
  <c r="S160" i="29"/>
  <c r="R160" i="29"/>
  <c r="Q160" i="29"/>
  <c r="P160" i="29"/>
  <c r="N160" i="29"/>
  <c r="L160" i="29"/>
  <c r="L170" i="29" s="1" a="1"/>
  <c r="L170" i="29" s="1"/>
  <c r="K160" i="29"/>
  <c r="I160" i="29"/>
  <c r="N159" i="29"/>
  <c r="I159" i="29"/>
  <c r="N158" i="29"/>
  <c r="I158" i="29"/>
  <c r="N157" i="29"/>
  <c r="I157" i="29"/>
  <c r="N156" i="29"/>
  <c r="I156" i="29"/>
  <c r="N155" i="29"/>
  <c r="I155" i="29"/>
  <c r="N154" i="29"/>
  <c r="I154" i="29"/>
  <c r="V153" i="29"/>
  <c r="T153" i="29"/>
  <c r="R153" i="29"/>
  <c r="P153" i="29"/>
  <c r="N153" i="29"/>
  <c r="K153" i="29"/>
  <c r="I153" i="29"/>
  <c r="W152" i="29"/>
  <c r="V152" i="29"/>
  <c r="U152" i="29"/>
  <c r="T152" i="29"/>
  <c r="S152" i="29"/>
  <c r="R152" i="29"/>
  <c r="Q152" i="29"/>
  <c r="P152" i="29"/>
  <c r="N152" i="29"/>
  <c r="L152" i="29"/>
  <c r="K152" i="29"/>
  <c r="I152" i="29"/>
  <c r="W151" i="29"/>
  <c r="V151" i="29"/>
  <c r="U151" i="29"/>
  <c r="T151" i="29"/>
  <c r="S151" i="29"/>
  <c r="R151" i="29"/>
  <c r="Q151" i="29"/>
  <c r="P151" i="29"/>
  <c r="N151" i="29"/>
  <c r="L151" i="29"/>
  <c r="K151" i="29"/>
  <c r="I151" i="29"/>
  <c r="W150" i="29"/>
  <c r="V150" i="29"/>
  <c r="U150" i="29"/>
  <c r="T150" i="29"/>
  <c r="S150" i="29"/>
  <c r="R150" i="29"/>
  <c r="Q150" i="29"/>
  <c r="P150" i="29"/>
  <c r="N150" i="29"/>
  <c r="L150" i="29"/>
  <c r="K150" i="29"/>
  <c r="I150" i="29"/>
  <c r="W149" i="29"/>
  <c r="V149" i="29"/>
  <c r="U149" i="29"/>
  <c r="T149" i="29"/>
  <c r="S149" i="29"/>
  <c r="R149" i="29"/>
  <c r="Q149" i="29"/>
  <c r="P149" i="29"/>
  <c r="N149" i="29"/>
  <c r="L149" i="29"/>
  <c r="K149" i="29"/>
  <c r="I149" i="29"/>
  <c r="W148" i="29"/>
  <c r="V148" i="29"/>
  <c r="U148" i="29"/>
  <c r="T148" i="29"/>
  <c r="S148" i="29"/>
  <c r="R148" i="29"/>
  <c r="Q148" i="29"/>
  <c r="P148" i="29"/>
  <c r="N148" i="29"/>
  <c r="L148" i="29"/>
  <c r="L156" i="29" s="1" a="1"/>
  <c r="L156" i="29" s="1"/>
  <c r="K148" i="29"/>
  <c r="I148" i="29"/>
  <c r="N141" i="29"/>
  <c r="I141" i="29"/>
  <c r="N140" i="29"/>
  <c r="I140" i="29"/>
  <c r="N139" i="29"/>
  <c r="I139" i="29"/>
  <c r="N138" i="29"/>
  <c r="I138" i="29"/>
  <c r="N137" i="29"/>
  <c r="I137" i="29"/>
  <c r="N136" i="29"/>
  <c r="I136" i="29"/>
  <c r="N135" i="29"/>
  <c r="I135" i="29"/>
  <c r="N134" i="29"/>
  <c r="I134" i="29"/>
  <c r="N133" i="29"/>
  <c r="I133" i="29"/>
  <c r="N132" i="29"/>
  <c r="I132" i="29"/>
  <c r="N131" i="29"/>
  <c r="I131" i="29"/>
  <c r="N130" i="29"/>
  <c r="I130" i="29"/>
  <c r="V129" i="29"/>
  <c r="T129" i="29"/>
  <c r="R129" i="29"/>
  <c r="P129" i="29"/>
  <c r="N129" i="29"/>
  <c r="K129" i="29"/>
  <c r="I129" i="29"/>
  <c r="W128" i="29"/>
  <c r="V128" i="29"/>
  <c r="U128" i="29"/>
  <c r="T128" i="29"/>
  <c r="S128" i="29"/>
  <c r="R128" i="29"/>
  <c r="Q128" i="29"/>
  <c r="P128" i="29"/>
  <c r="N128" i="29"/>
  <c r="L128" i="29"/>
  <c r="L129" i="29" s="1"/>
  <c r="K128" i="29"/>
  <c r="I128" i="29"/>
  <c r="W127" i="29"/>
  <c r="V127" i="29"/>
  <c r="U127" i="29"/>
  <c r="T127" i="29"/>
  <c r="S127" i="29"/>
  <c r="R127" i="29"/>
  <c r="Q127" i="29"/>
  <c r="P127" i="29"/>
  <c r="N127" i="29"/>
  <c r="L127" i="29"/>
  <c r="K127" i="29"/>
  <c r="I127" i="29"/>
  <c r="W126" i="29"/>
  <c r="V126" i="29"/>
  <c r="U126" i="29"/>
  <c r="T126" i="29"/>
  <c r="S126" i="29"/>
  <c r="R126" i="29"/>
  <c r="Q126" i="29"/>
  <c r="P126" i="29"/>
  <c r="N126" i="29"/>
  <c r="L126" i="29"/>
  <c r="K126" i="29"/>
  <c r="I126" i="29"/>
  <c r="W125" i="29"/>
  <c r="V125" i="29"/>
  <c r="U125" i="29"/>
  <c r="T125" i="29"/>
  <c r="S125" i="29"/>
  <c r="R125" i="29"/>
  <c r="Q125" i="29"/>
  <c r="P125" i="29"/>
  <c r="N125" i="29"/>
  <c r="L125" i="29"/>
  <c r="K125" i="29"/>
  <c r="I125" i="29"/>
  <c r="W124" i="29"/>
  <c r="V124" i="29"/>
  <c r="U124" i="29"/>
  <c r="T124" i="29"/>
  <c r="S124" i="29"/>
  <c r="R124" i="29"/>
  <c r="Q124" i="29"/>
  <c r="P124" i="29"/>
  <c r="N124" i="29"/>
  <c r="L124" i="29"/>
  <c r="L134" i="29" s="1" a="1"/>
  <c r="L134" i="29" s="1"/>
  <c r="K124" i="29"/>
  <c r="I124" i="29"/>
  <c r="N123" i="29"/>
  <c r="I123" i="29"/>
  <c r="N122" i="29"/>
  <c r="I122" i="29"/>
  <c r="N121" i="29"/>
  <c r="I121" i="29"/>
  <c r="N120" i="29"/>
  <c r="I120" i="29"/>
  <c r="N119" i="29"/>
  <c r="I119" i="29"/>
  <c r="N118" i="29"/>
  <c r="I118" i="29"/>
  <c r="V117" i="29"/>
  <c r="T117" i="29"/>
  <c r="R117" i="29"/>
  <c r="P117" i="29"/>
  <c r="N117" i="29"/>
  <c r="K117" i="29"/>
  <c r="I117" i="29"/>
  <c r="W116" i="29"/>
  <c r="V116" i="29"/>
  <c r="U116" i="29"/>
  <c r="T116" i="29"/>
  <c r="S116" i="29"/>
  <c r="R116" i="29"/>
  <c r="Q116" i="29"/>
  <c r="P116" i="29"/>
  <c r="N116" i="29"/>
  <c r="L116" i="29"/>
  <c r="K116" i="29"/>
  <c r="I116" i="29"/>
  <c r="W115" i="29"/>
  <c r="V115" i="29"/>
  <c r="U115" i="29"/>
  <c r="T115" i="29"/>
  <c r="S115" i="29"/>
  <c r="R115" i="29"/>
  <c r="Q115" i="29"/>
  <c r="P115" i="29"/>
  <c r="N115" i="29"/>
  <c r="L115" i="29"/>
  <c r="K115" i="29"/>
  <c r="I115" i="29"/>
  <c r="W114" i="29"/>
  <c r="V114" i="29"/>
  <c r="U114" i="29"/>
  <c r="T114" i="29"/>
  <c r="S114" i="29"/>
  <c r="R114" i="29"/>
  <c r="Q114" i="29"/>
  <c r="P114" i="29"/>
  <c r="N114" i="29"/>
  <c r="L114" i="29"/>
  <c r="K114" i="29"/>
  <c r="I114" i="29"/>
  <c r="W113" i="29"/>
  <c r="V113" i="29"/>
  <c r="U113" i="29"/>
  <c r="T113" i="29"/>
  <c r="S113" i="29"/>
  <c r="R113" i="29"/>
  <c r="Q113" i="29"/>
  <c r="P113" i="29"/>
  <c r="N113" i="29"/>
  <c r="L113" i="29"/>
  <c r="K113" i="29"/>
  <c r="I113" i="29"/>
  <c r="W112" i="29"/>
  <c r="V112" i="29"/>
  <c r="U112" i="29"/>
  <c r="T112" i="29"/>
  <c r="S112" i="29"/>
  <c r="R112" i="29"/>
  <c r="Q112" i="29"/>
  <c r="P112" i="29"/>
  <c r="N112" i="29"/>
  <c r="L112" i="29"/>
  <c r="L120" i="29" s="1" a="1"/>
  <c r="L120" i="29" s="1"/>
  <c r="K112" i="29"/>
  <c r="I112" i="29"/>
  <c r="N105" i="29"/>
  <c r="I105" i="29"/>
  <c r="N104" i="29"/>
  <c r="I104" i="29"/>
  <c r="N103" i="29"/>
  <c r="I103" i="29"/>
  <c r="N102" i="29"/>
  <c r="I102" i="29"/>
  <c r="N101" i="29"/>
  <c r="I101" i="29"/>
  <c r="N100" i="29"/>
  <c r="I100" i="29"/>
  <c r="N99" i="29"/>
  <c r="I99" i="29"/>
  <c r="N98" i="29"/>
  <c r="I98" i="29"/>
  <c r="N97" i="29"/>
  <c r="I97" i="29"/>
  <c r="N96" i="29"/>
  <c r="I96" i="29"/>
  <c r="N95" i="29"/>
  <c r="I95" i="29"/>
  <c r="N94" i="29"/>
  <c r="I94" i="29"/>
  <c r="V93" i="29"/>
  <c r="T93" i="29"/>
  <c r="R93" i="29"/>
  <c r="P93" i="29"/>
  <c r="N93" i="29"/>
  <c r="K93" i="29"/>
  <c r="I93" i="29"/>
  <c r="W92" i="29"/>
  <c r="V92" i="29"/>
  <c r="U92" i="29"/>
  <c r="T92" i="29"/>
  <c r="S92" i="29"/>
  <c r="R92" i="29"/>
  <c r="Q92" i="29"/>
  <c r="P92" i="29"/>
  <c r="N92" i="29"/>
  <c r="L92" i="29"/>
  <c r="L93" i="29" s="1"/>
  <c r="K92" i="29"/>
  <c r="I92" i="29"/>
  <c r="W91" i="29"/>
  <c r="V91" i="29"/>
  <c r="U91" i="29"/>
  <c r="T91" i="29"/>
  <c r="S91" i="29"/>
  <c r="R91" i="29"/>
  <c r="Q91" i="29"/>
  <c r="P91" i="29"/>
  <c r="N91" i="29"/>
  <c r="L91" i="29"/>
  <c r="K91" i="29"/>
  <c r="I91" i="29"/>
  <c r="W90" i="29"/>
  <c r="V90" i="29"/>
  <c r="U90" i="29"/>
  <c r="T90" i="29"/>
  <c r="S90" i="29"/>
  <c r="R90" i="29"/>
  <c r="Q90" i="29"/>
  <c r="P90" i="29"/>
  <c r="N90" i="29"/>
  <c r="L90" i="29"/>
  <c r="K90" i="29"/>
  <c r="I90" i="29"/>
  <c r="W89" i="29"/>
  <c r="V89" i="29"/>
  <c r="U89" i="29"/>
  <c r="T89" i="29"/>
  <c r="S89" i="29"/>
  <c r="R89" i="29"/>
  <c r="Q89" i="29"/>
  <c r="P89" i="29"/>
  <c r="N89" i="29"/>
  <c r="L89" i="29"/>
  <c r="K89" i="29"/>
  <c r="I89" i="29"/>
  <c r="AF88" i="29"/>
  <c r="AE88" i="29"/>
  <c r="AD88" i="29"/>
  <c r="AC88" i="29"/>
  <c r="W88" i="29"/>
  <c r="V88" i="29"/>
  <c r="U88" i="29"/>
  <c r="T88" i="29"/>
  <c r="S88" i="29"/>
  <c r="R88" i="29"/>
  <c r="Q88" i="29"/>
  <c r="P88" i="29"/>
  <c r="N88" i="29"/>
  <c r="L88" i="29"/>
  <c r="L98" i="29" s="1" a="1"/>
  <c r="L98" i="29" s="1"/>
  <c r="K88" i="29"/>
  <c r="I88" i="29"/>
  <c r="AF87" i="29"/>
  <c r="AE87" i="29"/>
  <c r="AD87" i="29"/>
  <c r="AC87" i="29"/>
  <c r="N87" i="29"/>
  <c r="I87" i="29"/>
  <c r="AF86" i="29"/>
  <c r="AE86" i="29"/>
  <c r="AD86" i="29"/>
  <c r="AC86" i="29"/>
  <c r="N86" i="29"/>
  <c r="I86" i="29"/>
  <c r="AF85" i="29"/>
  <c r="AE85" i="29"/>
  <c r="AD85" i="29"/>
  <c r="AC85" i="29"/>
  <c r="N85" i="29"/>
  <c r="I85" i="29"/>
  <c r="AF84" i="29"/>
  <c r="AE84" i="29"/>
  <c r="AD84" i="29"/>
  <c r="AC84" i="29"/>
  <c r="N84" i="29"/>
  <c r="I84" i="29"/>
  <c r="AF83" i="29"/>
  <c r="AE83" i="29"/>
  <c r="AD83" i="29"/>
  <c r="AC83" i="29"/>
  <c r="N83" i="29"/>
  <c r="I83" i="29"/>
  <c r="AF82" i="29"/>
  <c r="AE82" i="29"/>
  <c r="AD82" i="29"/>
  <c r="AC82" i="29"/>
  <c r="N82" i="29"/>
  <c r="I82" i="29"/>
  <c r="AF81" i="29"/>
  <c r="AE81" i="29"/>
  <c r="AD81" i="29"/>
  <c r="AC81" i="29"/>
  <c r="V81" i="29"/>
  <c r="T81" i="29"/>
  <c r="R81" i="29"/>
  <c r="P81" i="29"/>
  <c r="N81" i="29"/>
  <c r="K81" i="29"/>
  <c r="I81" i="29"/>
  <c r="AF80" i="29"/>
  <c r="AE80" i="29"/>
  <c r="AD80" i="29"/>
  <c r="AC80" i="29"/>
  <c r="W80" i="29"/>
  <c r="V80" i="29"/>
  <c r="U80" i="29"/>
  <c r="T80" i="29"/>
  <c r="S80" i="29"/>
  <c r="R80" i="29"/>
  <c r="Q80" i="29"/>
  <c r="P80" i="29"/>
  <c r="N80" i="29"/>
  <c r="L80" i="29"/>
  <c r="K80" i="29"/>
  <c r="I80" i="29"/>
  <c r="AF79" i="29"/>
  <c r="AE79" i="29"/>
  <c r="AD79" i="29"/>
  <c r="AC79" i="29"/>
  <c r="W79" i="29"/>
  <c r="V79" i="29"/>
  <c r="U79" i="29"/>
  <c r="T79" i="29"/>
  <c r="S79" i="29"/>
  <c r="R79" i="29"/>
  <c r="Q79" i="29"/>
  <c r="P79" i="29"/>
  <c r="N79" i="29"/>
  <c r="L79" i="29"/>
  <c r="K79" i="29"/>
  <c r="I79" i="29"/>
  <c r="AF78" i="29"/>
  <c r="AE78" i="29"/>
  <c r="AD78" i="29"/>
  <c r="AC78" i="29"/>
  <c r="W78" i="29"/>
  <c r="V78" i="29"/>
  <c r="U78" i="29"/>
  <c r="T78" i="29"/>
  <c r="S78" i="29"/>
  <c r="R78" i="29"/>
  <c r="Q78" i="29"/>
  <c r="P78" i="29"/>
  <c r="N78" i="29"/>
  <c r="L78" i="29"/>
  <c r="K78" i="29"/>
  <c r="I78" i="29"/>
  <c r="AF77" i="29"/>
  <c r="AE77" i="29"/>
  <c r="AD77" i="29"/>
  <c r="AC77" i="29"/>
  <c r="W77" i="29"/>
  <c r="V77" i="29"/>
  <c r="U77" i="29"/>
  <c r="T77" i="29"/>
  <c r="S77" i="29"/>
  <c r="R77" i="29"/>
  <c r="Q77" i="29"/>
  <c r="P77" i="29"/>
  <c r="N77" i="29"/>
  <c r="L77" i="29"/>
  <c r="K77" i="29"/>
  <c r="I77" i="29"/>
  <c r="AF76" i="29"/>
  <c r="AE76" i="29"/>
  <c r="AD76" i="29"/>
  <c r="AC76" i="29"/>
  <c r="W76" i="29"/>
  <c r="V76" i="29"/>
  <c r="U76" i="29"/>
  <c r="T76" i="29"/>
  <c r="S76" i="29"/>
  <c r="R76" i="29"/>
  <c r="Q76" i="29"/>
  <c r="P76" i="29"/>
  <c r="N76" i="29"/>
  <c r="L76" i="29"/>
  <c r="L84" i="29" s="1" a="1"/>
  <c r="L84" i="29" s="1"/>
  <c r="K76" i="29"/>
  <c r="I76" i="29"/>
  <c r="AF75" i="29"/>
  <c r="AE75" i="29"/>
  <c r="AD75" i="29"/>
  <c r="AC75" i="29"/>
  <c r="AF74" i="29"/>
  <c r="AE74" i="29"/>
  <c r="AD74" i="29"/>
  <c r="AC74" i="29"/>
  <c r="AF73" i="29"/>
  <c r="AE73" i="29"/>
  <c r="AD73" i="29"/>
  <c r="AC73" i="29"/>
  <c r="AF72" i="29"/>
  <c r="AE72" i="29"/>
  <c r="AD72" i="29"/>
  <c r="AC72" i="29"/>
  <c r="AF71" i="29"/>
  <c r="AE71" i="29"/>
  <c r="AD71" i="29"/>
  <c r="AC71" i="29"/>
  <c r="AF70" i="29"/>
  <c r="AE70" i="29"/>
  <c r="AD70" i="29"/>
  <c r="AC70" i="29"/>
  <c r="AF69" i="29"/>
  <c r="AE69" i="29"/>
  <c r="AD69" i="29"/>
  <c r="AC69" i="29"/>
  <c r="N69" i="29"/>
  <c r="I69" i="29"/>
  <c r="AF68" i="29"/>
  <c r="AE68" i="29"/>
  <c r="AD68" i="29"/>
  <c r="AC68" i="29"/>
  <c r="N68" i="29"/>
  <c r="I68" i="29"/>
  <c r="AF67" i="29"/>
  <c r="AE67" i="29"/>
  <c r="AD67" i="29"/>
  <c r="AC67" i="29"/>
  <c r="N67" i="29"/>
  <c r="I67" i="29"/>
  <c r="AF66" i="29"/>
  <c r="AE66" i="29"/>
  <c r="AD66" i="29"/>
  <c r="AC66" i="29"/>
  <c r="N66" i="29"/>
  <c r="I66" i="29"/>
  <c r="AF65" i="29"/>
  <c r="AE65" i="29"/>
  <c r="AD65" i="29"/>
  <c r="AC65" i="29"/>
  <c r="N65" i="29"/>
  <c r="I65" i="29"/>
  <c r="AF64" i="29"/>
  <c r="AE64" i="29"/>
  <c r="AD64" i="29"/>
  <c r="AC64" i="29"/>
  <c r="N64" i="29"/>
  <c r="I64" i="29"/>
  <c r="AF63" i="29"/>
  <c r="AE63" i="29"/>
  <c r="AD63" i="29"/>
  <c r="AC63" i="29"/>
  <c r="N63" i="29"/>
  <c r="I63" i="29"/>
  <c r="AF62" i="29"/>
  <c r="AE62" i="29"/>
  <c r="AD62" i="29"/>
  <c r="AC62" i="29"/>
  <c r="N62" i="29"/>
  <c r="I62" i="29"/>
  <c r="AF61" i="29"/>
  <c r="AE61" i="29"/>
  <c r="AD61" i="29"/>
  <c r="AC61" i="29"/>
  <c r="N61" i="29"/>
  <c r="I61" i="29"/>
  <c r="AF60" i="29"/>
  <c r="AE60" i="29"/>
  <c r="AD60" i="29"/>
  <c r="AC60" i="29"/>
  <c r="N60" i="29"/>
  <c r="I60" i="29"/>
  <c r="AF59" i="29"/>
  <c r="AE59" i="29"/>
  <c r="AD59" i="29"/>
  <c r="AC59" i="29"/>
  <c r="N59" i="29"/>
  <c r="I59" i="29"/>
  <c r="N58" i="29"/>
  <c r="I58" i="29"/>
  <c r="V57" i="29"/>
  <c r="T57" i="29"/>
  <c r="R57" i="29"/>
  <c r="P57" i="29"/>
  <c r="N57" i="29"/>
  <c r="K57" i="29"/>
  <c r="I57" i="29"/>
  <c r="W56" i="29"/>
  <c r="V56" i="29"/>
  <c r="U56" i="29"/>
  <c r="T56" i="29"/>
  <c r="S56" i="29"/>
  <c r="R56" i="29"/>
  <c r="Q56" i="29"/>
  <c r="P56" i="29"/>
  <c r="N56" i="29"/>
  <c r="L56" i="29"/>
  <c r="L57" i="29" s="1"/>
  <c r="K56" i="29"/>
  <c r="I56" i="29"/>
  <c r="W55" i="29"/>
  <c r="V55" i="29"/>
  <c r="U55" i="29"/>
  <c r="T55" i="29"/>
  <c r="S55" i="29"/>
  <c r="R55" i="29"/>
  <c r="Q55" i="29"/>
  <c r="P55" i="29"/>
  <c r="N55" i="29"/>
  <c r="L55" i="29"/>
  <c r="K55" i="29"/>
  <c r="I55" i="29"/>
  <c r="W54" i="29"/>
  <c r="V54" i="29"/>
  <c r="U54" i="29"/>
  <c r="T54" i="29"/>
  <c r="S54" i="29"/>
  <c r="R54" i="29"/>
  <c r="Q54" i="29"/>
  <c r="P54" i="29"/>
  <c r="N54" i="29"/>
  <c r="L54" i="29"/>
  <c r="K54" i="29"/>
  <c r="I54" i="29"/>
  <c r="W53" i="29"/>
  <c r="V53" i="29"/>
  <c r="U53" i="29"/>
  <c r="T53" i="29"/>
  <c r="S53" i="29"/>
  <c r="R53" i="29"/>
  <c r="Q53" i="29"/>
  <c r="P53" i="29"/>
  <c r="N53" i="29"/>
  <c r="L53" i="29"/>
  <c r="K53" i="29"/>
  <c r="I53" i="29"/>
  <c r="W52" i="29"/>
  <c r="V52" i="29"/>
  <c r="U52" i="29"/>
  <c r="T52" i="29"/>
  <c r="S52" i="29"/>
  <c r="R52" i="29"/>
  <c r="Q52" i="29"/>
  <c r="P52" i="29"/>
  <c r="N52" i="29"/>
  <c r="L52" i="29"/>
  <c r="L62" i="29" s="1" a="1"/>
  <c r="L62" i="29" s="1"/>
  <c r="K52" i="29"/>
  <c r="I52" i="29"/>
  <c r="N51" i="29"/>
  <c r="I51" i="29"/>
  <c r="N50" i="29"/>
  <c r="I50" i="29"/>
  <c r="N49" i="29"/>
  <c r="I49" i="29"/>
  <c r="N48" i="29"/>
  <c r="I48" i="29"/>
  <c r="N47" i="29"/>
  <c r="I47" i="29"/>
  <c r="N46" i="29"/>
  <c r="I46" i="29"/>
  <c r="V45" i="29"/>
  <c r="T45" i="29"/>
  <c r="R45" i="29"/>
  <c r="P45" i="29"/>
  <c r="N45" i="29"/>
  <c r="K45" i="29"/>
  <c r="I45" i="29"/>
  <c r="W44" i="29"/>
  <c r="V44" i="29"/>
  <c r="U44" i="29"/>
  <c r="T44" i="29"/>
  <c r="S44" i="29"/>
  <c r="R44" i="29"/>
  <c r="Q44" i="29"/>
  <c r="P44" i="29"/>
  <c r="N44" i="29"/>
  <c r="L44" i="29"/>
  <c r="K44" i="29"/>
  <c r="I44" i="29"/>
  <c r="AF43" i="29"/>
  <c r="AE43" i="29"/>
  <c r="AD43" i="29"/>
  <c r="AC43" i="29"/>
  <c r="W43" i="29"/>
  <c r="V43" i="29"/>
  <c r="U43" i="29"/>
  <c r="T43" i="29"/>
  <c r="S43" i="29"/>
  <c r="R43" i="29"/>
  <c r="Q43" i="29"/>
  <c r="P43" i="29"/>
  <c r="N43" i="29"/>
  <c r="L43" i="29"/>
  <c r="K43" i="29"/>
  <c r="I43" i="29"/>
  <c r="AF42" i="29"/>
  <c r="AE42" i="29"/>
  <c r="AD42" i="29"/>
  <c r="AC42" i="29"/>
  <c r="W42" i="29"/>
  <c r="V42" i="29"/>
  <c r="U42" i="29"/>
  <c r="T42" i="29"/>
  <c r="S42" i="29"/>
  <c r="R42" i="29"/>
  <c r="Q42" i="29"/>
  <c r="P42" i="29"/>
  <c r="N42" i="29"/>
  <c r="L42" i="29"/>
  <c r="K42" i="29"/>
  <c r="I42" i="29"/>
  <c r="AF41" i="29"/>
  <c r="AE41" i="29"/>
  <c r="AD41" i="29"/>
  <c r="AC41" i="29"/>
  <c r="W41" i="29"/>
  <c r="V41" i="29"/>
  <c r="U41" i="29"/>
  <c r="T41" i="29"/>
  <c r="S41" i="29"/>
  <c r="R41" i="29"/>
  <c r="Q41" i="29"/>
  <c r="P41" i="29"/>
  <c r="N41" i="29"/>
  <c r="L41" i="29"/>
  <c r="K41" i="29"/>
  <c r="I41" i="29"/>
  <c r="AF40" i="29"/>
  <c r="AE40" i="29"/>
  <c r="AD40" i="29"/>
  <c r="AC40" i="29"/>
  <c r="W40" i="29"/>
  <c r="V40" i="29"/>
  <c r="U40" i="29"/>
  <c r="T40" i="29"/>
  <c r="S40" i="29"/>
  <c r="R40" i="29"/>
  <c r="Q40" i="29"/>
  <c r="P40" i="29"/>
  <c r="N40" i="29"/>
  <c r="L40" i="29"/>
  <c r="L48" i="29" s="1" a="1"/>
  <c r="L48" i="29" s="1"/>
  <c r="K40" i="29"/>
  <c r="I40" i="29"/>
  <c r="AF39" i="29"/>
  <c r="AE39" i="29"/>
  <c r="AD39" i="29"/>
  <c r="AC39" i="29"/>
  <c r="AF38" i="29"/>
  <c r="AE38" i="29"/>
  <c r="AD38" i="29"/>
  <c r="AC38" i="29"/>
  <c r="AF37" i="29"/>
  <c r="AE37" i="29"/>
  <c r="AD37" i="29"/>
  <c r="AC37" i="29"/>
  <c r="AF36" i="29"/>
  <c r="AE36" i="29"/>
  <c r="AD36" i="29"/>
  <c r="AC36" i="29"/>
  <c r="AF35" i="29"/>
  <c r="AE35" i="29"/>
  <c r="AD35" i="29"/>
  <c r="AC35" i="29"/>
  <c r="AF34" i="29"/>
  <c r="AE34" i="29"/>
  <c r="AD34" i="29"/>
  <c r="AC34" i="29"/>
  <c r="AF33" i="29"/>
  <c r="AE33" i="29"/>
  <c r="AD33" i="29"/>
  <c r="AC33" i="29"/>
  <c r="N33" i="29"/>
  <c r="I33" i="29"/>
  <c r="AF32" i="29"/>
  <c r="AE32" i="29"/>
  <c r="AD32" i="29"/>
  <c r="AC32" i="29"/>
  <c r="N32" i="29"/>
  <c r="I32" i="29"/>
  <c r="AF31" i="29"/>
  <c r="AE31" i="29"/>
  <c r="AD31" i="29"/>
  <c r="AC31" i="29"/>
  <c r="N31" i="29"/>
  <c r="I31" i="29"/>
  <c r="AF30" i="29"/>
  <c r="AE30" i="29"/>
  <c r="AD30" i="29"/>
  <c r="AC30" i="29"/>
  <c r="N30" i="29"/>
  <c r="I30" i="29"/>
  <c r="AF29" i="29"/>
  <c r="AE29" i="29"/>
  <c r="AD29" i="29"/>
  <c r="AC29" i="29"/>
  <c r="N29" i="29"/>
  <c r="I29" i="29"/>
  <c r="AF28" i="29"/>
  <c r="AE28" i="29"/>
  <c r="AD28" i="29"/>
  <c r="AC28" i="29"/>
  <c r="N28" i="29"/>
  <c r="I28" i="29"/>
  <c r="AF27" i="29"/>
  <c r="AE27" i="29"/>
  <c r="AD27" i="29"/>
  <c r="AC27" i="29"/>
  <c r="N27" i="29"/>
  <c r="I27" i="29"/>
  <c r="AF26" i="29"/>
  <c r="AE26" i="29"/>
  <c r="AD26" i="29"/>
  <c r="AC26" i="29"/>
  <c r="N26" i="29"/>
  <c r="I26" i="29"/>
  <c r="AF25" i="29"/>
  <c r="AE25" i="29"/>
  <c r="AD25" i="29"/>
  <c r="AC25" i="29"/>
  <c r="N25" i="29"/>
  <c r="I25" i="29"/>
  <c r="AF24" i="29"/>
  <c r="AE24" i="29"/>
  <c r="AD24" i="29"/>
  <c r="AC24" i="29"/>
  <c r="N24" i="29"/>
  <c r="I24" i="29"/>
  <c r="AF23" i="29"/>
  <c r="AE23" i="29"/>
  <c r="AD23" i="29"/>
  <c r="AC23" i="29"/>
  <c r="N23" i="29"/>
  <c r="I23" i="29"/>
  <c r="AF22" i="29"/>
  <c r="AE22" i="29"/>
  <c r="AD22" i="29"/>
  <c r="AC22" i="29"/>
  <c r="N22" i="29"/>
  <c r="I22" i="29"/>
  <c r="AF21" i="29"/>
  <c r="AE21" i="29"/>
  <c r="AD21" i="29"/>
  <c r="AC21" i="29"/>
  <c r="V21" i="29"/>
  <c r="T21" i="29"/>
  <c r="R21" i="29"/>
  <c r="P21" i="29"/>
  <c r="N21" i="29"/>
  <c r="K21" i="29"/>
  <c r="I21" i="29"/>
  <c r="AF20" i="29"/>
  <c r="AE20" i="29"/>
  <c r="AD20" i="29"/>
  <c r="AC20" i="29"/>
  <c r="W20" i="29"/>
  <c r="V20" i="29"/>
  <c r="U20" i="29"/>
  <c r="T20" i="29"/>
  <c r="S20" i="29"/>
  <c r="R20" i="29"/>
  <c r="Q20" i="29"/>
  <c r="P20" i="29"/>
  <c r="N20" i="29"/>
  <c r="L20" i="29"/>
  <c r="L21" i="29" s="1"/>
  <c r="K20" i="29"/>
  <c r="I20" i="29"/>
  <c r="AF19" i="29"/>
  <c r="AE19" i="29"/>
  <c r="AD19" i="29"/>
  <c r="AC19" i="29"/>
  <c r="W19" i="29"/>
  <c r="V19" i="29"/>
  <c r="U19" i="29"/>
  <c r="T19" i="29"/>
  <c r="S19" i="29"/>
  <c r="R19" i="29"/>
  <c r="Q19" i="29"/>
  <c r="P19" i="29"/>
  <c r="N19" i="29"/>
  <c r="L19" i="29"/>
  <c r="K19" i="29"/>
  <c r="I19" i="29"/>
  <c r="AF18" i="29"/>
  <c r="AE18" i="29"/>
  <c r="AD18" i="29"/>
  <c r="AC18" i="29"/>
  <c r="W18" i="29"/>
  <c r="V18" i="29"/>
  <c r="U18" i="29"/>
  <c r="T18" i="29"/>
  <c r="S18" i="29"/>
  <c r="R18" i="29"/>
  <c r="Q18" i="29"/>
  <c r="P18" i="29"/>
  <c r="N18" i="29"/>
  <c r="L18" i="29"/>
  <c r="K18" i="29"/>
  <c r="I18" i="29"/>
  <c r="AF17" i="29"/>
  <c r="AE17" i="29"/>
  <c r="AD17" i="29"/>
  <c r="AC17" i="29"/>
  <c r="W17" i="29"/>
  <c r="V17" i="29"/>
  <c r="U17" i="29"/>
  <c r="T17" i="29"/>
  <c r="S17" i="29"/>
  <c r="R17" i="29"/>
  <c r="Q17" i="29"/>
  <c r="P17" i="29"/>
  <c r="N17" i="29"/>
  <c r="L17" i="29"/>
  <c r="K17" i="29"/>
  <c r="I17" i="29"/>
  <c r="AF16" i="29"/>
  <c r="AE16" i="29"/>
  <c r="AD16" i="29"/>
  <c r="AC16" i="29"/>
  <c r="W16" i="29"/>
  <c r="V16" i="29"/>
  <c r="U16" i="29"/>
  <c r="T16" i="29"/>
  <c r="S16" i="29"/>
  <c r="R16" i="29"/>
  <c r="Q16" i="29"/>
  <c r="P16" i="29"/>
  <c r="N16" i="29"/>
  <c r="L16" i="29"/>
  <c r="L26" i="29" s="1" a="1"/>
  <c r="L26" i="29" s="1"/>
  <c r="K16" i="29"/>
  <c r="I16" i="29"/>
  <c r="AF15" i="29"/>
  <c r="AE15" i="29"/>
  <c r="AD15" i="29"/>
  <c r="AC15" i="29"/>
  <c r="N15" i="29"/>
  <c r="I15" i="29"/>
  <c r="AF14" i="29"/>
  <c r="AE14" i="29"/>
  <c r="AD14" i="29"/>
  <c r="AC14" i="29"/>
  <c r="N14" i="29"/>
  <c r="I14" i="29"/>
  <c r="N13" i="29"/>
  <c r="I13" i="29"/>
  <c r="N12" i="29"/>
  <c r="I12" i="29"/>
  <c r="N11" i="29"/>
  <c r="I11" i="29"/>
  <c r="N10" i="29"/>
  <c r="I10" i="29"/>
  <c r="V9" i="29"/>
  <c r="T9" i="29"/>
  <c r="R9" i="29"/>
  <c r="P9" i="29"/>
  <c r="N9" i="29"/>
  <c r="K9" i="29"/>
  <c r="I9" i="29"/>
  <c r="W8" i="29"/>
  <c r="V8" i="29"/>
  <c r="U8" i="29"/>
  <c r="T8" i="29"/>
  <c r="S8" i="29"/>
  <c r="R8" i="29"/>
  <c r="Q8" i="29"/>
  <c r="P8" i="29"/>
  <c r="N8" i="29"/>
  <c r="L8" i="29"/>
  <c r="L9" i="29" s="1"/>
  <c r="K8" i="29"/>
  <c r="I8" i="29"/>
  <c r="AE7" i="29"/>
  <c r="AD7" i="29"/>
  <c r="AC7" i="29"/>
  <c r="AB7" i="29"/>
  <c r="W7" i="29"/>
  <c r="V7" i="29"/>
  <c r="U7" i="29"/>
  <c r="T7" i="29"/>
  <c r="S7" i="29"/>
  <c r="R7" i="29"/>
  <c r="Q7" i="29"/>
  <c r="P7" i="29"/>
  <c r="N7" i="29"/>
  <c r="L7" i="29"/>
  <c r="K7" i="29"/>
  <c r="I7" i="29"/>
  <c r="W6" i="29"/>
  <c r="V6" i="29"/>
  <c r="U6" i="29"/>
  <c r="T6" i="29"/>
  <c r="S6" i="29"/>
  <c r="R6" i="29"/>
  <c r="Q6" i="29"/>
  <c r="P6" i="29"/>
  <c r="N6" i="29"/>
  <c r="L6" i="29"/>
  <c r="K6" i="29"/>
  <c r="I6" i="29"/>
  <c r="W5" i="29"/>
  <c r="V5" i="29"/>
  <c r="U5" i="29"/>
  <c r="T5" i="29"/>
  <c r="S5" i="29"/>
  <c r="R5" i="29"/>
  <c r="Q5" i="29"/>
  <c r="P5" i="29"/>
  <c r="N5" i="29"/>
  <c r="L5" i="29"/>
  <c r="K5" i="29"/>
  <c r="I5" i="29"/>
  <c r="W4" i="29"/>
  <c r="V4" i="29"/>
  <c r="U4" i="29"/>
  <c r="T4" i="29"/>
  <c r="S4" i="29"/>
  <c r="R4" i="29"/>
  <c r="Q4" i="29"/>
  <c r="P4" i="29"/>
  <c r="N4" i="29"/>
  <c r="L4" i="29"/>
  <c r="L12" i="29" s="1" a="1"/>
  <c r="L12" i="29" s="1"/>
  <c r="K4" i="29"/>
  <c r="I4" i="29"/>
  <c r="N249" i="28"/>
  <c r="I249" i="28"/>
  <c r="N248" i="28"/>
  <c r="I248" i="28"/>
  <c r="N247" i="28"/>
  <c r="I247" i="28"/>
  <c r="N246" i="28"/>
  <c r="I246" i="28"/>
  <c r="N245" i="28"/>
  <c r="I245" i="28"/>
  <c r="N244" i="28"/>
  <c r="I244" i="28"/>
  <c r="N243" i="28"/>
  <c r="I243" i="28"/>
  <c r="N242" i="28"/>
  <c r="I242" i="28"/>
  <c r="N241" i="28"/>
  <c r="I241" i="28"/>
  <c r="N240" i="28"/>
  <c r="I240" i="28"/>
  <c r="N239" i="28"/>
  <c r="I239" i="28"/>
  <c r="N238" i="28"/>
  <c r="I238" i="28"/>
  <c r="T237" i="28"/>
  <c r="R237" i="28"/>
  <c r="P237" i="28"/>
  <c r="N237" i="28"/>
  <c r="K237" i="28"/>
  <c r="I237" i="28"/>
  <c r="W236" i="28"/>
  <c r="V236" i="28"/>
  <c r="U236" i="28"/>
  <c r="T236" i="28"/>
  <c r="S236" i="28"/>
  <c r="R236" i="28"/>
  <c r="Q236" i="28"/>
  <c r="P236" i="28"/>
  <c r="N236" i="28"/>
  <c r="L236" i="28"/>
  <c r="L237" i="28" s="1"/>
  <c r="K236" i="28"/>
  <c r="I236" i="28"/>
  <c r="W235" i="28"/>
  <c r="V235" i="28"/>
  <c r="U235" i="28"/>
  <c r="T235" i="28"/>
  <c r="S235" i="28"/>
  <c r="R235" i="28"/>
  <c r="Q235" i="28"/>
  <c r="P235" i="28"/>
  <c r="N235" i="28"/>
  <c r="L235" i="28"/>
  <c r="K235" i="28"/>
  <c r="I235" i="28"/>
  <c r="W234" i="28"/>
  <c r="V234" i="28"/>
  <c r="U234" i="28"/>
  <c r="T234" i="28"/>
  <c r="S234" i="28"/>
  <c r="R234" i="28"/>
  <c r="Q234" i="28"/>
  <c r="P234" i="28"/>
  <c r="N234" i="28"/>
  <c r="L234" i="28"/>
  <c r="K234" i="28"/>
  <c r="I234" i="28"/>
  <c r="W233" i="28"/>
  <c r="V233" i="28"/>
  <c r="U233" i="28"/>
  <c r="T233" i="28"/>
  <c r="S233" i="28"/>
  <c r="R233" i="28"/>
  <c r="Q233" i="28"/>
  <c r="P233" i="28"/>
  <c r="N233" i="28"/>
  <c r="L233" i="28"/>
  <c r="K233" i="28"/>
  <c r="I233" i="28"/>
  <c r="W232" i="28"/>
  <c r="V232" i="28"/>
  <c r="U232" i="28"/>
  <c r="T232" i="28"/>
  <c r="S232" i="28"/>
  <c r="R232" i="28"/>
  <c r="Q232" i="28"/>
  <c r="P232" i="28"/>
  <c r="N232" i="28"/>
  <c r="L232" i="28"/>
  <c r="L242" i="28" s="1" a="1"/>
  <c r="L242" i="28" s="1"/>
  <c r="K232" i="28"/>
  <c r="I232" i="28"/>
  <c r="N231" i="28"/>
  <c r="I231" i="28"/>
  <c r="N230" i="28"/>
  <c r="I230" i="28"/>
  <c r="N229" i="28"/>
  <c r="I229" i="28"/>
  <c r="N228" i="28"/>
  <c r="I228" i="28"/>
  <c r="N227" i="28"/>
  <c r="I227" i="28"/>
  <c r="N226" i="28"/>
  <c r="I226" i="28"/>
  <c r="V225" i="28"/>
  <c r="T225" i="28"/>
  <c r="R225" i="28"/>
  <c r="P225" i="28"/>
  <c r="N225" i="28"/>
  <c r="K225" i="28"/>
  <c r="I225" i="28"/>
  <c r="W224" i="28"/>
  <c r="V224" i="28"/>
  <c r="U224" i="28"/>
  <c r="T224" i="28"/>
  <c r="S224" i="28"/>
  <c r="R224" i="28"/>
  <c r="Q224" i="28"/>
  <c r="P224" i="28"/>
  <c r="N224" i="28"/>
  <c r="L224" i="28"/>
  <c r="L225" i="28" s="1"/>
  <c r="K224" i="28"/>
  <c r="I224" i="28"/>
  <c r="W223" i="28"/>
  <c r="V223" i="28"/>
  <c r="U223" i="28"/>
  <c r="T223" i="28"/>
  <c r="S223" i="28"/>
  <c r="R223" i="28"/>
  <c r="Q223" i="28"/>
  <c r="P223" i="28"/>
  <c r="N223" i="28"/>
  <c r="L223" i="28"/>
  <c r="K223" i="28"/>
  <c r="I223" i="28"/>
  <c r="W222" i="28"/>
  <c r="V222" i="28"/>
  <c r="U222" i="28"/>
  <c r="T222" i="28"/>
  <c r="S222" i="28"/>
  <c r="R222" i="28"/>
  <c r="Q222" i="28"/>
  <c r="P222" i="28"/>
  <c r="N222" i="28"/>
  <c r="L222" i="28"/>
  <c r="K222" i="28"/>
  <c r="I222" i="28"/>
  <c r="W221" i="28"/>
  <c r="V221" i="28"/>
  <c r="U221" i="28"/>
  <c r="T221" i="28"/>
  <c r="S221" i="28"/>
  <c r="R221" i="28"/>
  <c r="Q221" i="28"/>
  <c r="P221" i="28"/>
  <c r="N221" i="28"/>
  <c r="L221" i="28"/>
  <c r="K221" i="28"/>
  <c r="I221" i="28"/>
  <c r="W220" i="28"/>
  <c r="V220" i="28"/>
  <c r="U220" i="28"/>
  <c r="T220" i="28"/>
  <c r="S220" i="28"/>
  <c r="R220" i="28"/>
  <c r="Q220" i="28"/>
  <c r="P220" i="28"/>
  <c r="N220" i="28"/>
  <c r="L220" i="28"/>
  <c r="L228" i="28" s="1" a="1"/>
  <c r="L228" i="28" s="1"/>
  <c r="K220" i="28"/>
  <c r="I220" i="28"/>
  <c r="N213" i="28"/>
  <c r="I213" i="28"/>
  <c r="N212" i="28"/>
  <c r="I212" i="28"/>
  <c r="N211" i="28"/>
  <c r="I211" i="28"/>
  <c r="N210" i="28"/>
  <c r="I210" i="28"/>
  <c r="N209" i="28"/>
  <c r="I209" i="28"/>
  <c r="N208" i="28"/>
  <c r="I208" i="28"/>
  <c r="N207" i="28"/>
  <c r="I207" i="28"/>
  <c r="N206" i="28"/>
  <c r="I206" i="28"/>
  <c r="N205" i="28"/>
  <c r="I205" i="28"/>
  <c r="N204" i="28"/>
  <c r="I204" i="28"/>
  <c r="N203" i="28"/>
  <c r="I203" i="28"/>
  <c r="N202" i="28"/>
  <c r="I202" i="28"/>
  <c r="T201" i="28"/>
  <c r="R201" i="28"/>
  <c r="P201" i="28"/>
  <c r="N201" i="28"/>
  <c r="K201" i="28"/>
  <c r="I201" i="28"/>
  <c r="W200" i="28"/>
  <c r="V200" i="28"/>
  <c r="U200" i="28"/>
  <c r="T200" i="28"/>
  <c r="S200" i="28"/>
  <c r="R200" i="28"/>
  <c r="Q200" i="28"/>
  <c r="P200" i="28"/>
  <c r="N200" i="28"/>
  <c r="L200" i="28"/>
  <c r="K200" i="28"/>
  <c r="I200" i="28"/>
  <c r="W199" i="28"/>
  <c r="V199" i="28"/>
  <c r="U199" i="28"/>
  <c r="T199" i="28"/>
  <c r="S199" i="28"/>
  <c r="R199" i="28"/>
  <c r="Q199" i="28"/>
  <c r="P199" i="28"/>
  <c r="N199" i="28"/>
  <c r="L199" i="28"/>
  <c r="K199" i="28"/>
  <c r="I199" i="28"/>
  <c r="W198" i="28"/>
  <c r="V198" i="28"/>
  <c r="U198" i="28"/>
  <c r="T198" i="28"/>
  <c r="S198" i="28"/>
  <c r="R198" i="28"/>
  <c r="Q198" i="28"/>
  <c r="P198" i="28"/>
  <c r="N198" i="28"/>
  <c r="L198" i="28"/>
  <c r="K198" i="28"/>
  <c r="I198" i="28"/>
  <c r="W197" i="28"/>
  <c r="V197" i="28"/>
  <c r="U197" i="28"/>
  <c r="T197" i="28"/>
  <c r="S197" i="28"/>
  <c r="R197" i="28"/>
  <c r="Q197" i="28"/>
  <c r="P197" i="28"/>
  <c r="N197" i="28"/>
  <c r="L197" i="28"/>
  <c r="K197" i="28"/>
  <c r="I197" i="28"/>
  <c r="W196" i="28"/>
  <c r="V196" i="28"/>
  <c r="U196" i="28"/>
  <c r="T196" i="28"/>
  <c r="S196" i="28"/>
  <c r="R196" i="28"/>
  <c r="Q196" i="28"/>
  <c r="P196" i="28"/>
  <c r="N196" i="28"/>
  <c r="L196" i="28"/>
  <c r="L206" i="28" s="1" a="1"/>
  <c r="L206" i="28" s="1"/>
  <c r="K196" i="28"/>
  <c r="I196" i="28"/>
  <c r="N195" i="28"/>
  <c r="I195" i="28"/>
  <c r="N194" i="28"/>
  <c r="I194" i="28"/>
  <c r="N193" i="28"/>
  <c r="I193" i="28"/>
  <c r="N192" i="28"/>
  <c r="I192" i="28"/>
  <c r="N191" i="28"/>
  <c r="I191" i="28"/>
  <c r="N190" i="28"/>
  <c r="I190" i="28"/>
  <c r="V189" i="28"/>
  <c r="T189" i="28"/>
  <c r="R189" i="28"/>
  <c r="P189" i="28"/>
  <c r="N189" i="28"/>
  <c r="K189" i="28"/>
  <c r="I189" i="28"/>
  <c r="W188" i="28"/>
  <c r="V188" i="28"/>
  <c r="U188" i="28"/>
  <c r="T188" i="28"/>
  <c r="S188" i="28"/>
  <c r="R188" i="28"/>
  <c r="Q188" i="28"/>
  <c r="P188" i="28"/>
  <c r="N188" i="28"/>
  <c r="L188" i="28"/>
  <c r="K188" i="28"/>
  <c r="I188" i="28"/>
  <c r="W187" i="28"/>
  <c r="V187" i="28"/>
  <c r="U187" i="28"/>
  <c r="T187" i="28"/>
  <c r="S187" i="28"/>
  <c r="R187" i="28"/>
  <c r="Q187" i="28"/>
  <c r="P187" i="28"/>
  <c r="N187" i="28"/>
  <c r="L187" i="28"/>
  <c r="K187" i="28"/>
  <c r="I187" i="28"/>
  <c r="W186" i="28"/>
  <c r="V186" i="28"/>
  <c r="U186" i="28"/>
  <c r="T186" i="28"/>
  <c r="S186" i="28"/>
  <c r="R186" i="28"/>
  <c r="Q186" i="28"/>
  <c r="P186" i="28"/>
  <c r="N186" i="28"/>
  <c r="L186" i="28"/>
  <c r="K186" i="28"/>
  <c r="I186" i="28"/>
  <c r="W185" i="28"/>
  <c r="V185" i="28"/>
  <c r="U185" i="28"/>
  <c r="T185" i="28"/>
  <c r="S185" i="28"/>
  <c r="R185" i="28"/>
  <c r="Q185" i="28"/>
  <c r="P185" i="28"/>
  <c r="N185" i="28"/>
  <c r="L185" i="28"/>
  <c r="K185" i="28"/>
  <c r="I185" i="28"/>
  <c r="W184" i="28"/>
  <c r="V184" i="28"/>
  <c r="U184" i="28"/>
  <c r="T184" i="28"/>
  <c r="S184" i="28"/>
  <c r="R184" i="28"/>
  <c r="Q184" i="28"/>
  <c r="P184" i="28"/>
  <c r="N184" i="28"/>
  <c r="L184" i="28"/>
  <c r="L192" i="28" s="1" a="1"/>
  <c r="L192" i="28" s="1"/>
  <c r="K184" i="28"/>
  <c r="I184" i="28"/>
  <c r="N177" i="28"/>
  <c r="I177" i="28"/>
  <c r="N176" i="28"/>
  <c r="I176" i="28"/>
  <c r="N175" i="28"/>
  <c r="I175" i="28"/>
  <c r="N174" i="28"/>
  <c r="I174" i="28"/>
  <c r="N173" i="28"/>
  <c r="I173" i="28"/>
  <c r="N172" i="28"/>
  <c r="I172" i="28"/>
  <c r="N171" i="28"/>
  <c r="I171" i="28"/>
  <c r="N170" i="28"/>
  <c r="I170" i="28"/>
  <c r="N169" i="28"/>
  <c r="I169" i="28"/>
  <c r="N168" i="28"/>
  <c r="I168" i="28"/>
  <c r="N167" i="28"/>
  <c r="I167" i="28"/>
  <c r="N166" i="28"/>
  <c r="I166" i="28"/>
  <c r="V165" i="28"/>
  <c r="T165" i="28"/>
  <c r="R165" i="28"/>
  <c r="P165" i="28"/>
  <c r="N165" i="28"/>
  <c r="K165" i="28"/>
  <c r="I165" i="28"/>
  <c r="W164" i="28"/>
  <c r="V164" i="28"/>
  <c r="U164" i="28"/>
  <c r="T164" i="28"/>
  <c r="S164" i="28"/>
  <c r="R164" i="28"/>
  <c r="Q164" i="28"/>
  <c r="P164" i="28"/>
  <c r="N164" i="28"/>
  <c r="L164" i="28"/>
  <c r="L165" i="28" s="1"/>
  <c r="K164" i="28"/>
  <c r="I164" i="28"/>
  <c r="W163" i="28"/>
  <c r="V163" i="28"/>
  <c r="U163" i="28"/>
  <c r="T163" i="28"/>
  <c r="S163" i="28"/>
  <c r="R163" i="28"/>
  <c r="Q163" i="28"/>
  <c r="P163" i="28"/>
  <c r="N163" i="28"/>
  <c r="L163" i="28"/>
  <c r="K163" i="28"/>
  <c r="I163" i="28"/>
  <c r="W162" i="28"/>
  <c r="V162" i="28"/>
  <c r="U162" i="28"/>
  <c r="T162" i="28"/>
  <c r="S162" i="28"/>
  <c r="R162" i="28"/>
  <c r="Q162" i="28"/>
  <c r="P162" i="28"/>
  <c r="N162" i="28"/>
  <c r="L162" i="28"/>
  <c r="K162" i="28"/>
  <c r="I162" i="28"/>
  <c r="W161" i="28"/>
  <c r="V161" i="28"/>
  <c r="U161" i="28"/>
  <c r="T161" i="28"/>
  <c r="S161" i="28"/>
  <c r="R161" i="28"/>
  <c r="Q161" i="28"/>
  <c r="P161" i="28"/>
  <c r="N161" i="28"/>
  <c r="L161" i="28"/>
  <c r="K161" i="28"/>
  <c r="I161" i="28"/>
  <c r="W160" i="28"/>
  <c r="V160" i="28"/>
  <c r="U160" i="28"/>
  <c r="T160" i="28"/>
  <c r="S160" i="28"/>
  <c r="R160" i="28"/>
  <c r="Q160" i="28"/>
  <c r="P160" i="28"/>
  <c r="N160" i="28"/>
  <c r="L160" i="28"/>
  <c r="L170" i="28" s="1" a="1"/>
  <c r="L170" i="28" s="1"/>
  <c r="K160" i="28"/>
  <c r="I160" i="28"/>
  <c r="N159" i="28"/>
  <c r="I159" i="28"/>
  <c r="N158" i="28"/>
  <c r="I158" i="28"/>
  <c r="N157" i="28"/>
  <c r="I157" i="28"/>
  <c r="N156" i="28"/>
  <c r="I156" i="28"/>
  <c r="N155" i="28"/>
  <c r="I155" i="28"/>
  <c r="N154" i="28"/>
  <c r="I154" i="28"/>
  <c r="V153" i="28"/>
  <c r="T153" i="28"/>
  <c r="R153" i="28"/>
  <c r="P153" i="28"/>
  <c r="N153" i="28"/>
  <c r="K153" i="28"/>
  <c r="I153" i="28"/>
  <c r="W152" i="28"/>
  <c r="V152" i="28"/>
  <c r="U152" i="28"/>
  <c r="T152" i="28"/>
  <c r="S152" i="28"/>
  <c r="R152" i="28"/>
  <c r="Q152" i="28"/>
  <c r="P152" i="28"/>
  <c r="N152" i="28"/>
  <c r="L152" i="28"/>
  <c r="K152" i="28"/>
  <c r="I152" i="28"/>
  <c r="W151" i="28"/>
  <c r="V151" i="28"/>
  <c r="U151" i="28"/>
  <c r="T151" i="28"/>
  <c r="S151" i="28"/>
  <c r="R151" i="28"/>
  <c r="Q151" i="28"/>
  <c r="P151" i="28"/>
  <c r="N151" i="28"/>
  <c r="L151" i="28"/>
  <c r="K151" i="28"/>
  <c r="I151" i="28"/>
  <c r="W150" i="28"/>
  <c r="V150" i="28"/>
  <c r="U150" i="28"/>
  <c r="T150" i="28"/>
  <c r="S150" i="28"/>
  <c r="R150" i="28"/>
  <c r="Q150" i="28"/>
  <c r="P150" i="28"/>
  <c r="N150" i="28"/>
  <c r="L150" i="28"/>
  <c r="K150" i="28"/>
  <c r="I150" i="28"/>
  <c r="W149" i="28"/>
  <c r="V149" i="28"/>
  <c r="U149" i="28"/>
  <c r="T149" i="28"/>
  <c r="S149" i="28"/>
  <c r="R149" i="28"/>
  <c r="Q149" i="28"/>
  <c r="P149" i="28"/>
  <c r="N149" i="28"/>
  <c r="L149" i="28"/>
  <c r="K149" i="28"/>
  <c r="I149" i="28"/>
  <c r="W148" i="28"/>
  <c r="V148" i="28"/>
  <c r="U148" i="28"/>
  <c r="T148" i="28"/>
  <c r="S148" i="28"/>
  <c r="R148" i="28"/>
  <c r="Q148" i="28"/>
  <c r="P148" i="28"/>
  <c r="N148" i="28"/>
  <c r="L148" i="28"/>
  <c r="L156" i="28" s="1" a="1"/>
  <c r="L156" i="28" s="1"/>
  <c r="K148" i="28"/>
  <c r="I148" i="28"/>
  <c r="N141" i="28"/>
  <c r="I141" i="28"/>
  <c r="N140" i="28"/>
  <c r="I140" i="28"/>
  <c r="N139" i="28"/>
  <c r="I139" i="28"/>
  <c r="N138" i="28"/>
  <c r="I138" i="28"/>
  <c r="N137" i="28"/>
  <c r="I137" i="28"/>
  <c r="N136" i="28"/>
  <c r="I136" i="28"/>
  <c r="N135" i="28"/>
  <c r="I135" i="28"/>
  <c r="N134" i="28"/>
  <c r="I134" i="28"/>
  <c r="N133" i="28"/>
  <c r="I133" i="28"/>
  <c r="N132" i="28"/>
  <c r="I132" i="28"/>
  <c r="N131" i="28"/>
  <c r="I131" i="28"/>
  <c r="N130" i="28"/>
  <c r="I130" i="28"/>
  <c r="V129" i="28"/>
  <c r="T129" i="28"/>
  <c r="R129" i="28"/>
  <c r="P129" i="28"/>
  <c r="N129" i="28"/>
  <c r="K129" i="28"/>
  <c r="I129" i="28"/>
  <c r="W128" i="28"/>
  <c r="V128" i="28"/>
  <c r="U128" i="28"/>
  <c r="T128" i="28"/>
  <c r="S128" i="28"/>
  <c r="R128" i="28"/>
  <c r="Q128" i="28"/>
  <c r="P128" i="28"/>
  <c r="N128" i="28"/>
  <c r="L128" i="28"/>
  <c r="L129" i="28" s="1"/>
  <c r="K128" i="28"/>
  <c r="I128" i="28"/>
  <c r="W127" i="28"/>
  <c r="V127" i="28"/>
  <c r="U127" i="28"/>
  <c r="T127" i="28"/>
  <c r="S127" i="28"/>
  <c r="R127" i="28"/>
  <c r="Q127" i="28"/>
  <c r="P127" i="28"/>
  <c r="N127" i="28"/>
  <c r="L127" i="28"/>
  <c r="K127" i="28"/>
  <c r="I127" i="28"/>
  <c r="W126" i="28"/>
  <c r="V126" i="28"/>
  <c r="U126" i="28"/>
  <c r="T126" i="28"/>
  <c r="S126" i="28"/>
  <c r="R126" i="28"/>
  <c r="Q126" i="28"/>
  <c r="P126" i="28"/>
  <c r="N126" i="28"/>
  <c r="L126" i="28"/>
  <c r="K126" i="28"/>
  <c r="I126" i="28"/>
  <c r="W125" i="28"/>
  <c r="V125" i="28"/>
  <c r="U125" i="28"/>
  <c r="T125" i="28"/>
  <c r="S125" i="28"/>
  <c r="R125" i="28"/>
  <c r="Q125" i="28"/>
  <c r="P125" i="28"/>
  <c r="N125" i="28"/>
  <c r="L125" i="28"/>
  <c r="K125" i="28"/>
  <c r="I125" i="28"/>
  <c r="W124" i="28"/>
  <c r="V124" i="28"/>
  <c r="U124" i="28"/>
  <c r="T124" i="28"/>
  <c r="S124" i="28"/>
  <c r="R124" i="28"/>
  <c r="Q124" i="28"/>
  <c r="P124" i="28"/>
  <c r="N124" i="28"/>
  <c r="L124" i="28"/>
  <c r="L134" i="28" s="1" a="1"/>
  <c r="L134" i="28" s="1"/>
  <c r="K124" i="28"/>
  <c r="I124" i="28"/>
  <c r="N123" i="28"/>
  <c r="I123" i="28"/>
  <c r="N122" i="28"/>
  <c r="I122" i="28"/>
  <c r="N121" i="28"/>
  <c r="I121" i="28"/>
  <c r="N120" i="28"/>
  <c r="I120" i="28"/>
  <c r="N119" i="28"/>
  <c r="I119" i="28"/>
  <c r="N118" i="28"/>
  <c r="I118" i="28"/>
  <c r="V117" i="28"/>
  <c r="T117" i="28"/>
  <c r="R117" i="28"/>
  <c r="P117" i="28"/>
  <c r="N117" i="28"/>
  <c r="K117" i="28"/>
  <c r="I117" i="28"/>
  <c r="W116" i="28"/>
  <c r="V116" i="28"/>
  <c r="U116" i="28"/>
  <c r="T116" i="28"/>
  <c r="S116" i="28"/>
  <c r="R116" i="28"/>
  <c r="Q116" i="28"/>
  <c r="P116" i="28"/>
  <c r="N116" i="28"/>
  <c r="L116" i="28"/>
  <c r="K116" i="28"/>
  <c r="I116" i="28"/>
  <c r="W115" i="28"/>
  <c r="V115" i="28"/>
  <c r="U115" i="28"/>
  <c r="T115" i="28"/>
  <c r="S115" i="28"/>
  <c r="R115" i="28"/>
  <c r="Q115" i="28"/>
  <c r="P115" i="28"/>
  <c r="N115" i="28"/>
  <c r="L115" i="28"/>
  <c r="K115" i="28"/>
  <c r="I115" i="28"/>
  <c r="W114" i="28"/>
  <c r="V114" i="28"/>
  <c r="U114" i="28"/>
  <c r="T114" i="28"/>
  <c r="S114" i="28"/>
  <c r="R114" i="28"/>
  <c r="Q114" i="28"/>
  <c r="P114" i="28"/>
  <c r="N114" i="28"/>
  <c r="L114" i="28"/>
  <c r="K114" i="28"/>
  <c r="I114" i="28"/>
  <c r="W113" i="28"/>
  <c r="V113" i="28"/>
  <c r="U113" i="28"/>
  <c r="T113" i="28"/>
  <c r="S113" i="28"/>
  <c r="R113" i="28"/>
  <c r="Q113" i="28"/>
  <c r="P113" i="28"/>
  <c r="N113" i="28"/>
  <c r="L113" i="28"/>
  <c r="K113" i="28"/>
  <c r="I113" i="28"/>
  <c r="W112" i="28"/>
  <c r="V112" i="28"/>
  <c r="U112" i="28"/>
  <c r="T112" i="28"/>
  <c r="S112" i="28"/>
  <c r="R112" i="28"/>
  <c r="Q112" i="28"/>
  <c r="P112" i="28"/>
  <c r="N112" i="28"/>
  <c r="L112" i="28"/>
  <c r="L120" i="28" s="1" a="1"/>
  <c r="L120" i="28" s="1"/>
  <c r="K112" i="28"/>
  <c r="I112" i="28"/>
  <c r="N105" i="28"/>
  <c r="I105" i="28"/>
  <c r="N104" i="28"/>
  <c r="I104" i="28"/>
  <c r="N103" i="28"/>
  <c r="I103" i="28"/>
  <c r="N102" i="28"/>
  <c r="I102" i="28"/>
  <c r="N101" i="28"/>
  <c r="I101" i="28"/>
  <c r="N100" i="28"/>
  <c r="I100" i="28"/>
  <c r="N99" i="28"/>
  <c r="I99" i="28"/>
  <c r="N98" i="28"/>
  <c r="I98" i="28"/>
  <c r="N97" i="28"/>
  <c r="I97" i="28"/>
  <c r="N96" i="28"/>
  <c r="I96" i="28"/>
  <c r="N95" i="28"/>
  <c r="I95" i="28"/>
  <c r="N94" i="28"/>
  <c r="I94" i="28"/>
  <c r="V93" i="28"/>
  <c r="T93" i="28"/>
  <c r="R93" i="28"/>
  <c r="P93" i="28"/>
  <c r="N93" i="28"/>
  <c r="K93" i="28"/>
  <c r="I93" i="28"/>
  <c r="W92" i="28"/>
  <c r="V92" i="28"/>
  <c r="U92" i="28"/>
  <c r="T92" i="28"/>
  <c r="S92" i="28"/>
  <c r="R92" i="28"/>
  <c r="Q92" i="28"/>
  <c r="P92" i="28"/>
  <c r="N92" i="28"/>
  <c r="L92" i="28"/>
  <c r="L93" i="28" s="1"/>
  <c r="K92" i="28"/>
  <c r="I92" i="28"/>
  <c r="W91" i="28"/>
  <c r="V91" i="28"/>
  <c r="U91" i="28"/>
  <c r="T91" i="28"/>
  <c r="S91" i="28"/>
  <c r="R91" i="28"/>
  <c r="Q91" i="28"/>
  <c r="P91" i="28"/>
  <c r="N91" i="28"/>
  <c r="L91" i="28"/>
  <c r="K91" i="28"/>
  <c r="I91" i="28"/>
  <c r="W90" i="28"/>
  <c r="V90" i="28"/>
  <c r="U90" i="28"/>
  <c r="T90" i="28"/>
  <c r="S90" i="28"/>
  <c r="R90" i="28"/>
  <c r="Q90" i="28"/>
  <c r="P90" i="28"/>
  <c r="N90" i="28"/>
  <c r="L90" i="28"/>
  <c r="K90" i="28"/>
  <c r="I90" i="28"/>
  <c r="W89" i="28"/>
  <c r="V89" i="28"/>
  <c r="U89" i="28"/>
  <c r="T89" i="28"/>
  <c r="S89" i="28"/>
  <c r="R89" i="28"/>
  <c r="Q89" i="28"/>
  <c r="P89" i="28"/>
  <c r="N89" i="28"/>
  <c r="L89" i="28"/>
  <c r="K89" i="28"/>
  <c r="I89" i="28"/>
  <c r="AF88" i="28"/>
  <c r="AE88" i="28"/>
  <c r="AD88" i="28"/>
  <c r="AC88" i="28"/>
  <c r="W88" i="28"/>
  <c r="V88" i="28"/>
  <c r="U88" i="28"/>
  <c r="T88" i="28"/>
  <c r="S88" i="28"/>
  <c r="R88" i="28"/>
  <c r="Q88" i="28"/>
  <c r="P88" i="28"/>
  <c r="N88" i="28"/>
  <c r="L88" i="28"/>
  <c r="L98" i="28" s="1" a="1"/>
  <c r="L98" i="28" s="1"/>
  <c r="K88" i="28"/>
  <c r="I88" i="28"/>
  <c r="AF87" i="28"/>
  <c r="AE87" i="28"/>
  <c r="AD87" i="28"/>
  <c r="AC87" i="28"/>
  <c r="N87" i="28"/>
  <c r="I87" i="28"/>
  <c r="AF86" i="28"/>
  <c r="AE86" i="28"/>
  <c r="AD86" i="28"/>
  <c r="AC86" i="28"/>
  <c r="N86" i="28"/>
  <c r="I86" i="28"/>
  <c r="AF85" i="28"/>
  <c r="AE85" i="28"/>
  <c r="AD85" i="28"/>
  <c r="AC85" i="28"/>
  <c r="N85" i="28"/>
  <c r="I85" i="28"/>
  <c r="AF84" i="28"/>
  <c r="AE84" i="28"/>
  <c r="AD84" i="28"/>
  <c r="AC84" i="28"/>
  <c r="N84" i="28"/>
  <c r="I84" i="28"/>
  <c r="AF83" i="28"/>
  <c r="AE83" i="28"/>
  <c r="AD83" i="28"/>
  <c r="AC83" i="28"/>
  <c r="N83" i="28"/>
  <c r="I83" i="28"/>
  <c r="AF82" i="28"/>
  <c r="AE82" i="28"/>
  <c r="AD82" i="28"/>
  <c r="AC82" i="28"/>
  <c r="N82" i="28"/>
  <c r="I82" i="28"/>
  <c r="AF81" i="28"/>
  <c r="AE81" i="28"/>
  <c r="AD81" i="28"/>
  <c r="AC81" i="28"/>
  <c r="V81" i="28"/>
  <c r="T81" i="28"/>
  <c r="R81" i="28"/>
  <c r="P81" i="28"/>
  <c r="N81" i="28"/>
  <c r="K81" i="28"/>
  <c r="I81" i="28"/>
  <c r="AF80" i="28"/>
  <c r="AE80" i="28"/>
  <c r="AD80" i="28"/>
  <c r="AC80" i="28"/>
  <c r="W80" i="28"/>
  <c r="V80" i="28"/>
  <c r="U80" i="28"/>
  <c r="T80" i="28"/>
  <c r="S80" i="28"/>
  <c r="R80" i="28"/>
  <c r="Q80" i="28"/>
  <c r="P80" i="28"/>
  <c r="N80" i="28"/>
  <c r="L80" i="28"/>
  <c r="K80" i="28"/>
  <c r="I80" i="28"/>
  <c r="AF79" i="28"/>
  <c r="AE79" i="28"/>
  <c r="AD79" i="28"/>
  <c r="AC79" i="28"/>
  <c r="W79" i="28"/>
  <c r="V79" i="28"/>
  <c r="U79" i="28"/>
  <c r="T79" i="28"/>
  <c r="S79" i="28"/>
  <c r="R79" i="28"/>
  <c r="Q79" i="28"/>
  <c r="P79" i="28"/>
  <c r="N79" i="28"/>
  <c r="L79" i="28"/>
  <c r="K79" i="28"/>
  <c r="I79" i="28"/>
  <c r="AF78" i="28"/>
  <c r="AE78" i="28"/>
  <c r="AD78" i="28"/>
  <c r="AC78" i="28"/>
  <c r="W78" i="28"/>
  <c r="V78" i="28"/>
  <c r="U78" i="28"/>
  <c r="T78" i="28"/>
  <c r="S78" i="28"/>
  <c r="R78" i="28"/>
  <c r="Q78" i="28"/>
  <c r="P78" i="28"/>
  <c r="N78" i="28"/>
  <c r="L78" i="28"/>
  <c r="K78" i="28"/>
  <c r="I78" i="28"/>
  <c r="AF77" i="28"/>
  <c r="AE77" i="28"/>
  <c r="AD77" i="28"/>
  <c r="AC77" i="28"/>
  <c r="W77" i="28"/>
  <c r="V77" i="28"/>
  <c r="U77" i="28"/>
  <c r="T77" i="28"/>
  <c r="S77" i="28"/>
  <c r="R77" i="28"/>
  <c r="Q77" i="28"/>
  <c r="P77" i="28"/>
  <c r="N77" i="28"/>
  <c r="L77" i="28"/>
  <c r="K77" i="28"/>
  <c r="I77" i="28"/>
  <c r="AF76" i="28"/>
  <c r="AE76" i="28"/>
  <c r="AD76" i="28"/>
  <c r="AC76" i="28"/>
  <c r="W76" i="28"/>
  <c r="V76" i="28"/>
  <c r="U76" i="28"/>
  <c r="T76" i="28"/>
  <c r="S76" i="28"/>
  <c r="R76" i="28"/>
  <c r="Q76" i="28"/>
  <c r="P76" i="28"/>
  <c r="N76" i="28"/>
  <c r="L76" i="28"/>
  <c r="L84" i="28" s="1" a="1"/>
  <c r="L84" i="28" s="1"/>
  <c r="K76" i="28"/>
  <c r="I76" i="28"/>
  <c r="AF75" i="28"/>
  <c r="AE75" i="28"/>
  <c r="AD75" i="28"/>
  <c r="AC75" i="28"/>
  <c r="AF74" i="28"/>
  <c r="AE74" i="28"/>
  <c r="AD74" i="28"/>
  <c r="AC74" i="28"/>
  <c r="AF73" i="28"/>
  <c r="AE73" i="28"/>
  <c r="AD73" i="28"/>
  <c r="AC73" i="28"/>
  <c r="AF72" i="28"/>
  <c r="AE72" i="28"/>
  <c r="AD72" i="28"/>
  <c r="AC72" i="28"/>
  <c r="AF71" i="28"/>
  <c r="AE71" i="28"/>
  <c r="AD71" i="28"/>
  <c r="AC71" i="28"/>
  <c r="AF70" i="28"/>
  <c r="AE70" i="28"/>
  <c r="AD70" i="28"/>
  <c r="AC70" i="28"/>
  <c r="AF69" i="28"/>
  <c r="AE69" i="28"/>
  <c r="AD69" i="28"/>
  <c r="AC69" i="28"/>
  <c r="N69" i="28"/>
  <c r="I69" i="28"/>
  <c r="AF68" i="28"/>
  <c r="AE68" i="28"/>
  <c r="AD68" i="28"/>
  <c r="AC68" i="28"/>
  <c r="N68" i="28"/>
  <c r="I68" i="28"/>
  <c r="AF67" i="28"/>
  <c r="AE67" i="28"/>
  <c r="AD67" i="28"/>
  <c r="AC67" i="28"/>
  <c r="N67" i="28"/>
  <c r="I67" i="28"/>
  <c r="AF66" i="28"/>
  <c r="AE66" i="28"/>
  <c r="AD66" i="28"/>
  <c r="AC66" i="28"/>
  <c r="N66" i="28"/>
  <c r="I66" i="28"/>
  <c r="AF65" i="28"/>
  <c r="AE65" i="28"/>
  <c r="AD65" i="28"/>
  <c r="AC65" i="28"/>
  <c r="N65" i="28"/>
  <c r="I65" i="28"/>
  <c r="AF64" i="28"/>
  <c r="AE64" i="28"/>
  <c r="AD64" i="28"/>
  <c r="AC64" i="28"/>
  <c r="N64" i="28"/>
  <c r="I64" i="28"/>
  <c r="AF63" i="28"/>
  <c r="AE63" i="28"/>
  <c r="AD63" i="28"/>
  <c r="AC63" i="28"/>
  <c r="N63" i="28"/>
  <c r="I63" i="28"/>
  <c r="AF62" i="28"/>
  <c r="AE62" i="28"/>
  <c r="AD62" i="28"/>
  <c r="AC62" i="28"/>
  <c r="N62" i="28"/>
  <c r="I62" i="28"/>
  <c r="AF61" i="28"/>
  <c r="AE61" i="28"/>
  <c r="AD61" i="28"/>
  <c r="AC61" i="28"/>
  <c r="N61" i="28"/>
  <c r="I61" i="28"/>
  <c r="AF60" i="28"/>
  <c r="AE60" i="28"/>
  <c r="AD60" i="28"/>
  <c r="AC60" i="28"/>
  <c r="N60" i="28"/>
  <c r="I60" i="28"/>
  <c r="AF59" i="28"/>
  <c r="AE59" i="28"/>
  <c r="AD59" i="28"/>
  <c r="AC59" i="28"/>
  <c r="N59" i="28"/>
  <c r="I59" i="28"/>
  <c r="N58" i="28"/>
  <c r="I58" i="28"/>
  <c r="V57" i="28"/>
  <c r="T57" i="28"/>
  <c r="R57" i="28"/>
  <c r="P57" i="28"/>
  <c r="N57" i="28"/>
  <c r="K57" i="28"/>
  <c r="I57" i="28"/>
  <c r="W56" i="28"/>
  <c r="V56" i="28"/>
  <c r="U56" i="28"/>
  <c r="T56" i="28"/>
  <c r="S56" i="28"/>
  <c r="R56" i="28"/>
  <c r="Q56" i="28"/>
  <c r="P56" i="28"/>
  <c r="N56" i="28"/>
  <c r="L56" i="28"/>
  <c r="L57" i="28" s="1"/>
  <c r="K56" i="28"/>
  <c r="I56" i="28"/>
  <c r="W55" i="28"/>
  <c r="V55" i="28"/>
  <c r="U55" i="28"/>
  <c r="T55" i="28"/>
  <c r="S55" i="28"/>
  <c r="R55" i="28"/>
  <c r="Q55" i="28"/>
  <c r="P55" i="28"/>
  <c r="N55" i="28"/>
  <c r="L55" i="28"/>
  <c r="K55" i="28"/>
  <c r="I55" i="28"/>
  <c r="W54" i="28"/>
  <c r="V54" i="28"/>
  <c r="U54" i="28"/>
  <c r="T54" i="28"/>
  <c r="S54" i="28"/>
  <c r="R54" i="28"/>
  <c r="Q54" i="28"/>
  <c r="P54" i="28"/>
  <c r="N54" i="28"/>
  <c r="L54" i="28"/>
  <c r="K54" i="28"/>
  <c r="I54" i="28"/>
  <c r="W53" i="28"/>
  <c r="V53" i="28"/>
  <c r="U53" i="28"/>
  <c r="T53" i="28"/>
  <c r="S53" i="28"/>
  <c r="R53" i="28"/>
  <c r="Q53" i="28"/>
  <c r="P53" i="28"/>
  <c r="N53" i="28"/>
  <c r="L53" i="28"/>
  <c r="K53" i="28"/>
  <c r="I53" i="28"/>
  <c r="W52" i="28"/>
  <c r="V52" i="28"/>
  <c r="U52" i="28"/>
  <c r="T52" i="28"/>
  <c r="S52" i="28"/>
  <c r="R52" i="28"/>
  <c r="Q52" i="28"/>
  <c r="P52" i="28"/>
  <c r="N52" i="28"/>
  <c r="L52" i="28"/>
  <c r="L62" i="28" s="1" a="1"/>
  <c r="L62" i="28" s="1"/>
  <c r="K52" i="28"/>
  <c r="I52" i="28"/>
  <c r="N51" i="28"/>
  <c r="I51" i="28"/>
  <c r="N50" i="28"/>
  <c r="I50" i="28"/>
  <c r="N49" i="28"/>
  <c r="I49" i="28"/>
  <c r="N48" i="28"/>
  <c r="I48" i="28"/>
  <c r="N47" i="28"/>
  <c r="I47" i="28"/>
  <c r="N46" i="28"/>
  <c r="I46" i="28"/>
  <c r="V45" i="28"/>
  <c r="T45" i="28"/>
  <c r="R45" i="28"/>
  <c r="P45" i="28"/>
  <c r="N45" i="28"/>
  <c r="K45" i="28"/>
  <c r="I45" i="28"/>
  <c r="W44" i="28"/>
  <c r="V44" i="28"/>
  <c r="U44" i="28"/>
  <c r="T44" i="28"/>
  <c r="S44" i="28"/>
  <c r="R44" i="28"/>
  <c r="Q44" i="28"/>
  <c r="P44" i="28"/>
  <c r="N44" i="28"/>
  <c r="L44" i="28"/>
  <c r="K44" i="28"/>
  <c r="I44" i="28"/>
  <c r="AF43" i="28"/>
  <c r="AE43" i="28"/>
  <c r="AD43" i="28"/>
  <c r="AC43" i="28"/>
  <c r="W43" i="28"/>
  <c r="V43" i="28"/>
  <c r="U43" i="28"/>
  <c r="T43" i="28"/>
  <c r="S43" i="28"/>
  <c r="R43" i="28"/>
  <c r="Q43" i="28"/>
  <c r="P43" i="28"/>
  <c r="N43" i="28"/>
  <c r="L43" i="28"/>
  <c r="K43" i="28"/>
  <c r="I43" i="28"/>
  <c r="AF42" i="28"/>
  <c r="AE42" i="28"/>
  <c r="AD42" i="28"/>
  <c r="AC42" i="28"/>
  <c r="W42" i="28"/>
  <c r="V42" i="28"/>
  <c r="U42" i="28"/>
  <c r="T42" i="28"/>
  <c r="S42" i="28"/>
  <c r="R42" i="28"/>
  <c r="Q42" i="28"/>
  <c r="P42" i="28"/>
  <c r="N42" i="28"/>
  <c r="L42" i="28"/>
  <c r="K42" i="28"/>
  <c r="I42" i="28"/>
  <c r="AF41" i="28"/>
  <c r="AE41" i="28"/>
  <c r="AD41" i="28"/>
  <c r="AC41" i="28"/>
  <c r="W41" i="28"/>
  <c r="V41" i="28"/>
  <c r="U41" i="28"/>
  <c r="T41" i="28"/>
  <c r="S41" i="28"/>
  <c r="R41" i="28"/>
  <c r="Q41" i="28"/>
  <c r="P41" i="28"/>
  <c r="N41" i="28"/>
  <c r="L41" i="28"/>
  <c r="K41" i="28"/>
  <c r="I41" i="28"/>
  <c r="AF40" i="28"/>
  <c r="AE40" i="28"/>
  <c r="AD40" i="28"/>
  <c r="AC40" i="28"/>
  <c r="W40" i="28"/>
  <c r="V40" i="28"/>
  <c r="U40" i="28"/>
  <c r="T40" i="28"/>
  <c r="S40" i="28"/>
  <c r="R40" i="28"/>
  <c r="Q40" i="28"/>
  <c r="P40" i="28"/>
  <c r="N40" i="28"/>
  <c r="L40" i="28"/>
  <c r="L48" i="28" s="1" a="1"/>
  <c r="L48" i="28" s="1"/>
  <c r="K40" i="28"/>
  <c r="I40" i="28"/>
  <c r="AF39" i="28"/>
  <c r="AE39" i="28"/>
  <c r="AD39" i="28"/>
  <c r="AC39" i="28"/>
  <c r="AF38" i="28"/>
  <c r="AE38" i="28"/>
  <c r="AD38" i="28"/>
  <c r="AC38" i="28"/>
  <c r="AF37" i="28"/>
  <c r="AE37" i="28"/>
  <c r="AD37" i="28"/>
  <c r="AC37" i="28"/>
  <c r="AF36" i="28"/>
  <c r="AE36" i="28"/>
  <c r="AD36" i="28"/>
  <c r="AC36" i="28"/>
  <c r="AF35" i="28"/>
  <c r="AE35" i="28"/>
  <c r="AD35" i="28"/>
  <c r="AC35" i="28"/>
  <c r="AF34" i="28"/>
  <c r="AE34" i="28"/>
  <c r="AD34" i="28"/>
  <c r="AC34" i="28"/>
  <c r="AF33" i="28"/>
  <c r="AE33" i="28"/>
  <c r="AD33" i="28"/>
  <c r="AC33" i="28"/>
  <c r="N33" i="28"/>
  <c r="I33" i="28"/>
  <c r="AF32" i="28"/>
  <c r="AE32" i="28"/>
  <c r="AD32" i="28"/>
  <c r="AC32" i="28"/>
  <c r="N32" i="28"/>
  <c r="I32" i="28"/>
  <c r="AF31" i="28"/>
  <c r="AE31" i="28"/>
  <c r="AD31" i="28"/>
  <c r="AC31" i="28"/>
  <c r="N31" i="28"/>
  <c r="I31" i="28"/>
  <c r="AF30" i="28"/>
  <c r="AE30" i="28"/>
  <c r="AD30" i="28"/>
  <c r="AC30" i="28"/>
  <c r="N30" i="28"/>
  <c r="I30" i="28"/>
  <c r="AF29" i="28"/>
  <c r="AE29" i="28"/>
  <c r="AD29" i="28"/>
  <c r="AC29" i="28"/>
  <c r="N29" i="28"/>
  <c r="I29" i="28"/>
  <c r="AF28" i="28"/>
  <c r="AE28" i="28"/>
  <c r="AD28" i="28"/>
  <c r="AC28" i="28"/>
  <c r="N28" i="28"/>
  <c r="I28" i="28"/>
  <c r="AF27" i="28"/>
  <c r="AE27" i="28"/>
  <c r="AD27" i="28"/>
  <c r="AC27" i="28"/>
  <c r="N27" i="28"/>
  <c r="I27" i="28"/>
  <c r="AF26" i="28"/>
  <c r="AE26" i="28"/>
  <c r="AD26" i="28"/>
  <c r="AC26" i="28"/>
  <c r="N26" i="28"/>
  <c r="I26" i="28"/>
  <c r="AF25" i="28"/>
  <c r="AE25" i="28"/>
  <c r="AD25" i="28"/>
  <c r="AC25" i="28"/>
  <c r="N25" i="28"/>
  <c r="I25" i="28"/>
  <c r="AF24" i="28"/>
  <c r="AE24" i="28"/>
  <c r="AD24" i="28"/>
  <c r="AC24" i="28"/>
  <c r="N24" i="28"/>
  <c r="I24" i="28"/>
  <c r="AF23" i="28"/>
  <c r="AE23" i="28"/>
  <c r="AD23" i="28"/>
  <c r="AC23" i="28"/>
  <c r="N23" i="28"/>
  <c r="I23" i="28"/>
  <c r="AF22" i="28"/>
  <c r="AE22" i="28"/>
  <c r="AD22" i="28"/>
  <c r="AC22" i="28"/>
  <c r="N22" i="28"/>
  <c r="I22" i="28"/>
  <c r="AF21" i="28"/>
  <c r="AE21" i="28"/>
  <c r="AD21" i="28"/>
  <c r="AC21" i="28"/>
  <c r="V21" i="28"/>
  <c r="T21" i="28"/>
  <c r="R21" i="28"/>
  <c r="P21" i="28"/>
  <c r="N21" i="28"/>
  <c r="K21" i="28"/>
  <c r="I21" i="28"/>
  <c r="AF20" i="28"/>
  <c r="AE20" i="28"/>
  <c r="AD20" i="28"/>
  <c r="AC20" i="28"/>
  <c r="W20" i="28"/>
  <c r="V20" i="28"/>
  <c r="U20" i="28"/>
  <c r="T20" i="28"/>
  <c r="S20" i="28"/>
  <c r="R20" i="28"/>
  <c r="Q20" i="28"/>
  <c r="P20" i="28"/>
  <c r="N20" i="28"/>
  <c r="L20" i="28"/>
  <c r="L21" i="28" s="1"/>
  <c r="K20" i="28"/>
  <c r="I20" i="28"/>
  <c r="AF19" i="28"/>
  <c r="AE19" i="28"/>
  <c r="AD19" i="28"/>
  <c r="AC19" i="28"/>
  <c r="W19" i="28"/>
  <c r="V19" i="28"/>
  <c r="U19" i="28"/>
  <c r="T19" i="28"/>
  <c r="S19" i="28"/>
  <c r="R19" i="28"/>
  <c r="Q19" i="28"/>
  <c r="P19" i="28"/>
  <c r="N19" i="28"/>
  <c r="L19" i="28"/>
  <c r="K19" i="28"/>
  <c r="I19" i="28"/>
  <c r="AF18" i="28"/>
  <c r="AE18" i="28"/>
  <c r="AD18" i="28"/>
  <c r="AC18" i="28"/>
  <c r="W18" i="28"/>
  <c r="V18" i="28"/>
  <c r="U18" i="28"/>
  <c r="T18" i="28"/>
  <c r="S18" i="28"/>
  <c r="R18" i="28"/>
  <c r="Q18" i="28"/>
  <c r="P18" i="28"/>
  <c r="N18" i="28"/>
  <c r="L18" i="28"/>
  <c r="K18" i="28"/>
  <c r="I18" i="28"/>
  <c r="AF17" i="28"/>
  <c r="AE17" i="28"/>
  <c r="AD17" i="28"/>
  <c r="AC17" i="28"/>
  <c r="W17" i="28"/>
  <c r="V17" i="28"/>
  <c r="U17" i="28"/>
  <c r="T17" i="28"/>
  <c r="S17" i="28"/>
  <c r="R17" i="28"/>
  <c r="Q17" i="28"/>
  <c r="P17" i="28"/>
  <c r="N17" i="28"/>
  <c r="L17" i="28"/>
  <c r="K17" i="28"/>
  <c r="I17" i="28"/>
  <c r="AF16" i="28"/>
  <c r="AE16" i="28"/>
  <c r="AD16" i="28"/>
  <c r="AC16" i="28"/>
  <c r="W16" i="28"/>
  <c r="V16" i="28"/>
  <c r="U16" i="28"/>
  <c r="T16" i="28"/>
  <c r="S16" i="28"/>
  <c r="R16" i="28"/>
  <c r="Q16" i="28"/>
  <c r="P16" i="28"/>
  <c r="N16" i="28"/>
  <c r="L16" i="28"/>
  <c r="L26" i="28" s="1" a="1"/>
  <c r="L26" i="28" s="1"/>
  <c r="K16" i="28"/>
  <c r="I16" i="28"/>
  <c r="AF15" i="28"/>
  <c r="AE15" i="28"/>
  <c r="AD15" i="28"/>
  <c r="AC15" i="28"/>
  <c r="N15" i="28"/>
  <c r="I15" i="28"/>
  <c r="AF14" i="28"/>
  <c r="AE14" i="28"/>
  <c r="AD14" i="28"/>
  <c r="AC14" i="28"/>
  <c r="N14" i="28"/>
  <c r="I14" i="28"/>
  <c r="N13" i="28"/>
  <c r="I13" i="28"/>
  <c r="N12" i="28"/>
  <c r="I12" i="28"/>
  <c r="N11" i="28"/>
  <c r="I11" i="28"/>
  <c r="N10" i="28"/>
  <c r="I10" i="28"/>
  <c r="V9" i="28"/>
  <c r="T9" i="28"/>
  <c r="R9" i="28"/>
  <c r="P9" i="28"/>
  <c r="N9" i="28"/>
  <c r="K9" i="28"/>
  <c r="I9" i="28"/>
  <c r="W8" i="28"/>
  <c r="V8" i="28"/>
  <c r="U8" i="28"/>
  <c r="T8" i="28"/>
  <c r="S8" i="28"/>
  <c r="R8" i="28"/>
  <c r="Q8" i="28"/>
  <c r="P8" i="28"/>
  <c r="N8" i="28"/>
  <c r="L8" i="28"/>
  <c r="L9" i="28" s="1"/>
  <c r="K8" i="28"/>
  <c r="I8" i="28"/>
  <c r="AE7" i="28"/>
  <c r="AD7" i="28"/>
  <c r="AC7" i="28"/>
  <c r="AB7" i="28"/>
  <c r="W7" i="28"/>
  <c r="V7" i="28"/>
  <c r="U7" i="28"/>
  <c r="T7" i="28"/>
  <c r="S7" i="28"/>
  <c r="R7" i="28"/>
  <c r="Q7" i="28"/>
  <c r="P7" i="28"/>
  <c r="N7" i="28"/>
  <c r="L7" i="28"/>
  <c r="K7" i="28"/>
  <c r="I7" i="28"/>
  <c r="W6" i="28"/>
  <c r="V6" i="28"/>
  <c r="U6" i="28"/>
  <c r="T6" i="28"/>
  <c r="S6" i="28"/>
  <c r="R6" i="28"/>
  <c r="Q6" i="28"/>
  <c r="P6" i="28"/>
  <c r="N6" i="28"/>
  <c r="L6" i="28"/>
  <c r="K6" i="28"/>
  <c r="I6" i="28"/>
  <c r="W5" i="28"/>
  <c r="V5" i="28"/>
  <c r="U5" i="28"/>
  <c r="T5" i="28"/>
  <c r="S5" i="28"/>
  <c r="R5" i="28"/>
  <c r="Q5" i="28"/>
  <c r="P5" i="28"/>
  <c r="N5" i="28"/>
  <c r="L5" i="28"/>
  <c r="K5" i="28"/>
  <c r="I5" i="28"/>
  <c r="W4" i="28"/>
  <c r="V4" i="28"/>
  <c r="U4" i="28"/>
  <c r="T4" i="28"/>
  <c r="S4" i="28"/>
  <c r="R4" i="28"/>
  <c r="Q4" i="28"/>
  <c r="P4" i="28"/>
  <c r="N4" i="28"/>
  <c r="L4" i="28"/>
  <c r="L12" i="28" s="1" a="1"/>
  <c r="L12" i="28" s="1"/>
  <c r="K4" i="28"/>
  <c r="I4" i="28"/>
  <c r="N249" i="27"/>
  <c r="I249" i="27"/>
  <c r="N248" i="27"/>
  <c r="I248" i="27"/>
  <c r="N247" i="27"/>
  <c r="I247" i="27"/>
  <c r="N246" i="27"/>
  <c r="I246" i="27"/>
  <c r="N245" i="27"/>
  <c r="I245" i="27"/>
  <c r="N244" i="27"/>
  <c r="I244" i="27"/>
  <c r="N243" i="27"/>
  <c r="I243" i="27"/>
  <c r="N242" i="27"/>
  <c r="I242" i="27"/>
  <c r="N241" i="27"/>
  <c r="I241" i="27"/>
  <c r="N240" i="27"/>
  <c r="I240" i="27"/>
  <c r="N239" i="27"/>
  <c r="I239" i="27"/>
  <c r="N238" i="27"/>
  <c r="I238" i="27"/>
  <c r="N237" i="27"/>
  <c r="I237" i="27"/>
  <c r="W236" i="27"/>
  <c r="V236" i="27"/>
  <c r="U236" i="27"/>
  <c r="S236" i="27"/>
  <c r="Q236" i="27"/>
  <c r="N236" i="27"/>
  <c r="L236" i="27"/>
  <c r="L237" i="27" s="1"/>
  <c r="I236" i="27"/>
  <c r="W235" i="27"/>
  <c r="V235" i="27"/>
  <c r="U235" i="27"/>
  <c r="S235" i="27"/>
  <c r="R235" i="27"/>
  <c r="Q235" i="27"/>
  <c r="P235" i="27"/>
  <c r="N235" i="27"/>
  <c r="L235" i="27"/>
  <c r="K235" i="27"/>
  <c r="I235" i="27"/>
  <c r="W234" i="27"/>
  <c r="V234" i="27"/>
  <c r="U234" i="27"/>
  <c r="T234" i="27"/>
  <c r="S234" i="27"/>
  <c r="R234" i="27"/>
  <c r="Q234" i="27"/>
  <c r="P234" i="27"/>
  <c r="N234" i="27"/>
  <c r="L234" i="27"/>
  <c r="K234" i="27"/>
  <c r="I234" i="27"/>
  <c r="W233" i="27"/>
  <c r="V233" i="27"/>
  <c r="U233" i="27"/>
  <c r="T233" i="27"/>
  <c r="S233" i="27"/>
  <c r="R233" i="27"/>
  <c r="Q233" i="27"/>
  <c r="P233" i="27"/>
  <c r="N233" i="27"/>
  <c r="L233" i="27"/>
  <c r="K233" i="27"/>
  <c r="I233" i="27"/>
  <c r="W232" i="27"/>
  <c r="V232" i="27"/>
  <c r="U232" i="27"/>
  <c r="T232" i="27"/>
  <c r="S232" i="27"/>
  <c r="R232" i="27"/>
  <c r="Q232" i="27"/>
  <c r="P232" i="27"/>
  <c r="N232" i="27"/>
  <c r="L232" i="27"/>
  <c r="L242" i="27" s="1" a="1"/>
  <c r="L242" i="27" s="1"/>
  <c r="K232" i="27"/>
  <c r="I232" i="27"/>
  <c r="N231" i="27"/>
  <c r="I231" i="27"/>
  <c r="N230" i="27"/>
  <c r="I230" i="27"/>
  <c r="N229" i="27"/>
  <c r="I229" i="27"/>
  <c r="N228" i="27"/>
  <c r="I228" i="27"/>
  <c r="N227" i="27"/>
  <c r="I227" i="27"/>
  <c r="N226" i="27"/>
  <c r="I226" i="27"/>
  <c r="V225" i="27"/>
  <c r="T225" i="27"/>
  <c r="R225" i="27"/>
  <c r="P225" i="27"/>
  <c r="N225" i="27"/>
  <c r="I225" i="27"/>
  <c r="W224" i="27"/>
  <c r="V224" i="27"/>
  <c r="U224" i="27"/>
  <c r="T224" i="27"/>
  <c r="S224" i="27"/>
  <c r="R224" i="27"/>
  <c r="Q224" i="27"/>
  <c r="P224" i="27"/>
  <c r="N224" i="27"/>
  <c r="L224" i="27"/>
  <c r="L225" i="27" s="1"/>
  <c r="I224" i="27"/>
  <c r="W223" i="27"/>
  <c r="V223" i="27"/>
  <c r="U223" i="27"/>
  <c r="T223" i="27"/>
  <c r="S223" i="27"/>
  <c r="R223" i="27"/>
  <c r="Q223" i="27"/>
  <c r="P223" i="27"/>
  <c r="N223" i="27"/>
  <c r="L223" i="27"/>
  <c r="K223" i="27"/>
  <c r="I223" i="27"/>
  <c r="W222" i="27"/>
  <c r="V222" i="27"/>
  <c r="U222" i="27"/>
  <c r="T222" i="27"/>
  <c r="S222" i="27"/>
  <c r="R222" i="27"/>
  <c r="Q222" i="27"/>
  <c r="P222" i="27"/>
  <c r="N222" i="27"/>
  <c r="L222" i="27"/>
  <c r="K222" i="27"/>
  <c r="I222" i="27"/>
  <c r="W221" i="27"/>
  <c r="V221" i="27"/>
  <c r="U221" i="27"/>
  <c r="T221" i="27"/>
  <c r="S221" i="27"/>
  <c r="R221" i="27"/>
  <c r="Q221" i="27"/>
  <c r="P221" i="27"/>
  <c r="N221" i="27"/>
  <c r="L221" i="27"/>
  <c r="K221" i="27"/>
  <c r="I221" i="27"/>
  <c r="W220" i="27"/>
  <c r="V220" i="27"/>
  <c r="U220" i="27"/>
  <c r="T220" i="27"/>
  <c r="S220" i="27"/>
  <c r="R220" i="27"/>
  <c r="Q220" i="27"/>
  <c r="P220" i="27"/>
  <c r="N220" i="27"/>
  <c r="L220" i="27"/>
  <c r="L228" i="27" s="1" a="1"/>
  <c r="L228" i="27" s="1"/>
  <c r="K220" i="27"/>
  <c r="I220" i="27"/>
  <c r="N213" i="27"/>
  <c r="I213" i="27"/>
  <c r="N212" i="27"/>
  <c r="I212" i="27"/>
  <c r="N211" i="27"/>
  <c r="I211" i="27"/>
  <c r="N210" i="27"/>
  <c r="I210" i="27"/>
  <c r="N209" i="27"/>
  <c r="I209" i="27"/>
  <c r="N208" i="27"/>
  <c r="I208" i="27"/>
  <c r="N207" i="27"/>
  <c r="I207" i="27"/>
  <c r="N206" i="27"/>
  <c r="I206" i="27"/>
  <c r="N205" i="27"/>
  <c r="I205" i="27"/>
  <c r="N204" i="27"/>
  <c r="I204" i="27"/>
  <c r="N203" i="27"/>
  <c r="I203" i="27"/>
  <c r="N202" i="27"/>
  <c r="I202" i="27"/>
  <c r="T201" i="27"/>
  <c r="R201" i="27"/>
  <c r="P201" i="27"/>
  <c r="N201" i="27"/>
  <c r="K201" i="27"/>
  <c r="I201" i="27"/>
  <c r="W200" i="27"/>
  <c r="U200" i="27"/>
  <c r="T200" i="27"/>
  <c r="S200" i="27"/>
  <c r="R200" i="27"/>
  <c r="Q200" i="27"/>
  <c r="P200" i="27"/>
  <c r="N200" i="27"/>
  <c r="L200" i="27"/>
  <c r="L201" i="27" s="1"/>
  <c r="K200" i="27"/>
  <c r="I200" i="27"/>
  <c r="W199" i="27"/>
  <c r="U199" i="27"/>
  <c r="T199" i="27"/>
  <c r="S199" i="27"/>
  <c r="R199" i="27"/>
  <c r="Q199" i="27"/>
  <c r="P199" i="27"/>
  <c r="N199" i="27"/>
  <c r="L199" i="27"/>
  <c r="K199" i="27"/>
  <c r="I199" i="27"/>
  <c r="W198" i="27"/>
  <c r="V198" i="27"/>
  <c r="U198" i="27"/>
  <c r="T198" i="27"/>
  <c r="S198" i="27"/>
  <c r="R198" i="27"/>
  <c r="Q198" i="27"/>
  <c r="P198" i="27"/>
  <c r="N198" i="27"/>
  <c r="L198" i="27"/>
  <c r="K198" i="27"/>
  <c r="I198" i="27"/>
  <c r="W197" i="27"/>
  <c r="V197" i="27"/>
  <c r="U197" i="27"/>
  <c r="T197" i="27"/>
  <c r="S197" i="27"/>
  <c r="R197" i="27"/>
  <c r="Q197" i="27"/>
  <c r="P197" i="27"/>
  <c r="N197" i="27"/>
  <c r="L197" i="27"/>
  <c r="K197" i="27"/>
  <c r="I197" i="27"/>
  <c r="W196" i="27"/>
  <c r="V196" i="27"/>
  <c r="U196" i="27"/>
  <c r="T196" i="27"/>
  <c r="S196" i="27"/>
  <c r="R196" i="27"/>
  <c r="Q196" i="27"/>
  <c r="P196" i="27"/>
  <c r="N196" i="27"/>
  <c r="L196" i="27"/>
  <c r="L206" i="27" s="1" a="1"/>
  <c r="L206" i="27" s="1"/>
  <c r="K196" i="27"/>
  <c r="I196" i="27"/>
  <c r="N195" i="27"/>
  <c r="I195" i="27"/>
  <c r="N194" i="27"/>
  <c r="I194" i="27"/>
  <c r="N193" i="27"/>
  <c r="I193" i="27"/>
  <c r="N192" i="27"/>
  <c r="I192" i="27"/>
  <c r="N191" i="27"/>
  <c r="I191" i="27"/>
  <c r="N190" i="27"/>
  <c r="I190" i="27"/>
  <c r="V189" i="27"/>
  <c r="T189" i="27"/>
  <c r="R189" i="27"/>
  <c r="P189" i="27"/>
  <c r="N189" i="27"/>
  <c r="K189" i="27"/>
  <c r="I189" i="27"/>
  <c r="W188" i="27"/>
  <c r="V188" i="27"/>
  <c r="U188" i="27"/>
  <c r="T188" i="27"/>
  <c r="S188" i="27"/>
  <c r="R188" i="27"/>
  <c r="Q188" i="27"/>
  <c r="P188" i="27"/>
  <c r="N188" i="27"/>
  <c r="L188" i="27"/>
  <c r="K188" i="27"/>
  <c r="I188" i="27"/>
  <c r="W187" i="27"/>
  <c r="V187" i="27"/>
  <c r="U187" i="27"/>
  <c r="T187" i="27"/>
  <c r="S187" i="27"/>
  <c r="R187" i="27"/>
  <c r="Q187" i="27"/>
  <c r="P187" i="27"/>
  <c r="N187" i="27"/>
  <c r="L187" i="27"/>
  <c r="K187" i="27"/>
  <c r="I187" i="27"/>
  <c r="W186" i="27"/>
  <c r="V186" i="27"/>
  <c r="U186" i="27"/>
  <c r="T186" i="27"/>
  <c r="S186" i="27"/>
  <c r="R186" i="27"/>
  <c r="Q186" i="27"/>
  <c r="P186" i="27"/>
  <c r="N186" i="27"/>
  <c r="L186" i="27"/>
  <c r="K186" i="27"/>
  <c r="I186" i="27"/>
  <c r="W185" i="27"/>
  <c r="V185" i="27"/>
  <c r="U185" i="27"/>
  <c r="T185" i="27"/>
  <c r="S185" i="27"/>
  <c r="R185" i="27"/>
  <c r="Q185" i="27"/>
  <c r="P185" i="27"/>
  <c r="N185" i="27"/>
  <c r="L185" i="27"/>
  <c r="K185" i="27"/>
  <c r="I185" i="27"/>
  <c r="W184" i="27"/>
  <c r="V184" i="27"/>
  <c r="U184" i="27"/>
  <c r="T184" i="27"/>
  <c r="S184" i="27"/>
  <c r="R184" i="27"/>
  <c r="Q184" i="27"/>
  <c r="P184" i="27"/>
  <c r="N184" i="27"/>
  <c r="L184" i="27"/>
  <c r="L192" i="27" s="1" a="1"/>
  <c r="L192" i="27" s="1"/>
  <c r="K184" i="27"/>
  <c r="I184" i="27"/>
  <c r="N177" i="27"/>
  <c r="I177" i="27"/>
  <c r="N176" i="27"/>
  <c r="I176" i="27"/>
  <c r="N175" i="27"/>
  <c r="I175" i="27"/>
  <c r="N174" i="27"/>
  <c r="I174" i="27"/>
  <c r="N173" i="27"/>
  <c r="I173" i="27"/>
  <c r="N172" i="27"/>
  <c r="I172" i="27"/>
  <c r="N171" i="27"/>
  <c r="I171" i="27"/>
  <c r="N170" i="27"/>
  <c r="I170" i="27"/>
  <c r="N169" i="27"/>
  <c r="I169" i="27"/>
  <c r="N168" i="27"/>
  <c r="I168" i="27"/>
  <c r="N167" i="27"/>
  <c r="I167" i="27"/>
  <c r="N166" i="27"/>
  <c r="I166" i="27"/>
  <c r="V165" i="27"/>
  <c r="T165" i="27"/>
  <c r="R165" i="27"/>
  <c r="P165" i="27"/>
  <c r="N165" i="27"/>
  <c r="K165" i="27"/>
  <c r="I165" i="27"/>
  <c r="W164" i="27"/>
  <c r="V164" i="27"/>
  <c r="U164" i="27"/>
  <c r="T164" i="27"/>
  <c r="S164" i="27"/>
  <c r="R164" i="27"/>
  <c r="Q164" i="27"/>
  <c r="P164" i="27"/>
  <c r="N164" i="27"/>
  <c r="L164" i="27"/>
  <c r="L165" i="27" s="1"/>
  <c r="K164" i="27"/>
  <c r="I164" i="27"/>
  <c r="W163" i="27"/>
  <c r="V163" i="27"/>
  <c r="U163" i="27"/>
  <c r="T163" i="27"/>
  <c r="S163" i="27"/>
  <c r="R163" i="27"/>
  <c r="Q163" i="27"/>
  <c r="P163" i="27"/>
  <c r="N163" i="27"/>
  <c r="L163" i="27"/>
  <c r="K163" i="27"/>
  <c r="I163" i="27"/>
  <c r="W162" i="27"/>
  <c r="V162" i="27"/>
  <c r="U162" i="27"/>
  <c r="T162" i="27"/>
  <c r="S162" i="27"/>
  <c r="R162" i="27"/>
  <c r="Q162" i="27"/>
  <c r="P162" i="27"/>
  <c r="N162" i="27"/>
  <c r="L162" i="27"/>
  <c r="K162" i="27"/>
  <c r="I162" i="27"/>
  <c r="W161" i="27"/>
  <c r="V161" i="27"/>
  <c r="U161" i="27"/>
  <c r="T161" i="27"/>
  <c r="S161" i="27"/>
  <c r="R161" i="27"/>
  <c r="Q161" i="27"/>
  <c r="P161" i="27"/>
  <c r="N161" i="27"/>
  <c r="L161" i="27"/>
  <c r="K161" i="27"/>
  <c r="I161" i="27"/>
  <c r="W160" i="27"/>
  <c r="V160" i="27"/>
  <c r="U160" i="27"/>
  <c r="T160" i="27"/>
  <c r="S160" i="27"/>
  <c r="R160" i="27"/>
  <c r="Q160" i="27"/>
  <c r="P160" i="27"/>
  <c r="N160" i="27"/>
  <c r="L160" i="27"/>
  <c r="L170" i="27" s="1" a="1"/>
  <c r="L170" i="27" s="1"/>
  <c r="K160" i="27"/>
  <c r="I160" i="27"/>
  <c r="N159" i="27"/>
  <c r="I159" i="27"/>
  <c r="N158" i="27"/>
  <c r="I158" i="27"/>
  <c r="N157" i="27"/>
  <c r="I157" i="27"/>
  <c r="N156" i="27"/>
  <c r="I156" i="27"/>
  <c r="N155" i="27"/>
  <c r="I155" i="27"/>
  <c r="N154" i="27"/>
  <c r="I154" i="27"/>
  <c r="V153" i="27"/>
  <c r="T153" i="27"/>
  <c r="R153" i="27"/>
  <c r="P153" i="27"/>
  <c r="N153" i="27"/>
  <c r="K153" i="27"/>
  <c r="I153" i="27"/>
  <c r="W152" i="27"/>
  <c r="V152" i="27"/>
  <c r="U152" i="27"/>
  <c r="T152" i="27"/>
  <c r="S152" i="27"/>
  <c r="R152" i="27"/>
  <c r="Q152" i="27"/>
  <c r="P152" i="27"/>
  <c r="N152" i="27"/>
  <c r="L152" i="27"/>
  <c r="K152" i="27"/>
  <c r="I152" i="27"/>
  <c r="W151" i="27"/>
  <c r="V151" i="27"/>
  <c r="U151" i="27"/>
  <c r="T151" i="27"/>
  <c r="S151" i="27"/>
  <c r="R151" i="27"/>
  <c r="Q151" i="27"/>
  <c r="P151" i="27"/>
  <c r="N151" i="27"/>
  <c r="L151" i="27"/>
  <c r="K151" i="27"/>
  <c r="I151" i="27"/>
  <c r="W150" i="27"/>
  <c r="V150" i="27"/>
  <c r="U150" i="27"/>
  <c r="T150" i="27"/>
  <c r="S150" i="27"/>
  <c r="R150" i="27"/>
  <c r="Q150" i="27"/>
  <c r="P150" i="27"/>
  <c r="N150" i="27"/>
  <c r="L150" i="27"/>
  <c r="K150" i="27"/>
  <c r="I150" i="27"/>
  <c r="W149" i="27"/>
  <c r="V149" i="27"/>
  <c r="U149" i="27"/>
  <c r="T149" i="27"/>
  <c r="S149" i="27"/>
  <c r="R149" i="27"/>
  <c r="Q149" i="27"/>
  <c r="P149" i="27"/>
  <c r="N149" i="27"/>
  <c r="L149" i="27"/>
  <c r="K149" i="27"/>
  <c r="I149" i="27"/>
  <c r="W148" i="27"/>
  <c r="V148" i="27"/>
  <c r="U148" i="27"/>
  <c r="T148" i="27"/>
  <c r="S148" i="27"/>
  <c r="R148" i="27"/>
  <c r="Q148" i="27"/>
  <c r="P148" i="27"/>
  <c r="N148" i="27"/>
  <c r="L148" i="27"/>
  <c r="L156" i="27" s="1" a="1"/>
  <c r="L156" i="27" s="1"/>
  <c r="K148" i="27"/>
  <c r="I148" i="27"/>
  <c r="N141" i="27"/>
  <c r="I141" i="27"/>
  <c r="N140" i="27"/>
  <c r="I140" i="27"/>
  <c r="N139" i="27"/>
  <c r="I139" i="27"/>
  <c r="N138" i="27"/>
  <c r="I138" i="27"/>
  <c r="N137" i="27"/>
  <c r="I137" i="27"/>
  <c r="N136" i="27"/>
  <c r="I136" i="27"/>
  <c r="N135" i="27"/>
  <c r="I135" i="27"/>
  <c r="N134" i="27"/>
  <c r="I134" i="27"/>
  <c r="N133" i="27"/>
  <c r="I133" i="27"/>
  <c r="N132" i="27"/>
  <c r="I132" i="27"/>
  <c r="N131" i="27"/>
  <c r="I131" i="27"/>
  <c r="N130" i="27"/>
  <c r="I130" i="27"/>
  <c r="V129" i="27"/>
  <c r="T129" i="27"/>
  <c r="R129" i="27"/>
  <c r="P129" i="27"/>
  <c r="N129" i="27"/>
  <c r="K129" i="27"/>
  <c r="I129" i="27"/>
  <c r="W128" i="27"/>
  <c r="V128" i="27"/>
  <c r="U128" i="27"/>
  <c r="T128" i="27"/>
  <c r="S128" i="27"/>
  <c r="R128" i="27"/>
  <c r="Q128" i="27"/>
  <c r="P128" i="27"/>
  <c r="N128" i="27"/>
  <c r="L128" i="27"/>
  <c r="L129" i="27" s="1"/>
  <c r="K128" i="27"/>
  <c r="I128" i="27"/>
  <c r="W127" i="27"/>
  <c r="V127" i="27"/>
  <c r="U127" i="27"/>
  <c r="T127" i="27"/>
  <c r="S127" i="27"/>
  <c r="R127" i="27"/>
  <c r="Q127" i="27"/>
  <c r="P127" i="27"/>
  <c r="N127" i="27"/>
  <c r="L127" i="27"/>
  <c r="K127" i="27"/>
  <c r="I127" i="27"/>
  <c r="W126" i="27"/>
  <c r="V126" i="27"/>
  <c r="U126" i="27"/>
  <c r="T126" i="27"/>
  <c r="S126" i="27"/>
  <c r="R126" i="27"/>
  <c r="Q126" i="27"/>
  <c r="P126" i="27"/>
  <c r="N126" i="27"/>
  <c r="L126" i="27"/>
  <c r="K126" i="27"/>
  <c r="I126" i="27"/>
  <c r="W125" i="27"/>
  <c r="V125" i="27"/>
  <c r="U125" i="27"/>
  <c r="T125" i="27"/>
  <c r="S125" i="27"/>
  <c r="R125" i="27"/>
  <c r="Q125" i="27"/>
  <c r="P125" i="27"/>
  <c r="N125" i="27"/>
  <c r="L125" i="27"/>
  <c r="K125" i="27"/>
  <c r="I125" i="27"/>
  <c r="W124" i="27"/>
  <c r="V124" i="27"/>
  <c r="U124" i="27"/>
  <c r="T124" i="27"/>
  <c r="S124" i="27"/>
  <c r="R124" i="27"/>
  <c r="Q124" i="27"/>
  <c r="P124" i="27"/>
  <c r="N124" i="27"/>
  <c r="L124" i="27"/>
  <c r="L134" i="27" s="1" a="1"/>
  <c r="L134" i="27" s="1"/>
  <c r="K124" i="27"/>
  <c r="I124" i="27"/>
  <c r="N123" i="27"/>
  <c r="I123" i="27"/>
  <c r="N122" i="27"/>
  <c r="I122" i="27"/>
  <c r="N121" i="27"/>
  <c r="I121" i="27"/>
  <c r="N120" i="27"/>
  <c r="I120" i="27"/>
  <c r="N119" i="27"/>
  <c r="I119" i="27"/>
  <c r="N118" i="27"/>
  <c r="I118" i="27"/>
  <c r="V117" i="27"/>
  <c r="T117" i="27"/>
  <c r="R117" i="27"/>
  <c r="P117" i="27"/>
  <c r="N117" i="27"/>
  <c r="K117" i="27"/>
  <c r="I117" i="27"/>
  <c r="W116" i="27"/>
  <c r="V116" i="27"/>
  <c r="U116" i="27"/>
  <c r="T116" i="27"/>
  <c r="S116" i="27"/>
  <c r="R116" i="27"/>
  <c r="Q116" i="27"/>
  <c r="P116" i="27"/>
  <c r="N116" i="27"/>
  <c r="L116" i="27"/>
  <c r="K116" i="27"/>
  <c r="I116" i="27"/>
  <c r="W115" i="27"/>
  <c r="V115" i="27"/>
  <c r="U115" i="27"/>
  <c r="T115" i="27"/>
  <c r="S115" i="27"/>
  <c r="R115" i="27"/>
  <c r="Q115" i="27"/>
  <c r="P115" i="27"/>
  <c r="N115" i="27"/>
  <c r="L115" i="27"/>
  <c r="K115" i="27"/>
  <c r="I115" i="27"/>
  <c r="W114" i="27"/>
  <c r="V114" i="27"/>
  <c r="U114" i="27"/>
  <c r="T114" i="27"/>
  <c r="S114" i="27"/>
  <c r="R114" i="27"/>
  <c r="Q114" i="27"/>
  <c r="P114" i="27"/>
  <c r="N114" i="27"/>
  <c r="L114" i="27"/>
  <c r="K114" i="27"/>
  <c r="I114" i="27"/>
  <c r="W113" i="27"/>
  <c r="V113" i="27"/>
  <c r="U113" i="27"/>
  <c r="T113" i="27"/>
  <c r="S113" i="27"/>
  <c r="R113" i="27"/>
  <c r="Q113" i="27"/>
  <c r="P113" i="27"/>
  <c r="N113" i="27"/>
  <c r="L113" i="27"/>
  <c r="K113" i="27"/>
  <c r="I113" i="27"/>
  <c r="W112" i="27"/>
  <c r="V112" i="27"/>
  <c r="U112" i="27"/>
  <c r="T112" i="27"/>
  <c r="S112" i="27"/>
  <c r="R112" i="27"/>
  <c r="Q112" i="27"/>
  <c r="P112" i="27"/>
  <c r="N112" i="27"/>
  <c r="L112" i="27"/>
  <c r="L120" i="27" s="1" a="1"/>
  <c r="L120" i="27" s="1"/>
  <c r="K112" i="27"/>
  <c r="I112" i="27"/>
  <c r="N105" i="27"/>
  <c r="I105" i="27"/>
  <c r="N104" i="27"/>
  <c r="I104" i="27"/>
  <c r="N103" i="27"/>
  <c r="I103" i="27"/>
  <c r="N102" i="27"/>
  <c r="I102" i="27"/>
  <c r="N101" i="27"/>
  <c r="I101" i="27"/>
  <c r="N100" i="27"/>
  <c r="I100" i="27"/>
  <c r="N99" i="27"/>
  <c r="I99" i="27"/>
  <c r="N98" i="27"/>
  <c r="I98" i="27"/>
  <c r="N97" i="27"/>
  <c r="I97" i="27"/>
  <c r="N96" i="27"/>
  <c r="I96" i="27"/>
  <c r="N95" i="27"/>
  <c r="I95" i="27"/>
  <c r="N94" i="27"/>
  <c r="I94" i="27"/>
  <c r="V93" i="27"/>
  <c r="T93" i="27"/>
  <c r="R93" i="27"/>
  <c r="P93" i="27"/>
  <c r="N93" i="27"/>
  <c r="K93" i="27"/>
  <c r="I93" i="27"/>
  <c r="W92" i="27"/>
  <c r="V92" i="27"/>
  <c r="U92" i="27"/>
  <c r="T92" i="27"/>
  <c r="S92" i="27"/>
  <c r="R92" i="27"/>
  <c r="Q92" i="27"/>
  <c r="P92" i="27"/>
  <c r="N92" i="27"/>
  <c r="L92" i="27"/>
  <c r="L93" i="27" s="1"/>
  <c r="K92" i="27"/>
  <c r="I92" i="27"/>
  <c r="W91" i="27"/>
  <c r="V91" i="27"/>
  <c r="U91" i="27"/>
  <c r="T91" i="27"/>
  <c r="S91" i="27"/>
  <c r="R91" i="27"/>
  <c r="Q91" i="27"/>
  <c r="P91" i="27"/>
  <c r="N91" i="27"/>
  <c r="L91" i="27"/>
  <c r="K91" i="27"/>
  <c r="I91" i="27"/>
  <c r="W90" i="27"/>
  <c r="V90" i="27"/>
  <c r="U90" i="27"/>
  <c r="T90" i="27"/>
  <c r="S90" i="27"/>
  <c r="R90" i="27"/>
  <c r="Q90" i="27"/>
  <c r="P90" i="27"/>
  <c r="N90" i="27"/>
  <c r="L90" i="27"/>
  <c r="K90" i="27"/>
  <c r="I90" i="27"/>
  <c r="W89" i="27"/>
  <c r="V89" i="27"/>
  <c r="U89" i="27"/>
  <c r="T89" i="27"/>
  <c r="S89" i="27"/>
  <c r="R89" i="27"/>
  <c r="Q89" i="27"/>
  <c r="P89" i="27"/>
  <c r="N89" i="27"/>
  <c r="L89" i="27"/>
  <c r="K89" i="27"/>
  <c r="I89" i="27"/>
  <c r="AF88" i="27"/>
  <c r="AE88" i="27"/>
  <c r="AD88" i="27"/>
  <c r="AC88" i="27"/>
  <c r="W88" i="27"/>
  <c r="V88" i="27"/>
  <c r="U88" i="27"/>
  <c r="T88" i="27"/>
  <c r="S88" i="27"/>
  <c r="R88" i="27"/>
  <c r="Q88" i="27"/>
  <c r="P88" i="27"/>
  <c r="N88" i="27"/>
  <c r="L88" i="27"/>
  <c r="L98" i="27" s="1" a="1"/>
  <c r="L98" i="27" s="1"/>
  <c r="K88" i="27"/>
  <c r="I88" i="27"/>
  <c r="AF87" i="27"/>
  <c r="AE87" i="27"/>
  <c r="AD87" i="27"/>
  <c r="AC87" i="27"/>
  <c r="N87" i="27"/>
  <c r="I87" i="27"/>
  <c r="AF86" i="27"/>
  <c r="AE86" i="27"/>
  <c r="AD86" i="27"/>
  <c r="AC86" i="27"/>
  <c r="N86" i="27"/>
  <c r="I86" i="27"/>
  <c r="AF85" i="27"/>
  <c r="AE85" i="27"/>
  <c r="AD85" i="27"/>
  <c r="AC85" i="27"/>
  <c r="N85" i="27"/>
  <c r="I85" i="27"/>
  <c r="AF84" i="27"/>
  <c r="AE84" i="27"/>
  <c r="AD84" i="27"/>
  <c r="AC84" i="27"/>
  <c r="N84" i="27"/>
  <c r="I84" i="27"/>
  <c r="AF83" i="27"/>
  <c r="AE83" i="27"/>
  <c r="AD83" i="27"/>
  <c r="AC83" i="27"/>
  <c r="N83" i="27"/>
  <c r="I83" i="27"/>
  <c r="AF82" i="27"/>
  <c r="AE82" i="27"/>
  <c r="AD82" i="27"/>
  <c r="AC82" i="27"/>
  <c r="N82" i="27"/>
  <c r="I82" i="27"/>
  <c r="AF81" i="27"/>
  <c r="AE81" i="27"/>
  <c r="AD81" i="27"/>
  <c r="AC81" i="27"/>
  <c r="V81" i="27"/>
  <c r="T81" i="27"/>
  <c r="R81" i="27"/>
  <c r="P81" i="27"/>
  <c r="N81" i="27"/>
  <c r="K81" i="27"/>
  <c r="I81" i="27"/>
  <c r="AF80" i="27"/>
  <c r="AE80" i="27"/>
  <c r="AD80" i="27"/>
  <c r="AC80" i="27"/>
  <c r="W80" i="27"/>
  <c r="V80" i="27"/>
  <c r="U80" i="27"/>
  <c r="T80" i="27"/>
  <c r="S80" i="27"/>
  <c r="R80" i="27"/>
  <c r="Q80" i="27"/>
  <c r="P80" i="27"/>
  <c r="N80" i="27"/>
  <c r="L80" i="27"/>
  <c r="K80" i="27"/>
  <c r="I80" i="27"/>
  <c r="AF79" i="27"/>
  <c r="AE79" i="27"/>
  <c r="AD79" i="27"/>
  <c r="AC79" i="27"/>
  <c r="W79" i="27"/>
  <c r="V79" i="27"/>
  <c r="U79" i="27"/>
  <c r="T79" i="27"/>
  <c r="S79" i="27"/>
  <c r="R79" i="27"/>
  <c r="Q79" i="27"/>
  <c r="P79" i="27"/>
  <c r="N79" i="27"/>
  <c r="L79" i="27"/>
  <c r="K79" i="27"/>
  <c r="I79" i="27"/>
  <c r="AF78" i="27"/>
  <c r="AE78" i="27"/>
  <c r="AD78" i="27"/>
  <c r="AC78" i="27"/>
  <c r="W78" i="27"/>
  <c r="V78" i="27"/>
  <c r="U78" i="27"/>
  <c r="T78" i="27"/>
  <c r="S78" i="27"/>
  <c r="R78" i="27"/>
  <c r="Q78" i="27"/>
  <c r="P78" i="27"/>
  <c r="N78" i="27"/>
  <c r="L78" i="27"/>
  <c r="K78" i="27"/>
  <c r="I78" i="27"/>
  <c r="AF77" i="27"/>
  <c r="AE77" i="27"/>
  <c r="AD77" i="27"/>
  <c r="AC77" i="27"/>
  <c r="W77" i="27"/>
  <c r="V77" i="27"/>
  <c r="U77" i="27"/>
  <c r="T77" i="27"/>
  <c r="S77" i="27"/>
  <c r="R77" i="27"/>
  <c r="Q77" i="27"/>
  <c r="P77" i="27"/>
  <c r="N77" i="27"/>
  <c r="L77" i="27"/>
  <c r="K77" i="27"/>
  <c r="I77" i="27"/>
  <c r="AF76" i="27"/>
  <c r="AE76" i="27"/>
  <c r="AD76" i="27"/>
  <c r="AC76" i="27"/>
  <c r="W76" i="27"/>
  <c r="V76" i="27"/>
  <c r="U76" i="27"/>
  <c r="T76" i="27"/>
  <c r="S76" i="27"/>
  <c r="R76" i="27"/>
  <c r="Q76" i="27"/>
  <c r="P76" i="27"/>
  <c r="N76" i="27"/>
  <c r="L76" i="27"/>
  <c r="L84" i="27" s="1" a="1"/>
  <c r="L84" i="27" s="1"/>
  <c r="K76" i="27"/>
  <c r="I76" i="27"/>
  <c r="AF75" i="27"/>
  <c r="AE75" i="27"/>
  <c r="AD75" i="27"/>
  <c r="AC75" i="27"/>
  <c r="AF74" i="27"/>
  <c r="AE74" i="27"/>
  <c r="AD74" i="27"/>
  <c r="AC74" i="27"/>
  <c r="AF73" i="27"/>
  <c r="AE73" i="27"/>
  <c r="AD73" i="27"/>
  <c r="AC73" i="27"/>
  <c r="AF72" i="27"/>
  <c r="AE72" i="27"/>
  <c r="AD72" i="27"/>
  <c r="AC72" i="27"/>
  <c r="AF71" i="27"/>
  <c r="AE71" i="27"/>
  <c r="AD71" i="27"/>
  <c r="AC71" i="27"/>
  <c r="AF70" i="27"/>
  <c r="AE70" i="27"/>
  <c r="AD70" i="27"/>
  <c r="AC70" i="27"/>
  <c r="AF69" i="27"/>
  <c r="AE69" i="27"/>
  <c r="AD69" i="27"/>
  <c r="AC69" i="27"/>
  <c r="N69" i="27"/>
  <c r="I69" i="27"/>
  <c r="AF68" i="27"/>
  <c r="AE68" i="27"/>
  <c r="AD68" i="27"/>
  <c r="AC68" i="27"/>
  <c r="N68" i="27"/>
  <c r="I68" i="27"/>
  <c r="AF67" i="27"/>
  <c r="AE67" i="27"/>
  <c r="AD67" i="27"/>
  <c r="AC67" i="27"/>
  <c r="N67" i="27"/>
  <c r="I67" i="27"/>
  <c r="AF66" i="27"/>
  <c r="AE66" i="27"/>
  <c r="AD66" i="27"/>
  <c r="AC66" i="27"/>
  <c r="N66" i="27"/>
  <c r="I66" i="27"/>
  <c r="AF65" i="27"/>
  <c r="AE65" i="27"/>
  <c r="AD65" i="27"/>
  <c r="AC65" i="27"/>
  <c r="N65" i="27"/>
  <c r="I65" i="27"/>
  <c r="AF64" i="27"/>
  <c r="AE64" i="27"/>
  <c r="AD64" i="27"/>
  <c r="AC64" i="27"/>
  <c r="N64" i="27"/>
  <c r="I64" i="27"/>
  <c r="AF63" i="27"/>
  <c r="AE63" i="27"/>
  <c r="AD63" i="27"/>
  <c r="AC63" i="27"/>
  <c r="N63" i="27"/>
  <c r="I63" i="27"/>
  <c r="AF62" i="27"/>
  <c r="AE62" i="27"/>
  <c r="AD62" i="27"/>
  <c r="AC62" i="27"/>
  <c r="N62" i="27"/>
  <c r="I62" i="27"/>
  <c r="AF61" i="27"/>
  <c r="AE61" i="27"/>
  <c r="AD61" i="27"/>
  <c r="AC61" i="27"/>
  <c r="N61" i="27"/>
  <c r="I61" i="27"/>
  <c r="AF60" i="27"/>
  <c r="AE60" i="27"/>
  <c r="AD60" i="27"/>
  <c r="AC60" i="27"/>
  <c r="N60" i="27"/>
  <c r="I60" i="27"/>
  <c r="AF59" i="27"/>
  <c r="AE59" i="27"/>
  <c r="AD59" i="27"/>
  <c r="AC59" i="27"/>
  <c r="N59" i="27"/>
  <c r="I59" i="27"/>
  <c r="N58" i="27"/>
  <c r="I58" i="27"/>
  <c r="V57" i="27"/>
  <c r="T57" i="27"/>
  <c r="R57" i="27"/>
  <c r="P57" i="27"/>
  <c r="N57" i="27"/>
  <c r="K57" i="27"/>
  <c r="I57" i="27"/>
  <c r="W56" i="27"/>
  <c r="V56" i="27"/>
  <c r="U56" i="27"/>
  <c r="T56" i="27"/>
  <c r="S56" i="27"/>
  <c r="R56" i="27"/>
  <c r="Q56" i="27"/>
  <c r="P56" i="27"/>
  <c r="N56" i="27"/>
  <c r="L56" i="27"/>
  <c r="L57" i="27" s="1"/>
  <c r="K56" i="27"/>
  <c r="I56" i="27"/>
  <c r="W55" i="27"/>
  <c r="V55" i="27"/>
  <c r="U55" i="27"/>
  <c r="T55" i="27"/>
  <c r="S55" i="27"/>
  <c r="R55" i="27"/>
  <c r="Q55" i="27"/>
  <c r="P55" i="27"/>
  <c r="N55" i="27"/>
  <c r="L55" i="27"/>
  <c r="K55" i="27"/>
  <c r="I55" i="27"/>
  <c r="W54" i="27"/>
  <c r="V54" i="27"/>
  <c r="U54" i="27"/>
  <c r="T54" i="27"/>
  <c r="S54" i="27"/>
  <c r="R54" i="27"/>
  <c r="Q54" i="27"/>
  <c r="P54" i="27"/>
  <c r="N54" i="27"/>
  <c r="L54" i="27"/>
  <c r="K54" i="27"/>
  <c r="I54" i="27"/>
  <c r="W53" i="27"/>
  <c r="V53" i="27"/>
  <c r="U53" i="27"/>
  <c r="T53" i="27"/>
  <c r="S53" i="27"/>
  <c r="R53" i="27"/>
  <c r="Q53" i="27"/>
  <c r="P53" i="27"/>
  <c r="N53" i="27"/>
  <c r="L53" i="27"/>
  <c r="K53" i="27"/>
  <c r="I53" i="27"/>
  <c r="W52" i="27"/>
  <c r="V52" i="27"/>
  <c r="U52" i="27"/>
  <c r="T52" i="27"/>
  <c r="S52" i="27"/>
  <c r="R52" i="27"/>
  <c r="Q52" i="27"/>
  <c r="P52" i="27"/>
  <c r="N52" i="27"/>
  <c r="L52" i="27"/>
  <c r="L62" i="27" s="1" a="1"/>
  <c r="L62" i="27" s="1"/>
  <c r="K52" i="27"/>
  <c r="I52" i="27"/>
  <c r="N51" i="27"/>
  <c r="I51" i="27"/>
  <c r="N50" i="27"/>
  <c r="I50" i="27"/>
  <c r="N49" i="27"/>
  <c r="I49" i="27"/>
  <c r="N48" i="27"/>
  <c r="I48" i="27"/>
  <c r="N47" i="27"/>
  <c r="I47" i="27"/>
  <c r="N46" i="27"/>
  <c r="I46" i="27"/>
  <c r="V45" i="27"/>
  <c r="T45" i="27"/>
  <c r="R45" i="27"/>
  <c r="P45" i="27"/>
  <c r="N45" i="27"/>
  <c r="K45" i="27"/>
  <c r="I45" i="27"/>
  <c r="W44" i="27"/>
  <c r="V44" i="27"/>
  <c r="U44" i="27"/>
  <c r="T44" i="27"/>
  <c r="S44" i="27"/>
  <c r="R44" i="27"/>
  <c r="Q44" i="27"/>
  <c r="P44" i="27"/>
  <c r="N44" i="27"/>
  <c r="L44" i="27"/>
  <c r="K44" i="27"/>
  <c r="I44" i="27"/>
  <c r="AF43" i="27"/>
  <c r="AE43" i="27"/>
  <c r="AD43" i="27"/>
  <c r="AC43" i="27"/>
  <c r="W43" i="27"/>
  <c r="V43" i="27"/>
  <c r="U43" i="27"/>
  <c r="T43" i="27"/>
  <c r="S43" i="27"/>
  <c r="R43" i="27"/>
  <c r="Q43" i="27"/>
  <c r="P43" i="27"/>
  <c r="N43" i="27"/>
  <c r="L43" i="27"/>
  <c r="K43" i="27"/>
  <c r="I43" i="27"/>
  <c r="AF42" i="27"/>
  <c r="AE42" i="27"/>
  <c r="AD42" i="27"/>
  <c r="AC42" i="27"/>
  <c r="W42" i="27"/>
  <c r="V42" i="27"/>
  <c r="U42" i="27"/>
  <c r="T42" i="27"/>
  <c r="S42" i="27"/>
  <c r="R42" i="27"/>
  <c r="Q42" i="27"/>
  <c r="P42" i="27"/>
  <c r="N42" i="27"/>
  <c r="L42" i="27"/>
  <c r="K42" i="27"/>
  <c r="I42" i="27"/>
  <c r="AF41" i="27"/>
  <c r="AE41" i="27"/>
  <c r="AD41" i="27"/>
  <c r="AC41" i="27"/>
  <c r="W41" i="27"/>
  <c r="V41" i="27"/>
  <c r="U41" i="27"/>
  <c r="T41" i="27"/>
  <c r="S41" i="27"/>
  <c r="R41" i="27"/>
  <c r="Q41" i="27"/>
  <c r="P41" i="27"/>
  <c r="N41" i="27"/>
  <c r="L41" i="27"/>
  <c r="K41" i="27"/>
  <c r="I41" i="27"/>
  <c r="AF40" i="27"/>
  <c r="AE40" i="27"/>
  <c r="AD40" i="27"/>
  <c r="AC40" i="27"/>
  <c r="W40" i="27"/>
  <c r="V40" i="27"/>
  <c r="U40" i="27"/>
  <c r="T40" i="27"/>
  <c r="S40" i="27"/>
  <c r="R40" i="27"/>
  <c r="Q40" i="27"/>
  <c r="P40" i="27"/>
  <c r="N40" i="27"/>
  <c r="L40" i="27"/>
  <c r="L48" i="27" s="1" a="1"/>
  <c r="L48" i="27" s="1"/>
  <c r="K40" i="27"/>
  <c r="I40" i="27"/>
  <c r="AF39" i="27"/>
  <c r="AE39" i="27"/>
  <c r="AD39" i="27"/>
  <c r="AC39" i="27"/>
  <c r="AF38" i="27"/>
  <c r="AE38" i="27"/>
  <c r="AD38" i="27"/>
  <c r="AC38" i="27"/>
  <c r="AF37" i="27"/>
  <c r="AE37" i="27"/>
  <c r="AD37" i="27"/>
  <c r="AC37" i="27"/>
  <c r="AF36" i="27"/>
  <c r="AE36" i="27"/>
  <c r="AD36" i="27"/>
  <c r="AC36" i="27"/>
  <c r="AF35" i="27"/>
  <c r="AE35" i="27"/>
  <c r="AD35" i="27"/>
  <c r="AC35" i="27"/>
  <c r="AF34" i="27"/>
  <c r="AE34" i="27"/>
  <c r="AD34" i="27"/>
  <c r="AC34" i="27"/>
  <c r="AF33" i="27"/>
  <c r="AE33" i="27"/>
  <c r="AD33" i="27"/>
  <c r="AC33" i="27"/>
  <c r="N33" i="27"/>
  <c r="I33" i="27"/>
  <c r="AF32" i="27"/>
  <c r="AE32" i="27"/>
  <c r="AD32" i="27"/>
  <c r="AC32" i="27"/>
  <c r="N32" i="27"/>
  <c r="I32" i="27"/>
  <c r="AF31" i="27"/>
  <c r="AE31" i="27"/>
  <c r="AD31" i="27"/>
  <c r="AC31" i="27"/>
  <c r="N31" i="27"/>
  <c r="I31" i="27"/>
  <c r="AF30" i="27"/>
  <c r="AE30" i="27"/>
  <c r="AD30" i="27"/>
  <c r="AC30" i="27"/>
  <c r="N30" i="27"/>
  <c r="I30" i="27"/>
  <c r="AF29" i="27"/>
  <c r="AE29" i="27"/>
  <c r="AD29" i="27"/>
  <c r="AC29" i="27"/>
  <c r="N29" i="27"/>
  <c r="I29" i="27"/>
  <c r="AF28" i="27"/>
  <c r="AE28" i="27"/>
  <c r="AD28" i="27"/>
  <c r="AC28" i="27"/>
  <c r="N28" i="27"/>
  <c r="I28" i="27"/>
  <c r="AF27" i="27"/>
  <c r="AE27" i="27"/>
  <c r="AD27" i="27"/>
  <c r="AC27" i="27"/>
  <c r="N27" i="27"/>
  <c r="I27" i="27"/>
  <c r="AF26" i="27"/>
  <c r="AE26" i="27"/>
  <c r="AD26" i="27"/>
  <c r="AC26" i="27"/>
  <c r="N26" i="27"/>
  <c r="I26" i="27"/>
  <c r="AF25" i="27"/>
  <c r="AE25" i="27"/>
  <c r="AD25" i="27"/>
  <c r="AC25" i="27"/>
  <c r="N25" i="27"/>
  <c r="I25" i="27"/>
  <c r="AF24" i="27"/>
  <c r="AE24" i="27"/>
  <c r="AD24" i="27"/>
  <c r="AC24" i="27"/>
  <c r="N24" i="27"/>
  <c r="I24" i="27"/>
  <c r="AF23" i="27"/>
  <c r="AE23" i="27"/>
  <c r="AD23" i="27"/>
  <c r="AC23" i="27"/>
  <c r="N23" i="27"/>
  <c r="I23" i="27"/>
  <c r="AF22" i="27"/>
  <c r="AE22" i="27"/>
  <c r="AD22" i="27"/>
  <c r="AC22" i="27"/>
  <c r="N22" i="27"/>
  <c r="I22" i="27"/>
  <c r="AF21" i="27"/>
  <c r="AE21" i="27"/>
  <c r="AD21" i="27"/>
  <c r="AC21" i="27"/>
  <c r="V21" i="27"/>
  <c r="T21" i="27"/>
  <c r="R21" i="27"/>
  <c r="P21" i="27"/>
  <c r="N21" i="27"/>
  <c r="K21" i="27"/>
  <c r="I21" i="27"/>
  <c r="AF20" i="27"/>
  <c r="AE20" i="27"/>
  <c r="AD20" i="27"/>
  <c r="AC20" i="27"/>
  <c r="W20" i="27"/>
  <c r="V20" i="27"/>
  <c r="U20" i="27"/>
  <c r="T20" i="27"/>
  <c r="S20" i="27"/>
  <c r="R20" i="27"/>
  <c r="Q20" i="27"/>
  <c r="P20" i="27"/>
  <c r="N20" i="27"/>
  <c r="L20" i="27"/>
  <c r="L21" i="27" s="1"/>
  <c r="K20" i="27"/>
  <c r="I20" i="27"/>
  <c r="AF19" i="27"/>
  <c r="AE19" i="27"/>
  <c r="AD19" i="27"/>
  <c r="AC19" i="27"/>
  <c r="W19" i="27"/>
  <c r="V19" i="27"/>
  <c r="U19" i="27"/>
  <c r="T19" i="27"/>
  <c r="S19" i="27"/>
  <c r="R19" i="27"/>
  <c r="Q19" i="27"/>
  <c r="P19" i="27"/>
  <c r="N19" i="27"/>
  <c r="L19" i="27"/>
  <c r="K19" i="27"/>
  <c r="I19" i="27"/>
  <c r="AF18" i="27"/>
  <c r="AE18" i="27"/>
  <c r="AD18" i="27"/>
  <c r="AC18" i="27"/>
  <c r="W18" i="27"/>
  <c r="V18" i="27"/>
  <c r="U18" i="27"/>
  <c r="T18" i="27"/>
  <c r="S18" i="27"/>
  <c r="R18" i="27"/>
  <c r="Q18" i="27"/>
  <c r="P18" i="27"/>
  <c r="N18" i="27"/>
  <c r="L18" i="27"/>
  <c r="K18" i="27"/>
  <c r="I18" i="27"/>
  <c r="AF17" i="27"/>
  <c r="AE17" i="27"/>
  <c r="AD17" i="27"/>
  <c r="AC17" i="27"/>
  <c r="W17" i="27"/>
  <c r="V17" i="27"/>
  <c r="U17" i="27"/>
  <c r="T17" i="27"/>
  <c r="S17" i="27"/>
  <c r="R17" i="27"/>
  <c r="Q17" i="27"/>
  <c r="P17" i="27"/>
  <c r="N17" i="27"/>
  <c r="L17" i="27"/>
  <c r="K17" i="27"/>
  <c r="I17" i="27"/>
  <c r="AF16" i="27"/>
  <c r="AE16" i="27"/>
  <c r="AD16" i="27"/>
  <c r="AC16" i="27"/>
  <c r="W16" i="27"/>
  <c r="V16" i="27"/>
  <c r="U16" i="27"/>
  <c r="T16" i="27"/>
  <c r="S16" i="27"/>
  <c r="R16" i="27"/>
  <c r="Q16" i="27"/>
  <c r="P16" i="27"/>
  <c r="N16" i="27"/>
  <c r="L16" i="27"/>
  <c r="L26" i="27" s="1" a="1"/>
  <c r="L26" i="27" s="1"/>
  <c r="K16" i="27"/>
  <c r="I16" i="27"/>
  <c r="AF15" i="27"/>
  <c r="AE15" i="27"/>
  <c r="AD15" i="27"/>
  <c r="AC15" i="27"/>
  <c r="N15" i="27"/>
  <c r="I15" i="27"/>
  <c r="AF14" i="27"/>
  <c r="AE14" i="27"/>
  <c r="AD14" i="27"/>
  <c r="AC14" i="27"/>
  <c r="N14" i="27"/>
  <c r="I14" i="27"/>
  <c r="N13" i="27"/>
  <c r="I13" i="27"/>
  <c r="N12" i="27"/>
  <c r="I12" i="27"/>
  <c r="N11" i="27"/>
  <c r="I11" i="27"/>
  <c r="N10" i="27"/>
  <c r="I10" i="27"/>
  <c r="V9" i="27"/>
  <c r="T9" i="27"/>
  <c r="R9" i="27"/>
  <c r="P9" i="27"/>
  <c r="N9" i="27"/>
  <c r="K9" i="27"/>
  <c r="I9" i="27"/>
  <c r="W8" i="27"/>
  <c r="V8" i="27"/>
  <c r="U8" i="27"/>
  <c r="T8" i="27"/>
  <c r="S8" i="27"/>
  <c r="R8" i="27"/>
  <c r="Q8" i="27"/>
  <c r="P8" i="27"/>
  <c r="N8" i="27"/>
  <c r="L8" i="27"/>
  <c r="L9" i="27" s="1"/>
  <c r="K8" i="27"/>
  <c r="I8" i="27"/>
  <c r="AE7" i="27"/>
  <c r="AD7" i="27"/>
  <c r="AC7" i="27"/>
  <c r="AB7" i="27"/>
  <c r="W7" i="27"/>
  <c r="V7" i="27"/>
  <c r="U7" i="27"/>
  <c r="T7" i="27"/>
  <c r="S7" i="27"/>
  <c r="R7" i="27"/>
  <c r="Q7" i="27"/>
  <c r="P7" i="27"/>
  <c r="N7" i="27"/>
  <c r="L7" i="27"/>
  <c r="K7" i="27"/>
  <c r="I7" i="27"/>
  <c r="W6" i="27"/>
  <c r="V6" i="27"/>
  <c r="U6" i="27"/>
  <c r="T6" i="27"/>
  <c r="S6" i="27"/>
  <c r="R6" i="27"/>
  <c r="Q6" i="27"/>
  <c r="P6" i="27"/>
  <c r="N6" i="27"/>
  <c r="L6" i="27"/>
  <c r="K6" i="27"/>
  <c r="I6" i="27"/>
  <c r="W5" i="27"/>
  <c r="V5" i="27"/>
  <c r="U5" i="27"/>
  <c r="T5" i="27"/>
  <c r="S5" i="27"/>
  <c r="R5" i="27"/>
  <c r="Q5" i="27"/>
  <c r="P5" i="27"/>
  <c r="N5" i="27"/>
  <c r="L5" i="27"/>
  <c r="K5" i="27"/>
  <c r="I5" i="27"/>
  <c r="W4" i="27"/>
  <c r="V4" i="27"/>
  <c r="U4" i="27"/>
  <c r="T4" i="27"/>
  <c r="S4" i="27"/>
  <c r="R4" i="27"/>
  <c r="Q4" i="27"/>
  <c r="P4" i="27"/>
  <c r="N4" i="27"/>
  <c r="L4" i="27"/>
  <c r="L12" i="27" s="1" a="1"/>
  <c r="L12" i="27" s="1"/>
  <c r="K4" i="27"/>
  <c r="I4" i="27"/>
  <c r="N249" i="1"/>
  <c r="I249" i="1"/>
  <c r="N248" i="1"/>
  <c r="I248" i="1"/>
  <c r="N247" i="1"/>
  <c r="I247" i="1"/>
  <c r="N246" i="1"/>
  <c r="I246" i="1"/>
  <c r="N245" i="1"/>
  <c r="I245" i="1"/>
  <c r="N244" i="1"/>
  <c r="I244" i="1"/>
  <c r="N243" i="1"/>
  <c r="I243" i="1"/>
  <c r="N242" i="1"/>
  <c r="I242" i="1"/>
  <c r="N241" i="1"/>
  <c r="I241" i="1"/>
  <c r="N240" i="1"/>
  <c r="I240" i="1"/>
  <c r="N239" i="1"/>
  <c r="I239" i="1"/>
  <c r="N238" i="1"/>
  <c r="I238" i="1"/>
  <c r="T237" i="1"/>
  <c r="R237" i="1"/>
  <c r="P237" i="1"/>
  <c r="N237" i="1"/>
  <c r="K237" i="1"/>
  <c r="I237" i="1"/>
  <c r="W236" i="1"/>
  <c r="V236" i="1"/>
  <c r="U236" i="1"/>
  <c r="T236" i="1"/>
  <c r="S236" i="1"/>
  <c r="R236" i="1"/>
  <c r="Q236" i="1"/>
  <c r="P236" i="1"/>
  <c r="N236" i="1"/>
  <c r="L236" i="1"/>
  <c r="L237" i="1" s="1"/>
  <c r="K236" i="1"/>
  <c r="I236" i="1"/>
  <c r="W235" i="1"/>
  <c r="V235" i="1"/>
  <c r="U235" i="1"/>
  <c r="T235" i="1"/>
  <c r="S235" i="1"/>
  <c r="R235" i="1"/>
  <c r="Q235" i="1"/>
  <c r="P235" i="1"/>
  <c r="N235" i="1"/>
  <c r="L235" i="1"/>
  <c r="K235" i="1"/>
  <c r="I235" i="1"/>
  <c r="W234" i="1"/>
  <c r="V234" i="1"/>
  <c r="U234" i="1"/>
  <c r="T234" i="1"/>
  <c r="S234" i="1"/>
  <c r="R234" i="1"/>
  <c r="Q234" i="1"/>
  <c r="P234" i="1"/>
  <c r="N234" i="1"/>
  <c r="L234" i="1"/>
  <c r="K234" i="1"/>
  <c r="I234" i="1"/>
  <c r="W233" i="1"/>
  <c r="V233" i="1"/>
  <c r="U233" i="1"/>
  <c r="T233" i="1"/>
  <c r="S233" i="1"/>
  <c r="R233" i="1"/>
  <c r="Q233" i="1"/>
  <c r="P233" i="1"/>
  <c r="N233" i="1"/>
  <c r="L233" i="1"/>
  <c r="K233" i="1"/>
  <c r="I233" i="1"/>
  <c r="W232" i="1"/>
  <c r="V232" i="1"/>
  <c r="U232" i="1"/>
  <c r="T232" i="1"/>
  <c r="S232" i="1"/>
  <c r="R232" i="1"/>
  <c r="Q232" i="1"/>
  <c r="P232" i="1"/>
  <c r="N232" i="1"/>
  <c r="L232" i="1"/>
  <c r="L242" i="1" s="1" a="1"/>
  <c r="L242" i="1" s="1"/>
  <c r="K232" i="1"/>
  <c r="I232" i="1"/>
  <c r="N231" i="1"/>
  <c r="I231" i="1"/>
  <c r="N230" i="1"/>
  <c r="I230" i="1"/>
  <c r="N229" i="1"/>
  <c r="I229" i="1"/>
  <c r="N228" i="1"/>
  <c r="I228" i="1"/>
  <c r="N227" i="1"/>
  <c r="I227" i="1"/>
  <c r="N226" i="1"/>
  <c r="I226" i="1"/>
  <c r="V225" i="1"/>
  <c r="T225" i="1"/>
  <c r="R225" i="1"/>
  <c r="P225" i="1"/>
  <c r="N225" i="1"/>
  <c r="K225" i="1"/>
  <c r="I225" i="1"/>
  <c r="W224" i="1"/>
  <c r="V224" i="1"/>
  <c r="U224" i="1"/>
  <c r="T224" i="1"/>
  <c r="S224" i="1"/>
  <c r="R224" i="1"/>
  <c r="Q224" i="1"/>
  <c r="P224" i="1"/>
  <c r="N224" i="1"/>
  <c r="L224" i="1"/>
  <c r="L225" i="1" s="1"/>
  <c r="K224" i="1"/>
  <c r="I224" i="1"/>
  <c r="W223" i="1"/>
  <c r="V223" i="1"/>
  <c r="U223" i="1"/>
  <c r="T223" i="1"/>
  <c r="S223" i="1"/>
  <c r="R223" i="1"/>
  <c r="Q223" i="1"/>
  <c r="P223" i="1"/>
  <c r="N223" i="1"/>
  <c r="L223" i="1"/>
  <c r="K223" i="1"/>
  <c r="I223" i="1"/>
  <c r="W222" i="1"/>
  <c r="V222" i="1"/>
  <c r="U222" i="1"/>
  <c r="T222" i="1"/>
  <c r="S222" i="1"/>
  <c r="R222" i="1"/>
  <c r="Q222" i="1"/>
  <c r="P222" i="1"/>
  <c r="N222" i="1"/>
  <c r="L222" i="1"/>
  <c r="K222" i="1"/>
  <c r="I222" i="1"/>
  <c r="W221" i="1"/>
  <c r="V221" i="1"/>
  <c r="U221" i="1"/>
  <c r="T221" i="1"/>
  <c r="S221" i="1"/>
  <c r="R221" i="1"/>
  <c r="Q221" i="1"/>
  <c r="P221" i="1"/>
  <c r="N221" i="1"/>
  <c r="L221" i="1"/>
  <c r="K221" i="1"/>
  <c r="I221" i="1"/>
  <c r="W220" i="1"/>
  <c r="V220" i="1"/>
  <c r="U220" i="1"/>
  <c r="T220" i="1"/>
  <c r="S220" i="1"/>
  <c r="R220" i="1"/>
  <c r="Q220" i="1"/>
  <c r="P220" i="1"/>
  <c r="N220" i="1"/>
  <c r="L220" i="1"/>
  <c r="L228" i="1" s="1" a="1"/>
  <c r="L228" i="1" s="1"/>
  <c r="K220" i="1"/>
  <c r="I220" i="1"/>
  <c r="N213" i="1"/>
  <c r="I213" i="1"/>
  <c r="N212" i="1"/>
  <c r="I212" i="1"/>
  <c r="N211" i="1"/>
  <c r="I211" i="1"/>
  <c r="N210" i="1"/>
  <c r="I210" i="1"/>
  <c r="N209" i="1"/>
  <c r="I209" i="1"/>
  <c r="N208" i="1"/>
  <c r="I208" i="1"/>
  <c r="N207" i="1"/>
  <c r="I207" i="1"/>
  <c r="N206" i="1"/>
  <c r="I206" i="1"/>
  <c r="N205" i="1"/>
  <c r="I205" i="1"/>
  <c r="N204" i="1"/>
  <c r="I204" i="1"/>
  <c r="N203" i="1"/>
  <c r="I203" i="1"/>
  <c r="N202" i="1"/>
  <c r="I202" i="1"/>
  <c r="V201" i="1"/>
  <c r="T201" i="1"/>
  <c r="R201" i="1"/>
  <c r="P201" i="1"/>
  <c r="N201" i="1"/>
  <c r="K201" i="1"/>
  <c r="I201" i="1"/>
  <c r="W200" i="1"/>
  <c r="V200" i="1"/>
  <c r="U200" i="1"/>
  <c r="T200" i="1"/>
  <c r="S200" i="1"/>
  <c r="R200" i="1"/>
  <c r="Q200" i="1"/>
  <c r="P200" i="1"/>
  <c r="N200" i="1"/>
  <c r="L200" i="1"/>
  <c r="L201" i="1" s="1"/>
  <c r="K200" i="1"/>
  <c r="I200" i="1"/>
  <c r="W199" i="1"/>
  <c r="V199" i="1"/>
  <c r="U199" i="1"/>
  <c r="T199" i="1"/>
  <c r="S199" i="1"/>
  <c r="R199" i="1"/>
  <c r="Q199" i="1"/>
  <c r="P199" i="1"/>
  <c r="N199" i="1"/>
  <c r="L199" i="1"/>
  <c r="K199" i="1"/>
  <c r="I199" i="1"/>
  <c r="W198" i="1"/>
  <c r="V198" i="1"/>
  <c r="U198" i="1"/>
  <c r="T198" i="1"/>
  <c r="S198" i="1"/>
  <c r="R198" i="1"/>
  <c r="Q198" i="1"/>
  <c r="P198" i="1"/>
  <c r="N198" i="1"/>
  <c r="L198" i="1"/>
  <c r="K198" i="1"/>
  <c r="I198" i="1"/>
  <c r="W197" i="1"/>
  <c r="V197" i="1"/>
  <c r="U197" i="1"/>
  <c r="T197" i="1"/>
  <c r="S197" i="1"/>
  <c r="R197" i="1"/>
  <c r="Q197" i="1"/>
  <c r="P197" i="1"/>
  <c r="N197" i="1"/>
  <c r="L197" i="1"/>
  <c r="K197" i="1"/>
  <c r="I197" i="1"/>
  <c r="W196" i="1"/>
  <c r="V196" i="1"/>
  <c r="U196" i="1"/>
  <c r="T196" i="1"/>
  <c r="S196" i="1"/>
  <c r="R196" i="1"/>
  <c r="Q196" i="1"/>
  <c r="P196" i="1"/>
  <c r="N196" i="1"/>
  <c r="L196" i="1"/>
  <c r="L206" i="1" s="1" a="1"/>
  <c r="L206" i="1" s="1"/>
  <c r="K196" i="1"/>
  <c r="I196" i="1"/>
  <c r="N195" i="1"/>
  <c r="I195" i="1"/>
  <c r="N194" i="1"/>
  <c r="I194" i="1"/>
  <c r="N193" i="1"/>
  <c r="I193" i="1"/>
  <c r="N192" i="1"/>
  <c r="I192" i="1"/>
  <c r="N191" i="1"/>
  <c r="I191" i="1"/>
  <c r="N190" i="1"/>
  <c r="I190" i="1"/>
  <c r="V189" i="1"/>
  <c r="T189" i="1"/>
  <c r="R189" i="1"/>
  <c r="P189" i="1"/>
  <c r="N189" i="1"/>
  <c r="K189" i="1"/>
  <c r="I189" i="1"/>
  <c r="W188" i="1"/>
  <c r="V188" i="1"/>
  <c r="U188" i="1"/>
  <c r="T188" i="1"/>
  <c r="S188" i="1"/>
  <c r="R188" i="1"/>
  <c r="Q188" i="1"/>
  <c r="P188" i="1"/>
  <c r="N188" i="1"/>
  <c r="L188" i="1"/>
  <c r="K188" i="1"/>
  <c r="I188" i="1"/>
  <c r="W187" i="1"/>
  <c r="V187" i="1"/>
  <c r="U187" i="1"/>
  <c r="T187" i="1"/>
  <c r="S187" i="1"/>
  <c r="R187" i="1"/>
  <c r="Q187" i="1"/>
  <c r="P187" i="1"/>
  <c r="N187" i="1"/>
  <c r="L187" i="1"/>
  <c r="K187" i="1"/>
  <c r="I187" i="1"/>
  <c r="W186" i="1"/>
  <c r="V186" i="1"/>
  <c r="U186" i="1"/>
  <c r="T186" i="1"/>
  <c r="S186" i="1"/>
  <c r="R186" i="1"/>
  <c r="Q186" i="1"/>
  <c r="P186" i="1"/>
  <c r="N186" i="1"/>
  <c r="L186" i="1"/>
  <c r="K186" i="1"/>
  <c r="I186" i="1"/>
  <c r="W185" i="1"/>
  <c r="V185" i="1"/>
  <c r="U185" i="1"/>
  <c r="T185" i="1"/>
  <c r="S185" i="1"/>
  <c r="R185" i="1"/>
  <c r="Q185" i="1"/>
  <c r="P185" i="1"/>
  <c r="N185" i="1"/>
  <c r="L185" i="1"/>
  <c r="K185" i="1"/>
  <c r="I185" i="1"/>
  <c r="W184" i="1"/>
  <c r="V184" i="1"/>
  <c r="U184" i="1"/>
  <c r="T184" i="1"/>
  <c r="S184" i="1"/>
  <c r="R184" i="1"/>
  <c r="Q184" i="1"/>
  <c r="P184" i="1"/>
  <c r="N184" i="1"/>
  <c r="L184" i="1"/>
  <c r="L192" i="1" s="1" a="1"/>
  <c r="L192" i="1" s="1"/>
  <c r="K184" i="1"/>
  <c r="I184" i="1"/>
  <c r="N177" i="1"/>
  <c r="I177" i="1"/>
  <c r="N176" i="1"/>
  <c r="I176" i="1"/>
  <c r="N175" i="1"/>
  <c r="I175" i="1"/>
  <c r="N174" i="1"/>
  <c r="I174" i="1"/>
  <c r="N173" i="1"/>
  <c r="I173" i="1"/>
  <c r="N172" i="1"/>
  <c r="I172" i="1"/>
  <c r="N171" i="1"/>
  <c r="I171" i="1"/>
  <c r="N170" i="1"/>
  <c r="I170" i="1"/>
  <c r="N169" i="1"/>
  <c r="I169" i="1"/>
  <c r="N168" i="1"/>
  <c r="I168" i="1"/>
  <c r="N167" i="1"/>
  <c r="I167" i="1"/>
  <c r="N166" i="1"/>
  <c r="I166" i="1"/>
  <c r="V165" i="1"/>
  <c r="T165" i="1"/>
  <c r="R165" i="1"/>
  <c r="P165" i="1"/>
  <c r="N165" i="1"/>
  <c r="K165" i="1"/>
  <c r="I165" i="1"/>
  <c r="W164" i="1"/>
  <c r="V164" i="1"/>
  <c r="U164" i="1"/>
  <c r="T164" i="1"/>
  <c r="S164" i="1"/>
  <c r="R164" i="1"/>
  <c r="Q164" i="1"/>
  <c r="P164" i="1"/>
  <c r="N164" i="1"/>
  <c r="L164" i="1"/>
  <c r="L165" i="1" s="1"/>
  <c r="K164" i="1"/>
  <c r="I164" i="1"/>
  <c r="W163" i="1"/>
  <c r="V163" i="1"/>
  <c r="U163" i="1"/>
  <c r="T163" i="1"/>
  <c r="S163" i="1"/>
  <c r="R163" i="1"/>
  <c r="Q163" i="1"/>
  <c r="P163" i="1"/>
  <c r="N163" i="1"/>
  <c r="L163" i="1"/>
  <c r="K163" i="1"/>
  <c r="I163" i="1"/>
  <c r="W162" i="1"/>
  <c r="V162" i="1"/>
  <c r="U162" i="1"/>
  <c r="T162" i="1"/>
  <c r="S162" i="1"/>
  <c r="R162" i="1"/>
  <c r="Q162" i="1"/>
  <c r="P162" i="1"/>
  <c r="N162" i="1"/>
  <c r="L162" i="1"/>
  <c r="K162" i="1"/>
  <c r="I162" i="1"/>
  <c r="W161" i="1"/>
  <c r="V161" i="1"/>
  <c r="U161" i="1"/>
  <c r="T161" i="1"/>
  <c r="S161" i="1"/>
  <c r="R161" i="1"/>
  <c r="Q161" i="1"/>
  <c r="P161" i="1"/>
  <c r="N161" i="1"/>
  <c r="L161" i="1"/>
  <c r="K161" i="1"/>
  <c r="I161" i="1"/>
  <c r="W160" i="1"/>
  <c r="V160" i="1"/>
  <c r="U160" i="1"/>
  <c r="T160" i="1"/>
  <c r="S160" i="1"/>
  <c r="R160" i="1"/>
  <c r="Q160" i="1"/>
  <c r="P160" i="1"/>
  <c r="N160" i="1"/>
  <c r="L160" i="1"/>
  <c r="L170" i="1" s="1" a="1"/>
  <c r="L170" i="1" s="1"/>
  <c r="K160" i="1"/>
  <c r="I160" i="1"/>
  <c r="N159" i="1"/>
  <c r="I159" i="1"/>
  <c r="N158" i="1"/>
  <c r="I158" i="1"/>
  <c r="N157" i="1"/>
  <c r="I157" i="1"/>
  <c r="N156" i="1"/>
  <c r="I156" i="1"/>
  <c r="N155" i="1"/>
  <c r="I155" i="1"/>
  <c r="N154" i="1"/>
  <c r="I154" i="1"/>
  <c r="V153" i="1"/>
  <c r="T153" i="1"/>
  <c r="R153" i="1"/>
  <c r="P153" i="1"/>
  <c r="N153" i="1"/>
  <c r="K153" i="1"/>
  <c r="I153" i="1"/>
  <c r="W152" i="1"/>
  <c r="V152" i="1"/>
  <c r="U152" i="1"/>
  <c r="T152" i="1"/>
  <c r="S152" i="1"/>
  <c r="R152" i="1"/>
  <c r="Q152" i="1"/>
  <c r="P152" i="1"/>
  <c r="N152" i="1"/>
  <c r="L152" i="1"/>
  <c r="K152" i="1"/>
  <c r="I152" i="1"/>
  <c r="W151" i="1"/>
  <c r="V151" i="1"/>
  <c r="U151" i="1"/>
  <c r="T151" i="1"/>
  <c r="S151" i="1"/>
  <c r="R151" i="1"/>
  <c r="Q151" i="1"/>
  <c r="P151" i="1"/>
  <c r="N151" i="1"/>
  <c r="L151" i="1"/>
  <c r="K151" i="1"/>
  <c r="I151" i="1"/>
  <c r="W150" i="1"/>
  <c r="V150" i="1"/>
  <c r="U150" i="1"/>
  <c r="T150" i="1"/>
  <c r="S150" i="1"/>
  <c r="R150" i="1"/>
  <c r="Q150" i="1"/>
  <c r="P150" i="1"/>
  <c r="N150" i="1"/>
  <c r="L150" i="1"/>
  <c r="K150" i="1"/>
  <c r="I150" i="1"/>
  <c r="W149" i="1"/>
  <c r="V149" i="1"/>
  <c r="U149" i="1"/>
  <c r="T149" i="1"/>
  <c r="S149" i="1"/>
  <c r="R149" i="1"/>
  <c r="Q149" i="1"/>
  <c r="P149" i="1"/>
  <c r="N149" i="1"/>
  <c r="L149" i="1"/>
  <c r="K149" i="1"/>
  <c r="I149" i="1"/>
  <c r="W148" i="1"/>
  <c r="V148" i="1"/>
  <c r="U148" i="1"/>
  <c r="T148" i="1"/>
  <c r="S148" i="1"/>
  <c r="R148" i="1"/>
  <c r="Q148" i="1"/>
  <c r="P148" i="1"/>
  <c r="N148" i="1"/>
  <c r="L148" i="1"/>
  <c r="L156" i="1" s="1" a="1"/>
  <c r="L156" i="1" s="1"/>
  <c r="K148" i="1"/>
  <c r="I148" i="1"/>
  <c r="N141" i="1"/>
  <c r="I141" i="1"/>
  <c r="N140" i="1"/>
  <c r="I140" i="1"/>
  <c r="N139" i="1"/>
  <c r="I139" i="1"/>
  <c r="N138" i="1"/>
  <c r="I138" i="1"/>
  <c r="N137" i="1"/>
  <c r="I137" i="1"/>
  <c r="N136" i="1"/>
  <c r="I136" i="1"/>
  <c r="N135" i="1"/>
  <c r="I135" i="1"/>
  <c r="N134" i="1"/>
  <c r="I134" i="1"/>
  <c r="N133" i="1"/>
  <c r="I133" i="1"/>
  <c r="N132" i="1"/>
  <c r="I132" i="1"/>
  <c r="N131" i="1"/>
  <c r="I131" i="1"/>
  <c r="N130" i="1"/>
  <c r="I130" i="1"/>
  <c r="V129" i="1"/>
  <c r="T129" i="1"/>
  <c r="R129" i="1"/>
  <c r="P129" i="1"/>
  <c r="N129" i="1"/>
  <c r="K129" i="1"/>
  <c r="I129" i="1"/>
  <c r="W128" i="1"/>
  <c r="V128" i="1"/>
  <c r="U128" i="1"/>
  <c r="T128" i="1"/>
  <c r="S128" i="1"/>
  <c r="R128" i="1"/>
  <c r="Q128" i="1"/>
  <c r="P128" i="1"/>
  <c r="N128" i="1"/>
  <c r="L128" i="1"/>
  <c r="L129" i="1" s="1"/>
  <c r="K128" i="1"/>
  <c r="I128" i="1"/>
  <c r="W127" i="1"/>
  <c r="V127" i="1"/>
  <c r="U127" i="1"/>
  <c r="T127" i="1"/>
  <c r="S127" i="1"/>
  <c r="R127" i="1"/>
  <c r="Q127" i="1"/>
  <c r="P127" i="1"/>
  <c r="N127" i="1"/>
  <c r="L127" i="1"/>
  <c r="K127" i="1"/>
  <c r="I127" i="1"/>
  <c r="W126" i="1"/>
  <c r="V126" i="1"/>
  <c r="U126" i="1"/>
  <c r="T126" i="1"/>
  <c r="S126" i="1"/>
  <c r="R126" i="1"/>
  <c r="Q126" i="1"/>
  <c r="P126" i="1"/>
  <c r="N126" i="1"/>
  <c r="L126" i="1"/>
  <c r="K126" i="1"/>
  <c r="I126" i="1"/>
  <c r="W125" i="1"/>
  <c r="V125" i="1"/>
  <c r="U125" i="1"/>
  <c r="T125" i="1"/>
  <c r="S125" i="1"/>
  <c r="R125" i="1"/>
  <c r="Q125" i="1"/>
  <c r="P125" i="1"/>
  <c r="N125" i="1"/>
  <c r="L125" i="1"/>
  <c r="K125" i="1"/>
  <c r="I125" i="1"/>
  <c r="W124" i="1"/>
  <c r="V124" i="1"/>
  <c r="U124" i="1"/>
  <c r="T124" i="1"/>
  <c r="S124" i="1"/>
  <c r="R124" i="1"/>
  <c r="Q124" i="1"/>
  <c r="P124" i="1"/>
  <c r="N124" i="1"/>
  <c r="L124" i="1"/>
  <c r="L134" i="1" s="1" a="1"/>
  <c r="L134" i="1" s="1"/>
  <c r="K124" i="1"/>
  <c r="I124" i="1"/>
  <c r="N123" i="1"/>
  <c r="I123" i="1"/>
  <c r="N122" i="1"/>
  <c r="I122" i="1"/>
  <c r="N121" i="1"/>
  <c r="I121" i="1"/>
  <c r="N120" i="1"/>
  <c r="I120" i="1"/>
  <c r="N119" i="1"/>
  <c r="I119" i="1"/>
  <c r="N118" i="1"/>
  <c r="I118" i="1"/>
  <c r="V117" i="1"/>
  <c r="T117" i="1"/>
  <c r="R117" i="1"/>
  <c r="P117" i="1"/>
  <c r="N117" i="1"/>
  <c r="K117" i="1"/>
  <c r="I117" i="1"/>
  <c r="W116" i="1"/>
  <c r="V116" i="1"/>
  <c r="U116" i="1"/>
  <c r="T116" i="1"/>
  <c r="S116" i="1"/>
  <c r="R116" i="1"/>
  <c r="Q116" i="1"/>
  <c r="P116" i="1"/>
  <c r="N116" i="1"/>
  <c r="L116" i="1"/>
  <c r="K116" i="1"/>
  <c r="I116" i="1"/>
  <c r="W115" i="1"/>
  <c r="V115" i="1"/>
  <c r="U115" i="1"/>
  <c r="T115" i="1"/>
  <c r="S115" i="1"/>
  <c r="R115" i="1"/>
  <c r="Q115" i="1"/>
  <c r="P115" i="1"/>
  <c r="N115" i="1"/>
  <c r="L115" i="1"/>
  <c r="K115" i="1"/>
  <c r="I115" i="1"/>
  <c r="W114" i="1"/>
  <c r="V114" i="1"/>
  <c r="U114" i="1"/>
  <c r="T114" i="1"/>
  <c r="S114" i="1"/>
  <c r="R114" i="1"/>
  <c r="Q114" i="1"/>
  <c r="P114" i="1"/>
  <c r="N114" i="1"/>
  <c r="L114" i="1"/>
  <c r="K114" i="1"/>
  <c r="I114" i="1"/>
  <c r="W113" i="1"/>
  <c r="V113" i="1"/>
  <c r="U113" i="1"/>
  <c r="T113" i="1"/>
  <c r="S113" i="1"/>
  <c r="R113" i="1"/>
  <c r="Q113" i="1"/>
  <c r="P113" i="1"/>
  <c r="N113" i="1"/>
  <c r="L113" i="1"/>
  <c r="K113" i="1"/>
  <c r="I113" i="1"/>
  <c r="W112" i="1"/>
  <c r="V112" i="1"/>
  <c r="U112" i="1"/>
  <c r="T112" i="1"/>
  <c r="S112" i="1"/>
  <c r="R112" i="1"/>
  <c r="Q112" i="1"/>
  <c r="P112" i="1"/>
  <c r="N112" i="1"/>
  <c r="L112" i="1"/>
  <c r="L120" i="1" s="1" a="1"/>
  <c r="L120" i="1" s="1"/>
  <c r="K112" i="1"/>
  <c r="I112" i="1"/>
  <c r="N105" i="1"/>
  <c r="I105" i="1"/>
  <c r="N104" i="1"/>
  <c r="I104" i="1"/>
  <c r="N103" i="1"/>
  <c r="I103" i="1"/>
  <c r="N102" i="1"/>
  <c r="I102" i="1"/>
  <c r="N101" i="1"/>
  <c r="I101" i="1"/>
  <c r="N100" i="1"/>
  <c r="I100" i="1"/>
  <c r="N99" i="1"/>
  <c r="I99" i="1"/>
  <c r="N98" i="1"/>
  <c r="I98" i="1"/>
  <c r="N97" i="1"/>
  <c r="I97" i="1"/>
  <c r="N96" i="1"/>
  <c r="I96" i="1"/>
  <c r="N95" i="1"/>
  <c r="I95" i="1"/>
  <c r="N94" i="1"/>
  <c r="I94" i="1"/>
  <c r="V93" i="1"/>
  <c r="T93" i="1"/>
  <c r="R93" i="1"/>
  <c r="P93" i="1"/>
  <c r="N93" i="1"/>
  <c r="K93" i="1"/>
  <c r="I93" i="1"/>
  <c r="W92" i="1"/>
  <c r="V92" i="1"/>
  <c r="U92" i="1"/>
  <c r="T92" i="1"/>
  <c r="S92" i="1"/>
  <c r="R92" i="1"/>
  <c r="Q92" i="1"/>
  <c r="P92" i="1"/>
  <c r="N92" i="1"/>
  <c r="L92" i="1"/>
  <c r="L93" i="1" s="1"/>
  <c r="K92" i="1"/>
  <c r="I92" i="1"/>
  <c r="W91" i="1"/>
  <c r="V91" i="1"/>
  <c r="U91" i="1"/>
  <c r="T91" i="1"/>
  <c r="S91" i="1"/>
  <c r="R91" i="1"/>
  <c r="Q91" i="1"/>
  <c r="P91" i="1"/>
  <c r="N91" i="1"/>
  <c r="L91" i="1"/>
  <c r="K91" i="1"/>
  <c r="I91" i="1"/>
  <c r="W90" i="1"/>
  <c r="V90" i="1"/>
  <c r="U90" i="1"/>
  <c r="T90" i="1"/>
  <c r="S90" i="1"/>
  <c r="R90" i="1"/>
  <c r="Q90" i="1"/>
  <c r="P90" i="1"/>
  <c r="N90" i="1"/>
  <c r="L90" i="1"/>
  <c r="K90" i="1"/>
  <c r="I90" i="1"/>
  <c r="W89" i="1"/>
  <c r="V89" i="1"/>
  <c r="U89" i="1"/>
  <c r="T89" i="1"/>
  <c r="S89" i="1"/>
  <c r="R89" i="1"/>
  <c r="Q89" i="1"/>
  <c r="P89" i="1"/>
  <c r="N89" i="1"/>
  <c r="L89" i="1"/>
  <c r="K89" i="1"/>
  <c r="I89" i="1"/>
  <c r="AF88" i="1"/>
  <c r="AE88" i="1"/>
  <c r="AD88" i="1"/>
  <c r="AC88" i="1"/>
  <c r="W88" i="1"/>
  <c r="V88" i="1"/>
  <c r="U88" i="1"/>
  <c r="T88" i="1"/>
  <c r="S88" i="1"/>
  <c r="R88" i="1"/>
  <c r="Q88" i="1"/>
  <c r="P88" i="1"/>
  <c r="N88" i="1"/>
  <c r="L88" i="1"/>
  <c r="L98" i="1" s="1" a="1"/>
  <c r="L98" i="1" s="1"/>
  <c r="K88" i="1"/>
  <c r="I88" i="1"/>
  <c r="AF87" i="1"/>
  <c r="AE87" i="1"/>
  <c r="AD87" i="1"/>
  <c r="AC87" i="1"/>
  <c r="N87" i="1"/>
  <c r="I87" i="1"/>
  <c r="AF86" i="1"/>
  <c r="AE86" i="1"/>
  <c r="AD86" i="1"/>
  <c r="AC86" i="1"/>
  <c r="N86" i="1"/>
  <c r="I86" i="1"/>
  <c r="AF85" i="1"/>
  <c r="AE85" i="1"/>
  <c r="AD85" i="1"/>
  <c r="AC85" i="1"/>
  <c r="N85" i="1"/>
  <c r="I85" i="1"/>
  <c r="AF84" i="1"/>
  <c r="AE84" i="1"/>
  <c r="AD84" i="1"/>
  <c r="AC84" i="1"/>
  <c r="N84" i="1"/>
  <c r="I84" i="1"/>
  <c r="AF83" i="1"/>
  <c r="AE83" i="1"/>
  <c r="AD83" i="1"/>
  <c r="AC83" i="1"/>
  <c r="N83" i="1"/>
  <c r="I83" i="1"/>
  <c r="AF82" i="1"/>
  <c r="AE82" i="1"/>
  <c r="AD82" i="1"/>
  <c r="AC82" i="1"/>
  <c r="N82" i="1"/>
  <c r="I82" i="1"/>
  <c r="AF81" i="1"/>
  <c r="AE81" i="1"/>
  <c r="AD81" i="1"/>
  <c r="AC81" i="1"/>
  <c r="V81" i="1"/>
  <c r="T81" i="1"/>
  <c r="R81" i="1"/>
  <c r="P81" i="1"/>
  <c r="N81" i="1"/>
  <c r="K81" i="1"/>
  <c r="I81" i="1"/>
  <c r="AF80" i="1"/>
  <c r="AE80" i="1"/>
  <c r="AD80" i="1"/>
  <c r="AC80" i="1"/>
  <c r="W80" i="1"/>
  <c r="V80" i="1"/>
  <c r="U80" i="1"/>
  <c r="T80" i="1"/>
  <c r="S80" i="1"/>
  <c r="R80" i="1"/>
  <c r="Q80" i="1"/>
  <c r="P80" i="1"/>
  <c r="N80" i="1"/>
  <c r="L80" i="1"/>
  <c r="K80" i="1"/>
  <c r="I80" i="1"/>
  <c r="AF79" i="1"/>
  <c r="AE79" i="1"/>
  <c r="AD79" i="1"/>
  <c r="AC79" i="1"/>
  <c r="W79" i="1"/>
  <c r="V79" i="1"/>
  <c r="U79" i="1"/>
  <c r="T79" i="1"/>
  <c r="S79" i="1"/>
  <c r="R79" i="1"/>
  <c r="Q79" i="1"/>
  <c r="P79" i="1"/>
  <c r="N79" i="1"/>
  <c r="L79" i="1"/>
  <c r="K79" i="1"/>
  <c r="I79" i="1"/>
  <c r="AF78" i="1"/>
  <c r="AE78" i="1"/>
  <c r="AD78" i="1"/>
  <c r="AC78" i="1"/>
  <c r="W78" i="1"/>
  <c r="V78" i="1"/>
  <c r="U78" i="1"/>
  <c r="T78" i="1"/>
  <c r="S78" i="1"/>
  <c r="R78" i="1"/>
  <c r="Q78" i="1"/>
  <c r="P78" i="1"/>
  <c r="N78" i="1"/>
  <c r="L78" i="1"/>
  <c r="K78" i="1"/>
  <c r="I78" i="1"/>
  <c r="AF77" i="1"/>
  <c r="AE77" i="1"/>
  <c r="AD77" i="1"/>
  <c r="AC77" i="1"/>
  <c r="W77" i="1"/>
  <c r="V77" i="1"/>
  <c r="U77" i="1"/>
  <c r="T77" i="1"/>
  <c r="S77" i="1"/>
  <c r="R77" i="1"/>
  <c r="Q77" i="1"/>
  <c r="P77" i="1"/>
  <c r="N77" i="1"/>
  <c r="L77" i="1"/>
  <c r="K77" i="1"/>
  <c r="I77" i="1"/>
  <c r="AF76" i="1"/>
  <c r="AE76" i="1"/>
  <c r="AD76" i="1"/>
  <c r="AC76" i="1"/>
  <c r="W76" i="1"/>
  <c r="V76" i="1"/>
  <c r="U76" i="1"/>
  <c r="T76" i="1"/>
  <c r="S76" i="1"/>
  <c r="R76" i="1"/>
  <c r="Q76" i="1"/>
  <c r="P76" i="1"/>
  <c r="N76" i="1"/>
  <c r="L76" i="1"/>
  <c r="L84" i="1" s="1" a="1"/>
  <c r="L84" i="1" s="1"/>
  <c r="K76" i="1"/>
  <c r="I76" i="1"/>
  <c r="AF75" i="1"/>
  <c r="AE75" i="1"/>
  <c r="AD75" i="1"/>
  <c r="AC75" i="1"/>
  <c r="AF74" i="1"/>
  <c r="AE74" i="1"/>
  <c r="AD74" i="1"/>
  <c r="AC74" i="1"/>
  <c r="AF73" i="1"/>
  <c r="AE73" i="1"/>
  <c r="AD73" i="1"/>
  <c r="AC73" i="1"/>
  <c r="AF72" i="1"/>
  <c r="AE72" i="1"/>
  <c r="AD72" i="1"/>
  <c r="AC72" i="1"/>
  <c r="AF71" i="1"/>
  <c r="AE71" i="1"/>
  <c r="AD71" i="1"/>
  <c r="AC71" i="1"/>
  <c r="AF70" i="1"/>
  <c r="AE70" i="1"/>
  <c r="AD70" i="1"/>
  <c r="AC70" i="1"/>
  <c r="AF69" i="1"/>
  <c r="AE69" i="1"/>
  <c r="AD69" i="1"/>
  <c r="AC69" i="1"/>
  <c r="N69" i="1"/>
  <c r="I69" i="1"/>
  <c r="AF68" i="1"/>
  <c r="AE68" i="1"/>
  <c r="AD68" i="1"/>
  <c r="AC68" i="1"/>
  <c r="N68" i="1"/>
  <c r="I68" i="1"/>
  <c r="AF67" i="1"/>
  <c r="AE67" i="1"/>
  <c r="AD67" i="1"/>
  <c r="AC67" i="1"/>
  <c r="N67" i="1"/>
  <c r="I67" i="1"/>
  <c r="AF66" i="1"/>
  <c r="AE66" i="1"/>
  <c r="AD66" i="1"/>
  <c r="AC66" i="1"/>
  <c r="N66" i="1"/>
  <c r="I66" i="1"/>
  <c r="AF65" i="1"/>
  <c r="AE65" i="1"/>
  <c r="AD65" i="1"/>
  <c r="AC65" i="1"/>
  <c r="N65" i="1"/>
  <c r="I65" i="1"/>
  <c r="AF64" i="1"/>
  <c r="AE64" i="1"/>
  <c r="AD64" i="1"/>
  <c r="AC64" i="1"/>
  <c r="N64" i="1"/>
  <c r="I64" i="1"/>
  <c r="AF63" i="1"/>
  <c r="AE63" i="1"/>
  <c r="AD63" i="1"/>
  <c r="AC63" i="1"/>
  <c r="N63" i="1"/>
  <c r="I63" i="1"/>
  <c r="AF62" i="1"/>
  <c r="AE62" i="1"/>
  <c r="AD62" i="1"/>
  <c r="AC62" i="1"/>
  <c r="N62" i="1"/>
  <c r="I62" i="1"/>
  <c r="AF61" i="1"/>
  <c r="AE61" i="1"/>
  <c r="AD61" i="1"/>
  <c r="AC61" i="1"/>
  <c r="N61" i="1"/>
  <c r="I61" i="1"/>
  <c r="AF60" i="1"/>
  <c r="AE60" i="1"/>
  <c r="AD60" i="1"/>
  <c r="AC60" i="1"/>
  <c r="N60" i="1"/>
  <c r="I60" i="1"/>
  <c r="AF59" i="1"/>
  <c r="AE59" i="1"/>
  <c r="AD59" i="1"/>
  <c r="AC59" i="1"/>
  <c r="N59" i="1"/>
  <c r="I59" i="1"/>
  <c r="N58" i="1"/>
  <c r="I58" i="1"/>
  <c r="V57" i="1"/>
  <c r="T57" i="1"/>
  <c r="R57" i="1"/>
  <c r="P57" i="1"/>
  <c r="N57" i="1"/>
  <c r="K57" i="1"/>
  <c r="I57" i="1"/>
  <c r="W56" i="1"/>
  <c r="V56" i="1"/>
  <c r="U56" i="1"/>
  <c r="T56" i="1"/>
  <c r="S56" i="1"/>
  <c r="R56" i="1"/>
  <c r="Q56" i="1"/>
  <c r="P56" i="1"/>
  <c r="N56" i="1"/>
  <c r="L56" i="1"/>
  <c r="L57" i="1" s="1"/>
  <c r="K56" i="1"/>
  <c r="I56" i="1"/>
  <c r="W55" i="1"/>
  <c r="V55" i="1"/>
  <c r="U55" i="1"/>
  <c r="T55" i="1"/>
  <c r="S55" i="1"/>
  <c r="R55" i="1"/>
  <c r="Q55" i="1"/>
  <c r="P55" i="1"/>
  <c r="N55" i="1"/>
  <c r="L55" i="1"/>
  <c r="K55" i="1"/>
  <c r="I55" i="1"/>
  <c r="W54" i="1"/>
  <c r="V54" i="1"/>
  <c r="U54" i="1"/>
  <c r="T54" i="1"/>
  <c r="S54" i="1"/>
  <c r="R54" i="1"/>
  <c r="Q54" i="1"/>
  <c r="P54" i="1"/>
  <c r="N54" i="1"/>
  <c r="L54" i="1"/>
  <c r="K54" i="1"/>
  <c r="I54" i="1"/>
  <c r="W53" i="1"/>
  <c r="V53" i="1"/>
  <c r="U53" i="1"/>
  <c r="T53" i="1"/>
  <c r="S53" i="1"/>
  <c r="R53" i="1"/>
  <c r="Q53" i="1"/>
  <c r="P53" i="1"/>
  <c r="N53" i="1"/>
  <c r="L53" i="1"/>
  <c r="K53" i="1"/>
  <c r="I53" i="1"/>
  <c r="W52" i="1"/>
  <c r="V52" i="1"/>
  <c r="U52" i="1"/>
  <c r="T52" i="1"/>
  <c r="S52" i="1"/>
  <c r="R52" i="1"/>
  <c r="Q52" i="1"/>
  <c r="P52" i="1"/>
  <c r="N52" i="1"/>
  <c r="L52" i="1"/>
  <c r="L62" i="1" s="1" a="1"/>
  <c r="L62" i="1" s="1"/>
  <c r="K52" i="1"/>
  <c r="I52" i="1"/>
  <c r="N51" i="1"/>
  <c r="I51" i="1"/>
  <c r="N50" i="1"/>
  <c r="I50" i="1"/>
  <c r="N49" i="1"/>
  <c r="I49" i="1"/>
  <c r="N48" i="1"/>
  <c r="I48" i="1"/>
  <c r="N47" i="1"/>
  <c r="I47" i="1"/>
  <c r="N46" i="1"/>
  <c r="I46" i="1"/>
  <c r="V45" i="1"/>
  <c r="T45" i="1"/>
  <c r="R45" i="1"/>
  <c r="P45" i="1"/>
  <c r="N45" i="1"/>
  <c r="K45" i="1"/>
  <c r="I45" i="1"/>
  <c r="W44" i="1"/>
  <c r="V44" i="1"/>
  <c r="U44" i="1"/>
  <c r="T44" i="1"/>
  <c r="S44" i="1"/>
  <c r="R44" i="1"/>
  <c r="Q44" i="1"/>
  <c r="P44" i="1"/>
  <c r="N44" i="1"/>
  <c r="L44" i="1"/>
  <c r="K44" i="1"/>
  <c r="I44" i="1"/>
  <c r="AF43" i="1"/>
  <c r="AE43" i="1"/>
  <c r="AD43" i="1"/>
  <c r="AC43" i="1"/>
  <c r="W43" i="1"/>
  <c r="V43" i="1"/>
  <c r="U43" i="1"/>
  <c r="T43" i="1"/>
  <c r="S43" i="1"/>
  <c r="R43" i="1"/>
  <c r="Q43" i="1"/>
  <c r="P43" i="1"/>
  <c r="N43" i="1"/>
  <c r="L43" i="1"/>
  <c r="K43" i="1"/>
  <c r="I43" i="1"/>
  <c r="AF42" i="1"/>
  <c r="AE42" i="1"/>
  <c r="AD42" i="1"/>
  <c r="AC42" i="1"/>
  <c r="W42" i="1"/>
  <c r="V42" i="1"/>
  <c r="U42" i="1"/>
  <c r="T42" i="1"/>
  <c r="S42" i="1"/>
  <c r="R42" i="1"/>
  <c r="Q42" i="1"/>
  <c r="P42" i="1"/>
  <c r="N42" i="1"/>
  <c r="L42" i="1"/>
  <c r="K42" i="1"/>
  <c r="I42" i="1"/>
  <c r="AF41" i="1"/>
  <c r="AE41" i="1"/>
  <c r="AD41" i="1"/>
  <c r="AC41" i="1"/>
  <c r="W41" i="1"/>
  <c r="V41" i="1"/>
  <c r="U41" i="1"/>
  <c r="T41" i="1"/>
  <c r="S41" i="1"/>
  <c r="R41" i="1"/>
  <c r="Q41" i="1"/>
  <c r="P41" i="1"/>
  <c r="N41" i="1"/>
  <c r="L41" i="1"/>
  <c r="K41" i="1"/>
  <c r="I41" i="1"/>
  <c r="AF40" i="1"/>
  <c r="AE40" i="1"/>
  <c r="AD40" i="1"/>
  <c r="AC40" i="1"/>
  <c r="W40" i="1"/>
  <c r="V40" i="1"/>
  <c r="U40" i="1"/>
  <c r="T40" i="1"/>
  <c r="S40" i="1"/>
  <c r="R40" i="1"/>
  <c r="Q40" i="1"/>
  <c r="P40" i="1"/>
  <c r="N40" i="1"/>
  <c r="L40" i="1"/>
  <c r="L48" i="1" s="1" a="1"/>
  <c r="L48" i="1" s="1"/>
  <c r="K40" i="1"/>
  <c r="I40" i="1"/>
  <c r="AF39" i="1"/>
  <c r="AE39" i="1"/>
  <c r="AD39" i="1"/>
  <c r="AC39" i="1"/>
  <c r="AF38" i="1"/>
  <c r="AE38" i="1"/>
  <c r="AD38" i="1"/>
  <c r="AC38" i="1"/>
  <c r="AF37" i="1"/>
  <c r="AE37" i="1"/>
  <c r="AD37" i="1"/>
  <c r="AC37" i="1"/>
  <c r="AF36" i="1"/>
  <c r="AE36" i="1"/>
  <c r="AD36" i="1"/>
  <c r="AC36" i="1"/>
  <c r="AF35" i="1"/>
  <c r="AE35" i="1"/>
  <c r="AD35" i="1"/>
  <c r="AC35" i="1"/>
  <c r="AF34" i="1"/>
  <c r="AE34" i="1"/>
  <c r="AD34" i="1"/>
  <c r="AC34" i="1"/>
  <c r="AF33" i="1"/>
  <c r="AE33" i="1"/>
  <c r="AD33" i="1"/>
  <c r="AC33" i="1"/>
  <c r="N33" i="1"/>
  <c r="I33" i="1"/>
  <c r="AF32" i="1"/>
  <c r="AE32" i="1"/>
  <c r="AD32" i="1"/>
  <c r="AC32" i="1"/>
  <c r="N32" i="1"/>
  <c r="I32" i="1"/>
  <c r="AF31" i="1"/>
  <c r="AE31" i="1"/>
  <c r="AD31" i="1"/>
  <c r="AC31" i="1"/>
  <c r="N31" i="1"/>
  <c r="I31" i="1"/>
  <c r="AF30" i="1"/>
  <c r="AE30" i="1"/>
  <c r="AD30" i="1"/>
  <c r="AC30" i="1"/>
  <c r="N30" i="1"/>
  <c r="I30" i="1"/>
  <c r="AF29" i="1"/>
  <c r="AE29" i="1"/>
  <c r="AD29" i="1"/>
  <c r="AC29" i="1"/>
  <c r="N29" i="1"/>
  <c r="I29" i="1"/>
  <c r="AF28" i="1"/>
  <c r="AE28" i="1"/>
  <c r="AD28" i="1"/>
  <c r="AC28" i="1"/>
  <c r="N28" i="1"/>
  <c r="I28" i="1"/>
  <c r="AF27" i="1"/>
  <c r="AE27" i="1"/>
  <c r="AD27" i="1"/>
  <c r="AC27" i="1"/>
  <c r="N27" i="1"/>
  <c r="I27" i="1"/>
  <c r="AF26" i="1"/>
  <c r="AE26" i="1"/>
  <c r="AD26" i="1"/>
  <c r="AC26" i="1"/>
  <c r="N26" i="1"/>
  <c r="I26" i="1"/>
  <c r="AF25" i="1"/>
  <c r="AE25" i="1"/>
  <c r="AD25" i="1"/>
  <c r="AC25" i="1"/>
  <c r="N25" i="1"/>
  <c r="I25" i="1"/>
  <c r="AF24" i="1"/>
  <c r="AE24" i="1"/>
  <c r="AD24" i="1"/>
  <c r="AC24" i="1"/>
  <c r="N24" i="1"/>
  <c r="I24" i="1"/>
  <c r="AF23" i="1"/>
  <c r="AE23" i="1"/>
  <c r="AD23" i="1"/>
  <c r="AC23" i="1"/>
  <c r="N23" i="1"/>
  <c r="I23" i="1"/>
  <c r="AF22" i="1"/>
  <c r="AE22" i="1"/>
  <c r="AD22" i="1"/>
  <c r="AC22" i="1"/>
  <c r="N22" i="1"/>
  <c r="I22" i="1"/>
  <c r="AF21" i="1"/>
  <c r="AE21" i="1"/>
  <c r="AD21" i="1"/>
  <c r="AC21" i="1"/>
  <c r="V21" i="1"/>
  <c r="T21" i="1"/>
  <c r="R21" i="1"/>
  <c r="P21" i="1"/>
  <c r="N21" i="1"/>
  <c r="K21" i="1"/>
  <c r="I21" i="1"/>
  <c r="AF20" i="1"/>
  <c r="AE20" i="1"/>
  <c r="AD20" i="1"/>
  <c r="AC20" i="1"/>
  <c r="W20" i="1"/>
  <c r="V20" i="1"/>
  <c r="U20" i="1"/>
  <c r="T20" i="1"/>
  <c r="S20" i="1"/>
  <c r="R20" i="1"/>
  <c r="Q20" i="1"/>
  <c r="P20" i="1"/>
  <c r="N20" i="1"/>
  <c r="L20" i="1"/>
  <c r="L21" i="1" s="1"/>
  <c r="K20" i="1"/>
  <c r="I20" i="1"/>
  <c r="AF19" i="1"/>
  <c r="AE19" i="1"/>
  <c r="AD19" i="1"/>
  <c r="AC19" i="1"/>
  <c r="W19" i="1"/>
  <c r="V19" i="1"/>
  <c r="U19" i="1"/>
  <c r="T19" i="1"/>
  <c r="S19" i="1"/>
  <c r="R19" i="1"/>
  <c r="Q19" i="1"/>
  <c r="P19" i="1"/>
  <c r="N19" i="1"/>
  <c r="L19" i="1"/>
  <c r="K19" i="1"/>
  <c r="I19" i="1"/>
  <c r="AF18" i="1"/>
  <c r="AE18" i="1"/>
  <c r="AD18" i="1"/>
  <c r="AC18" i="1"/>
  <c r="W18" i="1"/>
  <c r="V18" i="1"/>
  <c r="U18" i="1"/>
  <c r="T18" i="1"/>
  <c r="S18" i="1"/>
  <c r="R18" i="1"/>
  <c r="Q18" i="1"/>
  <c r="P18" i="1"/>
  <c r="N18" i="1"/>
  <c r="L18" i="1"/>
  <c r="K18" i="1"/>
  <c r="I18" i="1"/>
  <c r="AF17" i="1"/>
  <c r="AE17" i="1"/>
  <c r="AD17" i="1"/>
  <c r="AC17" i="1"/>
  <c r="W17" i="1"/>
  <c r="V17" i="1"/>
  <c r="U17" i="1"/>
  <c r="T17" i="1"/>
  <c r="S17" i="1"/>
  <c r="R17" i="1"/>
  <c r="Q17" i="1"/>
  <c r="P17" i="1"/>
  <c r="N17" i="1"/>
  <c r="L17" i="1"/>
  <c r="K17" i="1"/>
  <c r="I17" i="1"/>
  <c r="AF16" i="1"/>
  <c r="AE16" i="1"/>
  <c r="AD16" i="1"/>
  <c r="AC16" i="1"/>
  <c r="W16" i="1"/>
  <c r="V16" i="1"/>
  <c r="U16" i="1"/>
  <c r="T16" i="1"/>
  <c r="S16" i="1"/>
  <c r="R16" i="1"/>
  <c r="Q16" i="1"/>
  <c r="P16" i="1"/>
  <c r="N16" i="1"/>
  <c r="L16" i="1"/>
  <c r="L26" i="1" s="1" a="1"/>
  <c r="L26" i="1" s="1"/>
  <c r="K16" i="1"/>
  <c r="I16" i="1"/>
  <c r="AF15" i="1"/>
  <c r="AE15" i="1"/>
  <c r="AD15" i="1"/>
  <c r="AC15" i="1"/>
  <c r="N15" i="1"/>
  <c r="I15" i="1"/>
  <c r="AF14" i="1"/>
  <c r="AE14" i="1"/>
  <c r="AD14" i="1"/>
  <c r="AC14" i="1"/>
  <c r="N14" i="1"/>
  <c r="I14" i="1"/>
  <c r="N13" i="1"/>
  <c r="I13" i="1"/>
  <c r="N12" i="1"/>
  <c r="I12" i="1"/>
  <c r="N11" i="1"/>
  <c r="I11" i="1"/>
  <c r="N10" i="1"/>
  <c r="I10" i="1"/>
  <c r="V9" i="1"/>
  <c r="T9" i="1"/>
  <c r="R9" i="1"/>
  <c r="P9" i="1"/>
  <c r="N9" i="1"/>
  <c r="K9" i="1"/>
  <c r="I9" i="1"/>
  <c r="W8" i="1"/>
  <c r="V8" i="1"/>
  <c r="U8" i="1"/>
  <c r="T8" i="1"/>
  <c r="S8" i="1"/>
  <c r="R8" i="1"/>
  <c r="Q8" i="1"/>
  <c r="P8" i="1"/>
  <c r="N8" i="1"/>
  <c r="L8" i="1"/>
  <c r="L9" i="1" s="1"/>
  <c r="K8" i="1"/>
  <c r="I8" i="1"/>
  <c r="AE7" i="1"/>
  <c r="AD7" i="1"/>
  <c r="AC7" i="1"/>
  <c r="AB7" i="1"/>
  <c r="W7" i="1"/>
  <c r="V7" i="1"/>
  <c r="U7" i="1"/>
  <c r="T7" i="1"/>
  <c r="S7" i="1"/>
  <c r="R7" i="1"/>
  <c r="Q7" i="1"/>
  <c r="P7" i="1"/>
  <c r="N7" i="1"/>
  <c r="L7" i="1"/>
  <c r="K7" i="1"/>
  <c r="I7" i="1"/>
  <c r="W6" i="1"/>
  <c r="V6" i="1"/>
  <c r="U6" i="1"/>
  <c r="T6" i="1"/>
  <c r="S6" i="1"/>
  <c r="R6" i="1"/>
  <c r="Q6" i="1"/>
  <c r="P6" i="1"/>
  <c r="N6" i="1"/>
  <c r="L6" i="1"/>
  <c r="K6" i="1"/>
  <c r="I6" i="1"/>
  <c r="W5" i="1"/>
  <c r="V5" i="1"/>
  <c r="U5" i="1"/>
  <c r="T5" i="1"/>
  <c r="S5" i="1"/>
  <c r="R5" i="1"/>
  <c r="Q5" i="1"/>
  <c r="P5" i="1"/>
  <c r="N5" i="1"/>
  <c r="L5" i="1"/>
  <c r="K5" i="1"/>
  <c r="I5" i="1"/>
  <c r="W4" i="1"/>
  <c r="V4" i="1"/>
  <c r="U4" i="1"/>
  <c r="T4" i="1"/>
  <c r="S4" i="1"/>
  <c r="R4" i="1"/>
  <c r="Q4" i="1"/>
  <c r="P4" i="1"/>
  <c r="N4" i="1"/>
  <c r="L4" i="1"/>
  <c r="L12" i="1" s="1" a="1"/>
  <c r="L12" i="1" s="1"/>
  <c r="K4" i="1"/>
  <c r="I4" i="1"/>
  <c r="G249" i="21"/>
  <c r="F249" i="21"/>
  <c r="E249" i="21"/>
  <c r="D249" i="21"/>
  <c r="G248" i="21"/>
  <c r="F248" i="21"/>
  <c r="E248" i="21"/>
  <c r="D248" i="21"/>
  <c r="G247" i="21"/>
  <c r="F247" i="21"/>
  <c r="E247" i="21"/>
  <c r="D247" i="21"/>
  <c r="G246" i="21"/>
  <c r="F246" i="21"/>
  <c r="E246" i="21"/>
  <c r="D246" i="21"/>
  <c r="G245" i="21"/>
  <c r="F245" i="21"/>
  <c r="E245" i="21"/>
  <c r="D245" i="21"/>
  <c r="G244" i="21"/>
  <c r="F244" i="21"/>
  <c r="E244" i="21"/>
  <c r="D244" i="21"/>
  <c r="G243" i="21"/>
  <c r="F243" i="21"/>
  <c r="E243" i="21"/>
  <c r="D243" i="21"/>
  <c r="G242" i="21"/>
  <c r="F242" i="21"/>
  <c r="E242" i="21"/>
  <c r="D242" i="21"/>
  <c r="G241" i="21"/>
  <c r="F241" i="21"/>
  <c r="E241" i="21"/>
  <c r="D241" i="21"/>
  <c r="G240" i="21"/>
  <c r="F240" i="21"/>
  <c r="E240" i="21"/>
  <c r="D240" i="21"/>
  <c r="G239" i="21"/>
  <c r="F239" i="21"/>
  <c r="E239" i="21"/>
  <c r="D239" i="21"/>
  <c r="G238" i="21"/>
  <c r="F238" i="21"/>
  <c r="E238" i="21"/>
  <c r="D238" i="21"/>
  <c r="G237" i="21"/>
  <c r="F237" i="21"/>
  <c r="E237" i="21"/>
  <c r="D237" i="21"/>
  <c r="G236" i="21"/>
  <c r="F236" i="21"/>
  <c r="E236" i="21"/>
  <c r="D236" i="21"/>
  <c r="G235" i="21"/>
  <c r="F235" i="21"/>
  <c r="E235" i="21"/>
  <c r="D235" i="21"/>
  <c r="G234" i="21"/>
  <c r="F234" i="21"/>
  <c r="E234" i="21"/>
  <c r="D234" i="21"/>
  <c r="G233" i="21"/>
  <c r="F233" i="21"/>
  <c r="E233" i="21"/>
  <c r="D233" i="21"/>
  <c r="G232" i="21"/>
  <c r="F232" i="21"/>
  <c r="E232" i="21"/>
  <c r="D232" i="21"/>
  <c r="G231" i="21"/>
  <c r="F231" i="21"/>
  <c r="E231" i="21"/>
  <c r="D231" i="21"/>
  <c r="G230" i="21"/>
  <c r="F230" i="21"/>
  <c r="E230" i="21"/>
  <c r="D230" i="21"/>
  <c r="G229" i="21"/>
  <c r="F229" i="21"/>
  <c r="E229" i="21"/>
  <c r="D229" i="21"/>
  <c r="G228" i="21"/>
  <c r="F228" i="21"/>
  <c r="E228" i="21"/>
  <c r="D228" i="21"/>
  <c r="G227" i="21"/>
  <c r="F227" i="21"/>
  <c r="E227" i="21"/>
  <c r="D227" i="21"/>
  <c r="G226" i="21"/>
  <c r="F226" i="21"/>
  <c r="E226" i="21"/>
  <c r="D226" i="21"/>
  <c r="G225" i="21"/>
  <c r="F225" i="21"/>
  <c r="E225" i="21"/>
  <c r="D225" i="21"/>
  <c r="G224" i="21"/>
  <c r="F224" i="21"/>
  <c r="E224" i="21"/>
  <c r="D224" i="21"/>
  <c r="G223" i="21"/>
  <c r="F223" i="21"/>
  <c r="E223" i="21"/>
  <c r="D223" i="21"/>
  <c r="G222" i="21"/>
  <c r="F222" i="21"/>
  <c r="E222" i="21"/>
  <c r="D222" i="21"/>
  <c r="G221" i="21"/>
  <c r="F221" i="21"/>
  <c r="E221" i="21"/>
  <c r="D221" i="21"/>
  <c r="G220" i="21"/>
  <c r="F220" i="21"/>
  <c r="E220" i="21"/>
  <c r="D220" i="21"/>
  <c r="G213" i="21"/>
  <c r="F213" i="21"/>
  <c r="E213" i="21"/>
  <c r="D213" i="21"/>
  <c r="G212" i="21"/>
  <c r="F212" i="21"/>
  <c r="E212" i="21"/>
  <c r="D212" i="21"/>
  <c r="G211" i="21"/>
  <c r="F211" i="21"/>
  <c r="E211" i="21"/>
  <c r="D211" i="21"/>
  <c r="G210" i="21"/>
  <c r="F210" i="21"/>
  <c r="E210" i="21"/>
  <c r="D210" i="21"/>
  <c r="G209" i="21"/>
  <c r="F209" i="21"/>
  <c r="E209" i="21"/>
  <c r="D209" i="21"/>
  <c r="G208" i="21"/>
  <c r="F208" i="21"/>
  <c r="E208" i="21"/>
  <c r="D208" i="21"/>
  <c r="G207" i="21"/>
  <c r="F207" i="21"/>
  <c r="E207" i="21"/>
  <c r="D207" i="21"/>
  <c r="G206" i="21"/>
  <c r="F206" i="21"/>
  <c r="E206" i="21"/>
  <c r="D206" i="21"/>
  <c r="G205" i="21"/>
  <c r="F205" i="21"/>
  <c r="E205" i="21"/>
  <c r="D205" i="21"/>
  <c r="G204" i="21"/>
  <c r="F204" i="21"/>
  <c r="E204" i="21"/>
  <c r="D204" i="21"/>
  <c r="G203" i="21"/>
  <c r="F203" i="21"/>
  <c r="E203" i="21"/>
  <c r="D203" i="21"/>
  <c r="G202" i="21"/>
  <c r="F202" i="21"/>
  <c r="E202" i="21"/>
  <c r="D202" i="21"/>
  <c r="G201" i="21"/>
  <c r="F201" i="21"/>
  <c r="E201" i="21"/>
  <c r="D201" i="21"/>
  <c r="G200" i="21"/>
  <c r="F200" i="21"/>
  <c r="E200" i="21"/>
  <c r="D200" i="21"/>
  <c r="G199" i="21"/>
  <c r="F199" i="21"/>
  <c r="E199" i="21"/>
  <c r="D199" i="21"/>
  <c r="G198" i="21"/>
  <c r="F198" i="21"/>
  <c r="E198" i="21"/>
  <c r="D198" i="21"/>
  <c r="G197" i="21"/>
  <c r="F197" i="21"/>
  <c r="E197" i="21"/>
  <c r="D197" i="21"/>
  <c r="G196" i="21"/>
  <c r="F196" i="21"/>
  <c r="E196" i="21"/>
  <c r="D196" i="21"/>
  <c r="G195" i="21"/>
  <c r="F195" i="21"/>
  <c r="E195" i="21"/>
  <c r="D195" i="21"/>
  <c r="G194" i="21"/>
  <c r="F194" i="21"/>
  <c r="E194" i="21"/>
  <c r="D194" i="21"/>
  <c r="G193" i="21"/>
  <c r="F193" i="21"/>
  <c r="E193" i="21"/>
  <c r="D193" i="21"/>
  <c r="G192" i="21"/>
  <c r="F192" i="21"/>
  <c r="E192" i="21"/>
  <c r="D192" i="21"/>
  <c r="G191" i="21"/>
  <c r="F191" i="21"/>
  <c r="E191" i="21"/>
  <c r="D191" i="21"/>
  <c r="G190" i="21"/>
  <c r="F190" i="21"/>
  <c r="E190" i="21"/>
  <c r="D190" i="21"/>
  <c r="G189" i="21"/>
  <c r="F189" i="21"/>
  <c r="E189" i="21"/>
  <c r="D189" i="21"/>
  <c r="G188" i="21"/>
  <c r="F188" i="21"/>
  <c r="E188" i="21"/>
  <c r="D188" i="21"/>
  <c r="G187" i="21"/>
  <c r="F187" i="21"/>
  <c r="E187" i="21"/>
  <c r="D187" i="21"/>
  <c r="G186" i="21"/>
  <c r="F186" i="21"/>
  <c r="E186" i="21"/>
  <c r="D186" i="21"/>
  <c r="G185" i="21"/>
  <c r="F185" i="21"/>
  <c r="E185" i="21"/>
  <c r="D185" i="21"/>
  <c r="G184" i="21"/>
  <c r="F184" i="21"/>
  <c r="E184" i="21"/>
  <c r="D184" i="21"/>
  <c r="G177" i="21"/>
  <c r="F177" i="21"/>
  <c r="E177" i="21"/>
  <c r="D177" i="21"/>
  <c r="G176" i="21"/>
  <c r="F176" i="21"/>
  <c r="E176" i="21"/>
  <c r="D176" i="21"/>
  <c r="G175" i="21"/>
  <c r="F175" i="21"/>
  <c r="E175" i="21"/>
  <c r="D175" i="21"/>
  <c r="G174" i="21"/>
  <c r="F174" i="21"/>
  <c r="E174" i="21"/>
  <c r="D174" i="21"/>
  <c r="G173" i="21"/>
  <c r="F173" i="21"/>
  <c r="E173" i="21"/>
  <c r="D173" i="21"/>
  <c r="G172" i="21"/>
  <c r="F172" i="21"/>
  <c r="E172" i="21"/>
  <c r="D172" i="21"/>
  <c r="G171" i="21"/>
  <c r="F171" i="21"/>
  <c r="E171" i="21"/>
  <c r="D171" i="21"/>
  <c r="G170" i="21"/>
  <c r="F170" i="21"/>
  <c r="E170" i="21"/>
  <c r="D170" i="21"/>
  <c r="G169" i="21"/>
  <c r="F169" i="21"/>
  <c r="E169" i="21"/>
  <c r="D169" i="21"/>
  <c r="G168" i="21"/>
  <c r="F168" i="21"/>
  <c r="E168" i="21"/>
  <c r="D168" i="21"/>
  <c r="G167" i="21"/>
  <c r="F167" i="21"/>
  <c r="E167" i="21"/>
  <c r="D167" i="21"/>
  <c r="G166" i="21"/>
  <c r="F166" i="21"/>
  <c r="E166" i="21"/>
  <c r="D166" i="21"/>
  <c r="G165" i="21"/>
  <c r="F165" i="21"/>
  <c r="E165" i="21"/>
  <c r="D165" i="21"/>
  <c r="G164" i="21"/>
  <c r="F164" i="21"/>
  <c r="E164" i="21"/>
  <c r="D164" i="21"/>
  <c r="G163" i="21"/>
  <c r="F163" i="21"/>
  <c r="E163" i="21"/>
  <c r="D163" i="21"/>
  <c r="G162" i="21"/>
  <c r="F162" i="21"/>
  <c r="E162" i="21"/>
  <c r="D162" i="21"/>
  <c r="G161" i="21"/>
  <c r="F161" i="21"/>
  <c r="E161" i="21"/>
  <c r="D161" i="21"/>
  <c r="G160" i="21"/>
  <c r="F160" i="21"/>
  <c r="E160" i="21"/>
  <c r="D160" i="21"/>
  <c r="G159" i="21"/>
  <c r="F159" i="21"/>
  <c r="E159" i="21"/>
  <c r="D159" i="21"/>
  <c r="G158" i="21"/>
  <c r="F158" i="21"/>
  <c r="E158" i="21"/>
  <c r="D158" i="21"/>
  <c r="G157" i="21"/>
  <c r="F157" i="21"/>
  <c r="E157" i="21"/>
  <c r="D157" i="21"/>
  <c r="G156" i="21"/>
  <c r="F156" i="21"/>
  <c r="E156" i="21"/>
  <c r="D156" i="21"/>
  <c r="G155" i="21"/>
  <c r="F155" i="21"/>
  <c r="E155" i="21"/>
  <c r="D155" i="21"/>
  <c r="G154" i="21"/>
  <c r="F154" i="21"/>
  <c r="E154" i="21"/>
  <c r="D154" i="21"/>
  <c r="G153" i="21"/>
  <c r="F153" i="21"/>
  <c r="E153" i="21"/>
  <c r="D153" i="21"/>
  <c r="G152" i="21"/>
  <c r="F152" i="21"/>
  <c r="E152" i="21"/>
  <c r="D152" i="21"/>
  <c r="G151" i="21"/>
  <c r="F151" i="21"/>
  <c r="E151" i="21"/>
  <c r="D151" i="21"/>
  <c r="G150" i="21"/>
  <c r="F150" i="21"/>
  <c r="E150" i="21"/>
  <c r="D150" i="21"/>
  <c r="G149" i="21"/>
  <c r="F149" i="21"/>
  <c r="E149" i="21"/>
  <c r="D149" i="21"/>
  <c r="G148" i="21"/>
  <c r="F148" i="21"/>
  <c r="E148" i="21"/>
  <c r="D148" i="21"/>
  <c r="G141" i="21"/>
  <c r="F141" i="21"/>
  <c r="E141" i="21"/>
  <c r="D141" i="21"/>
  <c r="G140" i="21"/>
  <c r="F140" i="21"/>
  <c r="E140" i="21"/>
  <c r="D140" i="21"/>
  <c r="G139" i="21"/>
  <c r="F139" i="21"/>
  <c r="E139" i="21"/>
  <c r="D139" i="21"/>
  <c r="G138" i="21"/>
  <c r="F138" i="21"/>
  <c r="E138" i="21"/>
  <c r="D138" i="21"/>
  <c r="G137" i="21"/>
  <c r="F137" i="21"/>
  <c r="E137" i="21"/>
  <c r="D137" i="21"/>
  <c r="G136" i="21"/>
  <c r="F136" i="21"/>
  <c r="E136" i="21"/>
  <c r="D136" i="21"/>
  <c r="G135" i="21"/>
  <c r="F135" i="21"/>
  <c r="E135" i="21"/>
  <c r="D135" i="21"/>
  <c r="G134" i="21"/>
  <c r="F134" i="21"/>
  <c r="E134" i="21"/>
  <c r="D134" i="21"/>
  <c r="G133" i="21"/>
  <c r="F133" i="21"/>
  <c r="E133" i="21"/>
  <c r="D133" i="21"/>
  <c r="G132" i="21"/>
  <c r="F132" i="21"/>
  <c r="E132" i="21"/>
  <c r="D132" i="21"/>
  <c r="G131" i="21"/>
  <c r="F131" i="21"/>
  <c r="E131" i="21"/>
  <c r="D131" i="21"/>
  <c r="G130" i="21"/>
  <c r="F130" i="21"/>
  <c r="E130" i="21"/>
  <c r="D130" i="21"/>
  <c r="G129" i="21"/>
  <c r="F129" i="21"/>
  <c r="E129" i="21"/>
  <c r="D129" i="21"/>
  <c r="G128" i="21"/>
  <c r="F128" i="21"/>
  <c r="E128" i="21"/>
  <c r="D128" i="21"/>
  <c r="G127" i="21"/>
  <c r="F127" i="21"/>
  <c r="E127" i="21"/>
  <c r="D127" i="21"/>
  <c r="G126" i="21"/>
  <c r="F126" i="21"/>
  <c r="E126" i="21"/>
  <c r="D126" i="21"/>
  <c r="G125" i="21"/>
  <c r="F125" i="21"/>
  <c r="E125" i="21"/>
  <c r="D125" i="21"/>
  <c r="G124" i="21"/>
  <c r="F124" i="21"/>
  <c r="E124" i="21"/>
  <c r="D124" i="21"/>
  <c r="G123" i="21"/>
  <c r="F123" i="21"/>
  <c r="E123" i="21"/>
  <c r="D123" i="21"/>
  <c r="G122" i="21"/>
  <c r="F122" i="21"/>
  <c r="E122" i="21"/>
  <c r="D122" i="21"/>
  <c r="G121" i="21"/>
  <c r="F121" i="21"/>
  <c r="E121" i="21"/>
  <c r="D121" i="21"/>
  <c r="G120" i="21"/>
  <c r="F120" i="21"/>
  <c r="E120" i="21"/>
  <c r="D120" i="21"/>
  <c r="G119" i="21"/>
  <c r="F119" i="21"/>
  <c r="E119" i="21"/>
  <c r="D119" i="21"/>
  <c r="G118" i="21"/>
  <c r="F118" i="21"/>
  <c r="E118" i="21"/>
  <c r="D118" i="21"/>
  <c r="G117" i="21"/>
  <c r="F117" i="21"/>
  <c r="E117" i="21"/>
  <c r="D117" i="21"/>
  <c r="G116" i="21"/>
  <c r="F116" i="21"/>
  <c r="E116" i="21"/>
  <c r="D116" i="21"/>
  <c r="G115" i="21"/>
  <c r="F115" i="21"/>
  <c r="E115" i="21"/>
  <c r="D115" i="21"/>
  <c r="G114" i="21"/>
  <c r="F114" i="21"/>
  <c r="E114" i="21"/>
  <c r="D114" i="21"/>
  <c r="G113" i="21"/>
  <c r="F113" i="21"/>
  <c r="E113" i="21"/>
  <c r="D113" i="21"/>
  <c r="G112" i="21"/>
  <c r="F112" i="21"/>
  <c r="E112" i="21"/>
  <c r="D112" i="21"/>
  <c r="G105" i="21"/>
  <c r="F105" i="21"/>
  <c r="E105" i="21"/>
  <c r="D105" i="21"/>
  <c r="G104" i="21"/>
  <c r="F104" i="21"/>
  <c r="E104" i="21"/>
  <c r="D104" i="21"/>
  <c r="G103" i="21"/>
  <c r="F103" i="21"/>
  <c r="E103" i="21"/>
  <c r="D103" i="21"/>
  <c r="G102" i="21"/>
  <c r="F102" i="21"/>
  <c r="E102" i="21"/>
  <c r="D102" i="21"/>
  <c r="G101" i="21"/>
  <c r="F101" i="21"/>
  <c r="E101" i="21"/>
  <c r="D101" i="21"/>
  <c r="G100" i="21"/>
  <c r="F100" i="21"/>
  <c r="E100" i="21"/>
  <c r="D100" i="21"/>
  <c r="G99" i="21"/>
  <c r="F99" i="21"/>
  <c r="E99" i="21"/>
  <c r="D99" i="21"/>
  <c r="G98" i="21"/>
  <c r="F98" i="21"/>
  <c r="E98" i="21"/>
  <c r="D98" i="21"/>
  <c r="G97" i="21"/>
  <c r="F97" i="21"/>
  <c r="E97" i="21"/>
  <c r="D97" i="21"/>
  <c r="G96" i="21"/>
  <c r="F96" i="21"/>
  <c r="E96" i="21"/>
  <c r="D96" i="21"/>
  <c r="G95" i="21"/>
  <c r="F95" i="21"/>
  <c r="E95" i="21"/>
  <c r="D95" i="21"/>
  <c r="G94" i="21"/>
  <c r="F94" i="21"/>
  <c r="E94" i="21"/>
  <c r="D94" i="21"/>
  <c r="G93" i="21"/>
  <c r="F93" i="21"/>
  <c r="E93" i="21"/>
  <c r="D93" i="21"/>
  <c r="G92" i="21"/>
  <c r="F92" i="21"/>
  <c r="E92" i="21"/>
  <c r="D92" i="21"/>
  <c r="G91" i="21"/>
  <c r="F91" i="21"/>
  <c r="E91" i="21"/>
  <c r="D91" i="21"/>
  <c r="G90" i="21"/>
  <c r="F90" i="21"/>
  <c r="E90" i="21"/>
  <c r="D90" i="21"/>
  <c r="G89" i="21"/>
  <c r="F89" i="21"/>
  <c r="E89" i="21"/>
  <c r="D89" i="21"/>
  <c r="G88" i="21"/>
  <c r="F88" i="21"/>
  <c r="E88" i="21"/>
  <c r="D88" i="21"/>
  <c r="G87" i="21"/>
  <c r="F87" i="21"/>
  <c r="E87" i="21"/>
  <c r="D87" i="21"/>
  <c r="G86" i="21"/>
  <c r="F86" i="21"/>
  <c r="E86" i="21"/>
  <c r="D86" i="21"/>
  <c r="G85" i="21"/>
  <c r="F85" i="21"/>
  <c r="E85" i="21"/>
  <c r="D85" i="21"/>
  <c r="G84" i="21"/>
  <c r="F84" i="21"/>
  <c r="E84" i="21"/>
  <c r="D84" i="21"/>
  <c r="G83" i="21"/>
  <c r="F83" i="21"/>
  <c r="E83" i="21"/>
  <c r="D83" i="21"/>
  <c r="G82" i="21"/>
  <c r="F82" i="21"/>
  <c r="E82" i="21"/>
  <c r="D82" i="21"/>
  <c r="G81" i="21"/>
  <c r="F81" i="21"/>
  <c r="E81" i="21"/>
  <c r="D81" i="21"/>
  <c r="G80" i="21"/>
  <c r="F80" i="21"/>
  <c r="E80" i="21"/>
  <c r="D80" i="21"/>
  <c r="G79" i="21"/>
  <c r="F79" i="21"/>
  <c r="E79" i="21"/>
  <c r="D79" i="21"/>
  <c r="G78" i="21"/>
  <c r="F78" i="21"/>
  <c r="E78" i="21"/>
  <c r="D78" i="21"/>
  <c r="G77" i="21"/>
  <c r="F77" i="21"/>
  <c r="E77" i="21"/>
  <c r="D77" i="21"/>
  <c r="G76" i="21"/>
  <c r="F76" i="21"/>
  <c r="E76" i="21"/>
  <c r="D76" i="21"/>
  <c r="G69" i="21"/>
  <c r="F69" i="21"/>
  <c r="E69" i="21"/>
  <c r="D69" i="21"/>
  <c r="G68" i="21"/>
  <c r="F68" i="21"/>
  <c r="E68" i="21"/>
  <c r="D68" i="21"/>
  <c r="G67" i="21"/>
  <c r="F67" i="21"/>
  <c r="E67" i="21"/>
  <c r="D67" i="21"/>
  <c r="G66" i="21"/>
  <c r="F66" i="21"/>
  <c r="E66" i="21"/>
  <c r="D66" i="21"/>
  <c r="G65" i="21"/>
  <c r="F65" i="21"/>
  <c r="E65" i="21"/>
  <c r="D65" i="21"/>
  <c r="G64" i="21"/>
  <c r="F64" i="21"/>
  <c r="E64" i="21"/>
  <c r="D64" i="21"/>
  <c r="G63" i="21"/>
  <c r="F63" i="21"/>
  <c r="E63" i="21"/>
  <c r="D63" i="21"/>
  <c r="G62" i="21"/>
  <c r="F62" i="21"/>
  <c r="E62" i="21"/>
  <c r="D62" i="21"/>
  <c r="G61" i="21"/>
  <c r="F61" i="21"/>
  <c r="E61" i="21"/>
  <c r="D61" i="21"/>
  <c r="G60" i="21"/>
  <c r="F60" i="21"/>
  <c r="E60" i="21"/>
  <c r="D60" i="21"/>
  <c r="G59" i="21"/>
  <c r="F59" i="21"/>
  <c r="E59" i="21"/>
  <c r="D59" i="21"/>
  <c r="G58" i="21"/>
  <c r="F58" i="21"/>
  <c r="E58" i="21"/>
  <c r="D58" i="21"/>
  <c r="G57" i="21"/>
  <c r="F57" i="21"/>
  <c r="E57" i="21"/>
  <c r="D57" i="21"/>
  <c r="G56" i="21"/>
  <c r="F56" i="21"/>
  <c r="E56" i="21"/>
  <c r="D56" i="21"/>
  <c r="G55" i="21"/>
  <c r="F55" i="21"/>
  <c r="E55" i="21"/>
  <c r="D55" i="21"/>
  <c r="G54" i="21"/>
  <c r="F54" i="21"/>
  <c r="E54" i="21"/>
  <c r="D54" i="21"/>
  <c r="G53" i="21"/>
  <c r="F53" i="21"/>
  <c r="E53" i="21"/>
  <c r="D53" i="21"/>
  <c r="G52" i="21"/>
  <c r="F52" i="21"/>
  <c r="E52" i="21"/>
  <c r="D52" i="21"/>
  <c r="G51" i="21"/>
  <c r="F51" i="21"/>
  <c r="E51" i="21"/>
  <c r="D51" i="21"/>
  <c r="G50" i="21"/>
  <c r="F50" i="21"/>
  <c r="E50" i="21"/>
  <c r="D50" i="21"/>
  <c r="G49" i="21"/>
  <c r="F49" i="21"/>
  <c r="E49" i="21"/>
  <c r="D49" i="21"/>
  <c r="G48" i="21"/>
  <c r="F48" i="21"/>
  <c r="E48" i="21"/>
  <c r="D48" i="21"/>
  <c r="G47" i="21"/>
  <c r="F47" i="21"/>
  <c r="E47" i="21"/>
  <c r="D47" i="21"/>
  <c r="G46" i="21"/>
  <c r="F46" i="21"/>
  <c r="E46" i="21"/>
  <c r="D46" i="21"/>
  <c r="G45" i="21"/>
  <c r="F45" i="21"/>
  <c r="E45" i="21"/>
  <c r="D45" i="21"/>
  <c r="G44" i="21"/>
  <c r="F44" i="21"/>
  <c r="E44" i="21"/>
  <c r="D44" i="21"/>
  <c r="G43" i="21"/>
  <c r="F43" i="21"/>
  <c r="E43" i="21"/>
  <c r="D43" i="21"/>
  <c r="G42" i="21"/>
  <c r="F42" i="21"/>
  <c r="E42" i="21"/>
  <c r="D42" i="21"/>
  <c r="G41" i="21"/>
  <c r="F41" i="21"/>
  <c r="E41" i="21"/>
  <c r="D41" i="21"/>
  <c r="G40" i="21"/>
  <c r="F40" i="21"/>
  <c r="E40" i="21"/>
  <c r="D40" i="21"/>
  <c r="G33" i="21"/>
  <c r="F33" i="21"/>
  <c r="E33" i="21"/>
  <c r="D33" i="21"/>
  <c r="G32" i="21"/>
  <c r="F32" i="21"/>
  <c r="E32" i="21"/>
  <c r="D32" i="21"/>
  <c r="G31" i="21"/>
  <c r="F31" i="21"/>
  <c r="E31" i="21"/>
  <c r="D31" i="21"/>
  <c r="G30" i="21"/>
  <c r="F30" i="21"/>
  <c r="E30" i="21"/>
  <c r="D30" i="21"/>
  <c r="G29" i="21"/>
  <c r="F29" i="21"/>
  <c r="E29" i="21"/>
  <c r="D29" i="21"/>
  <c r="G28" i="21"/>
  <c r="F28" i="21"/>
  <c r="E28" i="21"/>
  <c r="D28" i="21"/>
  <c r="G27" i="21"/>
  <c r="F27" i="21"/>
  <c r="E27" i="21"/>
  <c r="D27" i="21"/>
  <c r="G26" i="21"/>
  <c r="F26" i="21"/>
  <c r="E26" i="21"/>
  <c r="D26" i="21"/>
  <c r="G25" i="21"/>
  <c r="F25" i="21"/>
  <c r="E25" i="21"/>
  <c r="D25" i="21"/>
  <c r="G24" i="21"/>
  <c r="F24" i="21"/>
  <c r="E24" i="21"/>
  <c r="D24" i="21"/>
  <c r="G23" i="21"/>
  <c r="F23" i="21"/>
  <c r="E23" i="21"/>
  <c r="D23" i="21"/>
  <c r="G22" i="21"/>
  <c r="F22" i="21"/>
  <c r="E22" i="21"/>
  <c r="D22" i="21"/>
  <c r="G21" i="21"/>
  <c r="F21" i="21"/>
  <c r="E21" i="21"/>
  <c r="D21" i="21"/>
  <c r="G20" i="21"/>
  <c r="F20" i="21"/>
  <c r="E20" i="21"/>
  <c r="D20" i="21"/>
  <c r="G19" i="21"/>
  <c r="F19" i="21"/>
  <c r="E19" i="21"/>
  <c r="D19" i="21"/>
  <c r="G18" i="21"/>
  <c r="F18" i="21"/>
  <c r="E18" i="21"/>
  <c r="D18" i="21"/>
  <c r="G17" i="21"/>
  <c r="F17" i="21"/>
  <c r="E17" i="21"/>
  <c r="D17" i="21"/>
  <c r="G16" i="21"/>
  <c r="F16" i="21"/>
  <c r="E16" i="21"/>
  <c r="D16" i="21"/>
  <c r="G15" i="21"/>
  <c r="F15" i="21"/>
  <c r="E15" i="21"/>
  <c r="D15" i="21"/>
  <c r="G14" i="21"/>
  <c r="F14" i="21"/>
  <c r="E14" i="21"/>
  <c r="D14" i="21"/>
  <c r="G13" i="21"/>
  <c r="F13" i="21"/>
  <c r="E13" i="21"/>
  <c r="D13" i="21"/>
  <c r="G12" i="21"/>
  <c r="F12" i="21"/>
  <c r="E12" i="21"/>
  <c r="D12" i="21"/>
  <c r="G11" i="21"/>
  <c r="F11" i="21"/>
  <c r="E11" i="21"/>
  <c r="D11" i="21"/>
  <c r="G10" i="21"/>
  <c r="F10" i="21"/>
  <c r="E10" i="21"/>
  <c r="D10" i="21"/>
  <c r="G9" i="21"/>
  <c r="F9" i="21"/>
  <c r="E9" i="21"/>
  <c r="D9" i="21"/>
  <c r="G8" i="21"/>
  <c r="F8" i="21"/>
  <c r="E8" i="21"/>
  <c r="D8" i="21"/>
  <c r="G7" i="21"/>
  <c r="F7" i="21"/>
  <c r="E7" i="21"/>
  <c r="D7" i="21"/>
  <c r="G6" i="21"/>
  <c r="F6" i="21"/>
  <c r="E6" i="21"/>
  <c r="D6" i="21"/>
  <c r="G5" i="21"/>
  <c r="F5" i="21"/>
  <c r="E5" i="21"/>
  <c r="D5" i="21"/>
  <c r="G4" i="21"/>
  <c r="F4" i="21"/>
  <c r="E4" i="21"/>
  <c r="D4" i="21"/>
  <c r="F250" i="21"/>
  <c r="E250" i="21"/>
  <c r="D250" i="21"/>
  <c r="G250" i="21"/>
  <c r="G214" i="21"/>
  <c r="F214" i="21"/>
  <c r="E214" i="21"/>
  <c r="D214" i="21"/>
  <c r="G178" i="21"/>
  <c r="F178" i="21"/>
  <c r="E178" i="21"/>
  <c r="D178" i="21"/>
  <c r="G142" i="21"/>
  <c r="F142" i="21"/>
  <c r="E142" i="21"/>
  <c r="D142" i="21"/>
  <c r="G106" i="21"/>
  <c r="F106" i="21"/>
  <c r="E106" i="21"/>
  <c r="D106" i="21"/>
  <c r="G70" i="21"/>
  <c r="F70" i="21"/>
  <c r="E70" i="21"/>
  <c r="D70" i="21"/>
  <c r="G34" i="21"/>
  <c r="AE7" i="21" s="1"/>
  <c r="F34" i="21"/>
  <c r="AD7" i="21" s="1"/>
  <c r="E34" i="21"/>
  <c r="AC7" i="21" s="1"/>
  <c r="D34" i="21"/>
  <c r="AB7" i="21" s="1"/>
  <c r="L236" i="21"/>
  <c r="O249" i="21"/>
  <c r="N249" i="21"/>
  <c r="O248" i="21"/>
  <c r="N248" i="21"/>
  <c r="O247" i="21"/>
  <c r="N247" i="21"/>
  <c r="O246" i="21"/>
  <c r="N246" i="21"/>
  <c r="O245" i="21"/>
  <c r="N245" i="21"/>
  <c r="O244" i="21"/>
  <c r="N244" i="21"/>
  <c r="O243" i="21"/>
  <c r="N243" i="21"/>
  <c r="O242" i="21"/>
  <c r="N242" i="21"/>
  <c r="O241" i="21"/>
  <c r="N241" i="21"/>
  <c r="O240" i="21"/>
  <c r="N240" i="21"/>
  <c r="O239" i="21"/>
  <c r="N239" i="21"/>
  <c r="O238" i="21"/>
  <c r="N238" i="21"/>
  <c r="T237" i="21"/>
  <c r="R237" i="21"/>
  <c r="P237" i="21"/>
  <c r="O237" i="21"/>
  <c r="N237" i="21"/>
  <c r="K237" i="21"/>
  <c r="W236" i="21"/>
  <c r="V236" i="21"/>
  <c r="U236" i="21"/>
  <c r="T236" i="21"/>
  <c r="S236" i="21"/>
  <c r="R236" i="21"/>
  <c r="Q236" i="21"/>
  <c r="P236" i="21"/>
  <c r="O236" i="21"/>
  <c r="N236" i="21"/>
  <c r="K236" i="21"/>
  <c r="W235" i="21"/>
  <c r="V235" i="21"/>
  <c r="U235" i="21"/>
  <c r="T235" i="21"/>
  <c r="S235" i="21"/>
  <c r="R235" i="21"/>
  <c r="Q235" i="21"/>
  <c r="P235" i="21"/>
  <c r="O235" i="21"/>
  <c r="N235" i="21"/>
  <c r="L235" i="21"/>
  <c r="K235" i="21"/>
  <c r="W234" i="21"/>
  <c r="V234" i="21"/>
  <c r="U234" i="21"/>
  <c r="T234" i="21"/>
  <c r="S234" i="21"/>
  <c r="R234" i="21"/>
  <c r="Q234" i="21"/>
  <c r="P234" i="21"/>
  <c r="O234" i="21"/>
  <c r="N234" i="21"/>
  <c r="L234" i="21"/>
  <c r="K234" i="21"/>
  <c r="W233" i="21"/>
  <c r="V233" i="21"/>
  <c r="U233" i="21"/>
  <c r="T233" i="21"/>
  <c r="S233" i="21"/>
  <c r="R233" i="21"/>
  <c r="Q233" i="21"/>
  <c r="P233" i="21"/>
  <c r="O233" i="21"/>
  <c r="N233" i="21"/>
  <c r="L233" i="21"/>
  <c r="K233" i="21"/>
  <c r="W232" i="21"/>
  <c r="V232" i="21"/>
  <c r="U232" i="21"/>
  <c r="T232" i="21"/>
  <c r="S232" i="21"/>
  <c r="R232" i="21"/>
  <c r="Q232" i="21"/>
  <c r="P232" i="21"/>
  <c r="O232" i="21"/>
  <c r="N232" i="21"/>
  <c r="L232" i="21"/>
  <c r="K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V225" i="21"/>
  <c r="T225" i="21"/>
  <c r="R225" i="21"/>
  <c r="P225" i="21"/>
  <c r="O225" i="21"/>
  <c r="N225" i="21"/>
  <c r="K225" i="21"/>
  <c r="W224" i="21"/>
  <c r="V224" i="21"/>
  <c r="U224" i="21"/>
  <c r="T224" i="21"/>
  <c r="S224" i="21"/>
  <c r="R224" i="21"/>
  <c r="Q224" i="21"/>
  <c r="P224" i="21"/>
  <c r="O224" i="21"/>
  <c r="N224" i="21"/>
  <c r="L224" i="21" a="1"/>
  <c r="L224" i="21" s="1"/>
  <c r="K224" i="21"/>
  <c r="W223" i="21"/>
  <c r="V223" i="21"/>
  <c r="U223" i="21"/>
  <c r="T223" i="21"/>
  <c r="S223" i="21"/>
  <c r="R223" i="21"/>
  <c r="Q223" i="21"/>
  <c r="P223" i="21"/>
  <c r="O223" i="21"/>
  <c r="N223" i="21"/>
  <c r="L223" i="21" a="1"/>
  <c r="L223" i="21" s="1"/>
  <c r="K223" i="21"/>
  <c r="W222" i="21"/>
  <c r="V222" i="21"/>
  <c r="U222" i="21"/>
  <c r="T222" i="21"/>
  <c r="S222" i="21"/>
  <c r="R222" i="21"/>
  <c r="Q222" i="21"/>
  <c r="P222" i="21"/>
  <c r="O222" i="21"/>
  <c r="N222" i="21"/>
  <c r="L222" i="21" a="1"/>
  <c r="L222" i="21" s="1"/>
  <c r="K222" i="21"/>
  <c r="W221" i="21"/>
  <c r="V221" i="21"/>
  <c r="U221" i="21"/>
  <c r="T221" i="21"/>
  <c r="S221" i="21"/>
  <c r="R221" i="21"/>
  <c r="Q221" i="21"/>
  <c r="P221" i="21"/>
  <c r="O221" i="21"/>
  <c r="N221" i="21"/>
  <c r="L221" i="21" a="1"/>
  <c r="L221" i="21" s="1"/>
  <c r="K221" i="21"/>
  <c r="W220" i="21"/>
  <c r="V220" i="21"/>
  <c r="U220" i="21"/>
  <c r="T220" i="21"/>
  <c r="S220" i="21"/>
  <c r="R220" i="21"/>
  <c r="Q220" i="21"/>
  <c r="P220" i="21"/>
  <c r="O220" i="21"/>
  <c r="O250" i="21" s="1"/>
  <c r="N220" i="21"/>
  <c r="L220" i="21" a="1"/>
  <c r="L220" i="21" s="1"/>
  <c r="L228" i="21" s="1" a="1"/>
  <c r="L228" i="21" s="1"/>
  <c r="K220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V201" i="21"/>
  <c r="T201" i="21"/>
  <c r="R201" i="21"/>
  <c r="P201" i="21"/>
  <c r="O201" i="21"/>
  <c r="N201" i="21"/>
  <c r="K201" i="21"/>
  <c r="W200" i="21"/>
  <c r="V200" i="21"/>
  <c r="U200" i="21"/>
  <c r="T200" i="21"/>
  <c r="S200" i="21"/>
  <c r="R200" i="21"/>
  <c r="Q200" i="21"/>
  <c r="P200" i="21"/>
  <c r="O200" i="21"/>
  <c r="N200" i="21"/>
  <c r="L200" i="21"/>
  <c r="K200" i="21"/>
  <c r="W199" i="21"/>
  <c r="V199" i="21"/>
  <c r="U199" i="21"/>
  <c r="T199" i="21"/>
  <c r="S199" i="21"/>
  <c r="R199" i="21"/>
  <c r="Q199" i="21"/>
  <c r="P199" i="21"/>
  <c r="O199" i="21"/>
  <c r="N199" i="21"/>
  <c r="L199" i="21"/>
  <c r="K199" i="21"/>
  <c r="W198" i="21"/>
  <c r="V198" i="21"/>
  <c r="U198" i="21"/>
  <c r="T198" i="21"/>
  <c r="S198" i="21"/>
  <c r="R198" i="21"/>
  <c r="Q198" i="21"/>
  <c r="P198" i="21"/>
  <c r="O198" i="21"/>
  <c r="N198" i="21"/>
  <c r="L198" i="21"/>
  <c r="K198" i="21"/>
  <c r="W197" i="21"/>
  <c r="V197" i="21"/>
  <c r="U197" i="21"/>
  <c r="T197" i="21"/>
  <c r="S197" i="21"/>
  <c r="R197" i="21"/>
  <c r="Q197" i="21"/>
  <c r="P197" i="21"/>
  <c r="O197" i="21"/>
  <c r="N197" i="21"/>
  <c r="L197" i="21"/>
  <c r="K197" i="21"/>
  <c r="W196" i="21"/>
  <c r="V196" i="21"/>
  <c r="U196" i="21"/>
  <c r="T196" i="21"/>
  <c r="S196" i="21"/>
  <c r="R196" i="21"/>
  <c r="Q196" i="21"/>
  <c r="P196" i="21"/>
  <c r="O196" i="21"/>
  <c r="N196" i="21"/>
  <c r="L196" i="21"/>
  <c r="K196" i="21"/>
  <c r="O195" i="21"/>
  <c r="N195" i="21"/>
  <c r="O194" i="21"/>
  <c r="N194" i="21"/>
  <c r="O193" i="21"/>
  <c r="N193" i="21"/>
  <c r="O192" i="21"/>
  <c r="N192" i="21"/>
  <c r="O191" i="21"/>
  <c r="N191" i="21"/>
  <c r="O190" i="21"/>
  <c r="N190" i="21"/>
  <c r="V189" i="21"/>
  <c r="T189" i="21"/>
  <c r="R189" i="21"/>
  <c r="P189" i="21"/>
  <c r="O189" i="21"/>
  <c r="N189" i="21"/>
  <c r="K189" i="21"/>
  <c r="W188" i="21"/>
  <c r="V188" i="21"/>
  <c r="U188" i="21"/>
  <c r="T188" i="21"/>
  <c r="S188" i="21"/>
  <c r="R188" i="21"/>
  <c r="Q188" i="21"/>
  <c r="P188" i="21"/>
  <c r="O188" i="21"/>
  <c r="N188" i="21"/>
  <c r="L188" i="21"/>
  <c r="K188" i="21"/>
  <c r="W187" i="21"/>
  <c r="V187" i="21"/>
  <c r="U187" i="21"/>
  <c r="T187" i="21"/>
  <c r="S187" i="21"/>
  <c r="R187" i="21"/>
  <c r="Q187" i="21"/>
  <c r="P187" i="21"/>
  <c r="O187" i="21"/>
  <c r="N187" i="21"/>
  <c r="L187" i="21"/>
  <c r="K187" i="21"/>
  <c r="W186" i="21"/>
  <c r="V186" i="21"/>
  <c r="U186" i="21"/>
  <c r="T186" i="21"/>
  <c r="S186" i="21"/>
  <c r="R186" i="21"/>
  <c r="Q186" i="21"/>
  <c r="P186" i="21"/>
  <c r="O186" i="21"/>
  <c r="N186" i="21"/>
  <c r="L186" i="21"/>
  <c r="K186" i="21"/>
  <c r="W185" i="21"/>
  <c r="V185" i="21"/>
  <c r="U185" i="21"/>
  <c r="T185" i="21"/>
  <c r="S185" i="21"/>
  <c r="R185" i="21"/>
  <c r="Q185" i="21"/>
  <c r="P185" i="21"/>
  <c r="O185" i="21"/>
  <c r="N185" i="21"/>
  <c r="L185" i="21"/>
  <c r="K185" i="21"/>
  <c r="W184" i="21"/>
  <c r="V184" i="21"/>
  <c r="U184" i="21"/>
  <c r="T184" i="21"/>
  <c r="S184" i="21"/>
  <c r="R184" i="21"/>
  <c r="Q184" i="21"/>
  <c r="P184" i="21"/>
  <c r="O184" i="21"/>
  <c r="O214" i="21" s="1"/>
  <c r="N184" i="21"/>
  <c r="L184" i="21"/>
  <c r="L192" i="21" s="1" a="1"/>
  <c r="L192" i="21" s="1"/>
  <c r="K184" i="21"/>
  <c r="O177" i="21"/>
  <c r="N177" i="21"/>
  <c r="O176" i="21"/>
  <c r="N176" i="21"/>
  <c r="O175" i="21"/>
  <c r="N175" i="21"/>
  <c r="O174" i="21"/>
  <c r="N174" i="21"/>
  <c r="O173" i="21"/>
  <c r="N173" i="21"/>
  <c r="O172" i="21"/>
  <c r="N172" i="21"/>
  <c r="O171" i="21"/>
  <c r="N171" i="21"/>
  <c r="O170" i="21"/>
  <c r="N170" i="21"/>
  <c r="O169" i="21"/>
  <c r="N169" i="21"/>
  <c r="O168" i="21"/>
  <c r="N168" i="21"/>
  <c r="O167" i="21"/>
  <c r="N167" i="21"/>
  <c r="O166" i="21"/>
  <c r="N166" i="21"/>
  <c r="V165" i="21"/>
  <c r="T165" i="21"/>
  <c r="R165" i="21"/>
  <c r="P165" i="21"/>
  <c r="O165" i="21"/>
  <c r="N165" i="21"/>
  <c r="K165" i="21"/>
  <c r="W164" i="21"/>
  <c r="V164" i="21"/>
  <c r="U164" i="21"/>
  <c r="T164" i="21"/>
  <c r="S164" i="21"/>
  <c r="R164" i="21"/>
  <c r="Q164" i="21"/>
  <c r="P164" i="21"/>
  <c r="O164" i="21"/>
  <c r="N164" i="21"/>
  <c r="L164" i="21"/>
  <c r="K164" i="21"/>
  <c r="W163" i="21"/>
  <c r="V163" i="21"/>
  <c r="U163" i="21"/>
  <c r="T163" i="21"/>
  <c r="S163" i="21"/>
  <c r="R163" i="21"/>
  <c r="Q163" i="21"/>
  <c r="P163" i="21"/>
  <c r="O163" i="21"/>
  <c r="N163" i="21"/>
  <c r="L163" i="21"/>
  <c r="K163" i="21"/>
  <c r="W162" i="21"/>
  <c r="V162" i="21"/>
  <c r="U162" i="21"/>
  <c r="T162" i="21"/>
  <c r="S162" i="21"/>
  <c r="R162" i="21"/>
  <c r="Q162" i="21"/>
  <c r="P162" i="21"/>
  <c r="O162" i="21"/>
  <c r="N162" i="21"/>
  <c r="L162" i="21"/>
  <c r="K162" i="21"/>
  <c r="W161" i="21"/>
  <c r="V161" i="21"/>
  <c r="U161" i="21"/>
  <c r="T161" i="21"/>
  <c r="S161" i="21"/>
  <c r="R161" i="21"/>
  <c r="Q161" i="21"/>
  <c r="P161" i="21"/>
  <c r="O161" i="21"/>
  <c r="N161" i="21"/>
  <c r="L161" i="21"/>
  <c r="K161" i="21"/>
  <c r="W160" i="21"/>
  <c r="V160" i="21"/>
  <c r="U160" i="21"/>
  <c r="T160" i="21"/>
  <c r="S160" i="21"/>
  <c r="R160" i="21"/>
  <c r="Q160" i="21"/>
  <c r="P160" i="21"/>
  <c r="O160" i="21"/>
  <c r="N160" i="21"/>
  <c r="L160" i="21"/>
  <c r="K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V153" i="21"/>
  <c r="T153" i="21"/>
  <c r="R153" i="21"/>
  <c r="P153" i="21"/>
  <c r="O153" i="21"/>
  <c r="N153" i="21"/>
  <c r="K153" i="21"/>
  <c r="W152" i="21"/>
  <c r="V152" i="21"/>
  <c r="U152" i="21"/>
  <c r="T152" i="21"/>
  <c r="S152" i="21"/>
  <c r="R152" i="21"/>
  <c r="Q152" i="21"/>
  <c r="P152" i="21"/>
  <c r="O152" i="21"/>
  <c r="N152" i="21"/>
  <c r="L152" i="21"/>
  <c r="K152" i="21"/>
  <c r="W151" i="21"/>
  <c r="V151" i="21"/>
  <c r="U151" i="21"/>
  <c r="T151" i="21"/>
  <c r="S151" i="21"/>
  <c r="R151" i="21"/>
  <c r="Q151" i="21"/>
  <c r="P151" i="21"/>
  <c r="O151" i="21"/>
  <c r="N151" i="21"/>
  <c r="L151" i="21"/>
  <c r="K151" i="21"/>
  <c r="W150" i="21"/>
  <c r="V150" i="21"/>
  <c r="U150" i="21"/>
  <c r="T150" i="21"/>
  <c r="S150" i="21"/>
  <c r="R150" i="21"/>
  <c r="Q150" i="21"/>
  <c r="P150" i="21"/>
  <c r="O150" i="21"/>
  <c r="N150" i="21"/>
  <c r="L150" i="21"/>
  <c r="K150" i="21"/>
  <c r="W149" i="21"/>
  <c r="V149" i="21"/>
  <c r="U149" i="21"/>
  <c r="T149" i="21"/>
  <c r="S149" i="21"/>
  <c r="R149" i="21"/>
  <c r="Q149" i="21"/>
  <c r="P149" i="21"/>
  <c r="O149" i="21"/>
  <c r="N149" i="21"/>
  <c r="L149" i="21"/>
  <c r="K149" i="21"/>
  <c r="W148" i="21"/>
  <c r="V148" i="21"/>
  <c r="U148" i="21"/>
  <c r="T148" i="21"/>
  <c r="S148" i="21"/>
  <c r="R148" i="21"/>
  <c r="Q148" i="21"/>
  <c r="P148" i="21"/>
  <c r="O148" i="21"/>
  <c r="O178" i="21" s="1"/>
  <c r="N148" i="21"/>
  <c r="L148" i="21"/>
  <c r="L156" i="21" s="1" a="1"/>
  <c r="L156" i="21" s="1"/>
  <c r="K148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V129" i="21"/>
  <c r="T129" i="21"/>
  <c r="R129" i="21"/>
  <c r="P129" i="21"/>
  <c r="O129" i="21"/>
  <c r="N129" i="21"/>
  <c r="K129" i="21"/>
  <c r="W128" i="21"/>
  <c r="V128" i="21"/>
  <c r="U128" i="21"/>
  <c r="T128" i="21"/>
  <c r="S128" i="21"/>
  <c r="R128" i="21"/>
  <c r="Q128" i="21"/>
  <c r="P128" i="21"/>
  <c r="O128" i="21"/>
  <c r="N128" i="21"/>
  <c r="L128" i="21"/>
  <c r="K128" i="21"/>
  <c r="W127" i="21"/>
  <c r="V127" i="21"/>
  <c r="U127" i="21"/>
  <c r="T127" i="21"/>
  <c r="S127" i="21"/>
  <c r="R127" i="21"/>
  <c r="Q127" i="21"/>
  <c r="P127" i="21"/>
  <c r="O127" i="21"/>
  <c r="N127" i="21"/>
  <c r="L127" i="21"/>
  <c r="K127" i="21"/>
  <c r="W126" i="21"/>
  <c r="V126" i="21"/>
  <c r="U126" i="21"/>
  <c r="T126" i="21"/>
  <c r="S126" i="21"/>
  <c r="R126" i="21"/>
  <c r="Q126" i="21"/>
  <c r="P126" i="21"/>
  <c r="O126" i="21"/>
  <c r="N126" i="21"/>
  <c r="L126" i="21"/>
  <c r="K126" i="21"/>
  <c r="W125" i="21"/>
  <c r="V125" i="21"/>
  <c r="U125" i="21"/>
  <c r="T125" i="21"/>
  <c r="S125" i="21"/>
  <c r="R125" i="21"/>
  <c r="Q125" i="21"/>
  <c r="P125" i="21"/>
  <c r="O125" i="21"/>
  <c r="N125" i="21"/>
  <c r="L125" i="21"/>
  <c r="K125" i="21"/>
  <c r="W124" i="21"/>
  <c r="V124" i="21"/>
  <c r="U124" i="21"/>
  <c r="T124" i="21"/>
  <c r="S124" i="21"/>
  <c r="R124" i="21"/>
  <c r="Q124" i="21"/>
  <c r="P124" i="21"/>
  <c r="O124" i="21"/>
  <c r="N124" i="21"/>
  <c r="L124" i="21"/>
  <c r="K124" i="21"/>
  <c r="O123" i="21"/>
  <c r="N123" i="21"/>
  <c r="O122" i="21"/>
  <c r="N122" i="21"/>
  <c r="O121" i="21"/>
  <c r="N121" i="21"/>
  <c r="O120" i="21"/>
  <c r="N120" i="21"/>
  <c r="O119" i="21"/>
  <c r="N119" i="21"/>
  <c r="O118" i="21"/>
  <c r="N118" i="21"/>
  <c r="V117" i="21"/>
  <c r="T117" i="21"/>
  <c r="R117" i="21"/>
  <c r="P117" i="21"/>
  <c r="O117" i="21"/>
  <c r="N117" i="21"/>
  <c r="K117" i="21"/>
  <c r="W116" i="21"/>
  <c r="V116" i="21"/>
  <c r="U116" i="21"/>
  <c r="T116" i="21"/>
  <c r="S116" i="21"/>
  <c r="R116" i="21"/>
  <c r="Q116" i="21"/>
  <c r="P116" i="21"/>
  <c r="O116" i="21"/>
  <c r="N116" i="21"/>
  <c r="L116" i="21"/>
  <c r="K116" i="21"/>
  <c r="W115" i="21"/>
  <c r="V115" i="21"/>
  <c r="U115" i="21"/>
  <c r="T115" i="21"/>
  <c r="S115" i="21"/>
  <c r="R115" i="21"/>
  <c r="Q115" i="21"/>
  <c r="P115" i="21"/>
  <c r="O115" i="21"/>
  <c r="N115" i="21"/>
  <c r="L115" i="21"/>
  <c r="K115" i="21"/>
  <c r="W114" i="21"/>
  <c r="V114" i="21"/>
  <c r="U114" i="21"/>
  <c r="T114" i="21"/>
  <c r="S114" i="21"/>
  <c r="R114" i="21"/>
  <c r="Q114" i="21"/>
  <c r="P114" i="21"/>
  <c r="O114" i="21"/>
  <c r="N114" i="21"/>
  <c r="L114" i="21"/>
  <c r="K114" i="21"/>
  <c r="W113" i="21"/>
  <c r="V113" i="21"/>
  <c r="U113" i="21"/>
  <c r="T113" i="21"/>
  <c r="S113" i="21"/>
  <c r="R113" i="21"/>
  <c r="Q113" i="21"/>
  <c r="P113" i="21"/>
  <c r="O113" i="21"/>
  <c r="N113" i="21"/>
  <c r="L113" i="21"/>
  <c r="K113" i="21"/>
  <c r="W112" i="21"/>
  <c r="V112" i="21"/>
  <c r="U112" i="21"/>
  <c r="T112" i="21"/>
  <c r="S112" i="21"/>
  <c r="R112" i="21"/>
  <c r="Q112" i="21"/>
  <c r="P112" i="21"/>
  <c r="O112" i="21"/>
  <c r="O142" i="21" s="1"/>
  <c r="N112" i="21"/>
  <c r="L112" i="21"/>
  <c r="L120" i="21" s="1" a="1"/>
  <c r="L120" i="21" s="1"/>
  <c r="K112" i="21"/>
  <c r="O105" i="21"/>
  <c r="N105" i="21"/>
  <c r="O104" i="21"/>
  <c r="N104" i="21"/>
  <c r="O103" i="21"/>
  <c r="N103" i="21"/>
  <c r="O102" i="21"/>
  <c r="N102" i="21"/>
  <c r="O101" i="21"/>
  <c r="N101" i="21"/>
  <c r="O100" i="21"/>
  <c r="N100" i="21"/>
  <c r="O99" i="21"/>
  <c r="N99" i="21"/>
  <c r="O98" i="21"/>
  <c r="N98" i="21"/>
  <c r="O97" i="21"/>
  <c r="N97" i="21"/>
  <c r="O96" i="21"/>
  <c r="N96" i="21"/>
  <c r="O95" i="21"/>
  <c r="N95" i="21"/>
  <c r="O94" i="21"/>
  <c r="N94" i="21"/>
  <c r="V93" i="21"/>
  <c r="T93" i="21"/>
  <c r="R93" i="21"/>
  <c r="P93" i="21"/>
  <c r="O93" i="21"/>
  <c r="N93" i="21"/>
  <c r="K93" i="21"/>
  <c r="W92" i="21"/>
  <c r="V92" i="21"/>
  <c r="U92" i="21"/>
  <c r="T92" i="21"/>
  <c r="S92" i="21"/>
  <c r="R92" i="21"/>
  <c r="Q92" i="21"/>
  <c r="P92" i="21"/>
  <c r="O92" i="21"/>
  <c r="N92" i="21"/>
  <c r="L92" i="21"/>
  <c r="K92" i="21"/>
  <c r="W91" i="21"/>
  <c r="V91" i="21"/>
  <c r="U91" i="21"/>
  <c r="T91" i="21"/>
  <c r="S91" i="21"/>
  <c r="R91" i="21"/>
  <c r="Q91" i="21"/>
  <c r="P91" i="21"/>
  <c r="O91" i="21"/>
  <c r="N91" i="21"/>
  <c r="L91" i="21"/>
  <c r="K91" i="21"/>
  <c r="W90" i="21"/>
  <c r="V90" i="21"/>
  <c r="U90" i="21"/>
  <c r="T90" i="21"/>
  <c r="S90" i="21"/>
  <c r="R90" i="21"/>
  <c r="Q90" i="21"/>
  <c r="P90" i="21"/>
  <c r="O90" i="21"/>
  <c r="N90" i="21"/>
  <c r="L90" i="21"/>
  <c r="K90" i="21"/>
  <c r="W89" i="21"/>
  <c r="V89" i="21"/>
  <c r="U89" i="21"/>
  <c r="T89" i="21"/>
  <c r="S89" i="21"/>
  <c r="R89" i="21"/>
  <c r="Q89" i="21"/>
  <c r="P89" i="21"/>
  <c r="O89" i="21"/>
  <c r="N89" i="21"/>
  <c r="L89" i="21"/>
  <c r="K89" i="21"/>
  <c r="W88" i="21"/>
  <c r="V88" i="21"/>
  <c r="U88" i="21"/>
  <c r="T88" i="21"/>
  <c r="S88" i="21"/>
  <c r="R88" i="21"/>
  <c r="Q88" i="21"/>
  <c r="P88" i="21"/>
  <c r="O88" i="21"/>
  <c r="N88" i="21"/>
  <c r="L88" i="21"/>
  <c r="K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V81" i="21"/>
  <c r="T81" i="21"/>
  <c r="R81" i="21"/>
  <c r="P81" i="21"/>
  <c r="O81" i="21"/>
  <c r="N81" i="21"/>
  <c r="K81" i="21"/>
  <c r="W80" i="21"/>
  <c r="V80" i="21"/>
  <c r="U80" i="21"/>
  <c r="T80" i="21"/>
  <c r="S80" i="21"/>
  <c r="R80" i="21"/>
  <c r="Q80" i="21"/>
  <c r="P80" i="21"/>
  <c r="O80" i="21"/>
  <c r="N80" i="21"/>
  <c r="L80" i="21"/>
  <c r="K80" i="21"/>
  <c r="W79" i="21"/>
  <c r="V79" i="21"/>
  <c r="U79" i="21"/>
  <c r="T79" i="21"/>
  <c r="S79" i="21"/>
  <c r="R79" i="21"/>
  <c r="Q79" i="21"/>
  <c r="P79" i="21"/>
  <c r="O79" i="21"/>
  <c r="N79" i="21"/>
  <c r="L79" i="21"/>
  <c r="K79" i="21"/>
  <c r="W78" i="21"/>
  <c r="V78" i="21"/>
  <c r="U78" i="21"/>
  <c r="T78" i="21"/>
  <c r="S78" i="21"/>
  <c r="R78" i="21"/>
  <c r="Q78" i="21"/>
  <c r="P78" i="21"/>
  <c r="O78" i="21"/>
  <c r="N78" i="21"/>
  <c r="L78" i="21"/>
  <c r="K78" i="21"/>
  <c r="W77" i="21"/>
  <c r="V77" i="21"/>
  <c r="U77" i="21"/>
  <c r="T77" i="21"/>
  <c r="S77" i="21"/>
  <c r="R77" i="21"/>
  <c r="Q77" i="21"/>
  <c r="P77" i="21"/>
  <c r="O77" i="21"/>
  <c r="N77" i="21"/>
  <c r="L77" i="21"/>
  <c r="K77" i="21"/>
  <c r="W76" i="21"/>
  <c r="V76" i="21"/>
  <c r="U76" i="21"/>
  <c r="T76" i="21"/>
  <c r="S76" i="21"/>
  <c r="R76" i="21"/>
  <c r="Q76" i="21"/>
  <c r="P76" i="21"/>
  <c r="O76" i="21"/>
  <c r="O106" i="21" s="1"/>
  <c r="N76" i="21"/>
  <c r="L76" i="21"/>
  <c r="L84" i="21" s="1" a="1"/>
  <c r="L84" i="21" s="1"/>
  <c r="K76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8" i="21"/>
  <c r="N58" i="21"/>
  <c r="V57" i="21"/>
  <c r="T57" i="21"/>
  <c r="R57" i="21"/>
  <c r="P57" i="21"/>
  <c r="O57" i="21"/>
  <c r="N57" i="21"/>
  <c r="K57" i="21"/>
  <c r="W56" i="21"/>
  <c r="V56" i="21"/>
  <c r="U56" i="21"/>
  <c r="T56" i="21"/>
  <c r="R56" i="21"/>
  <c r="Q56" i="21"/>
  <c r="P56" i="21"/>
  <c r="O56" i="21"/>
  <c r="N56" i="21"/>
  <c r="K56" i="21"/>
  <c r="V55" i="21"/>
  <c r="U55" i="21"/>
  <c r="T55" i="21"/>
  <c r="S55" i="21"/>
  <c r="Q55" i="21"/>
  <c r="P55" i="21"/>
  <c r="O55" i="21"/>
  <c r="N55" i="21"/>
  <c r="W54" i="21"/>
  <c r="V54" i="21"/>
  <c r="U54" i="21"/>
  <c r="T54" i="21"/>
  <c r="S54" i="21"/>
  <c r="R54" i="21"/>
  <c r="Q54" i="21"/>
  <c r="P54" i="21"/>
  <c r="O54" i="21"/>
  <c r="N54" i="21"/>
  <c r="L54" i="21"/>
  <c r="K54" i="21"/>
  <c r="W53" i="21"/>
  <c r="V53" i="21"/>
  <c r="U53" i="21"/>
  <c r="T53" i="21"/>
  <c r="S53" i="21"/>
  <c r="R53" i="21"/>
  <c r="Q53" i="21"/>
  <c r="P53" i="21"/>
  <c r="O53" i="21"/>
  <c r="N53" i="21"/>
  <c r="L53" i="21"/>
  <c r="K53" i="21"/>
  <c r="W52" i="21"/>
  <c r="U52" i="21"/>
  <c r="T52" i="21"/>
  <c r="S52" i="21"/>
  <c r="R52" i="21"/>
  <c r="Q52" i="21"/>
  <c r="P52" i="21"/>
  <c r="O52" i="21"/>
  <c r="N52" i="21"/>
  <c r="L52" i="21"/>
  <c r="O51" i="21"/>
  <c r="N51" i="21"/>
  <c r="O50" i="21"/>
  <c r="N50" i="21"/>
  <c r="O49" i="21"/>
  <c r="N49" i="21"/>
  <c r="O48" i="21"/>
  <c r="N48" i="21"/>
  <c r="O47" i="21"/>
  <c r="N47" i="21"/>
  <c r="O46" i="21"/>
  <c r="N46" i="21"/>
  <c r="V45" i="21"/>
  <c r="T45" i="21"/>
  <c r="R45" i="21"/>
  <c r="P45" i="21"/>
  <c r="O45" i="21"/>
  <c r="N45" i="21"/>
  <c r="K45" i="21"/>
  <c r="W44" i="21"/>
  <c r="V44" i="21"/>
  <c r="U44" i="21"/>
  <c r="T44" i="21"/>
  <c r="R44" i="21"/>
  <c r="Q44" i="21"/>
  <c r="P44" i="21"/>
  <c r="O44" i="21"/>
  <c r="N44" i="21"/>
  <c r="K44" i="21"/>
  <c r="V43" i="21"/>
  <c r="U43" i="21"/>
  <c r="T43" i="21"/>
  <c r="S43" i="21"/>
  <c r="Q43" i="21"/>
  <c r="P43" i="21"/>
  <c r="W42" i="21"/>
  <c r="V42" i="21"/>
  <c r="U42" i="21"/>
  <c r="T42" i="21"/>
  <c r="S42" i="21"/>
  <c r="R42" i="21"/>
  <c r="Q42" i="21"/>
  <c r="P42" i="21"/>
  <c r="O42" i="21"/>
  <c r="N42" i="21"/>
  <c r="L42" i="21"/>
  <c r="K42" i="21"/>
  <c r="W41" i="21"/>
  <c r="V41" i="21"/>
  <c r="U41" i="21"/>
  <c r="T41" i="21"/>
  <c r="S41" i="21"/>
  <c r="R41" i="21"/>
  <c r="Q41" i="21"/>
  <c r="P41" i="21"/>
  <c r="O41" i="21"/>
  <c r="N41" i="21"/>
  <c r="L41" i="21"/>
  <c r="K41" i="21"/>
  <c r="W40" i="21"/>
  <c r="U40" i="21"/>
  <c r="T40" i="21"/>
  <c r="S40" i="21"/>
  <c r="R40" i="21"/>
  <c r="Q40" i="21"/>
  <c r="P40" i="21"/>
  <c r="O40" i="21"/>
  <c r="N40" i="21"/>
  <c r="L40" i="21"/>
  <c r="O33" i="21"/>
  <c r="N33" i="21"/>
  <c r="O32" i="21"/>
  <c r="N32" i="21"/>
  <c r="O31" i="21"/>
  <c r="N31" i="21"/>
  <c r="O30" i="21"/>
  <c r="N30" i="21"/>
  <c r="O28" i="21"/>
  <c r="N28" i="21"/>
  <c r="O27" i="21"/>
  <c r="N27" i="21"/>
  <c r="O26" i="21"/>
  <c r="N26" i="21"/>
  <c r="O25" i="21"/>
  <c r="N25" i="21"/>
  <c r="O24" i="21"/>
  <c r="N24" i="21"/>
  <c r="O23" i="21"/>
  <c r="N23" i="21"/>
  <c r="O22" i="21"/>
  <c r="N22" i="21"/>
  <c r="V21" i="21"/>
  <c r="T21" i="21"/>
  <c r="R21" i="21"/>
  <c r="O21" i="21"/>
  <c r="N21" i="21"/>
  <c r="W20" i="21"/>
  <c r="V20" i="21"/>
  <c r="U20" i="21"/>
  <c r="T20" i="21"/>
  <c r="S20" i="21"/>
  <c r="R20" i="21"/>
  <c r="Q20" i="21"/>
  <c r="P20" i="21"/>
  <c r="O20" i="21"/>
  <c r="N20" i="21"/>
  <c r="L20" i="21"/>
  <c r="K20" i="21"/>
  <c r="W19" i="21"/>
  <c r="V19" i="21"/>
  <c r="U19" i="21"/>
  <c r="T19" i="21"/>
  <c r="S19" i="21"/>
  <c r="R19" i="21"/>
  <c r="Q19" i="21"/>
  <c r="P19" i="21"/>
  <c r="O19" i="21"/>
  <c r="N19" i="21"/>
  <c r="L19" i="21"/>
  <c r="K19" i="21"/>
  <c r="W18" i="21"/>
  <c r="V18" i="21"/>
  <c r="U18" i="21"/>
  <c r="T18" i="21"/>
  <c r="S18" i="21"/>
  <c r="R18" i="21"/>
  <c r="Q18" i="21"/>
  <c r="P18" i="21"/>
  <c r="O18" i="21"/>
  <c r="N18" i="21"/>
  <c r="L18" i="21"/>
  <c r="K18" i="21"/>
  <c r="W17" i="21"/>
  <c r="V17" i="21"/>
  <c r="U17" i="21"/>
  <c r="T17" i="21"/>
  <c r="S17" i="21"/>
  <c r="R17" i="21"/>
  <c r="Q17" i="21"/>
  <c r="P17" i="21"/>
  <c r="O17" i="21"/>
  <c r="N17" i="21"/>
  <c r="L17" i="21"/>
  <c r="K17" i="21"/>
  <c r="W16" i="21"/>
  <c r="V16" i="21"/>
  <c r="U16" i="21"/>
  <c r="T16" i="21"/>
  <c r="S16" i="21"/>
  <c r="R16" i="21"/>
  <c r="P16" i="21"/>
  <c r="O16" i="21"/>
  <c r="N16" i="21"/>
  <c r="K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V9" i="21"/>
  <c r="T9" i="21"/>
  <c r="R9" i="21"/>
  <c r="O9" i="21"/>
  <c r="N9" i="21"/>
  <c r="W8" i="21"/>
  <c r="V8" i="21"/>
  <c r="U8" i="21"/>
  <c r="T8" i="21"/>
  <c r="S8" i="21"/>
  <c r="R8" i="21"/>
  <c r="Q8" i="21"/>
  <c r="P8" i="21"/>
  <c r="O8" i="21"/>
  <c r="N8" i="21"/>
  <c r="L8" i="21"/>
  <c r="K8" i="21"/>
  <c r="W7" i="21"/>
  <c r="V7" i="21"/>
  <c r="U7" i="21"/>
  <c r="T7" i="21"/>
  <c r="S7" i="21"/>
  <c r="R7" i="21"/>
  <c r="Q7" i="21"/>
  <c r="P7" i="21"/>
  <c r="O7" i="21"/>
  <c r="N7" i="21"/>
  <c r="L7" i="21"/>
  <c r="K7" i="21"/>
  <c r="W6" i="21"/>
  <c r="V6" i="21"/>
  <c r="U6" i="21"/>
  <c r="T6" i="21"/>
  <c r="S6" i="21"/>
  <c r="R6" i="21"/>
  <c r="Q6" i="21"/>
  <c r="P6" i="21"/>
  <c r="O6" i="21"/>
  <c r="N6" i="21"/>
  <c r="L6" i="21"/>
  <c r="K6" i="21"/>
  <c r="W5" i="21"/>
  <c r="V5" i="21"/>
  <c r="U5" i="21"/>
  <c r="T5" i="21"/>
  <c r="S5" i="21"/>
  <c r="R5" i="21"/>
  <c r="Q5" i="21"/>
  <c r="P5" i="21"/>
  <c r="O5" i="21"/>
  <c r="N5" i="21"/>
  <c r="L5" i="21"/>
  <c r="K5" i="21"/>
  <c r="W4" i="21"/>
  <c r="V4" i="21"/>
  <c r="U4" i="21"/>
  <c r="T4" i="21"/>
  <c r="S4" i="21"/>
  <c r="R4" i="21"/>
  <c r="P4" i="21"/>
  <c r="O4" i="21"/>
  <c r="N4" i="21"/>
  <c r="K4" i="21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D4" i="35"/>
  <c r="H249" i="35"/>
  <c r="H248" i="35"/>
  <c r="H247" i="35"/>
  <c r="H246" i="35"/>
  <c r="H245" i="35"/>
  <c r="H244" i="35"/>
  <c r="H243" i="35"/>
  <c r="H242" i="35"/>
  <c r="H241" i="35"/>
  <c r="H240" i="35"/>
  <c r="H239" i="35"/>
  <c r="H238" i="35"/>
  <c r="K237" i="35"/>
  <c r="H237" i="35"/>
  <c r="K236" i="35"/>
  <c r="H236" i="35"/>
  <c r="H235" i="35"/>
  <c r="H234" i="35"/>
  <c r="H233" i="35"/>
  <c r="H232" i="35"/>
  <c r="H231" i="35"/>
  <c r="H230" i="35"/>
  <c r="H229" i="35"/>
  <c r="H228" i="35"/>
  <c r="H227" i="35"/>
  <c r="H226" i="35"/>
  <c r="K225" i="35"/>
  <c r="H225" i="35"/>
  <c r="L224" i="35" a="1"/>
  <c r="L224" i="35" s="1"/>
  <c r="K224" i="35"/>
  <c r="H224" i="35"/>
  <c r="L223" i="35" a="1"/>
  <c r="L223" i="35" s="1"/>
  <c r="K223" i="35"/>
  <c r="H223" i="35"/>
  <c r="L222" i="35" a="1"/>
  <c r="L222" i="35" s="1"/>
  <c r="K222" i="35"/>
  <c r="H222" i="35"/>
  <c r="K221" i="35"/>
  <c r="H221" i="35"/>
  <c r="L220" i="35" a="1"/>
  <c r="L220" i="35" s="1"/>
  <c r="H220" i="35"/>
  <c r="H213" i="35"/>
  <c r="H212" i="35"/>
  <c r="H211" i="35"/>
  <c r="H210" i="35"/>
  <c r="H209" i="35"/>
  <c r="H208" i="35"/>
  <c r="H207" i="35"/>
  <c r="H206" i="35"/>
  <c r="H205" i="35"/>
  <c r="H204" i="35"/>
  <c r="H203" i="35"/>
  <c r="H202" i="35"/>
  <c r="K201" i="35"/>
  <c r="H201" i="35"/>
  <c r="K200" i="35"/>
  <c r="H200" i="35"/>
  <c r="H199" i="35"/>
  <c r="H198" i="35"/>
  <c r="H197" i="35"/>
  <c r="H196" i="35"/>
  <c r="H195" i="35"/>
  <c r="H194" i="35"/>
  <c r="H193" i="35"/>
  <c r="H192" i="35"/>
  <c r="H191" i="35"/>
  <c r="H190" i="35"/>
  <c r="K189" i="35"/>
  <c r="H189" i="35"/>
  <c r="K188" i="35"/>
  <c r="H188" i="35"/>
  <c r="K187" i="35"/>
  <c r="H187" i="35"/>
  <c r="K186" i="35"/>
  <c r="H186" i="35"/>
  <c r="K185" i="35"/>
  <c r="H185" i="35"/>
  <c r="H184" i="35"/>
  <c r="H177" i="35"/>
  <c r="H176" i="35"/>
  <c r="H175" i="35"/>
  <c r="H174" i="35"/>
  <c r="H173" i="35"/>
  <c r="H172" i="35"/>
  <c r="H171" i="35"/>
  <c r="H170" i="35"/>
  <c r="H169" i="35"/>
  <c r="H168" i="35"/>
  <c r="H167" i="35"/>
  <c r="H166" i="35"/>
  <c r="K165" i="35"/>
  <c r="H165" i="35"/>
  <c r="K164" i="35"/>
  <c r="H164" i="35"/>
  <c r="H163" i="35"/>
  <c r="H162" i="35"/>
  <c r="H161" i="35"/>
  <c r="H160" i="35"/>
  <c r="H159" i="35"/>
  <c r="H158" i="35"/>
  <c r="H157" i="35"/>
  <c r="H156" i="35"/>
  <c r="H155" i="35"/>
  <c r="H154" i="35"/>
  <c r="K153" i="35"/>
  <c r="H153" i="35"/>
  <c r="K152" i="35"/>
  <c r="H152" i="35"/>
  <c r="K151" i="35"/>
  <c r="H151" i="35"/>
  <c r="K150" i="35"/>
  <c r="H150" i="35"/>
  <c r="K149" i="35"/>
  <c r="H149" i="35"/>
  <c r="H148" i="35"/>
  <c r="H141" i="35"/>
  <c r="H140" i="35"/>
  <c r="H139" i="35"/>
  <c r="H138" i="35"/>
  <c r="H137" i="35"/>
  <c r="H136" i="35"/>
  <c r="H135" i="35"/>
  <c r="H134" i="35"/>
  <c r="H133" i="35"/>
  <c r="H132" i="35"/>
  <c r="H131" i="35"/>
  <c r="H130" i="35"/>
  <c r="K129" i="35"/>
  <c r="H129" i="35"/>
  <c r="K128" i="35"/>
  <c r="H128" i="35"/>
  <c r="H127" i="35"/>
  <c r="H126" i="35"/>
  <c r="H125" i="35"/>
  <c r="H124" i="35"/>
  <c r="H123" i="35"/>
  <c r="H122" i="35"/>
  <c r="H121" i="35"/>
  <c r="H120" i="35"/>
  <c r="H119" i="35"/>
  <c r="H118" i="35"/>
  <c r="K117" i="35"/>
  <c r="H117" i="35"/>
  <c r="K116" i="35"/>
  <c r="H116" i="35"/>
  <c r="K115" i="35"/>
  <c r="H115" i="35"/>
  <c r="K114" i="35"/>
  <c r="H114" i="35"/>
  <c r="K113" i="35"/>
  <c r="H113" i="35"/>
  <c r="H112" i="35"/>
  <c r="H105" i="35"/>
  <c r="H104" i="35"/>
  <c r="H103" i="35"/>
  <c r="H102" i="35"/>
  <c r="H101" i="35"/>
  <c r="H100" i="35"/>
  <c r="H99" i="35"/>
  <c r="H98" i="35"/>
  <c r="H97" i="35"/>
  <c r="H96" i="35"/>
  <c r="H95" i="35"/>
  <c r="H94" i="35"/>
  <c r="K93" i="35"/>
  <c r="H93" i="35"/>
  <c r="K92" i="35"/>
  <c r="H92" i="35"/>
  <c r="H91" i="35"/>
  <c r="H90" i="35"/>
  <c r="H89" i="35"/>
  <c r="H88" i="35"/>
  <c r="H87" i="35"/>
  <c r="H86" i="35"/>
  <c r="H85" i="35"/>
  <c r="H84" i="35"/>
  <c r="H83" i="35"/>
  <c r="H82" i="35"/>
  <c r="K81" i="35"/>
  <c r="H81" i="35"/>
  <c r="K80" i="35"/>
  <c r="H80" i="35"/>
  <c r="K79" i="35"/>
  <c r="H79" i="35"/>
  <c r="K78" i="35"/>
  <c r="H78" i="35"/>
  <c r="K77" i="35"/>
  <c r="H77" i="35"/>
  <c r="H76" i="35"/>
  <c r="H69" i="35"/>
  <c r="H68" i="35"/>
  <c r="H67" i="35"/>
  <c r="H66" i="35"/>
  <c r="H65" i="35"/>
  <c r="H64" i="35"/>
  <c r="H63" i="35"/>
  <c r="H62" i="35"/>
  <c r="H61" i="35"/>
  <c r="H60" i="35"/>
  <c r="H59" i="35"/>
  <c r="H58" i="35"/>
  <c r="K57" i="35"/>
  <c r="H57" i="35"/>
  <c r="K56" i="35"/>
  <c r="H56" i="35"/>
  <c r="H55" i="35"/>
  <c r="H54" i="35"/>
  <c r="H53" i="35"/>
  <c r="H52" i="35"/>
  <c r="H51" i="35"/>
  <c r="H50" i="35"/>
  <c r="H49" i="35"/>
  <c r="H48" i="35"/>
  <c r="H47" i="35"/>
  <c r="H46" i="35"/>
  <c r="K45" i="35"/>
  <c r="H45" i="35"/>
  <c r="K44" i="35"/>
  <c r="H44" i="35"/>
  <c r="K43" i="35"/>
  <c r="H43" i="35"/>
  <c r="K42" i="35"/>
  <c r="H42" i="35"/>
  <c r="K41" i="35"/>
  <c r="H41" i="35"/>
  <c r="H40" i="35"/>
  <c r="H33" i="35"/>
  <c r="H32" i="35"/>
  <c r="H31" i="35"/>
  <c r="H30" i="35"/>
  <c r="H29" i="35"/>
  <c r="H28" i="35"/>
  <c r="H27" i="35"/>
  <c r="H26" i="35"/>
  <c r="H25" i="35"/>
  <c r="H24" i="35"/>
  <c r="H23" i="35"/>
  <c r="H22" i="35"/>
  <c r="K21" i="35"/>
  <c r="H21" i="35"/>
  <c r="K20" i="35"/>
  <c r="H20" i="35"/>
  <c r="H19" i="35"/>
  <c r="H18" i="35"/>
  <c r="H17" i="35"/>
  <c r="H16" i="35"/>
  <c r="H15" i="35"/>
  <c r="H14" i="35"/>
  <c r="H13" i="35"/>
  <c r="H12" i="35"/>
  <c r="H11" i="35"/>
  <c r="H10" i="35"/>
  <c r="K9" i="35"/>
  <c r="H9" i="35"/>
  <c r="K8" i="35"/>
  <c r="H8" i="35"/>
  <c r="K7" i="35"/>
  <c r="H7" i="35"/>
  <c r="K6" i="35"/>
  <c r="H6" i="35"/>
  <c r="K5" i="35"/>
  <c r="H5" i="35"/>
  <c r="H4" i="35"/>
  <c r="G249" i="23"/>
  <c r="F249" i="23"/>
  <c r="E249" i="23"/>
  <c r="D249" i="23"/>
  <c r="G248" i="23"/>
  <c r="F248" i="23"/>
  <c r="E248" i="23"/>
  <c r="D248" i="23"/>
  <c r="G247" i="23"/>
  <c r="F247" i="23"/>
  <c r="E247" i="23"/>
  <c r="D247" i="23"/>
  <c r="G246" i="23"/>
  <c r="F246" i="23"/>
  <c r="E246" i="23"/>
  <c r="D246" i="23"/>
  <c r="G245" i="23"/>
  <c r="F245" i="23"/>
  <c r="E245" i="23"/>
  <c r="D245" i="23"/>
  <c r="G244" i="23"/>
  <c r="F244" i="23"/>
  <c r="E244" i="23"/>
  <c r="D244" i="23"/>
  <c r="G243" i="23"/>
  <c r="F243" i="23"/>
  <c r="E243" i="23"/>
  <c r="D243" i="23"/>
  <c r="G242" i="23"/>
  <c r="F242" i="23"/>
  <c r="E242" i="23"/>
  <c r="D242" i="23"/>
  <c r="G241" i="23"/>
  <c r="F241" i="23"/>
  <c r="E241" i="23"/>
  <c r="D241" i="23"/>
  <c r="G240" i="23"/>
  <c r="F240" i="23"/>
  <c r="E240" i="23"/>
  <c r="D240" i="23"/>
  <c r="G239" i="23"/>
  <c r="F239" i="23"/>
  <c r="E239" i="23"/>
  <c r="D239" i="23"/>
  <c r="G238" i="23"/>
  <c r="F238" i="23"/>
  <c r="E238" i="23"/>
  <c r="D238" i="23"/>
  <c r="G237" i="23"/>
  <c r="F237" i="23"/>
  <c r="E237" i="23"/>
  <c r="D237" i="23"/>
  <c r="G236" i="23"/>
  <c r="F236" i="23"/>
  <c r="E236" i="23"/>
  <c r="D236" i="23"/>
  <c r="G235" i="23"/>
  <c r="F235" i="23"/>
  <c r="E235" i="23"/>
  <c r="D235" i="23"/>
  <c r="G234" i="23"/>
  <c r="F234" i="23"/>
  <c r="E234" i="23"/>
  <c r="D234" i="23"/>
  <c r="G233" i="23"/>
  <c r="F233" i="23"/>
  <c r="E233" i="23"/>
  <c r="D233" i="23"/>
  <c r="G232" i="23"/>
  <c r="F232" i="23"/>
  <c r="E232" i="23"/>
  <c r="D232" i="23"/>
  <c r="G231" i="23"/>
  <c r="F231" i="23"/>
  <c r="E231" i="23"/>
  <c r="D231" i="23"/>
  <c r="G230" i="23"/>
  <c r="F230" i="23"/>
  <c r="E230" i="23"/>
  <c r="D230" i="23"/>
  <c r="G229" i="23"/>
  <c r="F229" i="23"/>
  <c r="E229" i="23"/>
  <c r="D229" i="23"/>
  <c r="G228" i="23"/>
  <c r="F228" i="23"/>
  <c r="E228" i="23"/>
  <c r="D228" i="23"/>
  <c r="G227" i="23"/>
  <c r="F227" i="23"/>
  <c r="E227" i="23"/>
  <c r="D227" i="23"/>
  <c r="G226" i="23"/>
  <c r="F226" i="23"/>
  <c r="E226" i="23"/>
  <c r="D226" i="23"/>
  <c r="G225" i="23"/>
  <c r="F225" i="23"/>
  <c r="E225" i="23"/>
  <c r="D225" i="23"/>
  <c r="G224" i="23"/>
  <c r="F224" i="23"/>
  <c r="E224" i="23"/>
  <c r="D224" i="23"/>
  <c r="G223" i="23"/>
  <c r="F223" i="23"/>
  <c r="E223" i="23"/>
  <c r="D223" i="23"/>
  <c r="G222" i="23"/>
  <c r="F222" i="23"/>
  <c r="E222" i="23"/>
  <c r="D222" i="23"/>
  <c r="G221" i="23"/>
  <c r="F221" i="23"/>
  <c r="E221" i="23"/>
  <c r="D221" i="23"/>
  <c r="G220" i="23"/>
  <c r="F220" i="23"/>
  <c r="E220" i="23"/>
  <c r="D220" i="23"/>
  <c r="G213" i="23"/>
  <c r="F213" i="23"/>
  <c r="E213" i="23"/>
  <c r="D213" i="23"/>
  <c r="G212" i="23"/>
  <c r="F212" i="23"/>
  <c r="E212" i="23"/>
  <c r="D212" i="23"/>
  <c r="G211" i="23"/>
  <c r="F211" i="23"/>
  <c r="E211" i="23"/>
  <c r="D211" i="23"/>
  <c r="G210" i="23"/>
  <c r="F210" i="23"/>
  <c r="E210" i="23"/>
  <c r="D210" i="23"/>
  <c r="G209" i="23"/>
  <c r="F209" i="23"/>
  <c r="E209" i="23"/>
  <c r="D209" i="23"/>
  <c r="G208" i="23"/>
  <c r="F208" i="23"/>
  <c r="E208" i="23"/>
  <c r="D208" i="23"/>
  <c r="G207" i="23"/>
  <c r="F207" i="23"/>
  <c r="E207" i="23"/>
  <c r="D207" i="23"/>
  <c r="G206" i="23"/>
  <c r="F206" i="23"/>
  <c r="E206" i="23"/>
  <c r="D206" i="23"/>
  <c r="G205" i="23"/>
  <c r="F205" i="23"/>
  <c r="E205" i="23"/>
  <c r="D205" i="23"/>
  <c r="G204" i="23"/>
  <c r="F204" i="23"/>
  <c r="E204" i="23"/>
  <c r="D204" i="23"/>
  <c r="G203" i="23"/>
  <c r="F203" i="23"/>
  <c r="E203" i="23"/>
  <c r="D203" i="23"/>
  <c r="G202" i="23"/>
  <c r="F202" i="23"/>
  <c r="E202" i="23"/>
  <c r="D202" i="23"/>
  <c r="G201" i="23"/>
  <c r="F201" i="23"/>
  <c r="E201" i="23"/>
  <c r="D201" i="23"/>
  <c r="G200" i="23"/>
  <c r="F200" i="23"/>
  <c r="E200" i="23"/>
  <c r="D200" i="23"/>
  <c r="G199" i="23"/>
  <c r="F199" i="23"/>
  <c r="E199" i="23"/>
  <c r="D199" i="23"/>
  <c r="G198" i="23"/>
  <c r="F198" i="23"/>
  <c r="E198" i="23"/>
  <c r="D198" i="23"/>
  <c r="G197" i="23"/>
  <c r="F197" i="23"/>
  <c r="E197" i="23"/>
  <c r="D197" i="23"/>
  <c r="G196" i="23"/>
  <c r="F196" i="23"/>
  <c r="E196" i="23"/>
  <c r="D196" i="23"/>
  <c r="G195" i="23"/>
  <c r="F195" i="23"/>
  <c r="E195" i="23"/>
  <c r="D195" i="23"/>
  <c r="G194" i="23"/>
  <c r="F194" i="23"/>
  <c r="E194" i="23"/>
  <c r="D194" i="23"/>
  <c r="G193" i="23"/>
  <c r="F193" i="23"/>
  <c r="E193" i="23"/>
  <c r="D193" i="23"/>
  <c r="G192" i="23"/>
  <c r="F192" i="23"/>
  <c r="E192" i="23"/>
  <c r="D192" i="23"/>
  <c r="G191" i="23"/>
  <c r="F191" i="23"/>
  <c r="E191" i="23"/>
  <c r="D191" i="23"/>
  <c r="G190" i="23"/>
  <c r="F190" i="23"/>
  <c r="E190" i="23"/>
  <c r="D190" i="23"/>
  <c r="G189" i="23"/>
  <c r="F189" i="23"/>
  <c r="E189" i="23"/>
  <c r="D189" i="23"/>
  <c r="G188" i="23"/>
  <c r="F188" i="23"/>
  <c r="E188" i="23"/>
  <c r="D188" i="23"/>
  <c r="G187" i="23"/>
  <c r="F187" i="23"/>
  <c r="E187" i="23"/>
  <c r="D187" i="23"/>
  <c r="G186" i="23"/>
  <c r="F186" i="23"/>
  <c r="E186" i="23"/>
  <c r="D186" i="23"/>
  <c r="G185" i="23"/>
  <c r="F185" i="23"/>
  <c r="E185" i="23"/>
  <c r="D185" i="23"/>
  <c r="G184" i="23"/>
  <c r="F184" i="23"/>
  <c r="E184" i="23"/>
  <c r="D184" i="23"/>
  <c r="G177" i="23"/>
  <c r="F177" i="23"/>
  <c r="E177" i="23"/>
  <c r="D177" i="23"/>
  <c r="G176" i="23"/>
  <c r="F176" i="23"/>
  <c r="E176" i="23"/>
  <c r="D176" i="23"/>
  <c r="G175" i="23"/>
  <c r="F175" i="23"/>
  <c r="E175" i="23"/>
  <c r="D175" i="23"/>
  <c r="G174" i="23"/>
  <c r="F174" i="23"/>
  <c r="E174" i="23"/>
  <c r="D174" i="23"/>
  <c r="G173" i="23"/>
  <c r="F173" i="23"/>
  <c r="E173" i="23"/>
  <c r="D173" i="23"/>
  <c r="G172" i="23"/>
  <c r="F172" i="23"/>
  <c r="E172" i="23"/>
  <c r="D172" i="23"/>
  <c r="G171" i="23"/>
  <c r="F171" i="23"/>
  <c r="E171" i="23"/>
  <c r="D171" i="23"/>
  <c r="G170" i="23"/>
  <c r="F170" i="23"/>
  <c r="E170" i="23"/>
  <c r="D170" i="23"/>
  <c r="G169" i="23"/>
  <c r="F169" i="23"/>
  <c r="E169" i="23"/>
  <c r="D169" i="23"/>
  <c r="G168" i="23"/>
  <c r="F168" i="23"/>
  <c r="E168" i="23"/>
  <c r="D168" i="23"/>
  <c r="G167" i="23"/>
  <c r="F167" i="23"/>
  <c r="E167" i="23"/>
  <c r="D167" i="23"/>
  <c r="G166" i="23"/>
  <c r="F166" i="23"/>
  <c r="E166" i="23"/>
  <c r="D166" i="23"/>
  <c r="G165" i="23"/>
  <c r="F165" i="23"/>
  <c r="E165" i="23"/>
  <c r="D165" i="23"/>
  <c r="G164" i="23"/>
  <c r="F164" i="23"/>
  <c r="E164" i="23"/>
  <c r="D164" i="23"/>
  <c r="G163" i="23"/>
  <c r="F163" i="23"/>
  <c r="E163" i="23"/>
  <c r="D163" i="23"/>
  <c r="G162" i="23"/>
  <c r="F162" i="23"/>
  <c r="E162" i="23"/>
  <c r="D162" i="23"/>
  <c r="G161" i="23"/>
  <c r="F161" i="23"/>
  <c r="E161" i="23"/>
  <c r="D161" i="23"/>
  <c r="G160" i="23"/>
  <c r="F160" i="23"/>
  <c r="E160" i="23"/>
  <c r="D160" i="23"/>
  <c r="G159" i="23"/>
  <c r="F159" i="23"/>
  <c r="E159" i="23"/>
  <c r="D159" i="23"/>
  <c r="G158" i="23"/>
  <c r="F158" i="23"/>
  <c r="E158" i="23"/>
  <c r="D158" i="23"/>
  <c r="G157" i="23"/>
  <c r="F157" i="23"/>
  <c r="E157" i="23"/>
  <c r="D157" i="23"/>
  <c r="G156" i="23"/>
  <c r="F156" i="23"/>
  <c r="E156" i="23"/>
  <c r="D156" i="23"/>
  <c r="G155" i="23"/>
  <c r="F155" i="23"/>
  <c r="E155" i="23"/>
  <c r="D155" i="23"/>
  <c r="G154" i="23"/>
  <c r="F154" i="23"/>
  <c r="E154" i="23"/>
  <c r="D154" i="23"/>
  <c r="G153" i="23"/>
  <c r="F153" i="23"/>
  <c r="E153" i="23"/>
  <c r="D153" i="23"/>
  <c r="G152" i="23"/>
  <c r="F152" i="23"/>
  <c r="E152" i="23"/>
  <c r="D152" i="23"/>
  <c r="G151" i="23"/>
  <c r="F151" i="23"/>
  <c r="E151" i="23"/>
  <c r="D151" i="23"/>
  <c r="G150" i="23"/>
  <c r="F150" i="23"/>
  <c r="E150" i="23"/>
  <c r="D150" i="23"/>
  <c r="G149" i="23"/>
  <c r="F149" i="23"/>
  <c r="E149" i="23"/>
  <c r="D149" i="23"/>
  <c r="G148" i="23"/>
  <c r="F148" i="23"/>
  <c r="E148" i="23"/>
  <c r="D148" i="23"/>
  <c r="G141" i="23"/>
  <c r="F141" i="23"/>
  <c r="E141" i="23"/>
  <c r="D141" i="23"/>
  <c r="G140" i="23"/>
  <c r="F140" i="23"/>
  <c r="E140" i="23"/>
  <c r="D140" i="23"/>
  <c r="G139" i="23"/>
  <c r="F139" i="23"/>
  <c r="E139" i="23"/>
  <c r="D139" i="23"/>
  <c r="G138" i="23"/>
  <c r="F138" i="23"/>
  <c r="E138" i="23"/>
  <c r="D138" i="23"/>
  <c r="G137" i="23"/>
  <c r="F137" i="23"/>
  <c r="E137" i="23"/>
  <c r="D137" i="23"/>
  <c r="G136" i="23"/>
  <c r="F136" i="23"/>
  <c r="E136" i="23"/>
  <c r="D136" i="23"/>
  <c r="G135" i="23"/>
  <c r="F135" i="23"/>
  <c r="E135" i="23"/>
  <c r="D135" i="23"/>
  <c r="G134" i="23"/>
  <c r="F134" i="23"/>
  <c r="E134" i="23"/>
  <c r="D134" i="23"/>
  <c r="G133" i="23"/>
  <c r="F133" i="23"/>
  <c r="E133" i="23"/>
  <c r="D133" i="23"/>
  <c r="G132" i="23"/>
  <c r="F132" i="23"/>
  <c r="E132" i="23"/>
  <c r="D132" i="23"/>
  <c r="G131" i="23"/>
  <c r="F131" i="23"/>
  <c r="E131" i="23"/>
  <c r="D131" i="23"/>
  <c r="G130" i="23"/>
  <c r="F130" i="23"/>
  <c r="E130" i="23"/>
  <c r="D130" i="23"/>
  <c r="G129" i="23"/>
  <c r="F129" i="23"/>
  <c r="E129" i="23"/>
  <c r="D129" i="23"/>
  <c r="G128" i="23"/>
  <c r="F128" i="23"/>
  <c r="E128" i="23"/>
  <c r="D128" i="23"/>
  <c r="G127" i="23"/>
  <c r="F127" i="23"/>
  <c r="E127" i="23"/>
  <c r="D127" i="23"/>
  <c r="G126" i="23"/>
  <c r="F126" i="23"/>
  <c r="E126" i="23"/>
  <c r="D126" i="23"/>
  <c r="G125" i="23"/>
  <c r="F125" i="23"/>
  <c r="E125" i="23"/>
  <c r="D125" i="23"/>
  <c r="G124" i="23"/>
  <c r="F124" i="23"/>
  <c r="E124" i="23"/>
  <c r="D124" i="23"/>
  <c r="G123" i="23"/>
  <c r="F123" i="23"/>
  <c r="E123" i="23"/>
  <c r="D123" i="23"/>
  <c r="G122" i="23"/>
  <c r="F122" i="23"/>
  <c r="E122" i="23"/>
  <c r="D122" i="23"/>
  <c r="G121" i="23"/>
  <c r="F121" i="23"/>
  <c r="E121" i="23"/>
  <c r="D121" i="23"/>
  <c r="G120" i="23"/>
  <c r="F120" i="23"/>
  <c r="E120" i="23"/>
  <c r="D120" i="23"/>
  <c r="G119" i="23"/>
  <c r="F119" i="23"/>
  <c r="E119" i="23"/>
  <c r="D119" i="23"/>
  <c r="G118" i="23"/>
  <c r="F118" i="23"/>
  <c r="E118" i="23"/>
  <c r="D118" i="23"/>
  <c r="G117" i="23"/>
  <c r="F117" i="23"/>
  <c r="E117" i="23"/>
  <c r="D117" i="23"/>
  <c r="G116" i="23"/>
  <c r="F116" i="23"/>
  <c r="E116" i="23"/>
  <c r="D116" i="23"/>
  <c r="G115" i="23"/>
  <c r="F115" i="23"/>
  <c r="E115" i="23"/>
  <c r="D115" i="23"/>
  <c r="G114" i="23"/>
  <c r="F114" i="23"/>
  <c r="E114" i="23"/>
  <c r="D114" i="23"/>
  <c r="G113" i="23"/>
  <c r="F113" i="23"/>
  <c r="E113" i="23"/>
  <c r="D113" i="23"/>
  <c r="G112" i="23"/>
  <c r="F112" i="23"/>
  <c r="E112" i="23"/>
  <c r="D112" i="23"/>
  <c r="G105" i="23"/>
  <c r="F105" i="23"/>
  <c r="E105" i="23"/>
  <c r="D105" i="23"/>
  <c r="G104" i="23"/>
  <c r="F104" i="23"/>
  <c r="E104" i="23"/>
  <c r="D104" i="23"/>
  <c r="G103" i="23"/>
  <c r="F103" i="23"/>
  <c r="E103" i="23"/>
  <c r="D103" i="23"/>
  <c r="G102" i="23"/>
  <c r="F102" i="23"/>
  <c r="E102" i="23"/>
  <c r="D102" i="23"/>
  <c r="G101" i="23"/>
  <c r="F101" i="23"/>
  <c r="E101" i="23"/>
  <c r="D101" i="23"/>
  <c r="G100" i="23"/>
  <c r="F100" i="23"/>
  <c r="E100" i="23"/>
  <c r="D100" i="23"/>
  <c r="G99" i="23"/>
  <c r="F99" i="23"/>
  <c r="E99" i="23"/>
  <c r="D99" i="23"/>
  <c r="G98" i="23"/>
  <c r="F98" i="23"/>
  <c r="E98" i="23"/>
  <c r="D98" i="23"/>
  <c r="G97" i="23"/>
  <c r="F97" i="23"/>
  <c r="E97" i="23"/>
  <c r="D97" i="23"/>
  <c r="G96" i="23"/>
  <c r="F96" i="23"/>
  <c r="E96" i="23"/>
  <c r="D96" i="23"/>
  <c r="G95" i="23"/>
  <c r="F95" i="23"/>
  <c r="E95" i="23"/>
  <c r="D95" i="23"/>
  <c r="G94" i="23"/>
  <c r="F94" i="23"/>
  <c r="E94" i="23"/>
  <c r="D94" i="23"/>
  <c r="G93" i="23"/>
  <c r="F93" i="23"/>
  <c r="E93" i="23"/>
  <c r="D93" i="23"/>
  <c r="G92" i="23"/>
  <c r="F92" i="23"/>
  <c r="E92" i="23"/>
  <c r="D92" i="23"/>
  <c r="G91" i="23"/>
  <c r="F91" i="23"/>
  <c r="E91" i="23"/>
  <c r="D91" i="23"/>
  <c r="G90" i="23"/>
  <c r="F90" i="23"/>
  <c r="E90" i="23"/>
  <c r="D90" i="23"/>
  <c r="G89" i="23"/>
  <c r="F89" i="23"/>
  <c r="E89" i="23"/>
  <c r="D89" i="23"/>
  <c r="G88" i="23"/>
  <c r="F88" i="23"/>
  <c r="E88" i="23"/>
  <c r="D88" i="23"/>
  <c r="G87" i="23"/>
  <c r="F87" i="23"/>
  <c r="E87" i="23"/>
  <c r="D87" i="23"/>
  <c r="G86" i="23"/>
  <c r="F86" i="23"/>
  <c r="E86" i="23"/>
  <c r="D86" i="23"/>
  <c r="G85" i="23"/>
  <c r="F85" i="23"/>
  <c r="E85" i="23"/>
  <c r="D85" i="23"/>
  <c r="G84" i="23"/>
  <c r="F84" i="23"/>
  <c r="E84" i="23"/>
  <c r="D84" i="23"/>
  <c r="G83" i="23"/>
  <c r="F83" i="23"/>
  <c r="E83" i="23"/>
  <c r="D83" i="23"/>
  <c r="G82" i="23"/>
  <c r="F82" i="23"/>
  <c r="E82" i="23"/>
  <c r="D82" i="23"/>
  <c r="G81" i="23"/>
  <c r="F81" i="23"/>
  <c r="E81" i="23"/>
  <c r="D81" i="23"/>
  <c r="G80" i="23"/>
  <c r="F80" i="23"/>
  <c r="E80" i="23"/>
  <c r="D80" i="23"/>
  <c r="G79" i="23"/>
  <c r="F79" i="23"/>
  <c r="E79" i="23"/>
  <c r="D79" i="23"/>
  <c r="G78" i="23"/>
  <c r="F78" i="23"/>
  <c r="E78" i="23"/>
  <c r="D78" i="23"/>
  <c r="G77" i="23"/>
  <c r="F77" i="23"/>
  <c r="E77" i="23"/>
  <c r="D77" i="23"/>
  <c r="G76" i="23"/>
  <c r="F76" i="23"/>
  <c r="E76" i="23"/>
  <c r="D76" i="23"/>
  <c r="G69" i="23"/>
  <c r="F69" i="23"/>
  <c r="E69" i="23"/>
  <c r="D69" i="23"/>
  <c r="G68" i="23"/>
  <c r="F68" i="23"/>
  <c r="E68" i="23"/>
  <c r="D68" i="23"/>
  <c r="G67" i="23"/>
  <c r="F67" i="23"/>
  <c r="E67" i="23"/>
  <c r="D67" i="23"/>
  <c r="G66" i="23"/>
  <c r="F66" i="23"/>
  <c r="E66" i="23"/>
  <c r="D66" i="23"/>
  <c r="G65" i="23"/>
  <c r="F65" i="23"/>
  <c r="E65" i="23"/>
  <c r="D65" i="23"/>
  <c r="G64" i="23"/>
  <c r="F64" i="23"/>
  <c r="E64" i="23"/>
  <c r="D64" i="23"/>
  <c r="G63" i="23"/>
  <c r="F63" i="23"/>
  <c r="E63" i="23"/>
  <c r="D63" i="23"/>
  <c r="G62" i="23"/>
  <c r="F62" i="23"/>
  <c r="E62" i="23"/>
  <c r="D62" i="23"/>
  <c r="G61" i="23"/>
  <c r="F61" i="23"/>
  <c r="E61" i="23"/>
  <c r="D61" i="23"/>
  <c r="G60" i="23"/>
  <c r="F60" i="23"/>
  <c r="E60" i="23"/>
  <c r="D60" i="23"/>
  <c r="G59" i="23"/>
  <c r="F59" i="23"/>
  <c r="E59" i="23"/>
  <c r="D59" i="23"/>
  <c r="G58" i="23"/>
  <c r="F58" i="23"/>
  <c r="E58" i="23"/>
  <c r="D58" i="23"/>
  <c r="G57" i="23"/>
  <c r="F57" i="23"/>
  <c r="E57" i="23"/>
  <c r="D57" i="23"/>
  <c r="G56" i="23"/>
  <c r="F56" i="23"/>
  <c r="E56" i="23"/>
  <c r="D56" i="23"/>
  <c r="G55" i="23"/>
  <c r="F55" i="23"/>
  <c r="E55" i="23"/>
  <c r="D55" i="23"/>
  <c r="G54" i="23"/>
  <c r="F54" i="23"/>
  <c r="E54" i="23"/>
  <c r="D54" i="23"/>
  <c r="G53" i="23"/>
  <c r="F53" i="23"/>
  <c r="E53" i="23"/>
  <c r="D53" i="23"/>
  <c r="G52" i="23"/>
  <c r="F52" i="23"/>
  <c r="E52" i="23"/>
  <c r="D52" i="23"/>
  <c r="G51" i="23"/>
  <c r="F51" i="23"/>
  <c r="E51" i="23"/>
  <c r="D51" i="23"/>
  <c r="G50" i="23"/>
  <c r="F50" i="23"/>
  <c r="E50" i="23"/>
  <c r="D50" i="23"/>
  <c r="G49" i="23"/>
  <c r="F49" i="23"/>
  <c r="E49" i="23"/>
  <c r="D49" i="23"/>
  <c r="G48" i="23"/>
  <c r="F48" i="23"/>
  <c r="E48" i="23"/>
  <c r="D48" i="23"/>
  <c r="G47" i="23"/>
  <c r="F47" i="23"/>
  <c r="E47" i="23"/>
  <c r="D47" i="23"/>
  <c r="G46" i="23"/>
  <c r="F46" i="23"/>
  <c r="E46" i="23"/>
  <c r="D46" i="23"/>
  <c r="G45" i="23"/>
  <c r="F45" i="23"/>
  <c r="E45" i="23"/>
  <c r="D45" i="23"/>
  <c r="G44" i="23"/>
  <c r="F44" i="23"/>
  <c r="E44" i="23"/>
  <c r="D44" i="23"/>
  <c r="G43" i="23"/>
  <c r="F43" i="23"/>
  <c r="E43" i="23"/>
  <c r="D43" i="23"/>
  <c r="G42" i="23"/>
  <c r="F42" i="23"/>
  <c r="E42" i="23"/>
  <c r="D42" i="23"/>
  <c r="G41" i="23"/>
  <c r="F41" i="23"/>
  <c r="E41" i="23"/>
  <c r="D41" i="23"/>
  <c r="G40" i="23"/>
  <c r="F40" i="23"/>
  <c r="E40" i="23"/>
  <c r="D40" i="23"/>
  <c r="G33" i="23"/>
  <c r="F33" i="23"/>
  <c r="E33" i="23"/>
  <c r="D33" i="23"/>
  <c r="G32" i="23"/>
  <c r="F32" i="23"/>
  <c r="E32" i="23"/>
  <c r="D32" i="23"/>
  <c r="G31" i="23"/>
  <c r="F31" i="23"/>
  <c r="E31" i="23"/>
  <c r="D31" i="23"/>
  <c r="G30" i="23"/>
  <c r="F30" i="23"/>
  <c r="E30" i="23"/>
  <c r="D30" i="23"/>
  <c r="G29" i="23"/>
  <c r="F29" i="23"/>
  <c r="E29" i="23"/>
  <c r="D29" i="23"/>
  <c r="G28" i="23"/>
  <c r="F28" i="23"/>
  <c r="E28" i="23"/>
  <c r="D28" i="23"/>
  <c r="G27" i="23"/>
  <c r="F27" i="23"/>
  <c r="E27" i="23"/>
  <c r="D27" i="23"/>
  <c r="G26" i="23"/>
  <c r="F26" i="23"/>
  <c r="E26" i="23"/>
  <c r="D26" i="23"/>
  <c r="G25" i="23"/>
  <c r="F25" i="23"/>
  <c r="E25" i="23"/>
  <c r="D25" i="23"/>
  <c r="G24" i="23"/>
  <c r="F24" i="23"/>
  <c r="E24" i="23"/>
  <c r="D24" i="23"/>
  <c r="G23" i="23"/>
  <c r="F23" i="23"/>
  <c r="E23" i="23"/>
  <c r="D23" i="23"/>
  <c r="G22" i="23"/>
  <c r="F22" i="23"/>
  <c r="E22" i="23"/>
  <c r="D22" i="23"/>
  <c r="G21" i="23"/>
  <c r="F21" i="23"/>
  <c r="E21" i="23"/>
  <c r="D21" i="23"/>
  <c r="G20" i="23"/>
  <c r="F20" i="23"/>
  <c r="E20" i="23"/>
  <c r="D20" i="23"/>
  <c r="G19" i="23"/>
  <c r="F19" i="23"/>
  <c r="E19" i="23"/>
  <c r="D19" i="23"/>
  <c r="G18" i="23"/>
  <c r="F18" i="23"/>
  <c r="E18" i="23"/>
  <c r="D18" i="23"/>
  <c r="G17" i="23"/>
  <c r="F17" i="23"/>
  <c r="E17" i="23"/>
  <c r="D17" i="23"/>
  <c r="G16" i="23"/>
  <c r="F16" i="23"/>
  <c r="E16" i="23"/>
  <c r="D16" i="23"/>
  <c r="G15" i="23"/>
  <c r="F15" i="23"/>
  <c r="E15" i="23"/>
  <c r="D15" i="23"/>
  <c r="G14" i="23"/>
  <c r="F14" i="23"/>
  <c r="E14" i="23"/>
  <c r="D14" i="23"/>
  <c r="G13" i="23"/>
  <c r="F13" i="23"/>
  <c r="E13" i="23"/>
  <c r="D13" i="23"/>
  <c r="G12" i="23"/>
  <c r="F12" i="23"/>
  <c r="E12" i="23"/>
  <c r="D12" i="23"/>
  <c r="G11" i="23"/>
  <c r="F11" i="23"/>
  <c r="E11" i="23"/>
  <c r="D11" i="23"/>
  <c r="G10" i="23"/>
  <c r="F10" i="23"/>
  <c r="E10" i="23"/>
  <c r="D10" i="23"/>
  <c r="G9" i="23"/>
  <c r="F9" i="23"/>
  <c r="E9" i="23"/>
  <c r="D9" i="23"/>
  <c r="G8" i="23"/>
  <c r="F8" i="23"/>
  <c r="E8" i="23"/>
  <c r="D8" i="23"/>
  <c r="G7" i="23"/>
  <c r="F7" i="23"/>
  <c r="E7" i="23"/>
  <c r="D7" i="23"/>
  <c r="G6" i="23"/>
  <c r="F6" i="23"/>
  <c r="E6" i="23"/>
  <c r="D6" i="23"/>
  <c r="G5" i="23"/>
  <c r="F5" i="23"/>
  <c r="E5" i="23"/>
  <c r="D5" i="23"/>
  <c r="G4" i="23"/>
  <c r="F4" i="23"/>
  <c r="E4" i="23"/>
  <c r="D4" i="23"/>
  <c r="G249" i="19"/>
  <c r="F249" i="19"/>
  <c r="E249" i="19"/>
  <c r="D249" i="19"/>
  <c r="G248" i="19"/>
  <c r="F248" i="19"/>
  <c r="E248" i="19"/>
  <c r="D248" i="19"/>
  <c r="G247" i="19"/>
  <c r="F247" i="19"/>
  <c r="E247" i="19"/>
  <c r="D247" i="19"/>
  <c r="G246" i="19"/>
  <c r="F246" i="19"/>
  <c r="E246" i="19"/>
  <c r="D246" i="19"/>
  <c r="G245" i="19"/>
  <c r="F245" i="19"/>
  <c r="E245" i="19"/>
  <c r="D245" i="19"/>
  <c r="G244" i="19"/>
  <c r="F244" i="19"/>
  <c r="E244" i="19"/>
  <c r="D244" i="19"/>
  <c r="G243" i="19"/>
  <c r="F243" i="19"/>
  <c r="E243" i="19"/>
  <c r="D243" i="19"/>
  <c r="G242" i="19"/>
  <c r="F242" i="19"/>
  <c r="E242" i="19"/>
  <c r="D242" i="19"/>
  <c r="G241" i="19"/>
  <c r="F241" i="19"/>
  <c r="E241" i="19"/>
  <c r="D241" i="19"/>
  <c r="G240" i="19"/>
  <c r="F240" i="19"/>
  <c r="E240" i="19"/>
  <c r="D240" i="19"/>
  <c r="G239" i="19"/>
  <c r="F239" i="19"/>
  <c r="E239" i="19"/>
  <c r="D239" i="19"/>
  <c r="G238" i="19"/>
  <c r="F238" i="19"/>
  <c r="E238" i="19"/>
  <c r="D238" i="19"/>
  <c r="G237" i="19"/>
  <c r="F237" i="19"/>
  <c r="E237" i="19"/>
  <c r="D237" i="19"/>
  <c r="G236" i="19"/>
  <c r="F236" i="19"/>
  <c r="E236" i="19"/>
  <c r="D236" i="19"/>
  <c r="G235" i="19"/>
  <c r="F235" i="19"/>
  <c r="E235" i="19"/>
  <c r="D235" i="19"/>
  <c r="G234" i="19"/>
  <c r="F234" i="19"/>
  <c r="E234" i="19"/>
  <c r="D234" i="19"/>
  <c r="G233" i="19"/>
  <c r="F233" i="19"/>
  <c r="E233" i="19"/>
  <c r="D233" i="19"/>
  <c r="G232" i="19"/>
  <c r="F232" i="19"/>
  <c r="E232" i="19"/>
  <c r="D232" i="19"/>
  <c r="G231" i="19"/>
  <c r="F231" i="19"/>
  <c r="E231" i="19"/>
  <c r="D231" i="19"/>
  <c r="G230" i="19"/>
  <c r="F230" i="19"/>
  <c r="E230" i="19"/>
  <c r="D230" i="19"/>
  <c r="G229" i="19"/>
  <c r="F229" i="19"/>
  <c r="E229" i="19"/>
  <c r="D229" i="19"/>
  <c r="G228" i="19"/>
  <c r="F228" i="19"/>
  <c r="E228" i="19"/>
  <c r="D228" i="19"/>
  <c r="G227" i="19"/>
  <c r="F227" i="19"/>
  <c r="E227" i="19"/>
  <c r="D227" i="19"/>
  <c r="G226" i="19"/>
  <c r="F226" i="19"/>
  <c r="E226" i="19"/>
  <c r="D226" i="19"/>
  <c r="G225" i="19"/>
  <c r="F225" i="19"/>
  <c r="E225" i="19"/>
  <c r="D225" i="19"/>
  <c r="G224" i="19"/>
  <c r="F224" i="19"/>
  <c r="E224" i="19"/>
  <c r="D224" i="19"/>
  <c r="G223" i="19"/>
  <c r="F223" i="19"/>
  <c r="E223" i="19"/>
  <c r="D223" i="19"/>
  <c r="G222" i="19"/>
  <c r="F222" i="19"/>
  <c r="E222" i="19"/>
  <c r="D222" i="19"/>
  <c r="G221" i="19"/>
  <c r="F221" i="19"/>
  <c r="E221" i="19"/>
  <c r="D221" i="19"/>
  <c r="G220" i="19"/>
  <c r="F220" i="19"/>
  <c r="E220" i="19"/>
  <c r="D220" i="19"/>
  <c r="G213" i="19"/>
  <c r="F213" i="19"/>
  <c r="E213" i="19"/>
  <c r="D213" i="19"/>
  <c r="G212" i="19"/>
  <c r="F212" i="19"/>
  <c r="E212" i="19"/>
  <c r="D212" i="19"/>
  <c r="G211" i="19"/>
  <c r="F211" i="19"/>
  <c r="E211" i="19"/>
  <c r="D211" i="19"/>
  <c r="G210" i="19"/>
  <c r="F210" i="19"/>
  <c r="E210" i="19"/>
  <c r="D210" i="19"/>
  <c r="G209" i="19"/>
  <c r="F209" i="19"/>
  <c r="E209" i="19"/>
  <c r="D209" i="19"/>
  <c r="G208" i="19"/>
  <c r="F208" i="19"/>
  <c r="E208" i="19"/>
  <c r="D208" i="19"/>
  <c r="G207" i="19"/>
  <c r="F207" i="19"/>
  <c r="E207" i="19"/>
  <c r="D207" i="19"/>
  <c r="G206" i="19"/>
  <c r="F206" i="19"/>
  <c r="E206" i="19"/>
  <c r="D206" i="19"/>
  <c r="G205" i="19"/>
  <c r="F205" i="19"/>
  <c r="E205" i="19"/>
  <c r="D205" i="19"/>
  <c r="G204" i="19"/>
  <c r="F204" i="19"/>
  <c r="E204" i="19"/>
  <c r="D204" i="19"/>
  <c r="G203" i="19"/>
  <c r="F203" i="19"/>
  <c r="E203" i="19"/>
  <c r="D203" i="19"/>
  <c r="G202" i="19"/>
  <c r="F202" i="19"/>
  <c r="E202" i="19"/>
  <c r="D202" i="19"/>
  <c r="G201" i="19"/>
  <c r="F201" i="19"/>
  <c r="E201" i="19"/>
  <c r="D201" i="19"/>
  <c r="G200" i="19"/>
  <c r="F200" i="19"/>
  <c r="E200" i="19"/>
  <c r="D200" i="19"/>
  <c r="G199" i="19"/>
  <c r="F199" i="19"/>
  <c r="E199" i="19"/>
  <c r="D199" i="19"/>
  <c r="G198" i="19"/>
  <c r="F198" i="19"/>
  <c r="E198" i="19"/>
  <c r="D198" i="19"/>
  <c r="G197" i="19"/>
  <c r="F197" i="19"/>
  <c r="E197" i="19"/>
  <c r="D197" i="19"/>
  <c r="G196" i="19"/>
  <c r="F196" i="19"/>
  <c r="E196" i="19"/>
  <c r="D196" i="19"/>
  <c r="G195" i="19"/>
  <c r="F195" i="19"/>
  <c r="E195" i="19"/>
  <c r="D195" i="19"/>
  <c r="G194" i="19"/>
  <c r="F194" i="19"/>
  <c r="E194" i="19"/>
  <c r="D194" i="19"/>
  <c r="G193" i="19"/>
  <c r="F193" i="19"/>
  <c r="E193" i="19"/>
  <c r="D193" i="19"/>
  <c r="G192" i="19"/>
  <c r="F192" i="19"/>
  <c r="E192" i="19"/>
  <c r="D192" i="19"/>
  <c r="G191" i="19"/>
  <c r="F191" i="19"/>
  <c r="E191" i="19"/>
  <c r="D191" i="19"/>
  <c r="G190" i="19"/>
  <c r="F190" i="19"/>
  <c r="E190" i="19"/>
  <c r="D190" i="19"/>
  <c r="G189" i="19"/>
  <c r="F189" i="19"/>
  <c r="E189" i="19"/>
  <c r="D189" i="19"/>
  <c r="G188" i="19"/>
  <c r="F188" i="19"/>
  <c r="E188" i="19"/>
  <c r="D188" i="19"/>
  <c r="G187" i="19"/>
  <c r="F187" i="19"/>
  <c r="E187" i="19"/>
  <c r="D187" i="19"/>
  <c r="G186" i="19"/>
  <c r="F186" i="19"/>
  <c r="E186" i="19"/>
  <c r="D186" i="19"/>
  <c r="G185" i="19"/>
  <c r="F185" i="19"/>
  <c r="E185" i="19"/>
  <c r="D185" i="19"/>
  <c r="G184" i="19"/>
  <c r="F184" i="19"/>
  <c r="E184" i="19"/>
  <c r="D184" i="19"/>
  <c r="G177" i="19"/>
  <c r="F177" i="19"/>
  <c r="E177" i="19"/>
  <c r="D177" i="19"/>
  <c r="G176" i="19"/>
  <c r="F176" i="19"/>
  <c r="E176" i="19"/>
  <c r="D176" i="19"/>
  <c r="G175" i="19"/>
  <c r="F175" i="19"/>
  <c r="E175" i="19"/>
  <c r="D175" i="19"/>
  <c r="G174" i="19"/>
  <c r="F174" i="19"/>
  <c r="E174" i="19"/>
  <c r="D174" i="19"/>
  <c r="G173" i="19"/>
  <c r="F173" i="19"/>
  <c r="E173" i="19"/>
  <c r="D173" i="19"/>
  <c r="G172" i="19"/>
  <c r="F172" i="19"/>
  <c r="E172" i="19"/>
  <c r="D172" i="19"/>
  <c r="G171" i="19"/>
  <c r="F171" i="19"/>
  <c r="E171" i="19"/>
  <c r="D171" i="19"/>
  <c r="G170" i="19"/>
  <c r="F170" i="19"/>
  <c r="E170" i="19"/>
  <c r="D170" i="19"/>
  <c r="G169" i="19"/>
  <c r="F169" i="19"/>
  <c r="E169" i="19"/>
  <c r="D169" i="19"/>
  <c r="G168" i="19"/>
  <c r="F168" i="19"/>
  <c r="E168" i="19"/>
  <c r="D168" i="19"/>
  <c r="G167" i="19"/>
  <c r="F167" i="19"/>
  <c r="E167" i="19"/>
  <c r="D167" i="19"/>
  <c r="G166" i="19"/>
  <c r="F166" i="19"/>
  <c r="E166" i="19"/>
  <c r="D166" i="19"/>
  <c r="G165" i="19"/>
  <c r="F165" i="19"/>
  <c r="E165" i="19"/>
  <c r="D165" i="19"/>
  <c r="G164" i="19"/>
  <c r="F164" i="19"/>
  <c r="E164" i="19"/>
  <c r="D164" i="19"/>
  <c r="G163" i="19"/>
  <c r="F163" i="19"/>
  <c r="E163" i="19"/>
  <c r="D163" i="19"/>
  <c r="G162" i="19"/>
  <c r="F162" i="19"/>
  <c r="E162" i="19"/>
  <c r="D162" i="19"/>
  <c r="G161" i="19"/>
  <c r="F161" i="19"/>
  <c r="E161" i="19"/>
  <c r="D161" i="19"/>
  <c r="G160" i="19"/>
  <c r="F160" i="19"/>
  <c r="E160" i="19"/>
  <c r="D160" i="19"/>
  <c r="G159" i="19"/>
  <c r="F159" i="19"/>
  <c r="E159" i="19"/>
  <c r="D159" i="19"/>
  <c r="G158" i="19"/>
  <c r="F158" i="19"/>
  <c r="E158" i="19"/>
  <c r="D158" i="19"/>
  <c r="G157" i="19"/>
  <c r="F157" i="19"/>
  <c r="E157" i="19"/>
  <c r="D157" i="19"/>
  <c r="G156" i="19"/>
  <c r="F156" i="19"/>
  <c r="E156" i="19"/>
  <c r="D156" i="19"/>
  <c r="G155" i="19"/>
  <c r="F155" i="19"/>
  <c r="E155" i="19"/>
  <c r="D155" i="19"/>
  <c r="G154" i="19"/>
  <c r="F154" i="19"/>
  <c r="E154" i="19"/>
  <c r="D154" i="19"/>
  <c r="G153" i="19"/>
  <c r="F153" i="19"/>
  <c r="E153" i="19"/>
  <c r="D153" i="19"/>
  <c r="G152" i="19"/>
  <c r="F152" i="19"/>
  <c r="E152" i="19"/>
  <c r="D152" i="19"/>
  <c r="G151" i="19"/>
  <c r="F151" i="19"/>
  <c r="E151" i="19"/>
  <c r="D151" i="19"/>
  <c r="G150" i="19"/>
  <c r="F150" i="19"/>
  <c r="E150" i="19"/>
  <c r="D150" i="19"/>
  <c r="G149" i="19"/>
  <c r="F149" i="19"/>
  <c r="E149" i="19"/>
  <c r="D149" i="19"/>
  <c r="G148" i="19"/>
  <c r="F148" i="19"/>
  <c r="E148" i="19"/>
  <c r="D148" i="19"/>
  <c r="G141" i="19"/>
  <c r="F141" i="19"/>
  <c r="E141" i="19"/>
  <c r="D141" i="19"/>
  <c r="G140" i="19"/>
  <c r="F140" i="19"/>
  <c r="E140" i="19"/>
  <c r="D140" i="19"/>
  <c r="G139" i="19"/>
  <c r="F139" i="19"/>
  <c r="E139" i="19"/>
  <c r="D139" i="19"/>
  <c r="G138" i="19"/>
  <c r="F138" i="19"/>
  <c r="E138" i="19"/>
  <c r="D138" i="19"/>
  <c r="G137" i="19"/>
  <c r="F137" i="19"/>
  <c r="E137" i="19"/>
  <c r="D137" i="19"/>
  <c r="G136" i="19"/>
  <c r="F136" i="19"/>
  <c r="E136" i="19"/>
  <c r="D136" i="19"/>
  <c r="G135" i="19"/>
  <c r="F135" i="19"/>
  <c r="E135" i="19"/>
  <c r="D135" i="19"/>
  <c r="G134" i="19"/>
  <c r="F134" i="19"/>
  <c r="E134" i="19"/>
  <c r="D134" i="19"/>
  <c r="G133" i="19"/>
  <c r="F133" i="19"/>
  <c r="E133" i="19"/>
  <c r="D133" i="19"/>
  <c r="G132" i="19"/>
  <c r="F132" i="19"/>
  <c r="E132" i="19"/>
  <c r="D132" i="19"/>
  <c r="G131" i="19"/>
  <c r="F131" i="19"/>
  <c r="E131" i="19"/>
  <c r="D131" i="19"/>
  <c r="G130" i="19"/>
  <c r="F130" i="19"/>
  <c r="E130" i="19"/>
  <c r="D130" i="19"/>
  <c r="G129" i="19"/>
  <c r="F129" i="19"/>
  <c r="E129" i="19"/>
  <c r="D129" i="19"/>
  <c r="G128" i="19"/>
  <c r="F128" i="19"/>
  <c r="E128" i="19"/>
  <c r="D128" i="19"/>
  <c r="G127" i="19"/>
  <c r="F127" i="19"/>
  <c r="E127" i="19"/>
  <c r="D127" i="19"/>
  <c r="G126" i="19"/>
  <c r="F126" i="19"/>
  <c r="E126" i="19"/>
  <c r="D126" i="19"/>
  <c r="G125" i="19"/>
  <c r="F125" i="19"/>
  <c r="E125" i="19"/>
  <c r="D125" i="19"/>
  <c r="G124" i="19"/>
  <c r="F124" i="19"/>
  <c r="E124" i="19"/>
  <c r="D124" i="19"/>
  <c r="G123" i="19"/>
  <c r="F123" i="19"/>
  <c r="E123" i="19"/>
  <c r="D123" i="19"/>
  <c r="G122" i="19"/>
  <c r="F122" i="19"/>
  <c r="E122" i="19"/>
  <c r="D122" i="19"/>
  <c r="G121" i="19"/>
  <c r="F121" i="19"/>
  <c r="E121" i="19"/>
  <c r="D121" i="19"/>
  <c r="G120" i="19"/>
  <c r="F120" i="19"/>
  <c r="E120" i="19"/>
  <c r="D120" i="19"/>
  <c r="G119" i="19"/>
  <c r="F119" i="19"/>
  <c r="E119" i="19"/>
  <c r="D119" i="19"/>
  <c r="G118" i="19"/>
  <c r="F118" i="19"/>
  <c r="E118" i="19"/>
  <c r="D118" i="19"/>
  <c r="G117" i="19"/>
  <c r="F117" i="19"/>
  <c r="E117" i="19"/>
  <c r="D117" i="19"/>
  <c r="G116" i="19"/>
  <c r="F116" i="19"/>
  <c r="E116" i="19"/>
  <c r="D116" i="19"/>
  <c r="G115" i="19"/>
  <c r="F115" i="19"/>
  <c r="E115" i="19"/>
  <c r="D115" i="19"/>
  <c r="G114" i="19"/>
  <c r="F114" i="19"/>
  <c r="E114" i="19"/>
  <c r="D114" i="19"/>
  <c r="G113" i="19"/>
  <c r="F113" i="19"/>
  <c r="E113" i="19"/>
  <c r="D113" i="19"/>
  <c r="G112" i="19"/>
  <c r="F112" i="19"/>
  <c r="E112" i="19"/>
  <c r="D112" i="19"/>
  <c r="G105" i="19"/>
  <c r="F105" i="19"/>
  <c r="E105" i="19"/>
  <c r="D105" i="19"/>
  <c r="G104" i="19"/>
  <c r="F104" i="19"/>
  <c r="E104" i="19"/>
  <c r="D104" i="19"/>
  <c r="G103" i="19"/>
  <c r="F103" i="19"/>
  <c r="E103" i="19"/>
  <c r="D103" i="19"/>
  <c r="G102" i="19"/>
  <c r="F102" i="19"/>
  <c r="E102" i="19"/>
  <c r="D102" i="19"/>
  <c r="G101" i="19"/>
  <c r="F101" i="19"/>
  <c r="E101" i="19"/>
  <c r="D101" i="19"/>
  <c r="G100" i="19"/>
  <c r="F100" i="19"/>
  <c r="E100" i="19"/>
  <c r="D100" i="19"/>
  <c r="G99" i="19"/>
  <c r="F99" i="19"/>
  <c r="E99" i="19"/>
  <c r="D99" i="19"/>
  <c r="G98" i="19"/>
  <c r="F98" i="19"/>
  <c r="E98" i="19"/>
  <c r="D98" i="19"/>
  <c r="G97" i="19"/>
  <c r="F97" i="19"/>
  <c r="E97" i="19"/>
  <c r="D97" i="19"/>
  <c r="G96" i="19"/>
  <c r="F96" i="19"/>
  <c r="E96" i="19"/>
  <c r="D96" i="19"/>
  <c r="G95" i="19"/>
  <c r="F95" i="19"/>
  <c r="E95" i="19"/>
  <c r="D95" i="19"/>
  <c r="G94" i="19"/>
  <c r="F94" i="19"/>
  <c r="E94" i="19"/>
  <c r="D94" i="19"/>
  <c r="G93" i="19"/>
  <c r="F93" i="19"/>
  <c r="E93" i="19"/>
  <c r="D93" i="19"/>
  <c r="G92" i="19"/>
  <c r="F92" i="19"/>
  <c r="E92" i="19"/>
  <c r="D92" i="19"/>
  <c r="G91" i="19"/>
  <c r="F91" i="19"/>
  <c r="E91" i="19"/>
  <c r="D91" i="19"/>
  <c r="G90" i="19"/>
  <c r="F90" i="19"/>
  <c r="E90" i="19"/>
  <c r="D90" i="19"/>
  <c r="G89" i="19"/>
  <c r="F89" i="19"/>
  <c r="E89" i="19"/>
  <c r="D89" i="19"/>
  <c r="G88" i="19"/>
  <c r="F88" i="19"/>
  <c r="E88" i="19"/>
  <c r="D88" i="19"/>
  <c r="G87" i="19"/>
  <c r="F87" i="19"/>
  <c r="E87" i="19"/>
  <c r="D87" i="19"/>
  <c r="G86" i="19"/>
  <c r="F86" i="19"/>
  <c r="E86" i="19"/>
  <c r="D86" i="19"/>
  <c r="G85" i="19"/>
  <c r="F85" i="19"/>
  <c r="E85" i="19"/>
  <c r="D85" i="19"/>
  <c r="G84" i="19"/>
  <c r="F84" i="19"/>
  <c r="E84" i="19"/>
  <c r="D84" i="19"/>
  <c r="G83" i="19"/>
  <c r="F83" i="19"/>
  <c r="E83" i="19"/>
  <c r="D83" i="19"/>
  <c r="G82" i="19"/>
  <c r="F82" i="19"/>
  <c r="E82" i="19"/>
  <c r="D82" i="19"/>
  <c r="G81" i="19"/>
  <c r="F81" i="19"/>
  <c r="E81" i="19"/>
  <c r="D81" i="19"/>
  <c r="G80" i="19"/>
  <c r="F80" i="19"/>
  <c r="E80" i="19"/>
  <c r="D80" i="19"/>
  <c r="G79" i="19"/>
  <c r="F79" i="19"/>
  <c r="E79" i="19"/>
  <c r="D79" i="19"/>
  <c r="G78" i="19"/>
  <c r="F78" i="19"/>
  <c r="E78" i="19"/>
  <c r="D78" i="19"/>
  <c r="G77" i="19"/>
  <c r="F77" i="19"/>
  <c r="E77" i="19"/>
  <c r="D77" i="19"/>
  <c r="G76" i="19"/>
  <c r="F76" i="19"/>
  <c r="E76" i="19"/>
  <c r="D76" i="19"/>
  <c r="G69" i="19"/>
  <c r="F69" i="19"/>
  <c r="E69" i="19"/>
  <c r="D69" i="19"/>
  <c r="G68" i="19"/>
  <c r="F68" i="19"/>
  <c r="E68" i="19"/>
  <c r="D68" i="19"/>
  <c r="G67" i="19"/>
  <c r="F67" i="19"/>
  <c r="E67" i="19"/>
  <c r="D67" i="19"/>
  <c r="G66" i="19"/>
  <c r="F66" i="19"/>
  <c r="E66" i="19"/>
  <c r="D66" i="19"/>
  <c r="G65" i="19"/>
  <c r="F65" i="19"/>
  <c r="E65" i="19"/>
  <c r="D65" i="19"/>
  <c r="G64" i="19"/>
  <c r="F64" i="19"/>
  <c r="E64" i="19"/>
  <c r="D64" i="19"/>
  <c r="G63" i="19"/>
  <c r="F63" i="19"/>
  <c r="E63" i="19"/>
  <c r="D63" i="19"/>
  <c r="G62" i="19"/>
  <c r="F62" i="19"/>
  <c r="E62" i="19"/>
  <c r="D62" i="19"/>
  <c r="G61" i="19"/>
  <c r="F61" i="19"/>
  <c r="E61" i="19"/>
  <c r="D61" i="19"/>
  <c r="G60" i="19"/>
  <c r="F60" i="19"/>
  <c r="E60" i="19"/>
  <c r="D60" i="19"/>
  <c r="G59" i="19"/>
  <c r="F59" i="19"/>
  <c r="E59" i="19"/>
  <c r="D59" i="19"/>
  <c r="G58" i="19"/>
  <c r="F58" i="19"/>
  <c r="E58" i="19"/>
  <c r="D58" i="19"/>
  <c r="G57" i="19"/>
  <c r="F57" i="19"/>
  <c r="E57" i="19"/>
  <c r="D57" i="19"/>
  <c r="G56" i="19"/>
  <c r="F56" i="19"/>
  <c r="E56" i="19"/>
  <c r="D56" i="19"/>
  <c r="G55" i="19"/>
  <c r="F55" i="19"/>
  <c r="E55" i="19"/>
  <c r="D55" i="19"/>
  <c r="G54" i="19"/>
  <c r="F54" i="19"/>
  <c r="E54" i="19"/>
  <c r="D54" i="19"/>
  <c r="G53" i="19"/>
  <c r="F53" i="19"/>
  <c r="E53" i="19"/>
  <c r="D53" i="19"/>
  <c r="G52" i="19"/>
  <c r="F52" i="19"/>
  <c r="E52" i="19"/>
  <c r="D52" i="19"/>
  <c r="G51" i="19"/>
  <c r="F51" i="19"/>
  <c r="E51" i="19"/>
  <c r="D51" i="19"/>
  <c r="G50" i="19"/>
  <c r="F50" i="19"/>
  <c r="E50" i="19"/>
  <c r="D50" i="19"/>
  <c r="G49" i="19"/>
  <c r="F49" i="19"/>
  <c r="E49" i="19"/>
  <c r="D49" i="19"/>
  <c r="G48" i="19"/>
  <c r="F48" i="19"/>
  <c r="E48" i="19"/>
  <c r="D48" i="19"/>
  <c r="G47" i="19"/>
  <c r="F47" i="19"/>
  <c r="E47" i="19"/>
  <c r="D47" i="19"/>
  <c r="G46" i="19"/>
  <c r="F46" i="19"/>
  <c r="E46" i="19"/>
  <c r="D46" i="19"/>
  <c r="G45" i="19"/>
  <c r="F45" i="19"/>
  <c r="E45" i="19"/>
  <c r="D45" i="19"/>
  <c r="G44" i="19"/>
  <c r="F44" i="19"/>
  <c r="E44" i="19"/>
  <c r="D44" i="19"/>
  <c r="G43" i="19"/>
  <c r="F43" i="19"/>
  <c r="E43" i="19"/>
  <c r="D43" i="19"/>
  <c r="G42" i="19"/>
  <c r="F42" i="19"/>
  <c r="E42" i="19"/>
  <c r="D42" i="19"/>
  <c r="G41" i="19"/>
  <c r="F41" i="19"/>
  <c r="E41" i="19"/>
  <c r="D41" i="19"/>
  <c r="G40" i="19"/>
  <c r="F40" i="19"/>
  <c r="E40" i="19"/>
  <c r="D40" i="19"/>
  <c r="G33" i="19"/>
  <c r="F33" i="19"/>
  <c r="E33" i="19"/>
  <c r="D33" i="19"/>
  <c r="G32" i="19"/>
  <c r="F32" i="19"/>
  <c r="E32" i="19"/>
  <c r="D32" i="19"/>
  <c r="G31" i="19"/>
  <c r="F31" i="19"/>
  <c r="E31" i="19"/>
  <c r="D31" i="19"/>
  <c r="G30" i="19"/>
  <c r="F30" i="19"/>
  <c r="E30" i="19"/>
  <c r="D30" i="19"/>
  <c r="G29" i="19"/>
  <c r="F29" i="19"/>
  <c r="E29" i="19"/>
  <c r="D29" i="19"/>
  <c r="G28" i="19"/>
  <c r="F28" i="19"/>
  <c r="E28" i="19"/>
  <c r="D28" i="19"/>
  <c r="G27" i="19"/>
  <c r="F27" i="19"/>
  <c r="E27" i="19"/>
  <c r="D27" i="19"/>
  <c r="G26" i="19"/>
  <c r="F26" i="19"/>
  <c r="E26" i="19"/>
  <c r="D26" i="19"/>
  <c r="G25" i="19"/>
  <c r="F25" i="19"/>
  <c r="E25" i="19"/>
  <c r="D25" i="19"/>
  <c r="G24" i="19"/>
  <c r="F24" i="19"/>
  <c r="E24" i="19"/>
  <c r="D24" i="19"/>
  <c r="G23" i="19"/>
  <c r="F23" i="19"/>
  <c r="E23" i="19"/>
  <c r="D23" i="19"/>
  <c r="G22" i="19"/>
  <c r="F22" i="19"/>
  <c r="E22" i="19"/>
  <c r="D22" i="19"/>
  <c r="G21" i="19"/>
  <c r="F21" i="19"/>
  <c r="E21" i="19"/>
  <c r="D21" i="19"/>
  <c r="G20" i="19"/>
  <c r="F20" i="19"/>
  <c r="E20" i="19"/>
  <c r="D20" i="19"/>
  <c r="G19" i="19"/>
  <c r="F19" i="19"/>
  <c r="E19" i="19"/>
  <c r="D19" i="19"/>
  <c r="G18" i="19"/>
  <c r="F18" i="19"/>
  <c r="E18" i="19"/>
  <c r="D18" i="19"/>
  <c r="G17" i="19"/>
  <c r="F17" i="19"/>
  <c r="E17" i="19"/>
  <c r="D17" i="19"/>
  <c r="G16" i="19"/>
  <c r="F16" i="19"/>
  <c r="E16" i="19"/>
  <c r="D16" i="19"/>
  <c r="G15" i="19"/>
  <c r="F15" i="19"/>
  <c r="E15" i="19"/>
  <c r="D15" i="19"/>
  <c r="G14" i="19"/>
  <c r="F14" i="19"/>
  <c r="E14" i="19"/>
  <c r="D14" i="19"/>
  <c r="G13" i="19"/>
  <c r="F13" i="19"/>
  <c r="E13" i="19"/>
  <c r="D13" i="19"/>
  <c r="G12" i="19"/>
  <c r="F12" i="19"/>
  <c r="E12" i="19"/>
  <c r="D12" i="19"/>
  <c r="G11" i="19"/>
  <c r="F11" i="19"/>
  <c r="E11" i="19"/>
  <c r="D11" i="19"/>
  <c r="G10" i="19"/>
  <c r="F10" i="19"/>
  <c r="E10" i="19"/>
  <c r="D10" i="19"/>
  <c r="G9" i="19"/>
  <c r="F9" i="19"/>
  <c r="E9" i="19"/>
  <c r="D9" i="19"/>
  <c r="G8" i="19"/>
  <c r="F8" i="19"/>
  <c r="E8" i="19"/>
  <c r="D8" i="19"/>
  <c r="G7" i="19"/>
  <c r="F7" i="19"/>
  <c r="E7" i="19"/>
  <c r="D7" i="19"/>
  <c r="G6" i="19"/>
  <c r="F6" i="19"/>
  <c r="E6" i="19"/>
  <c r="D6" i="19"/>
  <c r="G5" i="19"/>
  <c r="F5" i="19"/>
  <c r="E5" i="19"/>
  <c r="D5" i="19"/>
  <c r="G4" i="19"/>
  <c r="F4" i="19"/>
  <c r="E4" i="19"/>
  <c r="D4" i="19"/>
  <c r="K196" i="22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3" i="23"/>
  <c r="H212" i="23"/>
  <c r="H211" i="23"/>
  <c r="H210" i="23"/>
  <c r="H209" i="23"/>
  <c r="H208" i="23"/>
  <c r="H207" i="23"/>
  <c r="H206" i="23"/>
  <c r="H205" i="23"/>
  <c r="H204" i="23"/>
  <c r="H203" i="23"/>
  <c r="H202" i="23"/>
  <c r="H201" i="23"/>
  <c r="H200" i="23"/>
  <c r="H199" i="23"/>
  <c r="H198" i="23"/>
  <c r="H197" i="23"/>
  <c r="H196" i="23"/>
  <c r="H195" i="23"/>
  <c r="H194" i="23"/>
  <c r="H193" i="23"/>
  <c r="H192" i="23"/>
  <c r="H191" i="23"/>
  <c r="H190" i="23"/>
  <c r="H189" i="23"/>
  <c r="H188" i="23"/>
  <c r="H187" i="23"/>
  <c r="H186" i="23"/>
  <c r="H185" i="23"/>
  <c r="H184" i="23"/>
  <c r="H177" i="23"/>
  <c r="H176" i="23"/>
  <c r="H175" i="23"/>
  <c r="H174" i="23"/>
  <c r="H173" i="23"/>
  <c r="H172" i="23"/>
  <c r="H171" i="23"/>
  <c r="H170" i="23"/>
  <c r="H169" i="23"/>
  <c r="H168" i="23"/>
  <c r="H167" i="23"/>
  <c r="H166" i="23"/>
  <c r="H165" i="23"/>
  <c r="H164" i="23"/>
  <c r="H163" i="23"/>
  <c r="H162" i="23"/>
  <c r="H161" i="23"/>
  <c r="H160" i="23"/>
  <c r="H159" i="23"/>
  <c r="H158" i="23"/>
  <c r="H157" i="23"/>
  <c r="H156" i="23"/>
  <c r="H155" i="23"/>
  <c r="H154" i="23"/>
  <c r="H153" i="23"/>
  <c r="H152" i="23"/>
  <c r="H151" i="23"/>
  <c r="H150" i="23"/>
  <c r="H149" i="23"/>
  <c r="H148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82" i="23"/>
  <c r="H81" i="23"/>
  <c r="H80" i="23"/>
  <c r="H79" i="23"/>
  <c r="H78" i="23"/>
  <c r="H77" i="23"/>
  <c r="H76" i="23"/>
  <c r="H69" i="23"/>
  <c r="H68" i="23"/>
  <c r="H67" i="23"/>
  <c r="H66" i="23"/>
  <c r="H65" i="23"/>
  <c r="H64" i="23"/>
  <c r="H63" i="23"/>
  <c r="H62" i="23"/>
  <c r="H61" i="23"/>
  <c r="H60" i="23"/>
  <c r="H59" i="23"/>
  <c r="H58" i="23"/>
  <c r="H57" i="23"/>
  <c r="H56" i="23"/>
  <c r="H55" i="23"/>
  <c r="H54" i="23"/>
  <c r="H53" i="23"/>
  <c r="H52" i="23"/>
  <c r="H51" i="23"/>
  <c r="H50" i="23"/>
  <c r="H49" i="23"/>
  <c r="H48" i="23"/>
  <c r="H47" i="23"/>
  <c r="H46" i="23"/>
  <c r="H45" i="23"/>
  <c r="H44" i="23"/>
  <c r="H43" i="23"/>
  <c r="H42" i="23"/>
  <c r="H41" i="23"/>
  <c r="H40" i="23"/>
  <c r="H33" i="23"/>
  <c r="H32" i="23"/>
  <c r="H31" i="23"/>
  <c r="H30" i="23"/>
  <c r="H29" i="23"/>
  <c r="H28" i="23"/>
  <c r="H27" i="23"/>
  <c r="H26" i="23"/>
  <c r="H25" i="23"/>
  <c r="H24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11" i="23"/>
  <c r="H10" i="23"/>
  <c r="H9" i="23"/>
  <c r="H8" i="23"/>
  <c r="H7" i="23"/>
  <c r="H6" i="23"/>
  <c r="H5" i="23"/>
  <c r="H4" i="23"/>
  <c r="H249" i="25"/>
  <c r="G249" i="25"/>
  <c r="F249" i="25"/>
  <c r="E249" i="25"/>
  <c r="D249" i="25"/>
  <c r="H248" i="25"/>
  <c r="G248" i="25"/>
  <c r="F248" i="25"/>
  <c r="E248" i="25"/>
  <c r="D248" i="25"/>
  <c r="H247" i="25"/>
  <c r="G247" i="25"/>
  <c r="F247" i="25"/>
  <c r="E247" i="25"/>
  <c r="D247" i="25"/>
  <c r="H246" i="25"/>
  <c r="G246" i="25"/>
  <c r="F246" i="25"/>
  <c r="E246" i="25"/>
  <c r="D246" i="25"/>
  <c r="H245" i="25"/>
  <c r="G245" i="25"/>
  <c r="F245" i="25"/>
  <c r="E245" i="25"/>
  <c r="D245" i="25"/>
  <c r="H244" i="25"/>
  <c r="G244" i="25"/>
  <c r="F244" i="25"/>
  <c r="E244" i="25"/>
  <c r="D244" i="25"/>
  <c r="H243" i="25"/>
  <c r="G243" i="25"/>
  <c r="F243" i="25"/>
  <c r="E243" i="25"/>
  <c r="D243" i="25"/>
  <c r="H242" i="25"/>
  <c r="G242" i="25"/>
  <c r="F242" i="25"/>
  <c r="E242" i="25"/>
  <c r="D242" i="25"/>
  <c r="H241" i="25"/>
  <c r="G241" i="25"/>
  <c r="F241" i="25"/>
  <c r="E241" i="25"/>
  <c r="D241" i="25"/>
  <c r="H240" i="25"/>
  <c r="G240" i="25"/>
  <c r="F240" i="25"/>
  <c r="E240" i="25"/>
  <c r="D240" i="25"/>
  <c r="H239" i="25"/>
  <c r="G239" i="25"/>
  <c r="F239" i="25"/>
  <c r="E239" i="25"/>
  <c r="D239" i="25"/>
  <c r="H238" i="25"/>
  <c r="G238" i="25"/>
  <c r="F238" i="25"/>
  <c r="E238" i="25"/>
  <c r="D238" i="25"/>
  <c r="H237" i="25"/>
  <c r="G237" i="25"/>
  <c r="F237" i="25"/>
  <c r="E237" i="25"/>
  <c r="D237" i="25"/>
  <c r="H236" i="25"/>
  <c r="G236" i="25"/>
  <c r="F236" i="25"/>
  <c r="E236" i="25"/>
  <c r="D236" i="25"/>
  <c r="H235" i="25"/>
  <c r="G235" i="25"/>
  <c r="F235" i="25"/>
  <c r="E235" i="25"/>
  <c r="D235" i="25"/>
  <c r="H234" i="25"/>
  <c r="G234" i="25"/>
  <c r="F234" i="25"/>
  <c r="E234" i="25"/>
  <c r="D234" i="25"/>
  <c r="H233" i="25"/>
  <c r="G233" i="25"/>
  <c r="F233" i="25"/>
  <c r="E233" i="25"/>
  <c r="D233" i="25"/>
  <c r="H232" i="25"/>
  <c r="G232" i="25"/>
  <c r="F232" i="25"/>
  <c r="E232" i="25"/>
  <c r="D232" i="25"/>
  <c r="H231" i="25"/>
  <c r="G231" i="25"/>
  <c r="F231" i="25"/>
  <c r="E231" i="25"/>
  <c r="D231" i="25"/>
  <c r="H230" i="25"/>
  <c r="G230" i="25"/>
  <c r="F230" i="25"/>
  <c r="E230" i="25"/>
  <c r="D230" i="25"/>
  <c r="H229" i="25"/>
  <c r="G229" i="25"/>
  <c r="F229" i="25"/>
  <c r="E229" i="25"/>
  <c r="D229" i="25"/>
  <c r="H228" i="25"/>
  <c r="G228" i="25"/>
  <c r="F228" i="25"/>
  <c r="E228" i="25"/>
  <c r="D228" i="25"/>
  <c r="H227" i="25"/>
  <c r="G227" i="25"/>
  <c r="F227" i="25"/>
  <c r="E227" i="25"/>
  <c r="D227" i="25"/>
  <c r="H226" i="25"/>
  <c r="G226" i="25"/>
  <c r="F226" i="25"/>
  <c r="E226" i="25"/>
  <c r="D226" i="25"/>
  <c r="H225" i="25"/>
  <c r="G225" i="25"/>
  <c r="F225" i="25"/>
  <c r="E225" i="25"/>
  <c r="D225" i="25"/>
  <c r="H224" i="25"/>
  <c r="G224" i="25"/>
  <c r="F224" i="25"/>
  <c r="E224" i="25"/>
  <c r="D224" i="25"/>
  <c r="H223" i="25"/>
  <c r="G223" i="25"/>
  <c r="F223" i="25"/>
  <c r="E223" i="25"/>
  <c r="D223" i="25"/>
  <c r="H222" i="25"/>
  <c r="G222" i="25"/>
  <c r="F222" i="25"/>
  <c r="E222" i="25"/>
  <c r="D222" i="25"/>
  <c r="H221" i="25"/>
  <c r="G221" i="25"/>
  <c r="F221" i="25"/>
  <c r="E221" i="25"/>
  <c r="D221" i="25"/>
  <c r="H220" i="25"/>
  <c r="G220" i="25"/>
  <c r="F220" i="25"/>
  <c r="E220" i="25"/>
  <c r="D220" i="25"/>
  <c r="H213" i="25"/>
  <c r="G213" i="25"/>
  <c r="F213" i="25"/>
  <c r="E213" i="25"/>
  <c r="D213" i="25"/>
  <c r="H212" i="25"/>
  <c r="G212" i="25"/>
  <c r="F212" i="25"/>
  <c r="E212" i="25"/>
  <c r="D212" i="25"/>
  <c r="H211" i="25"/>
  <c r="G211" i="25"/>
  <c r="F211" i="25"/>
  <c r="E211" i="25"/>
  <c r="D211" i="25"/>
  <c r="H210" i="25"/>
  <c r="G210" i="25"/>
  <c r="F210" i="25"/>
  <c r="E210" i="25"/>
  <c r="D210" i="25"/>
  <c r="H209" i="25"/>
  <c r="G209" i="25"/>
  <c r="F209" i="25"/>
  <c r="E209" i="25"/>
  <c r="D209" i="25"/>
  <c r="H208" i="25"/>
  <c r="G208" i="25"/>
  <c r="F208" i="25"/>
  <c r="E208" i="25"/>
  <c r="D208" i="25"/>
  <c r="H207" i="25"/>
  <c r="G207" i="25"/>
  <c r="F207" i="25"/>
  <c r="E207" i="25"/>
  <c r="D207" i="25"/>
  <c r="H206" i="25"/>
  <c r="G206" i="25"/>
  <c r="F206" i="25"/>
  <c r="E206" i="25"/>
  <c r="D206" i="25"/>
  <c r="H205" i="25"/>
  <c r="G205" i="25"/>
  <c r="F205" i="25"/>
  <c r="E205" i="25"/>
  <c r="D205" i="25"/>
  <c r="H204" i="25"/>
  <c r="G204" i="25"/>
  <c r="F204" i="25"/>
  <c r="E204" i="25"/>
  <c r="D204" i="25"/>
  <c r="H203" i="25"/>
  <c r="G203" i="25"/>
  <c r="F203" i="25"/>
  <c r="E203" i="25"/>
  <c r="D203" i="25"/>
  <c r="H202" i="25"/>
  <c r="G202" i="25"/>
  <c r="F202" i="25"/>
  <c r="E202" i="25"/>
  <c r="D202" i="25"/>
  <c r="H201" i="25"/>
  <c r="G201" i="25"/>
  <c r="F201" i="25"/>
  <c r="E201" i="25"/>
  <c r="D201" i="25"/>
  <c r="H200" i="25"/>
  <c r="G200" i="25"/>
  <c r="F200" i="25"/>
  <c r="E200" i="25"/>
  <c r="D200" i="25"/>
  <c r="H199" i="25"/>
  <c r="G199" i="25"/>
  <c r="F199" i="25"/>
  <c r="E199" i="25"/>
  <c r="D199" i="25"/>
  <c r="H198" i="25"/>
  <c r="G198" i="25"/>
  <c r="F198" i="25"/>
  <c r="E198" i="25"/>
  <c r="D198" i="25"/>
  <c r="H197" i="25"/>
  <c r="G197" i="25"/>
  <c r="F197" i="25"/>
  <c r="E197" i="25"/>
  <c r="D197" i="25"/>
  <c r="H196" i="25"/>
  <c r="G196" i="25"/>
  <c r="F196" i="25"/>
  <c r="E196" i="25"/>
  <c r="D196" i="25"/>
  <c r="H195" i="25"/>
  <c r="G195" i="25"/>
  <c r="F195" i="25"/>
  <c r="E195" i="25"/>
  <c r="D195" i="25"/>
  <c r="H194" i="25"/>
  <c r="G194" i="25"/>
  <c r="F194" i="25"/>
  <c r="E194" i="25"/>
  <c r="D194" i="25"/>
  <c r="H193" i="25"/>
  <c r="G193" i="25"/>
  <c r="F193" i="25"/>
  <c r="E193" i="25"/>
  <c r="D193" i="25"/>
  <c r="H192" i="25"/>
  <c r="G192" i="25"/>
  <c r="F192" i="25"/>
  <c r="E192" i="25"/>
  <c r="D192" i="25"/>
  <c r="H191" i="25"/>
  <c r="G191" i="25"/>
  <c r="F191" i="25"/>
  <c r="E191" i="25"/>
  <c r="D191" i="25"/>
  <c r="H190" i="25"/>
  <c r="G190" i="25"/>
  <c r="F190" i="25"/>
  <c r="E190" i="25"/>
  <c r="D190" i="25"/>
  <c r="H189" i="25"/>
  <c r="G189" i="25"/>
  <c r="F189" i="25"/>
  <c r="E189" i="25"/>
  <c r="D189" i="25"/>
  <c r="H188" i="25"/>
  <c r="G188" i="25"/>
  <c r="F188" i="25"/>
  <c r="E188" i="25"/>
  <c r="D188" i="25"/>
  <c r="H187" i="25"/>
  <c r="G187" i="25"/>
  <c r="F187" i="25"/>
  <c r="E187" i="25"/>
  <c r="D187" i="25"/>
  <c r="H186" i="25"/>
  <c r="G186" i="25"/>
  <c r="F186" i="25"/>
  <c r="E186" i="25"/>
  <c r="D186" i="25"/>
  <c r="H185" i="25"/>
  <c r="G185" i="25"/>
  <c r="F185" i="25"/>
  <c r="E185" i="25"/>
  <c r="D185" i="25"/>
  <c r="H184" i="25"/>
  <c r="G184" i="25"/>
  <c r="F184" i="25"/>
  <c r="E184" i="25"/>
  <c r="D184" i="25"/>
  <c r="H177" i="25"/>
  <c r="G177" i="25"/>
  <c r="F177" i="25"/>
  <c r="E177" i="25"/>
  <c r="D177" i="25"/>
  <c r="H176" i="25"/>
  <c r="G176" i="25"/>
  <c r="F176" i="25"/>
  <c r="E176" i="25"/>
  <c r="D176" i="25"/>
  <c r="H175" i="25"/>
  <c r="G175" i="25"/>
  <c r="F175" i="25"/>
  <c r="E175" i="25"/>
  <c r="D175" i="25"/>
  <c r="H174" i="25"/>
  <c r="G174" i="25"/>
  <c r="F174" i="25"/>
  <c r="E174" i="25"/>
  <c r="D174" i="25"/>
  <c r="H173" i="25"/>
  <c r="G173" i="25"/>
  <c r="F173" i="25"/>
  <c r="E173" i="25"/>
  <c r="D173" i="25"/>
  <c r="H172" i="25"/>
  <c r="G172" i="25"/>
  <c r="F172" i="25"/>
  <c r="E172" i="25"/>
  <c r="D172" i="25"/>
  <c r="H171" i="25"/>
  <c r="G171" i="25"/>
  <c r="F171" i="25"/>
  <c r="E171" i="25"/>
  <c r="D171" i="25"/>
  <c r="H170" i="25"/>
  <c r="G170" i="25"/>
  <c r="F170" i="25"/>
  <c r="E170" i="25"/>
  <c r="D170" i="25"/>
  <c r="H169" i="25"/>
  <c r="G169" i="25"/>
  <c r="F169" i="25"/>
  <c r="E169" i="25"/>
  <c r="D169" i="25"/>
  <c r="H168" i="25"/>
  <c r="G168" i="25"/>
  <c r="F168" i="25"/>
  <c r="E168" i="25"/>
  <c r="D168" i="25"/>
  <c r="H167" i="25"/>
  <c r="G167" i="25"/>
  <c r="F167" i="25"/>
  <c r="E167" i="25"/>
  <c r="D167" i="25"/>
  <c r="H166" i="25"/>
  <c r="G166" i="25"/>
  <c r="F166" i="25"/>
  <c r="E166" i="25"/>
  <c r="D166" i="25"/>
  <c r="H165" i="25"/>
  <c r="G165" i="25"/>
  <c r="F165" i="25"/>
  <c r="E165" i="25"/>
  <c r="D165" i="25"/>
  <c r="H164" i="25"/>
  <c r="G164" i="25"/>
  <c r="F164" i="25"/>
  <c r="E164" i="25"/>
  <c r="D164" i="25"/>
  <c r="H163" i="25"/>
  <c r="G163" i="25"/>
  <c r="F163" i="25"/>
  <c r="E163" i="25"/>
  <c r="D163" i="25"/>
  <c r="H162" i="25"/>
  <c r="G162" i="25"/>
  <c r="F162" i="25"/>
  <c r="E162" i="25"/>
  <c r="D162" i="25"/>
  <c r="H161" i="25"/>
  <c r="G161" i="25"/>
  <c r="F161" i="25"/>
  <c r="E161" i="25"/>
  <c r="D161" i="25"/>
  <c r="H160" i="25"/>
  <c r="G160" i="25"/>
  <c r="F160" i="25"/>
  <c r="E160" i="25"/>
  <c r="D160" i="25"/>
  <c r="H159" i="25"/>
  <c r="G159" i="25"/>
  <c r="F159" i="25"/>
  <c r="E159" i="25"/>
  <c r="D159" i="25"/>
  <c r="H158" i="25"/>
  <c r="G158" i="25"/>
  <c r="F158" i="25"/>
  <c r="E158" i="25"/>
  <c r="D158" i="25"/>
  <c r="H157" i="25"/>
  <c r="G157" i="25"/>
  <c r="F157" i="25"/>
  <c r="E157" i="25"/>
  <c r="D157" i="25"/>
  <c r="H156" i="25"/>
  <c r="G156" i="25"/>
  <c r="F156" i="25"/>
  <c r="E156" i="25"/>
  <c r="D156" i="25"/>
  <c r="H155" i="25"/>
  <c r="G155" i="25"/>
  <c r="F155" i="25"/>
  <c r="E155" i="25"/>
  <c r="D155" i="25"/>
  <c r="H154" i="25"/>
  <c r="G154" i="25"/>
  <c r="F154" i="25"/>
  <c r="E154" i="25"/>
  <c r="D154" i="25"/>
  <c r="H153" i="25"/>
  <c r="G153" i="25"/>
  <c r="F153" i="25"/>
  <c r="E153" i="25"/>
  <c r="D153" i="25"/>
  <c r="H152" i="25"/>
  <c r="G152" i="25"/>
  <c r="F152" i="25"/>
  <c r="E152" i="25"/>
  <c r="D152" i="25"/>
  <c r="H151" i="25"/>
  <c r="G151" i="25"/>
  <c r="F151" i="25"/>
  <c r="E151" i="25"/>
  <c r="D151" i="25"/>
  <c r="H150" i="25"/>
  <c r="G150" i="25"/>
  <c r="F150" i="25"/>
  <c r="E150" i="25"/>
  <c r="D150" i="25"/>
  <c r="H149" i="25"/>
  <c r="G149" i="25"/>
  <c r="F149" i="25"/>
  <c r="E149" i="25"/>
  <c r="D149" i="25"/>
  <c r="H148" i="25"/>
  <c r="G148" i="25"/>
  <c r="F148" i="25"/>
  <c r="E148" i="25"/>
  <c r="D148" i="25"/>
  <c r="H141" i="25"/>
  <c r="G141" i="25"/>
  <c r="F141" i="25"/>
  <c r="E141" i="25"/>
  <c r="D141" i="25"/>
  <c r="H140" i="25"/>
  <c r="G140" i="25"/>
  <c r="F140" i="25"/>
  <c r="E140" i="25"/>
  <c r="D140" i="25"/>
  <c r="H139" i="25"/>
  <c r="G139" i="25"/>
  <c r="F139" i="25"/>
  <c r="E139" i="25"/>
  <c r="D139" i="25"/>
  <c r="H138" i="25"/>
  <c r="G138" i="25"/>
  <c r="F138" i="25"/>
  <c r="E138" i="25"/>
  <c r="D138" i="25"/>
  <c r="H137" i="25"/>
  <c r="G137" i="25"/>
  <c r="F137" i="25"/>
  <c r="E137" i="25"/>
  <c r="D137" i="25"/>
  <c r="H136" i="25"/>
  <c r="G136" i="25"/>
  <c r="F136" i="25"/>
  <c r="E136" i="25"/>
  <c r="D136" i="25"/>
  <c r="H135" i="25"/>
  <c r="G135" i="25"/>
  <c r="F135" i="25"/>
  <c r="E135" i="25"/>
  <c r="D135" i="25"/>
  <c r="H134" i="25"/>
  <c r="G134" i="25"/>
  <c r="F134" i="25"/>
  <c r="E134" i="25"/>
  <c r="D134" i="25"/>
  <c r="H133" i="25"/>
  <c r="G133" i="25"/>
  <c r="F133" i="25"/>
  <c r="E133" i="25"/>
  <c r="D133" i="25"/>
  <c r="H132" i="25"/>
  <c r="G132" i="25"/>
  <c r="F132" i="25"/>
  <c r="E132" i="25"/>
  <c r="D132" i="25"/>
  <c r="H131" i="25"/>
  <c r="G131" i="25"/>
  <c r="F131" i="25"/>
  <c r="E131" i="25"/>
  <c r="D131" i="25"/>
  <c r="H130" i="25"/>
  <c r="G130" i="25"/>
  <c r="F130" i="25"/>
  <c r="E130" i="25"/>
  <c r="D130" i="25"/>
  <c r="H129" i="25"/>
  <c r="G129" i="25"/>
  <c r="F129" i="25"/>
  <c r="E129" i="25"/>
  <c r="D129" i="25"/>
  <c r="H128" i="25"/>
  <c r="G128" i="25"/>
  <c r="F128" i="25"/>
  <c r="E128" i="25"/>
  <c r="D128" i="25"/>
  <c r="H127" i="25"/>
  <c r="G127" i="25"/>
  <c r="F127" i="25"/>
  <c r="E127" i="25"/>
  <c r="D127" i="25"/>
  <c r="H126" i="25"/>
  <c r="G126" i="25"/>
  <c r="F126" i="25"/>
  <c r="E126" i="25"/>
  <c r="D126" i="25"/>
  <c r="H125" i="25"/>
  <c r="G125" i="25"/>
  <c r="F125" i="25"/>
  <c r="E125" i="25"/>
  <c r="D125" i="25"/>
  <c r="H124" i="25"/>
  <c r="G124" i="25"/>
  <c r="F124" i="25"/>
  <c r="E124" i="25"/>
  <c r="D124" i="25"/>
  <c r="H123" i="25"/>
  <c r="G123" i="25"/>
  <c r="F123" i="25"/>
  <c r="E123" i="25"/>
  <c r="D123" i="25"/>
  <c r="H122" i="25"/>
  <c r="G122" i="25"/>
  <c r="F122" i="25"/>
  <c r="E122" i="25"/>
  <c r="D122" i="25"/>
  <c r="H121" i="25"/>
  <c r="G121" i="25"/>
  <c r="F121" i="25"/>
  <c r="E121" i="25"/>
  <c r="D121" i="25"/>
  <c r="H120" i="25"/>
  <c r="G120" i="25"/>
  <c r="F120" i="25"/>
  <c r="E120" i="25"/>
  <c r="D120" i="25"/>
  <c r="H119" i="25"/>
  <c r="G119" i="25"/>
  <c r="F119" i="25"/>
  <c r="E119" i="25"/>
  <c r="D119" i="25"/>
  <c r="H118" i="25"/>
  <c r="G118" i="25"/>
  <c r="F118" i="25"/>
  <c r="E118" i="25"/>
  <c r="D118" i="25"/>
  <c r="H117" i="25"/>
  <c r="G117" i="25"/>
  <c r="F117" i="25"/>
  <c r="E117" i="25"/>
  <c r="D117" i="25"/>
  <c r="H116" i="25"/>
  <c r="G116" i="25"/>
  <c r="F116" i="25"/>
  <c r="E116" i="25"/>
  <c r="D116" i="25"/>
  <c r="H115" i="25"/>
  <c r="G115" i="25"/>
  <c r="F115" i="25"/>
  <c r="E115" i="25"/>
  <c r="D115" i="25"/>
  <c r="H114" i="25"/>
  <c r="G114" i="25"/>
  <c r="F114" i="25"/>
  <c r="E114" i="25"/>
  <c r="D114" i="25"/>
  <c r="H113" i="25"/>
  <c r="G113" i="25"/>
  <c r="F113" i="25"/>
  <c r="E113" i="25"/>
  <c r="D113" i="25"/>
  <c r="H112" i="25"/>
  <c r="G112" i="25"/>
  <c r="F112" i="25"/>
  <c r="E112" i="25"/>
  <c r="D112" i="25"/>
  <c r="H105" i="25"/>
  <c r="G105" i="25"/>
  <c r="F105" i="25"/>
  <c r="E105" i="25"/>
  <c r="D105" i="25"/>
  <c r="H104" i="25"/>
  <c r="G104" i="25"/>
  <c r="F104" i="25"/>
  <c r="E104" i="25"/>
  <c r="D104" i="25"/>
  <c r="H103" i="25"/>
  <c r="G103" i="25"/>
  <c r="F103" i="25"/>
  <c r="E103" i="25"/>
  <c r="D103" i="25"/>
  <c r="H102" i="25"/>
  <c r="G102" i="25"/>
  <c r="F102" i="25"/>
  <c r="E102" i="25"/>
  <c r="D102" i="25"/>
  <c r="H101" i="25"/>
  <c r="G101" i="25"/>
  <c r="F101" i="25"/>
  <c r="E101" i="25"/>
  <c r="D101" i="25"/>
  <c r="H100" i="25"/>
  <c r="G100" i="25"/>
  <c r="F100" i="25"/>
  <c r="E100" i="25"/>
  <c r="D100" i="25"/>
  <c r="H99" i="25"/>
  <c r="G99" i="25"/>
  <c r="F99" i="25"/>
  <c r="E99" i="25"/>
  <c r="D99" i="25"/>
  <c r="H98" i="25"/>
  <c r="G98" i="25"/>
  <c r="F98" i="25"/>
  <c r="E98" i="25"/>
  <c r="D98" i="25"/>
  <c r="H97" i="25"/>
  <c r="G97" i="25"/>
  <c r="F97" i="25"/>
  <c r="E97" i="25"/>
  <c r="D97" i="25"/>
  <c r="H96" i="25"/>
  <c r="G96" i="25"/>
  <c r="F96" i="25"/>
  <c r="E96" i="25"/>
  <c r="D96" i="25"/>
  <c r="H95" i="25"/>
  <c r="G95" i="25"/>
  <c r="F95" i="25"/>
  <c r="E95" i="25"/>
  <c r="D95" i="25"/>
  <c r="H94" i="25"/>
  <c r="G94" i="25"/>
  <c r="F94" i="25"/>
  <c r="E94" i="25"/>
  <c r="D94" i="25"/>
  <c r="H93" i="25"/>
  <c r="G93" i="25"/>
  <c r="F93" i="25"/>
  <c r="E93" i="25"/>
  <c r="D93" i="25"/>
  <c r="H92" i="25"/>
  <c r="G92" i="25"/>
  <c r="F92" i="25"/>
  <c r="E92" i="25"/>
  <c r="D92" i="25"/>
  <c r="H91" i="25"/>
  <c r="G91" i="25"/>
  <c r="F91" i="25"/>
  <c r="E91" i="25"/>
  <c r="D91" i="25"/>
  <c r="H90" i="25"/>
  <c r="G90" i="25"/>
  <c r="F90" i="25"/>
  <c r="E90" i="25"/>
  <c r="D90" i="25"/>
  <c r="H89" i="25"/>
  <c r="G89" i="25"/>
  <c r="F89" i="25"/>
  <c r="E89" i="25"/>
  <c r="D89" i="25"/>
  <c r="H88" i="25"/>
  <c r="G88" i="25"/>
  <c r="F88" i="25"/>
  <c r="E88" i="25"/>
  <c r="D88" i="25"/>
  <c r="H87" i="25"/>
  <c r="G87" i="25"/>
  <c r="F87" i="25"/>
  <c r="E87" i="25"/>
  <c r="D87" i="25"/>
  <c r="H86" i="25"/>
  <c r="G86" i="25"/>
  <c r="F86" i="25"/>
  <c r="E86" i="25"/>
  <c r="D86" i="25"/>
  <c r="H85" i="25"/>
  <c r="G85" i="25"/>
  <c r="F85" i="25"/>
  <c r="E85" i="25"/>
  <c r="D85" i="25"/>
  <c r="H84" i="25"/>
  <c r="G84" i="25"/>
  <c r="F84" i="25"/>
  <c r="E84" i="25"/>
  <c r="D84" i="25"/>
  <c r="H83" i="25"/>
  <c r="G83" i="25"/>
  <c r="F83" i="25"/>
  <c r="E83" i="25"/>
  <c r="D83" i="25"/>
  <c r="H82" i="25"/>
  <c r="G82" i="25"/>
  <c r="F82" i="25"/>
  <c r="E82" i="25"/>
  <c r="D82" i="25"/>
  <c r="H81" i="25"/>
  <c r="G81" i="25"/>
  <c r="F81" i="25"/>
  <c r="E81" i="25"/>
  <c r="D81" i="25"/>
  <c r="H80" i="25"/>
  <c r="G80" i="25"/>
  <c r="F80" i="25"/>
  <c r="E80" i="25"/>
  <c r="D80" i="25"/>
  <c r="H79" i="25"/>
  <c r="G79" i="25"/>
  <c r="F79" i="25"/>
  <c r="E79" i="25"/>
  <c r="D79" i="25"/>
  <c r="H78" i="25"/>
  <c r="G78" i="25"/>
  <c r="F78" i="25"/>
  <c r="E78" i="25"/>
  <c r="D78" i="25"/>
  <c r="H77" i="25"/>
  <c r="G77" i="25"/>
  <c r="F77" i="25"/>
  <c r="E77" i="25"/>
  <c r="D77" i="25"/>
  <c r="H76" i="25"/>
  <c r="G76" i="25"/>
  <c r="F76" i="25"/>
  <c r="E76" i="25"/>
  <c r="D76" i="25"/>
  <c r="H69" i="25"/>
  <c r="G69" i="25"/>
  <c r="F69" i="25"/>
  <c r="E69" i="25"/>
  <c r="D69" i="25"/>
  <c r="H68" i="25"/>
  <c r="G68" i="25"/>
  <c r="F68" i="25"/>
  <c r="E68" i="25"/>
  <c r="D68" i="25"/>
  <c r="H67" i="25"/>
  <c r="G67" i="25"/>
  <c r="F67" i="25"/>
  <c r="E67" i="25"/>
  <c r="D67" i="25"/>
  <c r="H66" i="25"/>
  <c r="G66" i="25"/>
  <c r="F66" i="25"/>
  <c r="E66" i="25"/>
  <c r="D66" i="25"/>
  <c r="H65" i="25"/>
  <c r="G65" i="25"/>
  <c r="F65" i="25"/>
  <c r="E65" i="25"/>
  <c r="D65" i="25"/>
  <c r="H64" i="25"/>
  <c r="G64" i="25"/>
  <c r="F64" i="25"/>
  <c r="E64" i="25"/>
  <c r="D64" i="25"/>
  <c r="H63" i="25"/>
  <c r="G63" i="25"/>
  <c r="F63" i="25"/>
  <c r="E63" i="25"/>
  <c r="D63" i="25"/>
  <c r="H62" i="25"/>
  <c r="G62" i="25"/>
  <c r="F62" i="25"/>
  <c r="E62" i="25"/>
  <c r="D62" i="25"/>
  <c r="H61" i="25"/>
  <c r="G61" i="25"/>
  <c r="F61" i="25"/>
  <c r="E61" i="25"/>
  <c r="D61" i="25"/>
  <c r="H60" i="25"/>
  <c r="G60" i="25"/>
  <c r="F60" i="25"/>
  <c r="E60" i="25"/>
  <c r="D60" i="25"/>
  <c r="H59" i="25"/>
  <c r="G59" i="25"/>
  <c r="F59" i="25"/>
  <c r="E59" i="25"/>
  <c r="D59" i="25"/>
  <c r="H58" i="25"/>
  <c r="G58" i="25"/>
  <c r="F58" i="25"/>
  <c r="E58" i="25"/>
  <c r="D58" i="25"/>
  <c r="H57" i="25"/>
  <c r="G57" i="25"/>
  <c r="F57" i="25"/>
  <c r="E57" i="25"/>
  <c r="D57" i="25"/>
  <c r="H56" i="25"/>
  <c r="G56" i="25"/>
  <c r="F56" i="25"/>
  <c r="E56" i="25"/>
  <c r="D56" i="25"/>
  <c r="H55" i="25"/>
  <c r="G55" i="25"/>
  <c r="F55" i="25"/>
  <c r="E55" i="25"/>
  <c r="D55" i="25"/>
  <c r="H54" i="25"/>
  <c r="G54" i="25"/>
  <c r="F54" i="25"/>
  <c r="E54" i="25"/>
  <c r="D54" i="25"/>
  <c r="H53" i="25"/>
  <c r="G53" i="25"/>
  <c r="F53" i="25"/>
  <c r="E53" i="25"/>
  <c r="D53" i="25"/>
  <c r="H52" i="25"/>
  <c r="G52" i="25"/>
  <c r="F52" i="25"/>
  <c r="E52" i="25"/>
  <c r="D52" i="25"/>
  <c r="H51" i="25"/>
  <c r="G51" i="25"/>
  <c r="F51" i="25"/>
  <c r="E51" i="25"/>
  <c r="D51" i="25"/>
  <c r="H50" i="25"/>
  <c r="G50" i="25"/>
  <c r="F50" i="25"/>
  <c r="E50" i="25"/>
  <c r="D50" i="25"/>
  <c r="H49" i="25"/>
  <c r="G49" i="25"/>
  <c r="F49" i="25"/>
  <c r="E49" i="25"/>
  <c r="D49" i="25"/>
  <c r="H48" i="25"/>
  <c r="G48" i="25"/>
  <c r="F48" i="25"/>
  <c r="E48" i="25"/>
  <c r="D48" i="25"/>
  <c r="H47" i="25"/>
  <c r="G47" i="25"/>
  <c r="F47" i="25"/>
  <c r="E47" i="25"/>
  <c r="D47" i="25"/>
  <c r="H46" i="25"/>
  <c r="G46" i="25"/>
  <c r="F46" i="25"/>
  <c r="E46" i="25"/>
  <c r="D46" i="25"/>
  <c r="H45" i="25"/>
  <c r="G45" i="25"/>
  <c r="F45" i="25"/>
  <c r="E45" i="25"/>
  <c r="D45" i="25"/>
  <c r="H44" i="25"/>
  <c r="G44" i="25"/>
  <c r="F44" i="25"/>
  <c r="E44" i="25"/>
  <c r="D44" i="25"/>
  <c r="H43" i="25"/>
  <c r="G43" i="25"/>
  <c r="F43" i="25"/>
  <c r="E43" i="25"/>
  <c r="D43" i="25"/>
  <c r="H42" i="25"/>
  <c r="G42" i="25"/>
  <c r="F42" i="25"/>
  <c r="E42" i="25"/>
  <c r="D42" i="25"/>
  <c r="H41" i="25"/>
  <c r="G41" i="25"/>
  <c r="F41" i="25"/>
  <c r="E41" i="25"/>
  <c r="D41" i="25"/>
  <c r="H40" i="25"/>
  <c r="G40" i="25"/>
  <c r="F40" i="25"/>
  <c r="E40" i="25"/>
  <c r="D40" i="25"/>
  <c r="H33" i="25"/>
  <c r="G33" i="25"/>
  <c r="F33" i="25"/>
  <c r="E33" i="25"/>
  <c r="D33" i="25"/>
  <c r="H32" i="25"/>
  <c r="G32" i="25"/>
  <c r="F32" i="25"/>
  <c r="E32" i="25"/>
  <c r="D32" i="25"/>
  <c r="H31" i="25"/>
  <c r="G31" i="25"/>
  <c r="F31" i="25"/>
  <c r="E31" i="25"/>
  <c r="D31" i="25"/>
  <c r="H30" i="25"/>
  <c r="G30" i="25"/>
  <c r="F30" i="25"/>
  <c r="E30" i="25"/>
  <c r="D30" i="25"/>
  <c r="H29" i="25"/>
  <c r="G29" i="25"/>
  <c r="F29" i="25"/>
  <c r="E29" i="25"/>
  <c r="D29" i="25"/>
  <c r="H28" i="25"/>
  <c r="G28" i="25"/>
  <c r="F28" i="25"/>
  <c r="E28" i="25"/>
  <c r="D28" i="25"/>
  <c r="H27" i="25"/>
  <c r="G27" i="25"/>
  <c r="F27" i="25"/>
  <c r="E27" i="25"/>
  <c r="D27" i="25"/>
  <c r="H26" i="25"/>
  <c r="G26" i="25"/>
  <c r="F26" i="25"/>
  <c r="E26" i="25"/>
  <c r="D26" i="25"/>
  <c r="H25" i="25"/>
  <c r="G25" i="25"/>
  <c r="F25" i="25"/>
  <c r="E25" i="25"/>
  <c r="D25" i="25"/>
  <c r="H24" i="25"/>
  <c r="G24" i="25"/>
  <c r="F24" i="25"/>
  <c r="E24" i="25"/>
  <c r="D24" i="25"/>
  <c r="H23" i="25"/>
  <c r="G23" i="25"/>
  <c r="F23" i="25"/>
  <c r="E23" i="25"/>
  <c r="D23" i="25"/>
  <c r="H22" i="25"/>
  <c r="G22" i="25"/>
  <c r="F22" i="25"/>
  <c r="E22" i="25"/>
  <c r="D22" i="25"/>
  <c r="H21" i="25"/>
  <c r="G21" i="25"/>
  <c r="F21" i="25"/>
  <c r="E21" i="25"/>
  <c r="D21" i="25"/>
  <c r="H20" i="25"/>
  <c r="G20" i="25"/>
  <c r="F20" i="25"/>
  <c r="E20" i="25"/>
  <c r="D20" i="25"/>
  <c r="H19" i="25"/>
  <c r="G19" i="25"/>
  <c r="F19" i="25"/>
  <c r="E19" i="25"/>
  <c r="D19" i="25"/>
  <c r="H18" i="25"/>
  <c r="G18" i="25"/>
  <c r="F18" i="25"/>
  <c r="E18" i="25"/>
  <c r="D18" i="25"/>
  <c r="H17" i="25"/>
  <c r="G17" i="25"/>
  <c r="F17" i="25"/>
  <c r="E17" i="25"/>
  <c r="D17" i="25"/>
  <c r="H16" i="25"/>
  <c r="G16" i="25"/>
  <c r="F16" i="25"/>
  <c r="E16" i="25"/>
  <c r="D16" i="25"/>
  <c r="H15" i="25"/>
  <c r="G15" i="25"/>
  <c r="F15" i="25"/>
  <c r="E15" i="25"/>
  <c r="D15" i="25"/>
  <c r="H14" i="25"/>
  <c r="G14" i="25"/>
  <c r="F14" i="25"/>
  <c r="E14" i="25"/>
  <c r="D14" i="25"/>
  <c r="H13" i="25"/>
  <c r="G13" i="25"/>
  <c r="F13" i="25"/>
  <c r="E13" i="25"/>
  <c r="D13" i="25"/>
  <c r="H12" i="25"/>
  <c r="G12" i="25"/>
  <c r="F12" i="25"/>
  <c r="E12" i="25"/>
  <c r="D12" i="25"/>
  <c r="H11" i="25"/>
  <c r="G11" i="25"/>
  <c r="F11" i="25"/>
  <c r="E11" i="25"/>
  <c r="D11" i="25"/>
  <c r="H10" i="25"/>
  <c r="G10" i="25"/>
  <c r="F10" i="25"/>
  <c r="E10" i="25"/>
  <c r="D10" i="25"/>
  <c r="H9" i="25"/>
  <c r="G9" i="25"/>
  <c r="F9" i="25"/>
  <c r="E9" i="25"/>
  <c r="D9" i="25"/>
  <c r="H8" i="25"/>
  <c r="G8" i="25"/>
  <c r="F8" i="25"/>
  <c r="E8" i="25"/>
  <c r="D8" i="25"/>
  <c r="H7" i="25"/>
  <c r="G7" i="25"/>
  <c r="F7" i="25"/>
  <c r="E7" i="25"/>
  <c r="D7" i="25"/>
  <c r="H6" i="25"/>
  <c r="G6" i="25"/>
  <c r="F6" i="25"/>
  <c r="E6" i="25"/>
  <c r="D6" i="25"/>
  <c r="H5" i="25"/>
  <c r="G5" i="25"/>
  <c r="F5" i="25"/>
  <c r="E5" i="25"/>
  <c r="D5" i="25"/>
  <c r="H4" i="25"/>
  <c r="G4" i="25"/>
  <c r="F4" i="25"/>
  <c r="E4" i="25"/>
  <c r="D4" i="25"/>
  <c r="H249" i="24"/>
  <c r="G249" i="24"/>
  <c r="G249" i="22" s="1"/>
  <c r="F249" i="24"/>
  <c r="F249" i="22" s="1"/>
  <c r="E249" i="24"/>
  <c r="E249" i="22" s="1"/>
  <c r="D249" i="24"/>
  <c r="D249" i="22" s="1"/>
  <c r="H248" i="24"/>
  <c r="G248" i="24"/>
  <c r="G248" i="22" s="1"/>
  <c r="F248" i="24"/>
  <c r="F248" i="22" s="1"/>
  <c r="E248" i="24"/>
  <c r="E248" i="22" s="1"/>
  <c r="D248" i="24"/>
  <c r="D248" i="22" s="1"/>
  <c r="H247" i="24"/>
  <c r="G247" i="24"/>
  <c r="G247" i="22" s="1"/>
  <c r="F247" i="24"/>
  <c r="F247" i="22" s="1"/>
  <c r="E247" i="24"/>
  <c r="E247" i="22" s="1"/>
  <c r="D247" i="24"/>
  <c r="D247" i="22" s="1"/>
  <c r="H246" i="24"/>
  <c r="G246" i="24"/>
  <c r="G246" i="22" s="1"/>
  <c r="F246" i="24"/>
  <c r="F246" i="22" s="1"/>
  <c r="E246" i="24"/>
  <c r="E246" i="22" s="1"/>
  <c r="D246" i="24"/>
  <c r="D246" i="22" s="1"/>
  <c r="H245" i="24"/>
  <c r="G245" i="24"/>
  <c r="G245" i="22" s="1"/>
  <c r="F245" i="24"/>
  <c r="F245" i="22" s="1"/>
  <c r="E245" i="24"/>
  <c r="E245" i="22" s="1"/>
  <c r="D245" i="24"/>
  <c r="D245" i="22" s="1"/>
  <c r="H244" i="24"/>
  <c r="G244" i="24"/>
  <c r="G244" i="22" s="1"/>
  <c r="F244" i="24"/>
  <c r="F244" i="22" s="1"/>
  <c r="E244" i="24"/>
  <c r="E244" i="22" s="1"/>
  <c r="D244" i="24"/>
  <c r="D244" i="22" s="1"/>
  <c r="H243" i="24"/>
  <c r="G243" i="24"/>
  <c r="G243" i="22" s="1"/>
  <c r="F243" i="24"/>
  <c r="F243" i="22" s="1"/>
  <c r="E243" i="24"/>
  <c r="E243" i="22" s="1"/>
  <c r="D243" i="24"/>
  <c r="D243" i="22" s="1"/>
  <c r="H242" i="24"/>
  <c r="G242" i="24"/>
  <c r="G242" i="22" s="1"/>
  <c r="F242" i="24"/>
  <c r="F242" i="22" s="1"/>
  <c r="E242" i="24"/>
  <c r="E242" i="22" s="1"/>
  <c r="D242" i="24"/>
  <c r="D242" i="22" s="1"/>
  <c r="H241" i="24"/>
  <c r="G241" i="24"/>
  <c r="G241" i="22" s="1"/>
  <c r="F241" i="24"/>
  <c r="F241" i="22" s="1"/>
  <c r="E241" i="24"/>
  <c r="E241" i="22" s="1"/>
  <c r="D241" i="24"/>
  <c r="D241" i="22" s="1"/>
  <c r="H240" i="24"/>
  <c r="G240" i="24"/>
  <c r="G240" i="22" s="1"/>
  <c r="F240" i="24"/>
  <c r="F240" i="22" s="1"/>
  <c r="E240" i="24"/>
  <c r="E240" i="22" s="1"/>
  <c r="D240" i="24"/>
  <c r="D240" i="22" s="1"/>
  <c r="H239" i="24"/>
  <c r="G239" i="24"/>
  <c r="G239" i="22" s="1"/>
  <c r="F239" i="24"/>
  <c r="F239" i="22" s="1"/>
  <c r="E239" i="24"/>
  <c r="E239" i="22" s="1"/>
  <c r="D239" i="24"/>
  <c r="D239" i="22" s="1"/>
  <c r="H238" i="24"/>
  <c r="G238" i="24"/>
  <c r="G238" i="22" s="1"/>
  <c r="F238" i="24"/>
  <c r="F238" i="22" s="1"/>
  <c r="E238" i="24"/>
  <c r="E238" i="22" s="1"/>
  <c r="D238" i="24"/>
  <c r="D238" i="22" s="1"/>
  <c r="H237" i="24"/>
  <c r="G237" i="24"/>
  <c r="G237" i="22" s="1"/>
  <c r="F237" i="24"/>
  <c r="F237" i="22" s="1"/>
  <c r="E237" i="24"/>
  <c r="E237" i="22" s="1"/>
  <c r="D237" i="24"/>
  <c r="D237" i="22" s="1"/>
  <c r="H236" i="24"/>
  <c r="G236" i="24"/>
  <c r="G236" i="22" s="1"/>
  <c r="F236" i="24"/>
  <c r="F236" i="22" s="1"/>
  <c r="E236" i="24"/>
  <c r="E236" i="22" s="1"/>
  <c r="D236" i="24"/>
  <c r="D236" i="22" s="1"/>
  <c r="H235" i="24"/>
  <c r="G235" i="24"/>
  <c r="G235" i="22" s="1"/>
  <c r="F235" i="24"/>
  <c r="F235" i="22" s="1"/>
  <c r="E235" i="24"/>
  <c r="E235" i="22" s="1"/>
  <c r="D235" i="24"/>
  <c r="D235" i="22" s="1"/>
  <c r="H234" i="24"/>
  <c r="G234" i="24"/>
  <c r="G234" i="22" s="1"/>
  <c r="F234" i="24"/>
  <c r="F234" i="22" s="1"/>
  <c r="E234" i="24"/>
  <c r="E234" i="22" s="1"/>
  <c r="D234" i="24"/>
  <c r="D234" i="22" s="1"/>
  <c r="H233" i="24"/>
  <c r="G233" i="24"/>
  <c r="G233" i="22" s="1"/>
  <c r="F233" i="24"/>
  <c r="F233" i="22" s="1"/>
  <c r="E233" i="24"/>
  <c r="E233" i="22" s="1"/>
  <c r="D233" i="24"/>
  <c r="D233" i="22" s="1"/>
  <c r="H232" i="24"/>
  <c r="G232" i="24"/>
  <c r="G232" i="22" s="1"/>
  <c r="F232" i="24"/>
  <c r="F232" i="22" s="1"/>
  <c r="E232" i="24"/>
  <c r="E232" i="22" s="1"/>
  <c r="D232" i="24"/>
  <c r="D232" i="22" s="1"/>
  <c r="H231" i="24"/>
  <c r="G231" i="24"/>
  <c r="G231" i="22" s="1"/>
  <c r="F231" i="24"/>
  <c r="F231" i="22" s="1"/>
  <c r="E231" i="24"/>
  <c r="E231" i="22" s="1"/>
  <c r="D231" i="24"/>
  <c r="D231" i="22" s="1"/>
  <c r="H230" i="24"/>
  <c r="G230" i="24"/>
  <c r="G230" i="22" s="1"/>
  <c r="F230" i="24"/>
  <c r="F230" i="22" s="1"/>
  <c r="E230" i="24"/>
  <c r="E230" i="22" s="1"/>
  <c r="D230" i="24"/>
  <c r="D230" i="22" s="1"/>
  <c r="H229" i="24"/>
  <c r="G229" i="24"/>
  <c r="G229" i="22" s="1"/>
  <c r="F229" i="24"/>
  <c r="F229" i="22" s="1"/>
  <c r="E229" i="24"/>
  <c r="E229" i="22" s="1"/>
  <c r="D229" i="24"/>
  <c r="D229" i="22" s="1"/>
  <c r="H228" i="24"/>
  <c r="G228" i="24"/>
  <c r="G228" i="22" s="1"/>
  <c r="F228" i="24"/>
  <c r="F228" i="22" s="1"/>
  <c r="E228" i="24"/>
  <c r="E228" i="22" s="1"/>
  <c r="D228" i="24"/>
  <c r="D228" i="22" s="1"/>
  <c r="H227" i="24"/>
  <c r="G227" i="24"/>
  <c r="G227" i="22" s="1"/>
  <c r="F227" i="24"/>
  <c r="F227" i="22" s="1"/>
  <c r="E227" i="24"/>
  <c r="E227" i="22" s="1"/>
  <c r="D227" i="24"/>
  <c r="D227" i="22" s="1"/>
  <c r="H226" i="24"/>
  <c r="G226" i="24"/>
  <c r="G226" i="22" s="1"/>
  <c r="F226" i="24"/>
  <c r="F226" i="22" s="1"/>
  <c r="E226" i="24"/>
  <c r="E226" i="22" s="1"/>
  <c r="D226" i="24"/>
  <c r="D226" i="22" s="1"/>
  <c r="H225" i="24"/>
  <c r="G225" i="24"/>
  <c r="G225" i="22" s="1"/>
  <c r="F225" i="24"/>
  <c r="F225" i="22" s="1"/>
  <c r="E225" i="24"/>
  <c r="E225" i="22" s="1"/>
  <c r="D225" i="24"/>
  <c r="D225" i="22" s="1"/>
  <c r="H224" i="24"/>
  <c r="G224" i="24"/>
  <c r="G224" i="22" s="1"/>
  <c r="F224" i="24"/>
  <c r="F224" i="22" s="1"/>
  <c r="E224" i="24"/>
  <c r="E224" i="22" s="1"/>
  <c r="D224" i="24"/>
  <c r="D224" i="22" s="1"/>
  <c r="H223" i="24"/>
  <c r="G223" i="24"/>
  <c r="G223" i="22" s="1"/>
  <c r="F223" i="24"/>
  <c r="F223" i="22" s="1"/>
  <c r="E223" i="24"/>
  <c r="E223" i="22" s="1"/>
  <c r="D223" i="24"/>
  <c r="D223" i="22" s="1"/>
  <c r="H222" i="24"/>
  <c r="G222" i="24"/>
  <c r="G222" i="22" s="1"/>
  <c r="F222" i="24"/>
  <c r="F222" i="22" s="1"/>
  <c r="E222" i="24"/>
  <c r="E222" i="22" s="1"/>
  <c r="D222" i="24"/>
  <c r="D222" i="22" s="1"/>
  <c r="H221" i="24"/>
  <c r="G221" i="24"/>
  <c r="G221" i="22" s="1"/>
  <c r="F221" i="24"/>
  <c r="F221" i="22" s="1"/>
  <c r="E221" i="24"/>
  <c r="E221" i="22" s="1"/>
  <c r="D221" i="24"/>
  <c r="D221" i="22" s="1"/>
  <c r="H220" i="24"/>
  <c r="G220" i="24"/>
  <c r="G220" i="22" s="1"/>
  <c r="F220" i="24"/>
  <c r="F220" i="22" s="1"/>
  <c r="E220" i="24"/>
  <c r="E220" i="22" s="1"/>
  <c r="D220" i="24"/>
  <c r="D220" i="22" s="1"/>
  <c r="H213" i="24"/>
  <c r="G213" i="24"/>
  <c r="F213" i="24"/>
  <c r="F213" i="22" s="1"/>
  <c r="E213" i="24"/>
  <c r="E213" i="22" s="1"/>
  <c r="D213" i="24"/>
  <c r="D213" i="22" s="1"/>
  <c r="H212" i="24"/>
  <c r="G212" i="24"/>
  <c r="G212" i="22" s="1"/>
  <c r="F212" i="24"/>
  <c r="F212" i="22" s="1"/>
  <c r="E212" i="24"/>
  <c r="E212" i="22" s="1"/>
  <c r="D212" i="24"/>
  <c r="D212" i="22" s="1"/>
  <c r="H211" i="24"/>
  <c r="G211" i="24"/>
  <c r="G211" i="22" s="1"/>
  <c r="F211" i="24"/>
  <c r="F211" i="22" s="1"/>
  <c r="E211" i="24"/>
  <c r="E211" i="22" s="1"/>
  <c r="D211" i="24"/>
  <c r="D211" i="22" s="1"/>
  <c r="H210" i="24"/>
  <c r="G210" i="24"/>
  <c r="G210" i="22" s="1"/>
  <c r="F210" i="24"/>
  <c r="F210" i="22" s="1"/>
  <c r="E210" i="24"/>
  <c r="E210" i="22" s="1"/>
  <c r="D210" i="24"/>
  <c r="D210" i="22" s="1"/>
  <c r="H209" i="24"/>
  <c r="G209" i="24"/>
  <c r="G209" i="22" s="1"/>
  <c r="F209" i="24"/>
  <c r="F209" i="22" s="1"/>
  <c r="E209" i="24"/>
  <c r="E209" i="22" s="1"/>
  <c r="D209" i="24"/>
  <c r="D209" i="22" s="1"/>
  <c r="H208" i="24"/>
  <c r="G208" i="24"/>
  <c r="G208" i="22" s="1"/>
  <c r="F208" i="24"/>
  <c r="F208" i="22" s="1"/>
  <c r="E208" i="24"/>
  <c r="E208" i="22" s="1"/>
  <c r="D208" i="24"/>
  <c r="D208" i="22" s="1"/>
  <c r="H207" i="24"/>
  <c r="G207" i="24"/>
  <c r="G207" i="22" s="1"/>
  <c r="F207" i="24"/>
  <c r="F207" i="22" s="1"/>
  <c r="E207" i="24"/>
  <c r="E207" i="22" s="1"/>
  <c r="D207" i="24"/>
  <c r="D207" i="22" s="1"/>
  <c r="H206" i="24"/>
  <c r="G206" i="24"/>
  <c r="G206" i="22" s="1"/>
  <c r="F206" i="24"/>
  <c r="F206" i="22" s="1"/>
  <c r="E206" i="24"/>
  <c r="E206" i="22" s="1"/>
  <c r="D206" i="24"/>
  <c r="D206" i="22" s="1"/>
  <c r="H205" i="24"/>
  <c r="G205" i="24"/>
  <c r="G205" i="22" s="1"/>
  <c r="F205" i="24"/>
  <c r="F205" i="22" s="1"/>
  <c r="E205" i="24"/>
  <c r="E205" i="22" s="1"/>
  <c r="D205" i="24"/>
  <c r="D205" i="22" s="1"/>
  <c r="H204" i="24"/>
  <c r="G204" i="24"/>
  <c r="G204" i="22" s="1"/>
  <c r="F204" i="24"/>
  <c r="F204" i="22" s="1"/>
  <c r="E204" i="24"/>
  <c r="E204" i="22" s="1"/>
  <c r="D204" i="24"/>
  <c r="D204" i="22" s="1"/>
  <c r="H203" i="24"/>
  <c r="G203" i="24"/>
  <c r="G203" i="22" s="1"/>
  <c r="F203" i="24"/>
  <c r="F203" i="22" s="1"/>
  <c r="E203" i="24"/>
  <c r="E203" i="22" s="1"/>
  <c r="D203" i="24"/>
  <c r="D203" i="22" s="1"/>
  <c r="H202" i="24"/>
  <c r="G202" i="24"/>
  <c r="G202" i="22" s="1"/>
  <c r="F202" i="24"/>
  <c r="F202" i="22" s="1"/>
  <c r="E202" i="24"/>
  <c r="E202" i="22" s="1"/>
  <c r="D202" i="24"/>
  <c r="D202" i="22" s="1"/>
  <c r="H201" i="24"/>
  <c r="G201" i="24"/>
  <c r="G201" i="22" s="1"/>
  <c r="F201" i="24"/>
  <c r="F201" i="22" s="1"/>
  <c r="E201" i="24"/>
  <c r="E201" i="22" s="1"/>
  <c r="D201" i="24"/>
  <c r="D201" i="22" s="1"/>
  <c r="H200" i="24"/>
  <c r="G200" i="24"/>
  <c r="G200" i="22" s="1"/>
  <c r="F200" i="24"/>
  <c r="F200" i="22" s="1"/>
  <c r="E200" i="24"/>
  <c r="E200" i="22" s="1"/>
  <c r="D200" i="24"/>
  <c r="D200" i="22" s="1"/>
  <c r="H199" i="24"/>
  <c r="G199" i="24"/>
  <c r="G199" i="22" s="1"/>
  <c r="F199" i="24"/>
  <c r="F199" i="22" s="1"/>
  <c r="E199" i="24"/>
  <c r="E199" i="22" s="1"/>
  <c r="D199" i="24"/>
  <c r="D199" i="22" s="1"/>
  <c r="H198" i="24"/>
  <c r="G198" i="24"/>
  <c r="G198" i="22" s="1"/>
  <c r="F198" i="24"/>
  <c r="F198" i="22" s="1"/>
  <c r="E198" i="24"/>
  <c r="E198" i="22" s="1"/>
  <c r="D198" i="24"/>
  <c r="D198" i="22" s="1"/>
  <c r="H197" i="24"/>
  <c r="G197" i="24"/>
  <c r="G197" i="22" s="1"/>
  <c r="F197" i="24"/>
  <c r="F197" i="22" s="1"/>
  <c r="E197" i="24"/>
  <c r="E197" i="22" s="1"/>
  <c r="D197" i="24"/>
  <c r="D197" i="22" s="1"/>
  <c r="H196" i="24"/>
  <c r="G196" i="24"/>
  <c r="G196" i="22" s="1"/>
  <c r="F196" i="24"/>
  <c r="F196" i="22" s="1"/>
  <c r="E196" i="24"/>
  <c r="E196" i="22" s="1"/>
  <c r="D196" i="24"/>
  <c r="D196" i="22" s="1"/>
  <c r="H195" i="24"/>
  <c r="G195" i="24"/>
  <c r="G195" i="22" s="1"/>
  <c r="F195" i="24"/>
  <c r="F195" i="22" s="1"/>
  <c r="E195" i="24"/>
  <c r="E195" i="22" s="1"/>
  <c r="D195" i="24"/>
  <c r="D195" i="22" s="1"/>
  <c r="H194" i="24"/>
  <c r="G194" i="24"/>
  <c r="G194" i="22" s="1"/>
  <c r="F194" i="24"/>
  <c r="F194" i="22" s="1"/>
  <c r="E194" i="24"/>
  <c r="E194" i="22" s="1"/>
  <c r="D194" i="24"/>
  <c r="D194" i="22" s="1"/>
  <c r="H193" i="24"/>
  <c r="G193" i="24"/>
  <c r="G193" i="22" s="1"/>
  <c r="F193" i="24"/>
  <c r="F193" i="22" s="1"/>
  <c r="E193" i="24"/>
  <c r="E193" i="22" s="1"/>
  <c r="D193" i="24"/>
  <c r="D193" i="22" s="1"/>
  <c r="H192" i="24"/>
  <c r="G192" i="24"/>
  <c r="G192" i="22" s="1"/>
  <c r="F192" i="24"/>
  <c r="F192" i="22" s="1"/>
  <c r="E192" i="24"/>
  <c r="E192" i="22" s="1"/>
  <c r="D192" i="24"/>
  <c r="D192" i="22" s="1"/>
  <c r="H191" i="24"/>
  <c r="G191" i="24"/>
  <c r="G191" i="22" s="1"/>
  <c r="F191" i="24"/>
  <c r="F191" i="22" s="1"/>
  <c r="E191" i="24"/>
  <c r="E191" i="22" s="1"/>
  <c r="D191" i="24"/>
  <c r="D191" i="22" s="1"/>
  <c r="H190" i="24"/>
  <c r="G190" i="24"/>
  <c r="G190" i="22" s="1"/>
  <c r="F190" i="24"/>
  <c r="F190" i="22" s="1"/>
  <c r="E190" i="24"/>
  <c r="E190" i="22" s="1"/>
  <c r="D190" i="24"/>
  <c r="D190" i="22" s="1"/>
  <c r="H189" i="24"/>
  <c r="G189" i="24"/>
  <c r="G189" i="22" s="1"/>
  <c r="F189" i="24"/>
  <c r="F189" i="22" s="1"/>
  <c r="E189" i="24"/>
  <c r="E189" i="22" s="1"/>
  <c r="D189" i="24"/>
  <c r="D189" i="22" s="1"/>
  <c r="H188" i="24"/>
  <c r="G188" i="24"/>
  <c r="G188" i="22" s="1"/>
  <c r="F188" i="24"/>
  <c r="F188" i="22" s="1"/>
  <c r="E188" i="24"/>
  <c r="E188" i="22" s="1"/>
  <c r="D188" i="24"/>
  <c r="D188" i="22" s="1"/>
  <c r="H187" i="24"/>
  <c r="G187" i="24"/>
  <c r="G187" i="22" s="1"/>
  <c r="F187" i="24"/>
  <c r="F187" i="22" s="1"/>
  <c r="E187" i="24"/>
  <c r="E187" i="22" s="1"/>
  <c r="D187" i="24"/>
  <c r="D187" i="22" s="1"/>
  <c r="H186" i="24"/>
  <c r="G186" i="24"/>
  <c r="G186" i="22" s="1"/>
  <c r="F186" i="24"/>
  <c r="F186" i="22" s="1"/>
  <c r="E186" i="24"/>
  <c r="E186" i="22" s="1"/>
  <c r="D186" i="24"/>
  <c r="D186" i="22" s="1"/>
  <c r="H185" i="24"/>
  <c r="G185" i="24"/>
  <c r="G185" i="22" s="1"/>
  <c r="F185" i="24"/>
  <c r="F185" i="22" s="1"/>
  <c r="E185" i="24"/>
  <c r="E185" i="22" s="1"/>
  <c r="D185" i="24"/>
  <c r="D185" i="22" s="1"/>
  <c r="H184" i="24"/>
  <c r="G184" i="24"/>
  <c r="G184" i="22" s="1"/>
  <c r="F184" i="24"/>
  <c r="F184" i="22" s="1"/>
  <c r="E184" i="24"/>
  <c r="E184" i="22" s="1"/>
  <c r="D184" i="24"/>
  <c r="D184" i="22" s="1"/>
  <c r="H177" i="24"/>
  <c r="G177" i="24"/>
  <c r="G177" i="22" s="1"/>
  <c r="F177" i="24"/>
  <c r="F177" i="22" s="1"/>
  <c r="E177" i="24"/>
  <c r="E177" i="22" s="1"/>
  <c r="D177" i="24"/>
  <c r="D177" i="22" s="1"/>
  <c r="H176" i="24"/>
  <c r="G176" i="24"/>
  <c r="G176" i="22" s="1"/>
  <c r="F176" i="24"/>
  <c r="F176" i="22" s="1"/>
  <c r="E176" i="24"/>
  <c r="E176" i="22" s="1"/>
  <c r="D176" i="24"/>
  <c r="D176" i="22" s="1"/>
  <c r="H175" i="24"/>
  <c r="G175" i="24"/>
  <c r="G175" i="22" s="1"/>
  <c r="F175" i="24"/>
  <c r="F175" i="22" s="1"/>
  <c r="E175" i="24"/>
  <c r="E175" i="22" s="1"/>
  <c r="D175" i="24"/>
  <c r="D175" i="22" s="1"/>
  <c r="H174" i="24"/>
  <c r="G174" i="24"/>
  <c r="G174" i="22" s="1"/>
  <c r="F174" i="24"/>
  <c r="F174" i="22" s="1"/>
  <c r="E174" i="24"/>
  <c r="E174" i="22" s="1"/>
  <c r="D174" i="24"/>
  <c r="D174" i="22" s="1"/>
  <c r="H173" i="24"/>
  <c r="G173" i="24"/>
  <c r="G173" i="22" s="1"/>
  <c r="F173" i="24"/>
  <c r="F173" i="22" s="1"/>
  <c r="E173" i="24"/>
  <c r="E173" i="22" s="1"/>
  <c r="D173" i="24"/>
  <c r="D173" i="22" s="1"/>
  <c r="H172" i="24"/>
  <c r="G172" i="24"/>
  <c r="G172" i="22" s="1"/>
  <c r="F172" i="24"/>
  <c r="F172" i="22" s="1"/>
  <c r="E172" i="24"/>
  <c r="E172" i="22" s="1"/>
  <c r="D172" i="24"/>
  <c r="D172" i="22" s="1"/>
  <c r="H171" i="24"/>
  <c r="G171" i="24"/>
  <c r="G171" i="22" s="1"/>
  <c r="F171" i="24"/>
  <c r="F171" i="22" s="1"/>
  <c r="E171" i="24"/>
  <c r="E171" i="22" s="1"/>
  <c r="D171" i="24"/>
  <c r="D171" i="22" s="1"/>
  <c r="H170" i="24"/>
  <c r="G170" i="24"/>
  <c r="G170" i="22" s="1"/>
  <c r="F170" i="24"/>
  <c r="F170" i="22" s="1"/>
  <c r="E170" i="24"/>
  <c r="E170" i="22" s="1"/>
  <c r="D170" i="24"/>
  <c r="D170" i="22" s="1"/>
  <c r="H169" i="24"/>
  <c r="G169" i="24"/>
  <c r="G169" i="22" s="1"/>
  <c r="F169" i="24"/>
  <c r="F169" i="22" s="1"/>
  <c r="E169" i="24"/>
  <c r="E169" i="22" s="1"/>
  <c r="D169" i="24"/>
  <c r="D169" i="22" s="1"/>
  <c r="H168" i="24"/>
  <c r="G168" i="24"/>
  <c r="G168" i="22" s="1"/>
  <c r="F168" i="24"/>
  <c r="F168" i="22" s="1"/>
  <c r="E168" i="24"/>
  <c r="E168" i="22" s="1"/>
  <c r="D168" i="24"/>
  <c r="D168" i="22" s="1"/>
  <c r="H167" i="24"/>
  <c r="G167" i="24"/>
  <c r="G167" i="22" s="1"/>
  <c r="F167" i="24"/>
  <c r="F167" i="22" s="1"/>
  <c r="E167" i="24"/>
  <c r="E167" i="22" s="1"/>
  <c r="D167" i="24"/>
  <c r="D167" i="22" s="1"/>
  <c r="H166" i="24"/>
  <c r="G166" i="24"/>
  <c r="G166" i="22" s="1"/>
  <c r="F166" i="24"/>
  <c r="F166" i="22" s="1"/>
  <c r="E166" i="24"/>
  <c r="E166" i="22" s="1"/>
  <c r="D166" i="24"/>
  <c r="D166" i="22" s="1"/>
  <c r="H165" i="24"/>
  <c r="G165" i="24"/>
  <c r="G165" i="22" s="1"/>
  <c r="F165" i="24"/>
  <c r="F165" i="22" s="1"/>
  <c r="E165" i="24"/>
  <c r="E165" i="22" s="1"/>
  <c r="D165" i="24"/>
  <c r="D165" i="22" s="1"/>
  <c r="H164" i="24"/>
  <c r="G164" i="24"/>
  <c r="G164" i="22" s="1"/>
  <c r="F164" i="24"/>
  <c r="F164" i="22" s="1"/>
  <c r="E164" i="24"/>
  <c r="E164" i="22" s="1"/>
  <c r="D164" i="24"/>
  <c r="D164" i="22" s="1"/>
  <c r="H163" i="24"/>
  <c r="G163" i="24"/>
  <c r="G163" i="22" s="1"/>
  <c r="F163" i="24"/>
  <c r="F163" i="22" s="1"/>
  <c r="E163" i="24"/>
  <c r="E163" i="22" s="1"/>
  <c r="D163" i="24"/>
  <c r="D163" i="22" s="1"/>
  <c r="H162" i="24"/>
  <c r="G162" i="24"/>
  <c r="G162" i="22" s="1"/>
  <c r="F162" i="24"/>
  <c r="F162" i="22" s="1"/>
  <c r="E162" i="24"/>
  <c r="E162" i="22" s="1"/>
  <c r="D162" i="24"/>
  <c r="D162" i="22" s="1"/>
  <c r="H161" i="24"/>
  <c r="G161" i="24"/>
  <c r="G161" i="22" s="1"/>
  <c r="F161" i="24"/>
  <c r="F161" i="22" s="1"/>
  <c r="E161" i="24"/>
  <c r="E161" i="22" s="1"/>
  <c r="D161" i="24"/>
  <c r="D161" i="22" s="1"/>
  <c r="H160" i="24"/>
  <c r="G160" i="24"/>
  <c r="G160" i="22" s="1"/>
  <c r="F160" i="24"/>
  <c r="F160" i="22" s="1"/>
  <c r="E160" i="24"/>
  <c r="E160" i="22" s="1"/>
  <c r="D160" i="24"/>
  <c r="D160" i="22" s="1"/>
  <c r="H159" i="24"/>
  <c r="G159" i="24"/>
  <c r="G159" i="22" s="1"/>
  <c r="F159" i="24"/>
  <c r="F159" i="22" s="1"/>
  <c r="E159" i="24"/>
  <c r="E159" i="22" s="1"/>
  <c r="D159" i="24"/>
  <c r="D159" i="22" s="1"/>
  <c r="H158" i="24"/>
  <c r="G158" i="24"/>
  <c r="G158" i="22" s="1"/>
  <c r="F158" i="24"/>
  <c r="F158" i="22" s="1"/>
  <c r="E158" i="24"/>
  <c r="E158" i="22" s="1"/>
  <c r="D158" i="24"/>
  <c r="D158" i="22" s="1"/>
  <c r="H157" i="24"/>
  <c r="G157" i="24"/>
  <c r="G157" i="22" s="1"/>
  <c r="F157" i="24"/>
  <c r="F157" i="22" s="1"/>
  <c r="E157" i="24"/>
  <c r="E157" i="22" s="1"/>
  <c r="D157" i="24"/>
  <c r="D157" i="22" s="1"/>
  <c r="H156" i="24"/>
  <c r="G156" i="24"/>
  <c r="G156" i="22" s="1"/>
  <c r="F156" i="24"/>
  <c r="F156" i="22" s="1"/>
  <c r="E156" i="24"/>
  <c r="E156" i="22" s="1"/>
  <c r="D156" i="24"/>
  <c r="D156" i="22" s="1"/>
  <c r="H155" i="24"/>
  <c r="G155" i="24"/>
  <c r="G155" i="22" s="1"/>
  <c r="F155" i="24"/>
  <c r="F155" i="22" s="1"/>
  <c r="E155" i="24"/>
  <c r="E155" i="22" s="1"/>
  <c r="D155" i="24"/>
  <c r="D155" i="22" s="1"/>
  <c r="H154" i="24"/>
  <c r="G154" i="24"/>
  <c r="G154" i="22" s="1"/>
  <c r="F154" i="24"/>
  <c r="F154" i="22" s="1"/>
  <c r="E154" i="24"/>
  <c r="E154" i="22" s="1"/>
  <c r="D154" i="24"/>
  <c r="D154" i="22" s="1"/>
  <c r="H153" i="24"/>
  <c r="G153" i="24"/>
  <c r="G153" i="22" s="1"/>
  <c r="F153" i="24"/>
  <c r="F153" i="22" s="1"/>
  <c r="E153" i="24"/>
  <c r="E153" i="22" s="1"/>
  <c r="D153" i="24"/>
  <c r="D153" i="22" s="1"/>
  <c r="H152" i="24"/>
  <c r="G152" i="24"/>
  <c r="G152" i="22" s="1"/>
  <c r="F152" i="24"/>
  <c r="F152" i="22" s="1"/>
  <c r="E152" i="24"/>
  <c r="E152" i="22" s="1"/>
  <c r="D152" i="24"/>
  <c r="D152" i="22" s="1"/>
  <c r="H151" i="24"/>
  <c r="G151" i="24"/>
  <c r="G151" i="22" s="1"/>
  <c r="F151" i="24"/>
  <c r="F151" i="22" s="1"/>
  <c r="E151" i="24"/>
  <c r="E151" i="22" s="1"/>
  <c r="D151" i="24"/>
  <c r="D151" i="22" s="1"/>
  <c r="H150" i="24"/>
  <c r="G150" i="24"/>
  <c r="G150" i="22" s="1"/>
  <c r="F150" i="24"/>
  <c r="F150" i="22" s="1"/>
  <c r="E150" i="24"/>
  <c r="E150" i="22" s="1"/>
  <c r="D150" i="24"/>
  <c r="D150" i="22" s="1"/>
  <c r="H149" i="24"/>
  <c r="G149" i="24"/>
  <c r="G149" i="22" s="1"/>
  <c r="F149" i="24"/>
  <c r="F149" i="22" s="1"/>
  <c r="E149" i="24"/>
  <c r="E149" i="22" s="1"/>
  <c r="D149" i="24"/>
  <c r="D149" i="22" s="1"/>
  <c r="H148" i="24"/>
  <c r="G148" i="24"/>
  <c r="G148" i="22" s="1"/>
  <c r="F148" i="24"/>
  <c r="F148" i="22" s="1"/>
  <c r="E148" i="24"/>
  <c r="E148" i="22" s="1"/>
  <c r="D148" i="24"/>
  <c r="D148" i="22" s="1"/>
  <c r="H141" i="24"/>
  <c r="G141" i="24"/>
  <c r="G141" i="22" s="1"/>
  <c r="F141" i="24"/>
  <c r="F141" i="22" s="1"/>
  <c r="E141" i="24"/>
  <c r="E141" i="22" s="1"/>
  <c r="D141" i="24"/>
  <c r="D141" i="22" s="1"/>
  <c r="H140" i="24"/>
  <c r="G140" i="24"/>
  <c r="G140" i="22" s="1"/>
  <c r="F140" i="24"/>
  <c r="F140" i="22" s="1"/>
  <c r="E140" i="24"/>
  <c r="E140" i="22" s="1"/>
  <c r="D140" i="24"/>
  <c r="D140" i="22" s="1"/>
  <c r="H139" i="24"/>
  <c r="G139" i="24"/>
  <c r="G139" i="22" s="1"/>
  <c r="F139" i="24"/>
  <c r="F139" i="22" s="1"/>
  <c r="E139" i="24"/>
  <c r="E139" i="22" s="1"/>
  <c r="D139" i="24"/>
  <c r="D139" i="22" s="1"/>
  <c r="H138" i="24"/>
  <c r="G138" i="24"/>
  <c r="G138" i="22" s="1"/>
  <c r="F138" i="24"/>
  <c r="F138" i="22" s="1"/>
  <c r="E138" i="24"/>
  <c r="E138" i="22" s="1"/>
  <c r="D138" i="24"/>
  <c r="D138" i="22" s="1"/>
  <c r="H137" i="24"/>
  <c r="G137" i="24"/>
  <c r="G137" i="22" s="1"/>
  <c r="F137" i="24"/>
  <c r="F137" i="22" s="1"/>
  <c r="E137" i="24"/>
  <c r="E137" i="22" s="1"/>
  <c r="D137" i="24"/>
  <c r="D137" i="22" s="1"/>
  <c r="H136" i="24"/>
  <c r="G136" i="24"/>
  <c r="G136" i="22" s="1"/>
  <c r="F136" i="24"/>
  <c r="F136" i="22" s="1"/>
  <c r="E136" i="24"/>
  <c r="E136" i="22" s="1"/>
  <c r="D136" i="24"/>
  <c r="D136" i="22" s="1"/>
  <c r="H135" i="24"/>
  <c r="G135" i="24"/>
  <c r="G135" i="22" s="1"/>
  <c r="F135" i="24"/>
  <c r="F135" i="22" s="1"/>
  <c r="E135" i="24"/>
  <c r="E135" i="22" s="1"/>
  <c r="D135" i="24"/>
  <c r="D135" i="22" s="1"/>
  <c r="H134" i="24"/>
  <c r="G134" i="24"/>
  <c r="G134" i="22" s="1"/>
  <c r="F134" i="24"/>
  <c r="F134" i="22" s="1"/>
  <c r="E134" i="24"/>
  <c r="E134" i="22" s="1"/>
  <c r="D134" i="24"/>
  <c r="D134" i="22" s="1"/>
  <c r="H133" i="24"/>
  <c r="G133" i="24"/>
  <c r="G133" i="22" s="1"/>
  <c r="F133" i="24"/>
  <c r="F133" i="22" s="1"/>
  <c r="E133" i="24"/>
  <c r="E133" i="22" s="1"/>
  <c r="D133" i="24"/>
  <c r="D133" i="22" s="1"/>
  <c r="H132" i="24"/>
  <c r="G132" i="24"/>
  <c r="G132" i="22" s="1"/>
  <c r="F132" i="24"/>
  <c r="F132" i="22" s="1"/>
  <c r="E132" i="24"/>
  <c r="E132" i="22" s="1"/>
  <c r="D132" i="24"/>
  <c r="D132" i="22" s="1"/>
  <c r="H131" i="24"/>
  <c r="G131" i="24"/>
  <c r="G131" i="22" s="1"/>
  <c r="F131" i="24"/>
  <c r="F131" i="22" s="1"/>
  <c r="E131" i="24"/>
  <c r="E131" i="22" s="1"/>
  <c r="D131" i="24"/>
  <c r="D131" i="22" s="1"/>
  <c r="H130" i="24"/>
  <c r="G130" i="24"/>
  <c r="G130" i="22" s="1"/>
  <c r="F130" i="24"/>
  <c r="F130" i="22" s="1"/>
  <c r="E130" i="24"/>
  <c r="E130" i="22" s="1"/>
  <c r="D130" i="24"/>
  <c r="D130" i="22" s="1"/>
  <c r="H129" i="24"/>
  <c r="G129" i="24"/>
  <c r="G129" i="22" s="1"/>
  <c r="F129" i="24"/>
  <c r="F129" i="22" s="1"/>
  <c r="E129" i="24"/>
  <c r="E129" i="22" s="1"/>
  <c r="D129" i="24"/>
  <c r="D129" i="22" s="1"/>
  <c r="H128" i="24"/>
  <c r="G128" i="24"/>
  <c r="G128" i="22" s="1"/>
  <c r="F128" i="24"/>
  <c r="F128" i="22" s="1"/>
  <c r="E128" i="24"/>
  <c r="E128" i="22" s="1"/>
  <c r="D128" i="24"/>
  <c r="D128" i="22" s="1"/>
  <c r="H127" i="24"/>
  <c r="G127" i="24"/>
  <c r="G127" i="22" s="1"/>
  <c r="F127" i="24"/>
  <c r="F127" i="22" s="1"/>
  <c r="E127" i="24"/>
  <c r="E127" i="22" s="1"/>
  <c r="D127" i="24"/>
  <c r="D127" i="22" s="1"/>
  <c r="H126" i="24"/>
  <c r="G126" i="24"/>
  <c r="G126" i="22" s="1"/>
  <c r="F126" i="24"/>
  <c r="F126" i="22" s="1"/>
  <c r="E126" i="24"/>
  <c r="E126" i="22" s="1"/>
  <c r="D126" i="24"/>
  <c r="D126" i="22" s="1"/>
  <c r="H125" i="24"/>
  <c r="G125" i="24"/>
  <c r="G125" i="22" s="1"/>
  <c r="F125" i="24"/>
  <c r="F125" i="22" s="1"/>
  <c r="E125" i="24"/>
  <c r="E125" i="22" s="1"/>
  <c r="D125" i="24"/>
  <c r="D125" i="22" s="1"/>
  <c r="H124" i="24"/>
  <c r="G124" i="24"/>
  <c r="G124" i="22" s="1"/>
  <c r="F124" i="24"/>
  <c r="F124" i="22" s="1"/>
  <c r="E124" i="24"/>
  <c r="E124" i="22" s="1"/>
  <c r="D124" i="24"/>
  <c r="D124" i="22" s="1"/>
  <c r="H123" i="24"/>
  <c r="G123" i="24"/>
  <c r="G123" i="22" s="1"/>
  <c r="F123" i="24"/>
  <c r="F123" i="22" s="1"/>
  <c r="E123" i="24"/>
  <c r="E123" i="22" s="1"/>
  <c r="D123" i="24"/>
  <c r="D123" i="22" s="1"/>
  <c r="H122" i="24"/>
  <c r="G122" i="24"/>
  <c r="G122" i="22" s="1"/>
  <c r="F122" i="24"/>
  <c r="F122" i="22" s="1"/>
  <c r="E122" i="24"/>
  <c r="E122" i="22" s="1"/>
  <c r="D122" i="24"/>
  <c r="D122" i="22" s="1"/>
  <c r="H121" i="24"/>
  <c r="G121" i="24"/>
  <c r="G121" i="22" s="1"/>
  <c r="F121" i="24"/>
  <c r="F121" i="22" s="1"/>
  <c r="E121" i="24"/>
  <c r="E121" i="22" s="1"/>
  <c r="D121" i="24"/>
  <c r="D121" i="22" s="1"/>
  <c r="H120" i="24"/>
  <c r="G120" i="24"/>
  <c r="G120" i="22" s="1"/>
  <c r="F120" i="24"/>
  <c r="F120" i="22" s="1"/>
  <c r="E120" i="24"/>
  <c r="E120" i="22" s="1"/>
  <c r="D120" i="24"/>
  <c r="D120" i="22" s="1"/>
  <c r="H119" i="24"/>
  <c r="G119" i="24"/>
  <c r="G119" i="22" s="1"/>
  <c r="F119" i="24"/>
  <c r="F119" i="22" s="1"/>
  <c r="E119" i="24"/>
  <c r="E119" i="22" s="1"/>
  <c r="D119" i="24"/>
  <c r="D119" i="22" s="1"/>
  <c r="H118" i="24"/>
  <c r="G118" i="24"/>
  <c r="G118" i="22" s="1"/>
  <c r="F118" i="24"/>
  <c r="F118" i="22" s="1"/>
  <c r="E118" i="24"/>
  <c r="E118" i="22" s="1"/>
  <c r="D118" i="24"/>
  <c r="D118" i="22" s="1"/>
  <c r="H117" i="24"/>
  <c r="G117" i="24"/>
  <c r="G117" i="22" s="1"/>
  <c r="F117" i="24"/>
  <c r="F117" i="22" s="1"/>
  <c r="E117" i="24"/>
  <c r="E117" i="22" s="1"/>
  <c r="D117" i="24"/>
  <c r="D117" i="22" s="1"/>
  <c r="H116" i="24"/>
  <c r="G116" i="24"/>
  <c r="G116" i="22" s="1"/>
  <c r="F116" i="24"/>
  <c r="F116" i="22" s="1"/>
  <c r="E116" i="24"/>
  <c r="E116" i="22" s="1"/>
  <c r="D116" i="24"/>
  <c r="D116" i="22" s="1"/>
  <c r="H115" i="24"/>
  <c r="G115" i="24"/>
  <c r="G115" i="22" s="1"/>
  <c r="F115" i="24"/>
  <c r="F115" i="22" s="1"/>
  <c r="E115" i="24"/>
  <c r="E115" i="22" s="1"/>
  <c r="D115" i="24"/>
  <c r="D115" i="22" s="1"/>
  <c r="H114" i="24"/>
  <c r="G114" i="24"/>
  <c r="G114" i="22" s="1"/>
  <c r="F114" i="24"/>
  <c r="F114" i="22" s="1"/>
  <c r="E114" i="24"/>
  <c r="E114" i="22" s="1"/>
  <c r="D114" i="24"/>
  <c r="D114" i="22" s="1"/>
  <c r="H113" i="24"/>
  <c r="G113" i="24"/>
  <c r="G113" i="22" s="1"/>
  <c r="F113" i="24"/>
  <c r="F113" i="22" s="1"/>
  <c r="E113" i="24"/>
  <c r="E113" i="22" s="1"/>
  <c r="D113" i="24"/>
  <c r="D113" i="22" s="1"/>
  <c r="H112" i="24"/>
  <c r="G112" i="24"/>
  <c r="G112" i="22" s="1"/>
  <c r="F112" i="24"/>
  <c r="F112" i="22" s="1"/>
  <c r="E112" i="24"/>
  <c r="E112" i="22" s="1"/>
  <c r="D112" i="24"/>
  <c r="D112" i="22" s="1"/>
  <c r="H105" i="24"/>
  <c r="G105" i="24"/>
  <c r="G105" i="22" s="1"/>
  <c r="F105" i="24"/>
  <c r="F105" i="22" s="1"/>
  <c r="E105" i="24"/>
  <c r="E105" i="22" s="1"/>
  <c r="D105" i="24"/>
  <c r="D105" i="22" s="1"/>
  <c r="H104" i="24"/>
  <c r="G104" i="24"/>
  <c r="G104" i="22" s="1"/>
  <c r="F104" i="24"/>
  <c r="F104" i="22" s="1"/>
  <c r="E104" i="24"/>
  <c r="E104" i="22" s="1"/>
  <c r="D104" i="24"/>
  <c r="D104" i="22" s="1"/>
  <c r="H103" i="24"/>
  <c r="G103" i="24"/>
  <c r="G103" i="22" s="1"/>
  <c r="F103" i="24"/>
  <c r="F103" i="22" s="1"/>
  <c r="E103" i="24"/>
  <c r="E103" i="22" s="1"/>
  <c r="D103" i="24"/>
  <c r="D103" i="22" s="1"/>
  <c r="H102" i="24"/>
  <c r="G102" i="24"/>
  <c r="G102" i="22" s="1"/>
  <c r="F102" i="24"/>
  <c r="F102" i="22" s="1"/>
  <c r="E102" i="24"/>
  <c r="E102" i="22" s="1"/>
  <c r="D102" i="24"/>
  <c r="D102" i="22" s="1"/>
  <c r="H101" i="24"/>
  <c r="G101" i="24"/>
  <c r="G101" i="22" s="1"/>
  <c r="F101" i="24"/>
  <c r="F101" i="22" s="1"/>
  <c r="E101" i="24"/>
  <c r="E101" i="22" s="1"/>
  <c r="D101" i="24"/>
  <c r="D101" i="22" s="1"/>
  <c r="H100" i="24"/>
  <c r="G100" i="24"/>
  <c r="G100" i="22" s="1"/>
  <c r="F100" i="24"/>
  <c r="F100" i="22" s="1"/>
  <c r="E100" i="24"/>
  <c r="E100" i="22" s="1"/>
  <c r="D100" i="24"/>
  <c r="D100" i="22" s="1"/>
  <c r="H99" i="24"/>
  <c r="G99" i="24"/>
  <c r="G99" i="22" s="1"/>
  <c r="F99" i="24"/>
  <c r="F99" i="22" s="1"/>
  <c r="E99" i="24"/>
  <c r="E99" i="22" s="1"/>
  <c r="D99" i="24"/>
  <c r="D99" i="22" s="1"/>
  <c r="H98" i="24"/>
  <c r="G98" i="24"/>
  <c r="G98" i="22" s="1"/>
  <c r="F98" i="24"/>
  <c r="F98" i="22" s="1"/>
  <c r="E98" i="24"/>
  <c r="E98" i="22" s="1"/>
  <c r="D98" i="24"/>
  <c r="D98" i="22" s="1"/>
  <c r="H97" i="24"/>
  <c r="G97" i="24"/>
  <c r="G97" i="22" s="1"/>
  <c r="F97" i="24"/>
  <c r="F97" i="22" s="1"/>
  <c r="E97" i="24"/>
  <c r="E97" i="22" s="1"/>
  <c r="D97" i="24"/>
  <c r="D97" i="22" s="1"/>
  <c r="H96" i="24"/>
  <c r="G96" i="24"/>
  <c r="G96" i="22" s="1"/>
  <c r="F96" i="24"/>
  <c r="F96" i="22" s="1"/>
  <c r="E96" i="24"/>
  <c r="E96" i="22" s="1"/>
  <c r="D96" i="24"/>
  <c r="D96" i="22" s="1"/>
  <c r="H95" i="24"/>
  <c r="G95" i="24"/>
  <c r="G95" i="22" s="1"/>
  <c r="F95" i="24"/>
  <c r="F95" i="22" s="1"/>
  <c r="E95" i="24"/>
  <c r="E95" i="22" s="1"/>
  <c r="D95" i="24"/>
  <c r="D95" i="22" s="1"/>
  <c r="H94" i="24"/>
  <c r="G94" i="24"/>
  <c r="G94" i="22" s="1"/>
  <c r="F94" i="24"/>
  <c r="F94" i="22" s="1"/>
  <c r="E94" i="24"/>
  <c r="E94" i="22" s="1"/>
  <c r="D94" i="24"/>
  <c r="D94" i="22" s="1"/>
  <c r="H93" i="24"/>
  <c r="G93" i="24"/>
  <c r="G93" i="22" s="1"/>
  <c r="F93" i="24"/>
  <c r="F93" i="22" s="1"/>
  <c r="E93" i="24"/>
  <c r="E93" i="22" s="1"/>
  <c r="D93" i="24"/>
  <c r="D93" i="22" s="1"/>
  <c r="H92" i="24"/>
  <c r="G92" i="24"/>
  <c r="G92" i="22" s="1"/>
  <c r="F92" i="24"/>
  <c r="F92" i="22" s="1"/>
  <c r="E92" i="24"/>
  <c r="E92" i="22" s="1"/>
  <c r="D92" i="24"/>
  <c r="D92" i="22" s="1"/>
  <c r="H91" i="24"/>
  <c r="G91" i="24"/>
  <c r="G91" i="22" s="1"/>
  <c r="F91" i="24"/>
  <c r="F91" i="22" s="1"/>
  <c r="E91" i="24"/>
  <c r="E91" i="22" s="1"/>
  <c r="D91" i="24"/>
  <c r="D91" i="22" s="1"/>
  <c r="H90" i="24"/>
  <c r="G90" i="24"/>
  <c r="G90" i="22" s="1"/>
  <c r="F90" i="24"/>
  <c r="F90" i="22" s="1"/>
  <c r="E90" i="24"/>
  <c r="E90" i="22" s="1"/>
  <c r="D90" i="24"/>
  <c r="D90" i="22" s="1"/>
  <c r="H89" i="24"/>
  <c r="G89" i="24"/>
  <c r="G89" i="22" s="1"/>
  <c r="F89" i="24"/>
  <c r="F89" i="22" s="1"/>
  <c r="E89" i="24"/>
  <c r="E89" i="22" s="1"/>
  <c r="D89" i="24"/>
  <c r="D89" i="22" s="1"/>
  <c r="H88" i="24"/>
  <c r="G88" i="24"/>
  <c r="G88" i="22" s="1"/>
  <c r="F88" i="24"/>
  <c r="F88" i="22" s="1"/>
  <c r="E88" i="24"/>
  <c r="E88" i="22" s="1"/>
  <c r="D88" i="24"/>
  <c r="D88" i="22" s="1"/>
  <c r="H87" i="24"/>
  <c r="G87" i="24"/>
  <c r="G87" i="22" s="1"/>
  <c r="F87" i="24"/>
  <c r="F87" i="22" s="1"/>
  <c r="E87" i="24"/>
  <c r="E87" i="22" s="1"/>
  <c r="D87" i="24"/>
  <c r="D87" i="22" s="1"/>
  <c r="H86" i="24"/>
  <c r="G86" i="24"/>
  <c r="G86" i="22" s="1"/>
  <c r="F86" i="24"/>
  <c r="F86" i="22" s="1"/>
  <c r="E86" i="24"/>
  <c r="E86" i="22" s="1"/>
  <c r="D86" i="24"/>
  <c r="D86" i="22" s="1"/>
  <c r="H85" i="24"/>
  <c r="G85" i="24"/>
  <c r="G85" i="22" s="1"/>
  <c r="F85" i="24"/>
  <c r="F85" i="22" s="1"/>
  <c r="E85" i="24"/>
  <c r="E85" i="22" s="1"/>
  <c r="D85" i="24"/>
  <c r="D85" i="22" s="1"/>
  <c r="H84" i="24"/>
  <c r="G84" i="24"/>
  <c r="G84" i="22" s="1"/>
  <c r="F84" i="24"/>
  <c r="F84" i="22" s="1"/>
  <c r="E84" i="24"/>
  <c r="E84" i="22" s="1"/>
  <c r="D84" i="24"/>
  <c r="D84" i="22" s="1"/>
  <c r="H83" i="24"/>
  <c r="G83" i="24"/>
  <c r="G83" i="22" s="1"/>
  <c r="F83" i="24"/>
  <c r="F83" i="22" s="1"/>
  <c r="E83" i="24"/>
  <c r="E83" i="22" s="1"/>
  <c r="D83" i="24"/>
  <c r="D83" i="22" s="1"/>
  <c r="H82" i="24"/>
  <c r="G82" i="24"/>
  <c r="G82" i="22" s="1"/>
  <c r="F82" i="24"/>
  <c r="F82" i="22" s="1"/>
  <c r="E82" i="24"/>
  <c r="E82" i="22" s="1"/>
  <c r="D82" i="24"/>
  <c r="D82" i="22" s="1"/>
  <c r="H81" i="24"/>
  <c r="G81" i="24"/>
  <c r="G81" i="22" s="1"/>
  <c r="F81" i="24"/>
  <c r="F81" i="22" s="1"/>
  <c r="E81" i="24"/>
  <c r="E81" i="22" s="1"/>
  <c r="D81" i="24"/>
  <c r="D81" i="22" s="1"/>
  <c r="H80" i="24"/>
  <c r="G80" i="24"/>
  <c r="G80" i="22" s="1"/>
  <c r="F80" i="24"/>
  <c r="F80" i="22" s="1"/>
  <c r="E80" i="24"/>
  <c r="E80" i="22" s="1"/>
  <c r="D80" i="24"/>
  <c r="D80" i="22" s="1"/>
  <c r="H79" i="24"/>
  <c r="G79" i="24"/>
  <c r="G79" i="22" s="1"/>
  <c r="F79" i="24"/>
  <c r="F79" i="22" s="1"/>
  <c r="E79" i="24"/>
  <c r="E79" i="22" s="1"/>
  <c r="D79" i="24"/>
  <c r="D79" i="22" s="1"/>
  <c r="H78" i="24"/>
  <c r="G78" i="24"/>
  <c r="G78" i="22" s="1"/>
  <c r="F78" i="24"/>
  <c r="F78" i="22" s="1"/>
  <c r="E78" i="24"/>
  <c r="E78" i="22" s="1"/>
  <c r="D78" i="24"/>
  <c r="D78" i="22" s="1"/>
  <c r="H77" i="24"/>
  <c r="G77" i="24"/>
  <c r="G77" i="22" s="1"/>
  <c r="F77" i="24"/>
  <c r="F77" i="22" s="1"/>
  <c r="E77" i="24"/>
  <c r="E77" i="22" s="1"/>
  <c r="D77" i="24"/>
  <c r="D77" i="22" s="1"/>
  <c r="H76" i="24"/>
  <c r="G76" i="24"/>
  <c r="G76" i="22" s="1"/>
  <c r="F76" i="24"/>
  <c r="F76" i="22" s="1"/>
  <c r="E76" i="24"/>
  <c r="E76" i="22" s="1"/>
  <c r="D76" i="24"/>
  <c r="D76" i="22" s="1"/>
  <c r="H69" i="24"/>
  <c r="G69" i="24"/>
  <c r="G69" i="22" s="1"/>
  <c r="F69" i="24"/>
  <c r="F69" i="22" s="1"/>
  <c r="E69" i="24"/>
  <c r="E69" i="22" s="1"/>
  <c r="D69" i="24"/>
  <c r="D69" i="22" s="1"/>
  <c r="H68" i="24"/>
  <c r="G68" i="24"/>
  <c r="G68" i="22" s="1"/>
  <c r="F68" i="24"/>
  <c r="F68" i="22" s="1"/>
  <c r="E68" i="24"/>
  <c r="E68" i="22" s="1"/>
  <c r="D68" i="24"/>
  <c r="D68" i="22" s="1"/>
  <c r="H67" i="24"/>
  <c r="G67" i="24"/>
  <c r="G67" i="22" s="1"/>
  <c r="F67" i="24"/>
  <c r="F67" i="22" s="1"/>
  <c r="E67" i="24"/>
  <c r="E67" i="22" s="1"/>
  <c r="D67" i="24"/>
  <c r="D67" i="22" s="1"/>
  <c r="H66" i="24"/>
  <c r="G66" i="24"/>
  <c r="G66" i="22" s="1"/>
  <c r="F66" i="24"/>
  <c r="F66" i="22" s="1"/>
  <c r="E66" i="24"/>
  <c r="E66" i="22" s="1"/>
  <c r="D66" i="24"/>
  <c r="D66" i="22" s="1"/>
  <c r="H65" i="24"/>
  <c r="G65" i="24"/>
  <c r="G65" i="22" s="1"/>
  <c r="F65" i="24"/>
  <c r="F65" i="22" s="1"/>
  <c r="E65" i="24"/>
  <c r="E65" i="22" s="1"/>
  <c r="D65" i="24"/>
  <c r="D65" i="22" s="1"/>
  <c r="H64" i="24"/>
  <c r="G64" i="24"/>
  <c r="G64" i="22" s="1"/>
  <c r="F64" i="24"/>
  <c r="F64" i="22" s="1"/>
  <c r="E64" i="24"/>
  <c r="E64" i="22" s="1"/>
  <c r="D64" i="24"/>
  <c r="D64" i="22" s="1"/>
  <c r="H63" i="24"/>
  <c r="G63" i="24"/>
  <c r="G63" i="22" s="1"/>
  <c r="F63" i="24"/>
  <c r="F63" i="22" s="1"/>
  <c r="E63" i="24"/>
  <c r="E63" i="22" s="1"/>
  <c r="D63" i="24"/>
  <c r="D63" i="22" s="1"/>
  <c r="H62" i="24"/>
  <c r="G62" i="24"/>
  <c r="G62" i="22" s="1"/>
  <c r="F62" i="24"/>
  <c r="F62" i="22" s="1"/>
  <c r="E62" i="24"/>
  <c r="E62" i="22" s="1"/>
  <c r="D62" i="24"/>
  <c r="D62" i="22" s="1"/>
  <c r="H61" i="24"/>
  <c r="G61" i="24"/>
  <c r="G61" i="22" s="1"/>
  <c r="F61" i="24"/>
  <c r="F61" i="22" s="1"/>
  <c r="E61" i="24"/>
  <c r="E61" i="22" s="1"/>
  <c r="D61" i="24"/>
  <c r="D61" i="22" s="1"/>
  <c r="H60" i="24"/>
  <c r="G60" i="24"/>
  <c r="G60" i="22" s="1"/>
  <c r="F60" i="24"/>
  <c r="F60" i="22" s="1"/>
  <c r="E60" i="24"/>
  <c r="E60" i="22" s="1"/>
  <c r="D60" i="24"/>
  <c r="D60" i="22" s="1"/>
  <c r="H59" i="24"/>
  <c r="G59" i="24"/>
  <c r="G59" i="22" s="1"/>
  <c r="F59" i="24"/>
  <c r="F59" i="22" s="1"/>
  <c r="E59" i="24"/>
  <c r="E59" i="22" s="1"/>
  <c r="D59" i="24"/>
  <c r="D59" i="22" s="1"/>
  <c r="H58" i="24"/>
  <c r="G58" i="24"/>
  <c r="G58" i="22" s="1"/>
  <c r="F58" i="24"/>
  <c r="F58" i="22" s="1"/>
  <c r="E58" i="24"/>
  <c r="E58" i="22" s="1"/>
  <c r="D58" i="24"/>
  <c r="D58" i="22" s="1"/>
  <c r="H57" i="24"/>
  <c r="G57" i="24"/>
  <c r="G57" i="22" s="1"/>
  <c r="F57" i="24"/>
  <c r="F57" i="22" s="1"/>
  <c r="E57" i="24"/>
  <c r="E57" i="22" s="1"/>
  <c r="D57" i="24"/>
  <c r="D57" i="22" s="1"/>
  <c r="H56" i="24"/>
  <c r="G56" i="24"/>
  <c r="G56" i="22" s="1"/>
  <c r="F56" i="24"/>
  <c r="F56" i="22" s="1"/>
  <c r="E56" i="24"/>
  <c r="E56" i="22" s="1"/>
  <c r="D56" i="24"/>
  <c r="D56" i="22" s="1"/>
  <c r="H55" i="24"/>
  <c r="G55" i="24"/>
  <c r="G55" i="22" s="1"/>
  <c r="F55" i="24"/>
  <c r="F55" i="22" s="1"/>
  <c r="E55" i="24"/>
  <c r="E55" i="22" s="1"/>
  <c r="D55" i="24"/>
  <c r="D55" i="22" s="1"/>
  <c r="H54" i="24"/>
  <c r="G54" i="24"/>
  <c r="G54" i="22" s="1"/>
  <c r="F54" i="24"/>
  <c r="F54" i="22" s="1"/>
  <c r="E54" i="24"/>
  <c r="E54" i="22" s="1"/>
  <c r="D54" i="24"/>
  <c r="D54" i="22" s="1"/>
  <c r="H53" i="24"/>
  <c r="G53" i="24"/>
  <c r="G53" i="22" s="1"/>
  <c r="F53" i="24"/>
  <c r="F53" i="22" s="1"/>
  <c r="E53" i="24"/>
  <c r="E53" i="22" s="1"/>
  <c r="D53" i="24"/>
  <c r="D53" i="22" s="1"/>
  <c r="H52" i="24"/>
  <c r="G52" i="24"/>
  <c r="G52" i="22" s="1"/>
  <c r="F52" i="24"/>
  <c r="F52" i="22" s="1"/>
  <c r="E52" i="24"/>
  <c r="E52" i="22" s="1"/>
  <c r="D52" i="24"/>
  <c r="D52" i="22" s="1"/>
  <c r="H51" i="24"/>
  <c r="G51" i="24"/>
  <c r="G51" i="22" s="1"/>
  <c r="F51" i="24"/>
  <c r="F51" i="22" s="1"/>
  <c r="E51" i="24"/>
  <c r="E51" i="22" s="1"/>
  <c r="D51" i="24"/>
  <c r="D51" i="22" s="1"/>
  <c r="H50" i="24"/>
  <c r="G50" i="24"/>
  <c r="G50" i="22" s="1"/>
  <c r="F50" i="24"/>
  <c r="F50" i="22" s="1"/>
  <c r="E50" i="24"/>
  <c r="E50" i="22" s="1"/>
  <c r="D50" i="24"/>
  <c r="D50" i="22" s="1"/>
  <c r="H49" i="24"/>
  <c r="G49" i="24"/>
  <c r="G49" i="22" s="1"/>
  <c r="F49" i="24"/>
  <c r="F49" i="22" s="1"/>
  <c r="E49" i="24"/>
  <c r="E49" i="22" s="1"/>
  <c r="D49" i="24"/>
  <c r="D49" i="22" s="1"/>
  <c r="H48" i="24"/>
  <c r="G48" i="24"/>
  <c r="G48" i="22" s="1"/>
  <c r="F48" i="24"/>
  <c r="F48" i="22" s="1"/>
  <c r="E48" i="24"/>
  <c r="E48" i="22" s="1"/>
  <c r="D48" i="24"/>
  <c r="D48" i="22" s="1"/>
  <c r="H47" i="24"/>
  <c r="G47" i="24"/>
  <c r="G47" i="22" s="1"/>
  <c r="F47" i="24"/>
  <c r="F47" i="22" s="1"/>
  <c r="E47" i="24"/>
  <c r="E47" i="22" s="1"/>
  <c r="D47" i="24"/>
  <c r="D47" i="22" s="1"/>
  <c r="H46" i="24"/>
  <c r="G46" i="24"/>
  <c r="G46" i="22" s="1"/>
  <c r="F46" i="24"/>
  <c r="F46" i="22" s="1"/>
  <c r="E46" i="24"/>
  <c r="E46" i="22" s="1"/>
  <c r="D46" i="24"/>
  <c r="D46" i="22" s="1"/>
  <c r="H45" i="24"/>
  <c r="G45" i="24"/>
  <c r="G45" i="22" s="1"/>
  <c r="F45" i="24"/>
  <c r="F45" i="22" s="1"/>
  <c r="E45" i="24"/>
  <c r="E45" i="22" s="1"/>
  <c r="D45" i="24"/>
  <c r="D45" i="22" s="1"/>
  <c r="H44" i="24"/>
  <c r="G44" i="24"/>
  <c r="G44" i="22" s="1"/>
  <c r="F44" i="24"/>
  <c r="F44" i="22" s="1"/>
  <c r="E44" i="24"/>
  <c r="E44" i="22" s="1"/>
  <c r="D44" i="24"/>
  <c r="D44" i="22" s="1"/>
  <c r="H43" i="24"/>
  <c r="G43" i="24"/>
  <c r="G43" i="22" s="1"/>
  <c r="F43" i="24"/>
  <c r="F43" i="22" s="1"/>
  <c r="E43" i="24"/>
  <c r="E43" i="22" s="1"/>
  <c r="D43" i="24"/>
  <c r="D43" i="22" s="1"/>
  <c r="H42" i="24"/>
  <c r="G42" i="24"/>
  <c r="G42" i="22" s="1"/>
  <c r="F42" i="24"/>
  <c r="F42" i="22" s="1"/>
  <c r="E42" i="24"/>
  <c r="E42" i="22" s="1"/>
  <c r="D42" i="24"/>
  <c r="D42" i="22" s="1"/>
  <c r="H41" i="24"/>
  <c r="G41" i="24"/>
  <c r="G41" i="22" s="1"/>
  <c r="F41" i="24"/>
  <c r="F41" i="22" s="1"/>
  <c r="E41" i="24"/>
  <c r="E41" i="22" s="1"/>
  <c r="D41" i="24"/>
  <c r="D41" i="22" s="1"/>
  <c r="H40" i="24"/>
  <c r="G40" i="24"/>
  <c r="G40" i="22" s="1"/>
  <c r="F40" i="24"/>
  <c r="F40" i="22" s="1"/>
  <c r="E40" i="24"/>
  <c r="E40" i="22" s="1"/>
  <c r="D40" i="24"/>
  <c r="D40" i="22" s="1"/>
  <c r="H33" i="24"/>
  <c r="G33" i="24"/>
  <c r="G33" i="22" s="1"/>
  <c r="F33" i="24"/>
  <c r="F33" i="22" s="1"/>
  <c r="E33" i="24"/>
  <c r="E33" i="22" s="1"/>
  <c r="D33" i="24"/>
  <c r="D33" i="22" s="1"/>
  <c r="H32" i="24"/>
  <c r="G32" i="24"/>
  <c r="G32" i="22" s="1"/>
  <c r="F32" i="24"/>
  <c r="F32" i="22" s="1"/>
  <c r="E32" i="24"/>
  <c r="E32" i="22" s="1"/>
  <c r="D32" i="24"/>
  <c r="D32" i="22" s="1"/>
  <c r="H31" i="24"/>
  <c r="G31" i="24"/>
  <c r="G31" i="22" s="1"/>
  <c r="F31" i="24"/>
  <c r="F31" i="22" s="1"/>
  <c r="E31" i="24"/>
  <c r="E31" i="22" s="1"/>
  <c r="D31" i="24"/>
  <c r="D31" i="22" s="1"/>
  <c r="H30" i="24"/>
  <c r="G30" i="24"/>
  <c r="G30" i="22" s="1"/>
  <c r="F30" i="24"/>
  <c r="F30" i="22" s="1"/>
  <c r="E30" i="24"/>
  <c r="E30" i="22" s="1"/>
  <c r="D30" i="24"/>
  <c r="D30" i="22" s="1"/>
  <c r="H29" i="24"/>
  <c r="G29" i="24"/>
  <c r="G29" i="22" s="1"/>
  <c r="F29" i="24"/>
  <c r="F29" i="22" s="1"/>
  <c r="E29" i="24"/>
  <c r="E29" i="22" s="1"/>
  <c r="D29" i="24"/>
  <c r="D29" i="22" s="1"/>
  <c r="H28" i="24"/>
  <c r="G28" i="24"/>
  <c r="G28" i="22" s="1"/>
  <c r="F28" i="24"/>
  <c r="F28" i="22" s="1"/>
  <c r="E28" i="24"/>
  <c r="E28" i="22" s="1"/>
  <c r="D28" i="24"/>
  <c r="D28" i="22" s="1"/>
  <c r="H27" i="24"/>
  <c r="G27" i="24"/>
  <c r="G27" i="22" s="1"/>
  <c r="F27" i="24"/>
  <c r="F27" i="22" s="1"/>
  <c r="E27" i="24"/>
  <c r="E27" i="22" s="1"/>
  <c r="D27" i="24"/>
  <c r="D27" i="22" s="1"/>
  <c r="H26" i="24"/>
  <c r="G26" i="24"/>
  <c r="G26" i="22" s="1"/>
  <c r="F26" i="24"/>
  <c r="F26" i="22" s="1"/>
  <c r="E26" i="24"/>
  <c r="E26" i="22" s="1"/>
  <c r="D26" i="24"/>
  <c r="D26" i="22" s="1"/>
  <c r="H25" i="24"/>
  <c r="G25" i="24"/>
  <c r="G25" i="22" s="1"/>
  <c r="F25" i="24"/>
  <c r="F25" i="22" s="1"/>
  <c r="E25" i="24"/>
  <c r="E25" i="22" s="1"/>
  <c r="D25" i="24"/>
  <c r="D25" i="22" s="1"/>
  <c r="H24" i="24"/>
  <c r="G24" i="24"/>
  <c r="G24" i="22" s="1"/>
  <c r="F24" i="24"/>
  <c r="F24" i="22" s="1"/>
  <c r="E24" i="24"/>
  <c r="E24" i="22" s="1"/>
  <c r="D24" i="24"/>
  <c r="D24" i="22" s="1"/>
  <c r="H23" i="24"/>
  <c r="G23" i="24"/>
  <c r="G23" i="22" s="1"/>
  <c r="F23" i="24"/>
  <c r="F23" i="22" s="1"/>
  <c r="E23" i="24"/>
  <c r="E23" i="22" s="1"/>
  <c r="D23" i="24"/>
  <c r="D23" i="22" s="1"/>
  <c r="H22" i="24"/>
  <c r="G22" i="24"/>
  <c r="G22" i="22" s="1"/>
  <c r="F22" i="24"/>
  <c r="F22" i="22" s="1"/>
  <c r="E22" i="24"/>
  <c r="E22" i="22" s="1"/>
  <c r="D22" i="24"/>
  <c r="D22" i="22" s="1"/>
  <c r="H21" i="24"/>
  <c r="G21" i="24"/>
  <c r="G21" i="22" s="1"/>
  <c r="F21" i="24"/>
  <c r="F21" i="22" s="1"/>
  <c r="E21" i="24"/>
  <c r="E21" i="22" s="1"/>
  <c r="D21" i="24"/>
  <c r="D21" i="22" s="1"/>
  <c r="H20" i="24"/>
  <c r="G20" i="24"/>
  <c r="G20" i="22" s="1"/>
  <c r="F20" i="24"/>
  <c r="F20" i="22" s="1"/>
  <c r="E20" i="24"/>
  <c r="E20" i="22" s="1"/>
  <c r="D20" i="24"/>
  <c r="D20" i="22" s="1"/>
  <c r="H19" i="24"/>
  <c r="G19" i="24"/>
  <c r="G19" i="22" s="1"/>
  <c r="F19" i="24"/>
  <c r="F19" i="22" s="1"/>
  <c r="E19" i="24"/>
  <c r="E19" i="22" s="1"/>
  <c r="D19" i="24"/>
  <c r="D19" i="22" s="1"/>
  <c r="H18" i="24"/>
  <c r="G18" i="24"/>
  <c r="G18" i="22" s="1"/>
  <c r="F18" i="24"/>
  <c r="F18" i="22" s="1"/>
  <c r="E18" i="24"/>
  <c r="E18" i="22" s="1"/>
  <c r="D18" i="24"/>
  <c r="D18" i="22" s="1"/>
  <c r="H17" i="24"/>
  <c r="G17" i="24"/>
  <c r="G17" i="22" s="1"/>
  <c r="F17" i="24"/>
  <c r="F17" i="22" s="1"/>
  <c r="E17" i="24"/>
  <c r="E17" i="22" s="1"/>
  <c r="D17" i="24"/>
  <c r="D17" i="22" s="1"/>
  <c r="H16" i="24"/>
  <c r="G16" i="24"/>
  <c r="G16" i="22" s="1"/>
  <c r="F16" i="24"/>
  <c r="F16" i="22" s="1"/>
  <c r="E16" i="24"/>
  <c r="E16" i="22" s="1"/>
  <c r="D16" i="24"/>
  <c r="D16" i="22" s="1"/>
  <c r="H15" i="24"/>
  <c r="G15" i="24"/>
  <c r="G15" i="22" s="1"/>
  <c r="F15" i="24"/>
  <c r="F15" i="22" s="1"/>
  <c r="E15" i="24"/>
  <c r="E15" i="22" s="1"/>
  <c r="D15" i="24"/>
  <c r="D15" i="22" s="1"/>
  <c r="H14" i="24"/>
  <c r="G14" i="24"/>
  <c r="G14" i="22" s="1"/>
  <c r="F14" i="24"/>
  <c r="F14" i="22" s="1"/>
  <c r="E14" i="24"/>
  <c r="E14" i="22" s="1"/>
  <c r="D14" i="24"/>
  <c r="D14" i="22" s="1"/>
  <c r="H13" i="24"/>
  <c r="G13" i="24"/>
  <c r="G13" i="22" s="1"/>
  <c r="F13" i="24"/>
  <c r="F13" i="22" s="1"/>
  <c r="E13" i="24"/>
  <c r="E13" i="22" s="1"/>
  <c r="D13" i="24"/>
  <c r="D13" i="22" s="1"/>
  <c r="H12" i="24"/>
  <c r="G12" i="24"/>
  <c r="G12" i="22" s="1"/>
  <c r="F12" i="24"/>
  <c r="F12" i="22" s="1"/>
  <c r="E12" i="24"/>
  <c r="E12" i="22" s="1"/>
  <c r="D12" i="24"/>
  <c r="D12" i="22" s="1"/>
  <c r="H11" i="24"/>
  <c r="G11" i="24"/>
  <c r="G11" i="22" s="1"/>
  <c r="F11" i="24"/>
  <c r="F11" i="22" s="1"/>
  <c r="E11" i="24"/>
  <c r="E11" i="22" s="1"/>
  <c r="D11" i="24"/>
  <c r="D11" i="22" s="1"/>
  <c r="H10" i="24"/>
  <c r="G10" i="24"/>
  <c r="G10" i="22" s="1"/>
  <c r="F10" i="24"/>
  <c r="F10" i="22" s="1"/>
  <c r="E10" i="24"/>
  <c r="E10" i="22" s="1"/>
  <c r="D10" i="24"/>
  <c r="D10" i="22" s="1"/>
  <c r="H9" i="24"/>
  <c r="G9" i="24"/>
  <c r="G9" i="22" s="1"/>
  <c r="F9" i="24"/>
  <c r="F9" i="22" s="1"/>
  <c r="E9" i="24"/>
  <c r="E9" i="22" s="1"/>
  <c r="D9" i="24"/>
  <c r="D9" i="22" s="1"/>
  <c r="H8" i="24"/>
  <c r="G8" i="24"/>
  <c r="G8" i="22" s="1"/>
  <c r="F8" i="24"/>
  <c r="F8" i="22" s="1"/>
  <c r="E8" i="24"/>
  <c r="E8" i="22" s="1"/>
  <c r="D8" i="24"/>
  <c r="D8" i="22" s="1"/>
  <c r="H7" i="24"/>
  <c r="G7" i="24"/>
  <c r="G7" i="22" s="1"/>
  <c r="F7" i="24"/>
  <c r="F7" i="22" s="1"/>
  <c r="E7" i="24"/>
  <c r="E7" i="22" s="1"/>
  <c r="D7" i="24"/>
  <c r="D7" i="22" s="1"/>
  <c r="H6" i="24"/>
  <c r="G6" i="24"/>
  <c r="G6" i="22" s="1"/>
  <c r="F6" i="24"/>
  <c r="F6" i="22" s="1"/>
  <c r="E6" i="24"/>
  <c r="E6" i="22" s="1"/>
  <c r="D6" i="24"/>
  <c r="D6" i="22" s="1"/>
  <c r="H5" i="24"/>
  <c r="G5" i="24"/>
  <c r="G5" i="22" s="1"/>
  <c r="F5" i="24"/>
  <c r="F5" i="22" s="1"/>
  <c r="E5" i="24"/>
  <c r="E5" i="22" s="1"/>
  <c r="D5" i="24"/>
  <c r="D5" i="22" s="1"/>
  <c r="H4" i="24"/>
  <c r="G4" i="24"/>
  <c r="G4" i="22" s="1"/>
  <c r="F4" i="24"/>
  <c r="F4" i="22" s="1"/>
  <c r="E4" i="24"/>
  <c r="E4" i="22" s="1"/>
  <c r="D4" i="24"/>
  <c r="D4" i="22" s="1"/>
  <c r="H249" i="22"/>
  <c r="H248" i="22"/>
  <c r="H247" i="22"/>
  <c r="H246" i="22"/>
  <c r="H245" i="22"/>
  <c r="H244" i="22"/>
  <c r="H243" i="22"/>
  <c r="H242" i="22"/>
  <c r="H241" i="22"/>
  <c r="H240" i="22"/>
  <c r="H239" i="22"/>
  <c r="H238" i="22"/>
  <c r="H237" i="22"/>
  <c r="H236" i="22"/>
  <c r="H235" i="22"/>
  <c r="H234" i="22"/>
  <c r="H233" i="22"/>
  <c r="H232" i="22"/>
  <c r="H231" i="22"/>
  <c r="H230" i="22"/>
  <c r="H229" i="22"/>
  <c r="H228" i="22"/>
  <c r="H227" i="22"/>
  <c r="H226" i="22"/>
  <c r="H225" i="22"/>
  <c r="H224" i="22"/>
  <c r="H223" i="22"/>
  <c r="H222" i="22"/>
  <c r="H221" i="22"/>
  <c r="H220" i="22"/>
  <c r="H213" i="22"/>
  <c r="H212" i="22"/>
  <c r="H211" i="22"/>
  <c r="H210" i="22"/>
  <c r="H209" i="22"/>
  <c r="H208" i="22"/>
  <c r="H207" i="22"/>
  <c r="H206" i="22"/>
  <c r="H205" i="22"/>
  <c r="H204" i="22"/>
  <c r="H203" i="22"/>
  <c r="H202" i="22"/>
  <c r="H201" i="22"/>
  <c r="H200" i="22"/>
  <c r="H199" i="22"/>
  <c r="H198" i="22"/>
  <c r="H197" i="22"/>
  <c r="H196" i="22"/>
  <c r="H195" i="22"/>
  <c r="H194" i="22"/>
  <c r="H193" i="22"/>
  <c r="H192" i="22"/>
  <c r="H191" i="22"/>
  <c r="H190" i="22"/>
  <c r="H189" i="22"/>
  <c r="H188" i="22"/>
  <c r="H187" i="22"/>
  <c r="H186" i="22"/>
  <c r="H185" i="22"/>
  <c r="H184" i="22"/>
  <c r="H177" i="22"/>
  <c r="H176" i="22"/>
  <c r="H175" i="22"/>
  <c r="H174" i="22"/>
  <c r="H173" i="22"/>
  <c r="H172" i="22"/>
  <c r="H171" i="22"/>
  <c r="H170" i="22"/>
  <c r="H169" i="22"/>
  <c r="H168" i="22"/>
  <c r="H167" i="22"/>
  <c r="H166" i="22"/>
  <c r="H165" i="22"/>
  <c r="H164" i="22"/>
  <c r="H163" i="22"/>
  <c r="H162" i="22"/>
  <c r="H161" i="22"/>
  <c r="H160" i="22"/>
  <c r="H159" i="22"/>
  <c r="H158" i="22"/>
  <c r="H157" i="22"/>
  <c r="H156" i="22"/>
  <c r="H155" i="22"/>
  <c r="H154" i="22"/>
  <c r="H153" i="22"/>
  <c r="H152" i="22"/>
  <c r="H151" i="22"/>
  <c r="H150" i="22"/>
  <c r="H149" i="22"/>
  <c r="H148" i="22"/>
  <c r="H141" i="22"/>
  <c r="H140" i="22"/>
  <c r="H139" i="22"/>
  <c r="H138" i="22"/>
  <c r="H137" i="22"/>
  <c r="H136" i="22"/>
  <c r="H135" i="22"/>
  <c r="H134" i="22"/>
  <c r="H133" i="22"/>
  <c r="H132" i="22"/>
  <c r="H131" i="22"/>
  <c r="H130" i="22"/>
  <c r="H129" i="22"/>
  <c r="H128" i="22"/>
  <c r="H127" i="22"/>
  <c r="H126" i="22"/>
  <c r="H125" i="22"/>
  <c r="H124" i="22"/>
  <c r="H123" i="22"/>
  <c r="H122" i="22"/>
  <c r="H121" i="22"/>
  <c r="H120" i="22"/>
  <c r="H119" i="22"/>
  <c r="H118" i="22"/>
  <c r="H117" i="22"/>
  <c r="H116" i="22"/>
  <c r="H115" i="22"/>
  <c r="H114" i="22"/>
  <c r="H113" i="22"/>
  <c r="H112" i="22"/>
  <c r="H105" i="22"/>
  <c r="H104" i="22"/>
  <c r="H103" i="22"/>
  <c r="H102" i="22"/>
  <c r="H101" i="22"/>
  <c r="H100" i="22"/>
  <c r="H99" i="22"/>
  <c r="H98" i="22"/>
  <c r="H97" i="22"/>
  <c r="H96" i="22"/>
  <c r="H95" i="22"/>
  <c r="H94" i="22"/>
  <c r="H93" i="22"/>
  <c r="H92" i="22"/>
  <c r="H91" i="22"/>
  <c r="H90" i="22"/>
  <c r="H89" i="22"/>
  <c r="H88" i="22"/>
  <c r="H87" i="22"/>
  <c r="H86" i="22"/>
  <c r="H85" i="22"/>
  <c r="H84" i="22"/>
  <c r="H83" i="22"/>
  <c r="H82" i="22"/>
  <c r="H81" i="22"/>
  <c r="H80" i="22"/>
  <c r="H79" i="22"/>
  <c r="H78" i="22"/>
  <c r="H77" i="22"/>
  <c r="H76" i="22"/>
  <c r="H69" i="22"/>
  <c r="H68" i="22"/>
  <c r="H67" i="22"/>
  <c r="H66" i="22"/>
  <c r="H65" i="22"/>
  <c r="H64" i="22"/>
  <c r="H63" i="22"/>
  <c r="H62" i="22"/>
  <c r="H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8" i="22"/>
  <c r="H47" i="22"/>
  <c r="H46" i="22"/>
  <c r="H45" i="22"/>
  <c r="H44" i="22"/>
  <c r="H43" i="22"/>
  <c r="H42" i="22"/>
  <c r="H41" i="22"/>
  <c r="H40" i="22"/>
  <c r="H33" i="22"/>
  <c r="H32" i="22"/>
  <c r="H31" i="22"/>
  <c r="H30" i="22"/>
  <c r="H29" i="22"/>
  <c r="H28" i="22"/>
  <c r="H27" i="22"/>
  <c r="H26" i="22"/>
  <c r="H25" i="22"/>
  <c r="H24" i="22"/>
  <c r="H23" i="22"/>
  <c r="H22" i="22"/>
  <c r="H21" i="22"/>
  <c r="H20" i="22"/>
  <c r="H19" i="22"/>
  <c r="H18" i="22"/>
  <c r="H17" i="22"/>
  <c r="H16" i="22"/>
  <c r="H15" i="22"/>
  <c r="H14" i="22"/>
  <c r="H13" i="22"/>
  <c r="H12" i="22"/>
  <c r="H11" i="22"/>
  <c r="H10" i="22"/>
  <c r="H9" i="22"/>
  <c r="H8" i="22"/>
  <c r="H7" i="22"/>
  <c r="H6" i="22"/>
  <c r="H5" i="22"/>
  <c r="H4" i="22"/>
  <c r="H249" i="21"/>
  <c r="H248" i="21"/>
  <c r="H247" i="21"/>
  <c r="H246" i="21"/>
  <c r="H245" i="21"/>
  <c r="H244" i="21"/>
  <c r="H243" i="21"/>
  <c r="H242" i="21"/>
  <c r="H241" i="21"/>
  <c r="H240" i="21"/>
  <c r="H239" i="21"/>
  <c r="H238" i="21"/>
  <c r="H237" i="21"/>
  <c r="H236" i="21"/>
  <c r="H235" i="21"/>
  <c r="H234" i="21"/>
  <c r="H233" i="21"/>
  <c r="H232" i="21"/>
  <c r="H231" i="21"/>
  <c r="H230" i="21"/>
  <c r="H229" i="21"/>
  <c r="H228" i="21"/>
  <c r="H227" i="21"/>
  <c r="H226" i="21"/>
  <c r="H225" i="21"/>
  <c r="H224" i="21"/>
  <c r="H223" i="21"/>
  <c r="H222" i="21"/>
  <c r="H221" i="21"/>
  <c r="H220" i="21"/>
  <c r="H213" i="21"/>
  <c r="H212" i="21"/>
  <c r="H211" i="21"/>
  <c r="H210" i="21"/>
  <c r="H209" i="21"/>
  <c r="H208" i="21"/>
  <c r="H207" i="21"/>
  <c r="H206" i="21"/>
  <c r="H205" i="21"/>
  <c r="H204" i="21"/>
  <c r="H203" i="21"/>
  <c r="H202" i="21"/>
  <c r="H201" i="21"/>
  <c r="H200" i="21"/>
  <c r="H199" i="21"/>
  <c r="H198" i="21"/>
  <c r="H197" i="21"/>
  <c r="H196" i="21"/>
  <c r="H195" i="21"/>
  <c r="H194" i="21"/>
  <c r="H193" i="21"/>
  <c r="H192" i="21"/>
  <c r="H191" i="21"/>
  <c r="H190" i="21"/>
  <c r="H189" i="21"/>
  <c r="H188" i="21"/>
  <c r="H187" i="21"/>
  <c r="H186" i="21"/>
  <c r="H185" i="21"/>
  <c r="H184" i="21"/>
  <c r="H177" i="21"/>
  <c r="H176" i="21"/>
  <c r="H175" i="21"/>
  <c r="H174" i="21"/>
  <c r="H173" i="21"/>
  <c r="H172" i="21"/>
  <c r="H171" i="21"/>
  <c r="H170" i="21"/>
  <c r="H169" i="21"/>
  <c r="H168" i="21"/>
  <c r="H167" i="21"/>
  <c r="H166" i="21"/>
  <c r="H165" i="21"/>
  <c r="H164" i="21"/>
  <c r="H163" i="21"/>
  <c r="H162" i="21"/>
  <c r="H161" i="21"/>
  <c r="H160" i="21"/>
  <c r="H159" i="21"/>
  <c r="H158" i="21"/>
  <c r="H157" i="21"/>
  <c r="H156" i="21"/>
  <c r="H155" i="21"/>
  <c r="H154" i="21"/>
  <c r="H153" i="21"/>
  <c r="H152" i="21"/>
  <c r="H151" i="21"/>
  <c r="H150" i="21"/>
  <c r="H149" i="21"/>
  <c r="H148" i="21"/>
  <c r="H141" i="21"/>
  <c r="H140" i="21"/>
  <c r="H139" i="21"/>
  <c r="H138" i="21"/>
  <c r="H137" i="21"/>
  <c r="H136" i="21"/>
  <c r="H135" i="21"/>
  <c r="H134" i="21"/>
  <c r="H133" i="21"/>
  <c r="H132" i="21"/>
  <c r="H131" i="21"/>
  <c r="H130" i="21"/>
  <c r="H129" i="21"/>
  <c r="H128" i="21"/>
  <c r="H127" i="21"/>
  <c r="H126" i="21"/>
  <c r="H125" i="21"/>
  <c r="H124" i="21"/>
  <c r="H123" i="21"/>
  <c r="H122" i="21"/>
  <c r="H121" i="21"/>
  <c r="H120" i="21"/>
  <c r="H119" i="21"/>
  <c r="H118" i="21"/>
  <c r="H117" i="21"/>
  <c r="H116" i="21"/>
  <c r="H115" i="21"/>
  <c r="H114" i="21"/>
  <c r="H113" i="21"/>
  <c r="H112" i="21"/>
  <c r="H105" i="21"/>
  <c r="H104" i="21"/>
  <c r="H103" i="21"/>
  <c r="H102" i="21"/>
  <c r="H101" i="21"/>
  <c r="H100" i="21"/>
  <c r="H99" i="21"/>
  <c r="H98" i="21"/>
  <c r="H97" i="21"/>
  <c r="H96" i="21"/>
  <c r="H95" i="21"/>
  <c r="H94" i="21"/>
  <c r="H93" i="21"/>
  <c r="H92" i="21"/>
  <c r="H91" i="21"/>
  <c r="H90" i="21"/>
  <c r="H89" i="21"/>
  <c r="H88" i="21"/>
  <c r="H87" i="21"/>
  <c r="H86" i="21"/>
  <c r="H85" i="21"/>
  <c r="H84" i="21"/>
  <c r="H83" i="21"/>
  <c r="H82" i="21"/>
  <c r="H81" i="21"/>
  <c r="H80" i="21"/>
  <c r="H79" i="21"/>
  <c r="H78" i="21"/>
  <c r="H77" i="21"/>
  <c r="H76" i="21"/>
  <c r="H69" i="21"/>
  <c r="H68" i="21"/>
  <c r="H67" i="21"/>
  <c r="H66" i="21"/>
  <c r="H65" i="21"/>
  <c r="H64" i="21"/>
  <c r="H63" i="21"/>
  <c r="H62" i="21"/>
  <c r="H61" i="21"/>
  <c r="H60" i="21"/>
  <c r="H59" i="21"/>
  <c r="H58" i="21"/>
  <c r="H57" i="21"/>
  <c r="H56" i="21"/>
  <c r="H55" i="21"/>
  <c r="H54" i="21"/>
  <c r="H53" i="21"/>
  <c r="H52" i="21"/>
  <c r="H51" i="21"/>
  <c r="H50" i="21"/>
  <c r="H49" i="21"/>
  <c r="H48" i="21"/>
  <c r="H47" i="21"/>
  <c r="H46" i="21"/>
  <c r="H45" i="21"/>
  <c r="H44" i="21"/>
  <c r="H43" i="21"/>
  <c r="H42" i="21"/>
  <c r="H41" i="21"/>
  <c r="H40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4" i="21"/>
  <c r="H249" i="20"/>
  <c r="G249" i="20"/>
  <c r="F249" i="20"/>
  <c r="E249" i="20"/>
  <c r="D249" i="20"/>
  <c r="H248" i="20"/>
  <c r="G248" i="20"/>
  <c r="F248" i="20"/>
  <c r="E248" i="20"/>
  <c r="D248" i="20"/>
  <c r="H247" i="20"/>
  <c r="G247" i="20"/>
  <c r="F247" i="20"/>
  <c r="E247" i="20"/>
  <c r="D247" i="20"/>
  <c r="H246" i="20"/>
  <c r="G246" i="20"/>
  <c r="F246" i="20"/>
  <c r="E246" i="20"/>
  <c r="D246" i="20"/>
  <c r="H245" i="20"/>
  <c r="G245" i="20"/>
  <c r="F245" i="20"/>
  <c r="E245" i="20"/>
  <c r="D245" i="20"/>
  <c r="H244" i="20"/>
  <c r="G244" i="20"/>
  <c r="F244" i="20"/>
  <c r="E244" i="20"/>
  <c r="D244" i="20"/>
  <c r="H243" i="20"/>
  <c r="G243" i="20"/>
  <c r="F243" i="20"/>
  <c r="E243" i="20"/>
  <c r="D243" i="20"/>
  <c r="H242" i="20"/>
  <c r="G242" i="20"/>
  <c r="F242" i="20"/>
  <c r="E242" i="20"/>
  <c r="D242" i="20"/>
  <c r="H241" i="20"/>
  <c r="G241" i="20"/>
  <c r="F241" i="20"/>
  <c r="E241" i="20"/>
  <c r="D241" i="20"/>
  <c r="H240" i="20"/>
  <c r="G240" i="20"/>
  <c r="F240" i="20"/>
  <c r="E240" i="20"/>
  <c r="D240" i="20"/>
  <c r="H239" i="20"/>
  <c r="G239" i="20"/>
  <c r="F239" i="20"/>
  <c r="E239" i="20"/>
  <c r="D239" i="20"/>
  <c r="H238" i="20"/>
  <c r="G238" i="20"/>
  <c r="F238" i="20"/>
  <c r="E238" i="20"/>
  <c r="D238" i="20"/>
  <c r="H237" i="20"/>
  <c r="G237" i="20"/>
  <c r="F237" i="20"/>
  <c r="E237" i="20"/>
  <c r="D237" i="20"/>
  <c r="H236" i="20"/>
  <c r="G236" i="20"/>
  <c r="F236" i="20"/>
  <c r="E236" i="20"/>
  <c r="D236" i="20"/>
  <c r="H235" i="20"/>
  <c r="G235" i="20"/>
  <c r="F235" i="20"/>
  <c r="E235" i="20"/>
  <c r="D235" i="20"/>
  <c r="H234" i="20"/>
  <c r="G234" i="20"/>
  <c r="F234" i="20"/>
  <c r="E234" i="20"/>
  <c r="D234" i="20"/>
  <c r="H233" i="20"/>
  <c r="G233" i="20"/>
  <c r="F233" i="20"/>
  <c r="E233" i="20"/>
  <c r="D233" i="20"/>
  <c r="H232" i="20"/>
  <c r="G232" i="20"/>
  <c r="F232" i="20"/>
  <c r="E232" i="20"/>
  <c r="D232" i="20"/>
  <c r="H231" i="20"/>
  <c r="G231" i="20"/>
  <c r="F231" i="20"/>
  <c r="E231" i="20"/>
  <c r="D231" i="20"/>
  <c r="H230" i="20"/>
  <c r="G230" i="20"/>
  <c r="F230" i="20"/>
  <c r="E230" i="20"/>
  <c r="D230" i="20"/>
  <c r="H229" i="20"/>
  <c r="G229" i="20"/>
  <c r="F229" i="20"/>
  <c r="E229" i="20"/>
  <c r="D229" i="20"/>
  <c r="H228" i="20"/>
  <c r="G228" i="20"/>
  <c r="F228" i="20"/>
  <c r="E228" i="20"/>
  <c r="D228" i="20"/>
  <c r="H227" i="20"/>
  <c r="G227" i="20"/>
  <c r="F227" i="20"/>
  <c r="E227" i="20"/>
  <c r="D227" i="20"/>
  <c r="H226" i="20"/>
  <c r="G226" i="20"/>
  <c r="F226" i="20"/>
  <c r="E226" i="20"/>
  <c r="D226" i="20"/>
  <c r="H225" i="20"/>
  <c r="G225" i="20"/>
  <c r="F225" i="20"/>
  <c r="E225" i="20"/>
  <c r="D225" i="20"/>
  <c r="H224" i="20"/>
  <c r="G224" i="20"/>
  <c r="F224" i="20"/>
  <c r="E224" i="20"/>
  <c r="D224" i="20"/>
  <c r="H223" i="20"/>
  <c r="G223" i="20"/>
  <c r="F223" i="20"/>
  <c r="E223" i="20"/>
  <c r="D223" i="20"/>
  <c r="H222" i="20"/>
  <c r="G222" i="20"/>
  <c r="F222" i="20"/>
  <c r="E222" i="20"/>
  <c r="D222" i="20"/>
  <c r="H221" i="20"/>
  <c r="G221" i="20"/>
  <c r="F221" i="20"/>
  <c r="E221" i="20"/>
  <c r="D221" i="20"/>
  <c r="H220" i="20"/>
  <c r="G220" i="20"/>
  <c r="F220" i="20"/>
  <c r="E220" i="20"/>
  <c r="D220" i="20"/>
  <c r="H213" i="20"/>
  <c r="G213" i="20"/>
  <c r="F213" i="20"/>
  <c r="E213" i="20"/>
  <c r="D213" i="20"/>
  <c r="H212" i="20"/>
  <c r="G212" i="20"/>
  <c r="F212" i="20"/>
  <c r="E212" i="20"/>
  <c r="D212" i="20"/>
  <c r="H211" i="20"/>
  <c r="G211" i="20"/>
  <c r="F211" i="20"/>
  <c r="E211" i="20"/>
  <c r="D211" i="20"/>
  <c r="H210" i="20"/>
  <c r="G210" i="20"/>
  <c r="F210" i="20"/>
  <c r="E210" i="20"/>
  <c r="D210" i="20"/>
  <c r="H209" i="20"/>
  <c r="G209" i="20"/>
  <c r="F209" i="20"/>
  <c r="E209" i="20"/>
  <c r="D209" i="20"/>
  <c r="H208" i="20"/>
  <c r="G208" i="20"/>
  <c r="F208" i="20"/>
  <c r="E208" i="20"/>
  <c r="D208" i="20"/>
  <c r="H207" i="20"/>
  <c r="G207" i="20"/>
  <c r="F207" i="20"/>
  <c r="E207" i="20"/>
  <c r="D207" i="20"/>
  <c r="H206" i="20"/>
  <c r="G206" i="20"/>
  <c r="F206" i="20"/>
  <c r="E206" i="20"/>
  <c r="D206" i="20"/>
  <c r="H205" i="20"/>
  <c r="G205" i="20"/>
  <c r="F205" i="20"/>
  <c r="E205" i="20"/>
  <c r="D205" i="20"/>
  <c r="H204" i="20"/>
  <c r="G204" i="20"/>
  <c r="F204" i="20"/>
  <c r="E204" i="20"/>
  <c r="D204" i="20"/>
  <c r="H203" i="20"/>
  <c r="G203" i="20"/>
  <c r="F203" i="20"/>
  <c r="E203" i="20"/>
  <c r="D203" i="20"/>
  <c r="H202" i="20"/>
  <c r="G202" i="20"/>
  <c r="F202" i="20"/>
  <c r="E202" i="20"/>
  <c r="D202" i="20"/>
  <c r="H201" i="20"/>
  <c r="G201" i="20"/>
  <c r="F201" i="20"/>
  <c r="E201" i="20"/>
  <c r="D201" i="20"/>
  <c r="H200" i="20"/>
  <c r="G200" i="20"/>
  <c r="F200" i="20"/>
  <c r="E200" i="20"/>
  <c r="D200" i="20"/>
  <c r="H199" i="20"/>
  <c r="G199" i="20"/>
  <c r="F199" i="20"/>
  <c r="E199" i="20"/>
  <c r="D199" i="20"/>
  <c r="H198" i="20"/>
  <c r="G198" i="20"/>
  <c r="F198" i="20"/>
  <c r="E198" i="20"/>
  <c r="D198" i="20"/>
  <c r="H197" i="20"/>
  <c r="G197" i="20"/>
  <c r="F197" i="20"/>
  <c r="E197" i="20"/>
  <c r="D197" i="20"/>
  <c r="H196" i="20"/>
  <c r="G196" i="20"/>
  <c r="F196" i="20"/>
  <c r="E196" i="20"/>
  <c r="D196" i="20"/>
  <c r="H195" i="20"/>
  <c r="G195" i="20"/>
  <c r="F195" i="20"/>
  <c r="E195" i="20"/>
  <c r="D195" i="20"/>
  <c r="H194" i="20"/>
  <c r="G194" i="20"/>
  <c r="F194" i="20"/>
  <c r="E194" i="20"/>
  <c r="D194" i="20"/>
  <c r="H193" i="20"/>
  <c r="G193" i="20"/>
  <c r="F193" i="20"/>
  <c r="E193" i="20"/>
  <c r="D193" i="20"/>
  <c r="H192" i="20"/>
  <c r="G192" i="20"/>
  <c r="F192" i="20"/>
  <c r="E192" i="20"/>
  <c r="D192" i="20"/>
  <c r="H191" i="20"/>
  <c r="G191" i="20"/>
  <c r="F191" i="20"/>
  <c r="E191" i="20"/>
  <c r="D191" i="20"/>
  <c r="H190" i="20"/>
  <c r="G190" i="20"/>
  <c r="F190" i="20"/>
  <c r="E190" i="20"/>
  <c r="D190" i="20"/>
  <c r="H189" i="20"/>
  <c r="G189" i="20"/>
  <c r="F189" i="20"/>
  <c r="E189" i="20"/>
  <c r="D189" i="20"/>
  <c r="H188" i="20"/>
  <c r="G188" i="20"/>
  <c r="F188" i="20"/>
  <c r="E188" i="20"/>
  <c r="D188" i="20"/>
  <c r="H187" i="20"/>
  <c r="G187" i="20"/>
  <c r="F187" i="20"/>
  <c r="E187" i="20"/>
  <c r="D187" i="20"/>
  <c r="H186" i="20"/>
  <c r="G186" i="20"/>
  <c r="F186" i="20"/>
  <c r="E186" i="20"/>
  <c r="D186" i="20"/>
  <c r="H185" i="20"/>
  <c r="G185" i="20"/>
  <c r="F185" i="20"/>
  <c r="E185" i="20"/>
  <c r="D185" i="20"/>
  <c r="H184" i="20"/>
  <c r="G184" i="20"/>
  <c r="F184" i="20"/>
  <c r="E184" i="20"/>
  <c r="D184" i="20"/>
  <c r="H177" i="20"/>
  <c r="G177" i="20"/>
  <c r="F177" i="20"/>
  <c r="E177" i="20"/>
  <c r="D177" i="20"/>
  <c r="H176" i="20"/>
  <c r="G176" i="20"/>
  <c r="F176" i="20"/>
  <c r="E176" i="20"/>
  <c r="D176" i="20"/>
  <c r="H175" i="20"/>
  <c r="G175" i="20"/>
  <c r="F175" i="20"/>
  <c r="E175" i="20"/>
  <c r="D175" i="20"/>
  <c r="H174" i="20"/>
  <c r="G174" i="20"/>
  <c r="F174" i="20"/>
  <c r="E174" i="20"/>
  <c r="D174" i="20"/>
  <c r="H173" i="20"/>
  <c r="G173" i="20"/>
  <c r="F173" i="20"/>
  <c r="E173" i="20"/>
  <c r="D173" i="20"/>
  <c r="H172" i="20"/>
  <c r="G172" i="20"/>
  <c r="F172" i="20"/>
  <c r="E172" i="20"/>
  <c r="D172" i="20"/>
  <c r="H171" i="20"/>
  <c r="G171" i="20"/>
  <c r="F171" i="20"/>
  <c r="E171" i="20"/>
  <c r="D171" i="20"/>
  <c r="H170" i="20"/>
  <c r="G170" i="20"/>
  <c r="F170" i="20"/>
  <c r="E170" i="20"/>
  <c r="D170" i="20"/>
  <c r="H169" i="20"/>
  <c r="G169" i="20"/>
  <c r="F169" i="20"/>
  <c r="E169" i="20"/>
  <c r="D169" i="20"/>
  <c r="H168" i="20"/>
  <c r="G168" i="20"/>
  <c r="F168" i="20"/>
  <c r="E168" i="20"/>
  <c r="D168" i="20"/>
  <c r="H167" i="20"/>
  <c r="G167" i="20"/>
  <c r="F167" i="20"/>
  <c r="E167" i="20"/>
  <c r="D167" i="20"/>
  <c r="H166" i="20"/>
  <c r="G166" i="20"/>
  <c r="F166" i="20"/>
  <c r="E166" i="20"/>
  <c r="D166" i="20"/>
  <c r="H165" i="20"/>
  <c r="G165" i="20"/>
  <c r="F165" i="20"/>
  <c r="E165" i="20"/>
  <c r="D165" i="20"/>
  <c r="H164" i="20"/>
  <c r="G164" i="20"/>
  <c r="F164" i="20"/>
  <c r="E164" i="20"/>
  <c r="D164" i="20"/>
  <c r="H163" i="20"/>
  <c r="G163" i="20"/>
  <c r="F163" i="20"/>
  <c r="E163" i="20"/>
  <c r="D163" i="20"/>
  <c r="H162" i="20"/>
  <c r="G162" i="20"/>
  <c r="F162" i="20"/>
  <c r="E162" i="20"/>
  <c r="D162" i="20"/>
  <c r="H161" i="20"/>
  <c r="G161" i="20"/>
  <c r="F161" i="20"/>
  <c r="E161" i="20"/>
  <c r="D161" i="20"/>
  <c r="H160" i="20"/>
  <c r="G160" i="20"/>
  <c r="F160" i="20"/>
  <c r="E160" i="20"/>
  <c r="D160" i="20"/>
  <c r="H159" i="20"/>
  <c r="G159" i="20"/>
  <c r="F159" i="20"/>
  <c r="E159" i="20"/>
  <c r="D159" i="20"/>
  <c r="H158" i="20"/>
  <c r="G158" i="20"/>
  <c r="F158" i="20"/>
  <c r="E158" i="20"/>
  <c r="D158" i="20"/>
  <c r="H157" i="20"/>
  <c r="G157" i="20"/>
  <c r="F157" i="20"/>
  <c r="E157" i="20"/>
  <c r="D157" i="20"/>
  <c r="H156" i="20"/>
  <c r="G156" i="20"/>
  <c r="F156" i="20"/>
  <c r="E156" i="20"/>
  <c r="D156" i="20"/>
  <c r="H155" i="20"/>
  <c r="G155" i="20"/>
  <c r="F155" i="20"/>
  <c r="E155" i="20"/>
  <c r="D155" i="20"/>
  <c r="H154" i="20"/>
  <c r="G154" i="20"/>
  <c r="F154" i="20"/>
  <c r="E154" i="20"/>
  <c r="D154" i="20"/>
  <c r="H153" i="20"/>
  <c r="G153" i="20"/>
  <c r="F153" i="20"/>
  <c r="E153" i="20"/>
  <c r="D153" i="20"/>
  <c r="H152" i="20"/>
  <c r="G152" i="20"/>
  <c r="F152" i="20"/>
  <c r="E152" i="20"/>
  <c r="D152" i="20"/>
  <c r="H151" i="20"/>
  <c r="G151" i="20"/>
  <c r="F151" i="20"/>
  <c r="E151" i="20"/>
  <c r="D151" i="20"/>
  <c r="H150" i="20"/>
  <c r="G150" i="20"/>
  <c r="F150" i="20"/>
  <c r="E150" i="20"/>
  <c r="D150" i="20"/>
  <c r="H149" i="20"/>
  <c r="G149" i="20"/>
  <c r="F149" i="20"/>
  <c r="E149" i="20"/>
  <c r="D149" i="20"/>
  <c r="H148" i="20"/>
  <c r="G148" i="20"/>
  <c r="F148" i="20"/>
  <c r="E148" i="20"/>
  <c r="D148" i="20"/>
  <c r="H141" i="20"/>
  <c r="G141" i="20"/>
  <c r="F141" i="20"/>
  <c r="E141" i="20"/>
  <c r="D141" i="20"/>
  <c r="H140" i="20"/>
  <c r="G140" i="20"/>
  <c r="F140" i="20"/>
  <c r="E140" i="20"/>
  <c r="D140" i="20"/>
  <c r="H139" i="20"/>
  <c r="G139" i="20"/>
  <c r="F139" i="20"/>
  <c r="E139" i="20"/>
  <c r="D139" i="20"/>
  <c r="H138" i="20"/>
  <c r="G138" i="20"/>
  <c r="F138" i="20"/>
  <c r="E138" i="20"/>
  <c r="D138" i="20"/>
  <c r="H137" i="20"/>
  <c r="G137" i="20"/>
  <c r="F137" i="20"/>
  <c r="E137" i="20"/>
  <c r="D137" i="20"/>
  <c r="H136" i="20"/>
  <c r="G136" i="20"/>
  <c r="F136" i="20"/>
  <c r="E136" i="20"/>
  <c r="D136" i="20"/>
  <c r="H135" i="20"/>
  <c r="G135" i="20"/>
  <c r="F135" i="20"/>
  <c r="E135" i="20"/>
  <c r="D135" i="20"/>
  <c r="H134" i="20"/>
  <c r="G134" i="20"/>
  <c r="F134" i="20"/>
  <c r="E134" i="20"/>
  <c r="D134" i="20"/>
  <c r="H133" i="20"/>
  <c r="G133" i="20"/>
  <c r="F133" i="20"/>
  <c r="E133" i="20"/>
  <c r="D133" i="20"/>
  <c r="H132" i="20"/>
  <c r="G132" i="20"/>
  <c r="F132" i="20"/>
  <c r="E132" i="20"/>
  <c r="D132" i="20"/>
  <c r="H131" i="20"/>
  <c r="G131" i="20"/>
  <c r="F131" i="20"/>
  <c r="E131" i="20"/>
  <c r="D131" i="20"/>
  <c r="H130" i="20"/>
  <c r="G130" i="20"/>
  <c r="F130" i="20"/>
  <c r="E130" i="20"/>
  <c r="D130" i="20"/>
  <c r="H129" i="20"/>
  <c r="G129" i="20"/>
  <c r="F129" i="20"/>
  <c r="E129" i="20"/>
  <c r="D129" i="20"/>
  <c r="H128" i="20"/>
  <c r="G128" i="20"/>
  <c r="F128" i="20"/>
  <c r="E128" i="20"/>
  <c r="D128" i="20"/>
  <c r="H127" i="20"/>
  <c r="G127" i="20"/>
  <c r="F127" i="20"/>
  <c r="E127" i="20"/>
  <c r="D127" i="20"/>
  <c r="H126" i="20"/>
  <c r="G126" i="20"/>
  <c r="F126" i="20"/>
  <c r="E126" i="20"/>
  <c r="D126" i="20"/>
  <c r="H125" i="20"/>
  <c r="G125" i="20"/>
  <c r="F125" i="20"/>
  <c r="E125" i="20"/>
  <c r="D125" i="20"/>
  <c r="H124" i="20"/>
  <c r="G124" i="20"/>
  <c r="F124" i="20"/>
  <c r="E124" i="20"/>
  <c r="D124" i="20"/>
  <c r="H123" i="20"/>
  <c r="G123" i="20"/>
  <c r="F123" i="20"/>
  <c r="E123" i="20"/>
  <c r="D123" i="20"/>
  <c r="H122" i="20"/>
  <c r="G122" i="20"/>
  <c r="F122" i="20"/>
  <c r="E122" i="20"/>
  <c r="D122" i="20"/>
  <c r="H121" i="20"/>
  <c r="G121" i="20"/>
  <c r="F121" i="20"/>
  <c r="E121" i="20"/>
  <c r="D121" i="20"/>
  <c r="H120" i="20"/>
  <c r="G120" i="20"/>
  <c r="F120" i="20"/>
  <c r="E120" i="20"/>
  <c r="D120" i="20"/>
  <c r="H119" i="20"/>
  <c r="G119" i="20"/>
  <c r="F119" i="20"/>
  <c r="E119" i="20"/>
  <c r="D119" i="20"/>
  <c r="H118" i="20"/>
  <c r="G118" i="20"/>
  <c r="F118" i="20"/>
  <c r="E118" i="20"/>
  <c r="D118" i="20"/>
  <c r="H117" i="20"/>
  <c r="G117" i="20"/>
  <c r="F117" i="20"/>
  <c r="E117" i="20"/>
  <c r="D117" i="20"/>
  <c r="H116" i="20"/>
  <c r="G116" i="20"/>
  <c r="F116" i="20"/>
  <c r="E116" i="20"/>
  <c r="D116" i="20"/>
  <c r="H115" i="20"/>
  <c r="G115" i="20"/>
  <c r="F115" i="20"/>
  <c r="E115" i="20"/>
  <c r="D115" i="20"/>
  <c r="H114" i="20"/>
  <c r="G114" i="20"/>
  <c r="F114" i="20"/>
  <c r="E114" i="20"/>
  <c r="D114" i="20"/>
  <c r="H113" i="20"/>
  <c r="G113" i="20"/>
  <c r="F113" i="20"/>
  <c r="E113" i="20"/>
  <c r="D113" i="20"/>
  <c r="H112" i="20"/>
  <c r="G112" i="20"/>
  <c r="F112" i="20"/>
  <c r="E112" i="20"/>
  <c r="D112" i="20"/>
  <c r="H105" i="20"/>
  <c r="G105" i="20"/>
  <c r="F105" i="20"/>
  <c r="E105" i="20"/>
  <c r="D105" i="20"/>
  <c r="H104" i="20"/>
  <c r="G104" i="20"/>
  <c r="F104" i="20"/>
  <c r="E104" i="20"/>
  <c r="D104" i="20"/>
  <c r="H103" i="20"/>
  <c r="G103" i="20"/>
  <c r="F103" i="20"/>
  <c r="E103" i="20"/>
  <c r="D103" i="20"/>
  <c r="H102" i="20"/>
  <c r="G102" i="20"/>
  <c r="F102" i="20"/>
  <c r="E102" i="20"/>
  <c r="D102" i="20"/>
  <c r="H101" i="20"/>
  <c r="G101" i="20"/>
  <c r="F101" i="20"/>
  <c r="E101" i="20"/>
  <c r="D101" i="20"/>
  <c r="H100" i="20"/>
  <c r="G100" i="20"/>
  <c r="F100" i="20"/>
  <c r="E100" i="20"/>
  <c r="D100" i="20"/>
  <c r="H99" i="20"/>
  <c r="G99" i="20"/>
  <c r="F99" i="20"/>
  <c r="E99" i="20"/>
  <c r="D99" i="20"/>
  <c r="H98" i="20"/>
  <c r="G98" i="20"/>
  <c r="F98" i="20"/>
  <c r="E98" i="20"/>
  <c r="D98" i="20"/>
  <c r="H97" i="20"/>
  <c r="G97" i="20"/>
  <c r="F97" i="20"/>
  <c r="E97" i="20"/>
  <c r="D97" i="20"/>
  <c r="H96" i="20"/>
  <c r="G96" i="20"/>
  <c r="F96" i="20"/>
  <c r="E96" i="20"/>
  <c r="D96" i="20"/>
  <c r="H95" i="20"/>
  <c r="G95" i="20"/>
  <c r="F95" i="20"/>
  <c r="E95" i="20"/>
  <c r="D95" i="20"/>
  <c r="H94" i="20"/>
  <c r="G94" i="20"/>
  <c r="F94" i="20"/>
  <c r="E94" i="20"/>
  <c r="D94" i="20"/>
  <c r="H93" i="20"/>
  <c r="G93" i="20"/>
  <c r="F93" i="20"/>
  <c r="E93" i="20"/>
  <c r="D93" i="20"/>
  <c r="H92" i="20"/>
  <c r="G92" i="20"/>
  <c r="F92" i="20"/>
  <c r="E92" i="20"/>
  <c r="D92" i="20"/>
  <c r="H91" i="20"/>
  <c r="G91" i="20"/>
  <c r="F91" i="20"/>
  <c r="E91" i="20"/>
  <c r="D91" i="20"/>
  <c r="H90" i="20"/>
  <c r="G90" i="20"/>
  <c r="F90" i="20"/>
  <c r="E90" i="20"/>
  <c r="D90" i="20"/>
  <c r="H89" i="20"/>
  <c r="G89" i="20"/>
  <c r="F89" i="20"/>
  <c r="E89" i="20"/>
  <c r="D89" i="20"/>
  <c r="H88" i="20"/>
  <c r="G88" i="20"/>
  <c r="F88" i="20"/>
  <c r="E88" i="20"/>
  <c r="D88" i="20"/>
  <c r="H87" i="20"/>
  <c r="G87" i="20"/>
  <c r="F87" i="20"/>
  <c r="E87" i="20"/>
  <c r="D87" i="20"/>
  <c r="H86" i="20"/>
  <c r="G86" i="20"/>
  <c r="F86" i="20"/>
  <c r="E86" i="20"/>
  <c r="D86" i="20"/>
  <c r="H85" i="20"/>
  <c r="G85" i="20"/>
  <c r="F85" i="20"/>
  <c r="E85" i="20"/>
  <c r="D85" i="20"/>
  <c r="H84" i="20"/>
  <c r="G84" i="20"/>
  <c r="F84" i="20"/>
  <c r="E84" i="20"/>
  <c r="D84" i="20"/>
  <c r="H83" i="20"/>
  <c r="G83" i="20"/>
  <c r="F83" i="20"/>
  <c r="E83" i="20"/>
  <c r="D83" i="20"/>
  <c r="H82" i="20"/>
  <c r="G82" i="20"/>
  <c r="F82" i="20"/>
  <c r="E82" i="20"/>
  <c r="D82" i="20"/>
  <c r="H81" i="20"/>
  <c r="G81" i="20"/>
  <c r="F81" i="20"/>
  <c r="E81" i="20"/>
  <c r="D81" i="20"/>
  <c r="H80" i="20"/>
  <c r="G80" i="20"/>
  <c r="F80" i="20"/>
  <c r="E80" i="20"/>
  <c r="D80" i="20"/>
  <c r="H79" i="20"/>
  <c r="G79" i="20"/>
  <c r="F79" i="20"/>
  <c r="E79" i="20"/>
  <c r="D79" i="20"/>
  <c r="H78" i="20"/>
  <c r="G78" i="20"/>
  <c r="F78" i="20"/>
  <c r="E78" i="20"/>
  <c r="D78" i="20"/>
  <c r="H77" i="20"/>
  <c r="G77" i="20"/>
  <c r="F77" i="20"/>
  <c r="E77" i="20"/>
  <c r="D77" i="20"/>
  <c r="H76" i="20"/>
  <c r="G76" i="20"/>
  <c r="F76" i="20"/>
  <c r="E76" i="20"/>
  <c r="D76" i="20"/>
  <c r="H69" i="20"/>
  <c r="G69" i="20"/>
  <c r="F69" i="20"/>
  <c r="E69" i="20"/>
  <c r="D69" i="20"/>
  <c r="H68" i="20"/>
  <c r="G68" i="20"/>
  <c r="F68" i="20"/>
  <c r="E68" i="20"/>
  <c r="D68" i="20"/>
  <c r="H67" i="20"/>
  <c r="G67" i="20"/>
  <c r="F67" i="20"/>
  <c r="E67" i="20"/>
  <c r="D67" i="20"/>
  <c r="H66" i="20"/>
  <c r="G66" i="20"/>
  <c r="F66" i="20"/>
  <c r="E66" i="20"/>
  <c r="D66" i="20"/>
  <c r="H65" i="20"/>
  <c r="G65" i="20"/>
  <c r="F65" i="20"/>
  <c r="E65" i="20"/>
  <c r="D65" i="20"/>
  <c r="H64" i="20"/>
  <c r="G64" i="20"/>
  <c r="F64" i="20"/>
  <c r="E64" i="20"/>
  <c r="D64" i="20"/>
  <c r="H63" i="20"/>
  <c r="G63" i="20"/>
  <c r="F63" i="20"/>
  <c r="E63" i="20"/>
  <c r="D63" i="20"/>
  <c r="H62" i="20"/>
  <c r="G62" i="20"/>
  <c r="F62" i="20"/>
  <c r="E62" i="20"/>
  <c r="D62" i="20"/>
  <c r="H61" i="20"/>
  <c r="G61" i="20"/>
  <c r="F61" i="20"/>
  <c r="E61" i="20"/>
  <c r="D61" i="20"/>
  <c r="H60" i="20"/>
  <c r="G60" i="20"/>
  <c r="F60" i="20"/>
  <c r="E60" i="20"/>
  <c r="D60" i="20"/>
  <c r="H59" i="20"/>
  <c r="G59" i="20"/>
  <c r="F59" i="20"/>
  <c r="E59" i="20"/>
  <c r="D59" i="20"/>
  <c r="H58" i="20"/>
  <c r="G58" i="20"/>
  <c r="F58" i="20"/>
  <c r="E58" i="20"/>
  <c r="D58" i="20"/>
  <c r="H57" i="20"/>
  <c r="G57" i="20"/>
  <c r="F57" i="20"/>
  <c r="E57" i="20"/>
  <c r="D57" i="20"/>
  <c r="H56" i="20"/>
  <c r="G56" i="20"/>
  <c r="F56" i="20"/>
  <c r="E56" i="20"/>
  <c r="D56" i="20"/>
  <c r="H55" i="20"/>
  <c r="G55" i="20"/>
  <c r="F55" i="20"/>
  <c r="E55" i="20"/>
  <c r="D55" i="20"/>
  <c r="H54" i="20"/>
  <c r="G54" i="20"/>
  <c r="F54" i="20"/>
  <c r="E54" i="20"/>
  <c r="D54" i="20"/>
  <c r="H53" i="20"/>
  <c r="G53" i="20"/>
  <c r="F53" i="20"/>
  <c r="E53" i="20"/>
  <c r="D53" i="20"/>
  <c r="H52" i="20"/>
  <c r="G52" i="20"/>
  <c r="F52" i="20"/>
  <c r="E52" i="20"/>
  <c r="D52" i="20"/>
  <c r="H51" i="20"/>
  <c r="G51" i="20"/>
  <c r="F51" i="20"/>
  <c r="E51" i="20"/>
  <c r="D51" i="20"/>
  <c r="H50" i="20"/>
  <c r="G50" i="20"/>
  <c r="F50" i="20"/>
  <c r="E50" i="20"/>
  <c r="D50" i="20"/>
  <c r="H49" i="20"/>
  <c r="G49" i="20"/>
  <c r="F49" i="20"/>
  <c r="E49" i="20"/>
  <c r="D49" i="20"/>
  <c r="H48" i="20"/>
  <c r="G48" i="20"/>
  <c r="F48" i="20"/>
  <c r="E48" i="20"/>
  <c r="D48" i="20"/>
  <c r="H47" i="20"/>
  <c r="G47" i="20"/>
  <c r="F47" i="20"/>
  <c r="E47" i="20"/>
  <c r="D47" i="20"/>
  <c r="H46" i="20"/>
  <c r="G46" i="20"/>
  <c r="F46" i="20"/>
  <c r="E46" i="20"/>
  <c r="D46" i="20"/>
  <c r="H45" i="20"/>
  <c r="G45" i="20"/>
  <c r="F45" i="20"/>
  <c r="E45" i="20"/>
  <c r="D45" i="20"/>
  <c r="H44" i="20"/>
  <c r="G44" i="20"/>
  <c r="F44" i="20"/>
  <c r="E44" i="20"/>
  <c r="D44" i="20"/>
  <c r="H43" i="20"/>
  <c r="G43" i="20"/>
  <c r="F43" i="20"/>
  <c r="E43" i="20"/>
  <c r="D43" i="20"/>
  <c r="H42" i="20"/>
  <c r="G42" i="20"/>
  <c r="F42" i="20"/>
  <c r="E42" i="20"/>
  <c r="D42" i="20"/>
  <c r="H41" i="20"/>
  <c r="G41" i="20"/>
  <c r="F41" i="20"/>
  <c r="E41" i="20"/>
  <c r="D41" i="20"/>
  <c r="H40" i="20"/>
  <c r="G40" i="20"/>
  <c r="F40" i="20"/>
  <c r="E40" i="20"/>
  <c r="D40" i="20"/>
  <c r="H33" i="20"/>
  <c r="G33" i="20"/>
  <c r="F33" i="20"/>
  <c r="E33" i="20"/>
  <c r="D33" i="20"/>
  <c r="H32" i="20"/>
  <c r="G32" i="20"/>
  <c r="F32" i="20"/>
  <c r="E32" i="20"/>
  <c r="D32" i="20"/>
  <c r="H31" i="20"/>
  <c r="G31" i="20"/>
  <c r="F31" i="20"/>
  <c r="E31" i="20"/>
  <c r="D31" i="20"/>
  <c r="H30" i="20"/>
  <c r="G30" i="20"/>
  <c r="F30" i="20"/>
  <c r="E30" i="20"/>
  <c r="D30" i="20"/>
  <c r="H29" i="20"/>
  <c r="G29" i="20"/>
  <c r="F29" i="20"/>
  <c r="E29" i="20"/>
  <c r="D29" i="20"/>
  <c r="H28" i="20"/>
  <c r="G28" i="20"/>
  <c r="F28" i="20"/>
  <c r="E28" i="20"/>
  <c r="D28" i="20"/>
  <c r="H27" i="20"/>
  <c r="G27" i="20"/>
  <c r="F27" i="20"/>
  <c r="E27" i="20"/>
  <c r="D27" i="20"/>
  <c r="H26" i="20"/>
  <c r="G26" i="20"/>
  <c r="F26" i="20"/>
  <c r="E26" i="20"/>
  <c r="D26" i="20"/>
  <c r="H25" i="20"/>
  <c r="G25" i="20"/>
  <c r="F25" i="20"/>
  <c r="E25" i="20"/>
  <c r="D25" i="20"/>
  <c r="H24" i="20"/>
  <c r="G24" i="20"/>
  <c r="F24" i="20"/>
  <c r="E24" i="20"/>
  <c r="D24" i="20"/>
  <c r="H23" i="20"/>
  <c r="G23" i="20"/>
  <c r="F23" i="20"/>
  <c r="E23" i="20"/>
  <c r="D23" i="20"/>
  <c r="H22" i="20"/>
  <c r="G22" i="20"/>
  <c r="F22" i="20"/>
  <c r="E22" i="20"/>
  <c r="D22" i="20"/>
  <c r="H21" i="20"/>
  <c r="G21" i="20"/>
  <c r="F21" i="20"/>
  <c r="E21" i="20"/>
  <c r="D21" i="20"/>
  <c r="H20" i="20"/>
  <c r="G20" i="20"/>
  <c r="F20" i="20"/>
  <c r="E20" i="20"/>
  <c r="D20" i="20"/>
  <c r="H19" i="20"/>
  <c r="G19" i="20"/>
  <c r="F19" i="20"/>
  <c r="E19" i="20"/>
  <c r="D19" i="20"/>
  <c r="H18" i="20"/>
  <c r="G18" i="20"/>
  <c r="F18" i="20"/>
  <c r="E18" i="20"/>
  <c r="D18" i="20"/>
  <c r="H17" i="20"/>
  <c r="G17" i="20"/>
  <c r="F17" i="20"/>
  <c r="E17" i="20"/>
  <c r="D17" i="20"/>
  <c r="H16" i="20"/>
  <c r="G16" i="20"/>
  <c r="F16" i="20"/>
  <c r="E16" i="20"/>
  <c r="D16" i="20"/>
  <c r="H15" i="20"/>
  <c r="G15" i="20"/>
  <c r="F15" i="20"/>
  <c r="E15" i="20"/>
  <c r="D15" i="20"/>
  <c r="H14" i="20"/>
  <c r="G14" i="20"/>
  <c r="F14" i="20"/>
  <c r="E14" i="20"/>
  <c r="D14" i="20"/>
  <c r="H13" i="20"/>
  <c r="G13" i="20"/>
  <c r="F13" i="20"/>
  <c r="E13" i="20"/>
  <c r="D13" i="20"/>
  <c r="H12" i="20"/>
  <c r="G12" i="20"/>
  <c r="F12" i="20"/>
  <c r="E12" i="20"/>
  <c r="D12" i="20"/>
  <c r="H11" i="20"/>
  <c r="G11" i="20"/>
  <c r="F11" i="20"/>
  <c r="E11" i="20"/>
  <c r="D11" i="20"/>
  <c r="H10" i="20"/>
  <c r="G10" i="20"/>
  <c r="F10" i="20"/>
  <c r="E10" i="20"/>
  <c r="D10" i="20"/>
  <c r="H9" i="20"/>
  <c r="G9" i="20"/>
  <c r="F9" i="20"/>
  <c r="E9" i="20"/>
  <c r="D9" i="20"/>
  <c r="H8" i="20"/>
  <c r="G8" i="20"/>
  <c r="F8" i="20"/>
  <c r="E8" i="20"/>
  <c r="D8" i="20"/>
  <c r="H7" i="20"/>
  <c r="G7" i="20"/>
  <c r="F7" i="20"/>
  <c r="E7" i="20"/>
  <c r="D7" i="20"/>
  <c r="H6" i="20"/>
  <c r="G6" i="20"/>
  <c r="F6" i="20"/>
  <c r="E6" i="20"/>
  <c r="D6" i="20"/>
  <c r="H5" i="20"/>
  <c r="G5" i="20"/>
  <c r="F5" i="20"/>
  <c r="E5" i="20"/>
  <c r="D5" i="20"/>
  <c r="H4" i="20"/>
  <c r="G4" i="20"/>
  <c r="F4" i="20"/>
  <c r="E4" i="20"/>
  <c r="D4" i="20"/>
  <c r="H249" i="19"/>
  <c r="H248" i="19"/>
  <c r="H247" i="19"/>
  <c r="H246" i="19"/>
  <c r="H245" i="19"/>
  <c r="H244" i="19"/>
  <c r="H243" i="19"/>
  <c r="H242" i="19"/>
  <c r="H241" i="19"/>
  <c r="H240" i="19"/>
  <c r="H239" i="19"/>
  <c r="H238" i="19"/>
  <c r="H237" i="19"/>
  <c r="H236" i="19"/>
  <c r="H235" i="19"/>
  <c r="H234" i="19"/>
  <c r="H233" i="19"/>
  <c r="H232" i="19"/>
  <c r="H231" i="19"/>
  <c r="H230" i="19"/>
  <c r="H229" i="19"/>
  <c r="H228" i="19"/>
  <c r="H227" i="19"/>
  <c r="H226" i="19"/>
  <c r="H225" i="19"/>
  <c r="H224" i="19"/>
  <c r="H223" i="19"/>
  <c r="H222" i="19"/>
  <c r="H221" i="19"/>
  <c r="H220" i="19"/>
  <c r="H213" i="19"/>
  <c r="H212" i="19"/>
  <c r="H211" i="19"/>
  <c r="H210" i="19"/>
  <c r="H209" i="19"/>
  <c r="H208" i="19"/>
  <c r="H207" i="19"/>
  <c r="H206" i="19"/>
  <c r="H205" i="19"/>
  <c r="H204" i="19"/>
  <c r="H203" i="19"/>
  <c r="H202" i="19"/>
  <c r="H201" i="19"/>
  <c r="H200" i="19"/>
  <c r="H199" i="19"/>
  <c r="H198" i="19"/>
  <c r="H197" i="19"/>
  <c r="H196" i="19"/>
  <c r="H195" i="19"/>
  <c r="H194" i="19"/>
  <c r="H193" i="19"/>
  <c r="H192" i="19"/>
  <c r="H191" i="19"/>
  <c r="H190" i="19"/>
  <c r="H189" i="19"/>
  <c r="H188" i="19"/>
  <c r="H187" i="19"/>
  <c r="H186" i="19"/>
  <c r="H185" i="19"/>
  <c r="H184" i="19"/>
  <c r="H177" i="19"/>
  <c r="H176" i="19"/>
  <c r="H175" i="19"/>
  <c r="H174" i="19"/>
  <c r="H173" i="19"/>
  <c r="H172" i="19"/>
  <c r="H171" i="19"/>
  <c r="H170" i="19"/>
  <c r="H169" i="19"/>
  <c r="H168" i="19"/>
  <c r="H167" i="19"/>
  <c r="H166" i="19"/>
  <c r="H165" i="19"/>
  <c r="H164" i="19"/>
  <c r="H163" i="19"/>
  <c r="H162" i="19"/>
  <c r="H161" i="19"/>
  <c r="H160" i="19"/>
  <c r="H159" i="19"/>
  <c r="H158" i="19"/>
  <c r="H157" i="19"/>
  <c r="H156" i="19"/>
  <c r="H155" i="19"/>
  <c r="H154" i="19"/>
  <c r="H153" i="19"/>
  <c r="H152" i="19"/>
  <c r="H151" i="19"/>
  <c r="H150" i="19"/>
  <c r="H149" i="19"/>
  <c r="H148" i="19"/>
  <c r="H141" i="19"/>
  <c r="H140" i="19"/>
  <c r="H139" i="19"/>
  <c r="H138" i="19"/>
  <c r="H137" i="19"/>
  <c r="H136" i="19"/>
  <c r="H135" i="19"/>
  <c r="H134" i="19"/>
  <c r="H133" i="19"/>
  <c r="H132" i="19"/>
  <c r="H131" i="19"/>
  <c r="H130" i="19"/>
  <c r="H129" i="19"/>
  <c r="H128" i="19"/>
  <c r="H127" i="19"/>
  <c r="H126" i="19"/>
  <c r="H125" i="19"/>
  <c r="H124" i="19"/>
  <c r="H123" i="19"/>
  <c r="H122" i="19"/>
  <c r="H121" i="19"/>
  <c r="H120" i="19"/>
  <c r="H119" i="19"/>
  <c r="H118" i="19"/>
  <c r="H117" i="19"/>
  <c r="H116" i="19"/>
  <c r="H115" i="19"/>
  <c r="H114" i="19"/>
  <c r="H113" i="19"/>
  <c r="H112" i="19"/>
  <c r="H105" i="19"/>
  <c r="H104" i="19"/>
  <c r="H103" i="19"/>
  <c r="H102" i="19"/>
  <c r="H101" i="19"/>
  <c r="H100" i="19"/>
  <c r="H99" i="19"/>
  <c r="H98" i="19"/>
  <c r="H97" i="19"/>
  <c r="H96" i="19"/>
  <c r="H95" i="19"/>
  <c r="H94" i="19"/>
  <c r="H93" i="19"/>
  <c r="H92" i="19"/>
  <c r="H91" i="19"/>
  <c r="H90" i="19"/>
  <c r="H89" i="19"/>
  <c r="H88" i="19"/>
  <c r="H87" i="19"/>
  <c r="H86" i="19"/>
  <c r="H85" i="19"/>
  <c r="H84" i="19"/>
  <c r="H83" i="19"/>
  <c r="H82" i="19"/>
  <c r="H81" i="19"/>
  <c r="H80" i="19"/>
  <c r="H79" i="19"/>
  <c r="H78" i="19"/>
  <c r="H77" i="19"/>
  <c r="H76" i="19"/>
  <c r="H69" i="19"/>
  <c r="H68" i="19"/>
  <c r="H67" i="19"/>
  <c r="H66" i="19"/>
  <c r="H65" i="19"/>
  <c r="H64" i="19"/>
  <c r="H63" i="19"/>
  <c r="H62" i="19"/>
  <c r="H61" i="19"/>
  <c r="H60" i="19"/>
  <c r="H59" i="19"/>
  <c r="H58" i="19"/>
  <c r="H57" i="19"/>
  <c r="H56" i="19"/>
  <c r="H55" i="19"/>
  <c r="H54" i="19"/>
  <c r="H53" i="19"/>
  <c r="H52" i="19"/>
  <c r="H51" i="19"/>
  <c r="H50" i="19"/>
  <c r="H49" i="19"/>
  <c r="H48" i="19"/>
  <c r="H47" i="19"/>
  <c r="H46" i="19"/>
  <c r="H45" i="19"/>
  <c r="H44" i="19"/>
  <c r="H43" i="19"/>
  <c r="H42" i="19"/>
  <c r="H41" i="19"/>
  <c r="H40" i="19"/>
  <c r="H33" i="19"/>
  <c r="H32" i="19"/>
  <c r="H31" i="19"/>
  <c r="H30" i="19"/>
  <c r="H29" i="19"/>
  <c r="H28" i="19"/>
  <c r="H27" i="19"/>
  <c r="H26" i="19"/>
  <c r="H25" i="19"/>
  <c r="H24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11" i="19"/>
  <c r="H10" i="19"/>
  <c r="H9" i="19"/>
  <c r="H8" i="19"/>
  <c r="H7" i="19"/>
  <c r="H6" i="19"/>
  <c r="H5" i="19"/>
  <c r="H4" i="19"/>
  <c r="L49" i="21" l="1"/>
  <c r="W241" i="34" a="1"/>
  <c r="W241" i="34" s="1"/>
  <c r="W238" i="34"/>
  <c r="W239" i="34"/>
  <c r="V241" i="34" a="1"/>
  <c r="V241" i="34" s="1"/>
  <c r="V238" i="34"/>
  <c r="V239" i="34"/>
  <c r="U238" i="34"/>
  <c r="U241" i="34" a="1"/>
  <c r="U241" i="34" s="1"/>
  <c r="U239" i="34"/>
  <c r="T239" i="34"/>
  <c r="T241" i="34" a="1"/>
  <c r="T241" i="34" s="1"/>
  <c r="T238" i="34"/>
  <c r="S239" i="34"/>
  <c r="S241" i="34" a="1"/>
  <c r="S241" i="34" s="1"/>
  <c r="S238" i="34"/>
  <c r="R241" i="34" a="1"/>
  <c r="R241" i="34" s="1"/>
  <c r="R239" i="34"/>
  <c r="R238" i="34"/>
  <c r="Q241" i="34" a="1"/>
  <c r="Q241" i="34" s="1"/>
  <c r="Q238" i="34"/>
  <c r="Q239" i="34"/>
  <c r="P241" i="34" a="1"/>
  <c r="P241" i="34" s="1"/>
  <c r="P239" i="34"/>
  <c r="P238" i="34"/>
  <c r="K242" i="34" a="1"/>
  <c r="K242" i="34" s="1"/>
  <c r="K238" i="34"/>
  <c r="W227" i="34"/>
  <c r="W226" i="34"/>
  <c r="V226" i="34"/>
  <c r="V227" i="34"/>
  <c r="U227" i="34"/>
  <c r="U226" i="34"/>
  <c r="T227" i="34"/>
  <c r="T226" i="34"/>
  <c r="S227" i="34"/>
  <c r="S226" i="34"/>
  <c r="R226" i="34"/>
  <c r="R227" i="34"/>
  <c r="Q226" i="34"/>
  <c r="Q227" i="34"/>
  <c r="P227" i="34"/>
  <c r="P226" i="34"/>
  <c r="K226" i="34"/>
  <c r="K228" i="34" a="1"/>
  <c r="K228" i="34" s="1"/>
  <c r="W203" i="34"/>
  <c r="W202" i="34"/>
  <c r="W205" i="34" a="1"/>
  <c r="W205" i="34" s="1"/>
  <c r="V202" i="34"/>
  <c r="V205" i="34" a="1"/>
  <c r="V205" i="34" s="1"/>
  <c r="V203" i="34"/>
  <c r="U202" i="34"/>
  <c r="U203" i="34"/>
  <c r="U205" i="34" a="1"/>
  <c r="U205" i="34" s="1"/>
  <c r="T205" i="34" a="1"/>
  <c r="T205" i="34" s="1"/>
  <c r="T203" i="34"/>
  <c r="T202" i="34"/>
  <c r="S203" i="34"/>
  <c r="S205" i="34" a="1"/>
  <c r="S205" i="34" s="1"/>
  <c r="S202" i="34"/>
  <c r="R203" i="34"/>
  <c r="R205" i="34" a="1"/>
  <c r="R205" i="34" s="1"/>
  <c r="R202" i="34"/>
  <c r="Q205" i="34" a="1"/>
  <c r="Q205" i="34" s="1"/>
  <c r="Q202" i="34"/>
  <c r="Q203" i="34"/>
  <c r="P203" i="34"/>
  <c r="P202" i="34"/>
  <c r="P205" i="34" a="1"/>
  <c r="P205" i="34" s="1"/>
  <c r="K206" i="34" a="1"/>
  <c r="K206" i="34" s="1"/>
  <c r="K202" i="34"/>
  <c r="W191" i="34"/>
  <c r="W190" i="34"/>
  <c r="V191" i="34"/>
  <c r="V190" i="34"/>
  <c r="U191" i="34"/>
  <c r="U190" i="34"/>
  <c r="T191" i="34"/>
  <c r="T190" i="34"/>
  <c r="S191" i="34"/>
  <c r="S190" i="34"/>
  <c r="R190" i="34"/>
  <c r="R191" i="34"/>
  <c r="Q190" i="34"/>
  <c r="Q191" i="34"/>
  <c r="P191" i="34"/>
  <c r="P190" i="34"/>
  <c r="K192" i="34" a="1"/>
  <c r="K192" i="34" s="1"/>
  <c r="K190" i="34"/>
  <c r="W169" i="34" a="1"/>
  <c r="W169" i="34" s="1"/>
  <c r="W166" i="34"/>
  <c r="W167" i="34"/>
  <c r="V169" i="34" a="1"/>
  <c r="V169" i="34" s="1"/>
  <c r="V167" i="34"/>
  <c r="V166" i="34"/>
  <c r="U169" i="34" a="1"/>
  <c r="U169" i="34" s="1"/>
  <c r="U166" i="34"/>
  <c r="U167" i="34"/>
  <c r="T167" i="34"/>
  <c r="T169" i="34" a="1"/>
  <c r="T169" i="34" s="1"/>
  <c r="T166" i="34"/>
  <c r="S167" i="34"/>
  <c r="S169" i="34" a="1"/>
  <c r="S169" i="34" s="1"/>
  <c r="S166" i="34"/>
  <c r="R169" i="34" a="1"/>
  <c r="R169" i="34" s="1"/>
  <c r="R166" i="34"/>
  <c r="R167" i="34"/>
  <c r="Q169" i="34" a="1"/>
  <c r="Q169" i="34" s="1"/>
  <c r="Q167" i="34"/>
  <c r="Q166" i="34"/>
  <c r="P169" i="34" a="1"/>
  <c r="P169" i="34" s="1"/>
  <c r="P166" i="34"/>
  <c r="P167" i="34"/>
  <c r="K170" i="34" a="1"/>
  <c r="K170" i="34" s="1"/>
  <c r="K166" i="34"/>
  <c r="W154" i="34"/>
  <c r="W155" i="34"/>
  <c r="V155" i="34"/>
  <c r="V154" i="34"/>
  <c r="U154" i="34"/>
  <c r="U155" i="34"/>
  <c r="T154" i="34"/>
  <c r="T155" i="34"/>
  <c r="S155" i="34"/>
  <c r="S154" i="34"/>
  <c r="R154" i="34"/>
  <c r="R155" i="34"/>
  <c r="Q155" i="34"/>
  <c r="Q154" i="34"/>
  <c r="P155" i="34"/>
  <c r="P154" i="34"/>
  <c r="K154" i="34"/>
  <c r="K156" i="34" a="1"/>
  <c r="K156" i="34" s="1"/>
  <c r="W130" i="34"/>
  <c r="W133" i="34" a="1"/>
  <c r="W133" i="34" s="1"/>
  <c r="W131" i="34"/>
  <c r="V133" i="34" a="1"/>
  <c r="V133" i="34" s="1"/>
  <c r="V130" i="34"/>
  <c r="V131" i="34"/>
  <c r="U133" i="34" a="1"/>
  <c r="U133" i="34" s="1"/>
  <c r="U130" i="34"/>
  <c r="U131" i="34"/>
  <c r="T131" i="34"/>
  <c r="T130" i="34"/>
  <c r="T133" i="34" a="1"/>
  <c r="T133" i="34" s="1"/>
  <c r="S130" i="34"/>
  <c r="S133" i="34" a="1"/>
  <c r="S133" i="34" s="1"/>
  <c r="S131" i="34"/>
  <c r="R133" i="34" a="1"/>
  <c r="R133" i="34" s="1"/>
  <c r="R130" i="34"/>
  <c r="R131" i="34"/>
  <c r="Q133" i="34" a="1"/>
  <c r="Q133" i="34" s="1"/>
  <c r="Q131" i="34"/>
  <c r="Q130" i="34"/>
  <c r="P133" i="34" a="1"/>
  <c r="P133" i="34" s="1"/>
  <c r="P131" i="34"/>
  <c r="P130" i="34"/>
  <c r="K134" i="34" a="1"/>
  <c r="K134" i="34" s="1"/>
  <c r="K130" i="34"/>
  <c r="W118" i="34"/>
  <c r="W119" i="34"/>
  <c r="V118" i="34"/>
  <c r="V119" i="34"/>
  <c r="U118" i="34"/>
  <c r="U119" i="34"/>
  <c r="T119" i="34"/>
  <c r="T118" i="34"/>
  <c r="S119" i="34"/>
  <c r="S118" i="34"/>
  <c r="R119" i="34"/>
  <c r="R118" i="34"/>
  <c r="Q118" i="34"/>
  <c r="Q119" i="34"/>
  <c r="P118" i="34"/>
  <c r="P119" i="34"/>
  <c r="K118" i="34"/>
  <c r="K120" i="34" a="1"/>
  <c r="K120" i="34" s="1"/>
  <c r="W95" i="34"/>
  <c r="W94" i="34"/>
  <c r="W97" i="34" a="1"/>
  <c r="W97" i="34" s="1"/>
  <c r="V94" i="34"/>
  <c r="V95" i="34"/>
  <c r="V97" i="34" a="1"/>
  <c r="V97" i="34" s="1"/>
  <c r="U97" i="34" a="1"/>
  <c r="U97" i="34" s="1"/>
  <c r="U94" i="34"/>
  <c r="U95" i="34"/>
  <c r="T95" i="34"/>
  <c r="T94" i="34"/>
  <c r="T97" i="34" a="1"/>
  <c r="T97" i="34" s="1"/>
  <c r="S94" i="34"/>
  <c r="S97" i="34" a="1"/>
  <c r="S97" i="34" s="1"/>
  <c r="S95" i="34"/>
  <c r="R94" i="34"/>
  <c r="R97" i="34" a="1"/>
  <c r="R97" i="34" s="1"/>
  <c r="R95" i="34"/>
  <c r="Q95" i="34"/>
  <c r="Q94" i="34"/>
  <c r="Q97" i="34" a="1"/>
  <c r="Q97" i="34" s="1"/>
  <c r="P97" i="34" a="1"/>
  <c r="P97" i="34" s="1"/>
  <c r="P95" i="34"/>
  <c r="P94" i="34"/>
  <c r="K94" i="34"/>
  <c r="K98" i="34" a="1"/>
  <c r="K98" i="34" s="1"/>
  <c r="W83" i="34"/>
  <c r="W82" i="34"/>
  <c r="V83" i="34"/>
  <c r="V82" i="34"/>
  <c r="U83" i="34"/>
  <c r="U82" i="34"/>
  <c r="T82" i="34"/>
  <c r="T83" i="34"/>
  <c r="S82" i="34"/>
  <c r="S83" i="34"/>
  <c r="R82" i="34"/>
  <c r="R83" i="34"/>
  <c r="Q83" i="34"/>
  <c r="Q82" i="34"/>
  <c r="P83" i="34"/>
  <c r="P82" i="34"/>
  <c r="K84" i="34" a="1"/>
  <c r="K84" i="34" s="1"/>
  <c r="K82" i="34"/>
  <c r="W58" i="34"/>
  <c r="W59" i="34"/>
  <c r="W61" i="34" a="1"/>
  <c r="W61" i="34" s="1"/>
  <c r="V58" i="34"/>
  <c r="V61" i="34" a="1"/>
  <c r="V61" i="34" s="1"/>
  <c r="V59" i="34"/>
  <c r="U61" i="34" a="1"/>
  <c r="U61" i="34" s="1"/>
  <c r="U58" i="34"/>
  <c r="U59" i="34"/>
  <c r="T59" i="34"/>
  <c r="T58" i="34"/>
  <c r="T61" i="34" a="1"/>
  <c r="T61" i="34" s="1"/>
  <c r="S58" i="34"/>
  <c r="S59" i="34"/>
  <c r="S61" i="34" a="1"/>
  <c r="S61" i="34" s="1"/>
  <c r="R59" i="34"/>
  <c r="R61" i="34" a="1"/>
  <c r="R61" i="34" s="1"/>
  <c r="R58" i="34"/>
  <c r="Q61" i="34" a="1"/>
  <c r="Q61" i="34" s="1"/>
  <c r="Q58" i="34"/>
  <c r="Q59" i="34"/>
  <c r="P58" i="34"/>
  <c r="P59" i="34"/>
  <c r="P61" i="34" a="1"/>
  <c r="P61" i="34" s="1"/>
  <c r="K58" i="34"/>
  <c r="K62" i="34" a="1"/>
  <c r="K62" i="34" s="1"/>
  <c r="W46" i="34"/>
  <c r="W47" i="34"/>
  <c r="V47" i="34"/>
  <c r="V46" i="34"/>
  <c r="U46" i="34"/>
  <c r="U47" i="34"/>
  <c r="T47" i="34"/>
  <c r="T46" i="34"/>
  <c r="S47" i="34"/>
  <c r="S46" i="34"/>
  <c r="R46" i="34"/>
  <c r="R47" i="34"/>
  <c r="Q46" i="34"/>
  <c r="Q47" i="34"/>
  <c r="P46" i="34"/>
  <c r="P47" i="34"/>
  <c r="K46" i="34"/>
  <c r="K48" i="34" a="1"/>
  <c r="K48" i="34" s="1"/>
  <c r="W25" i="34" a="1"/>
  <c r="W25" i="34" s="1"/>
  <c r="AE5" i="34" s="1"/>
  <c r="W23" i="34"/>
  <c r="W22" i="34"/>
  <c r="V23" i="34"/>
  <c r="V25" i="34" a="1"/>
  <c r="V25" i="34" s="1"/>
  <c r="AE4" i="34" s="1"/>
  <c r="V22" i="34"/>
  <c r="U22" i="34"/>
  <c r="U25" i="34" a="1"/>
  <c r="U25" i="34" s="1"/>
  <c r="AD5" i="34" s="1"/>
  <c r="U23" i="34"/>
  <c r="T23" i="34"/>
  <c r="T25" i="34" a="1"/>
  <c r="T25" i="34" s="1"/>
  <c r="AD4" i="34" s="1"/>
  <c r="T22" i="34"/>
  <c r="S22" i="34"/>
  <c r="S25" i="34" a="1"/>
  <c r="S25" i="34" s="1"/>
  <c r="AC5" i="34" s="1"/>
  <c r="S23" i="34"/>
  <c r="R23" i="34"/>
  <c r="R22" i="34"/>
  <c r="R25" i="34" a="1"/>
  <c r="R25" i="34" s="1"/>
  <c r="AC4" i="34" s="1"/>
  <c r="Q25" i="34" a="1"/>
  <c r="Q25" i="34" s="1"/>
  <c r="AB5" i="34" s="1"/>
  <c r="Q22" i="34"/>
  <c r="Q23" i="34"/>
  <c r="P25" i="34" a="1"/>
  <c r="P25" i="34" s="1"/>
  <c r="AB4" i="34" s="1"/>
  <c r="P23" i="34"/>
  <c r="P22" i="34"/>
  <c r="AI8" i="34"/>
  <c r="AK8" i="34"/>
  <c r="AK9" i="34"/>
  <c r="AI9" i="34"/>
  <c r="K26" i="34" a="1"/>
  <c r="K26" i="34" s="1"/>
  <c r="K22" i="34"/>
  <c r="W11" i="34"/>
  <c r="W10" i="34"/>
  <c r="V10" i="34"/>
  <c r="V11" i="34"/>
  <c r="U10" i="34"/>
  <c r="U11" i="34"/>
  <c r="T11" i="34"/>
  <c r="T10" i="34"/>
  <c r="S11" i="34"/>
  <c r="S10" i="34"/>
  <c r="R10" i="34"/>
  <c r="R11" i="34"/>
  <c r="Q10" i="34"/>
  <c r="Q11" i="34"/>
  <c r="P11" i="34"/>
  <c r="P10" i="34"/>
  <c r="AL8" i="34"/>
  <c r="AL9" i="34"/>
  <c r="AJ8" i="34"/>
  <c r="AJ9" i="34"/>
  <c r="K10" i="34"/>
  <c r="K12" i="34" a="1"/>
  <c r="K12" i="34" s="1"/>
  <c r="W241" i="33" a="1"/>
  <c r="W241" i="33" s="1"/>
  <c r="W238" i="33"/>
  <c r="W239" i="33"/>
  <c r="V241" i="33" a="1"/>
  <c r="V241" i="33" s="1"/>
  <c r="V239" i="33"/>
  <c r="V238" i="33"/>
  <c r="U241" i="33" a="1"/>
  <c r="U241" i="33" s="1"/>
  <c r="U238" i="33"/>
  <c r="U239" i="33"/>
  <c r="T241" i="33" a="1"/>
  <c r="T241" i="33" s="1"/>
  <c r="T239" i="33"/>
  <c r="T238" i="33"/>
  <c r="S239" i="33"/>
  <c r="S241" i="33" a="1"/>
  <c r="S241" i="33" s="1"/>
  <c r="S238" i="33"/>
  <c r="R239" i="33"/>
  <c r="R238" i="33"/>
  <c r="R241" i="33" a="1"/>
  <c r="R241" i="33" s="1"/>
  <c r="Q241" i="33" a="1"/>
  <c r="Q241" i="33" s="1"/>
  <c r="Q238" i="33"/>
  <c r="Q239" i="33"/>
  <c r="P241" i="33" a="1"/>
  <c r="P241" i="33" s="1"/>
  <c r="P239" i="33"/>
  <c r="P238" i="33"/>
  <c r="K242" i="33" a="1"/>
  <c r="K242" i="33" s="1"/>
  <c r="K238" i="33"/>
  <c r="W226" i="33"/>
  <c r="W227" i="33"/>
  <c r="V227" i="33"/>
  <c r="V226" i="33"/>
  <c r="U227" i="33"/>
  <c r="U226" i="33"/>
  <c r="T226" i="33"/>
  <c r="T227" i="33"/>
  <c r="S227" i="33"/>
  <c r="S226" i="33"/>
  <c r="R227" i="33"/>
  <c r="R226" i="33"/>
  <c r="Q227" i="33"/>
  <c r="Q226" i="33"/>
  <c r="P226" i="33"/>
  <c r="P227" i="33"/>
  <c r="K226" i="33"/>
  <c r="K228" i="33" a="1"/>
  <c r="K228" i="33" s="1"/>
  <c r="W203" i="33"/>
  <c r="W202" i="33"/>
  <c r="W205" i="33" a="1"/>
  <c r="W205" i="33" s="1"/>
  <c r="V205" i="33" a="1"/>
  <c r="V205" i="33" s="1"/>
  <c r="V202" i="33"/>
  <c r="V203" i="33"/>
  <c r="U202" i="33"/>
  <c r="U205" i="33" a="1"/>
  <c r="U205" i="33" s="1"/>
  <c r="U203" i="33"/>
  <c r="T205" i="33" a="1"/>
  <c r="T205" i="33" s="1"/>
  <c r="T203" i="33"/>
  <c r="T202" i="33"/>
  <c r="S202" i="33"/>
  <c r="S203" i="33"/>
  <c r="S205" i="33" a="1"/>
  <c r="S205" i="33" s="1"/>
  <c r="R203" i="33"/>
  <c r="R205" i="33" a="1"/>
  <c r="R205" i="33" s="1"/>
  <c r="R202" i="33"/>
  <c r="Q205" i="33" a="1"/>
  <c r="Q205" i="33" s="1"/>
  <c r="Q202" i="33"/>
  <c r="Q203" i="33"/>
  <c r="P203" i="33"/>
  <c r="P205" i="33" a="1"/>
  <c r="P205" i="33" s="1"/>
  <c r="P202" i="33"/>
  <c r="K206" i="33" a="1"/>
  <c r="K206" i="33" s="1"/>
  <c r="K202" i="33"/>
  <c r="W190" i="33"/>
  <c r="W191" i="33"/>
  <c r="V190" i="33"/>
  <c r="V191" i="33"/>
  <c r="U190" i="33"/>
  <c r="U191" i="33"/>
  <c r="T191" i="33"/>
  <c r="T190" i="33"/>
  <c r="S190" i="33"/>
  <c r="S191" i="33"/>
  <c r="R190" i="33"/>
  <c r="R191" i="33"/>
  <c r="Q191" i="33"/>
  <c r="Q190" i="33"/>
  <c r="P191" i="33"/>
  <c r="P190" i="33"/>
  <c r="K192" i="33" a="1"/>
  <c r="K192" i="33" s="1"/>
  <c r="K190" i="33"/>
  <c r="W169" i="33" a="1"/>
  <c r="W169" i="33" s="1"/>
  <c r="W167" i="33"/>
  <c r="W166" i="33"/>
  <c r="V167" i="33"/>
  <c r="V166" i="33"/>
  <c r="V169" i="33" a="1"/>
  <c r="V169" i="33" s="1"/>
  <c r="U169" i="33" a="1"/>
  <c r="U169" i="33" s="1"/>
  <c r="U167" i="33"/>
  <c r="U166" i="33"/>
  <c r="T169" i="33" a="1"/>
  <c r="T169" i="33" s="1"/>
  <c r="T167" i="33"/>
  <c r="T166" i="33"/>
  <c r="S167" i="33"/>
  <c r="S166" i="33"/>
  <c r="S169" i="33" a="1"/>
  <c r="S169" i="33" s="1"/>
  <c r="R166" i="33"/>
  <c r="R169" i="33" a="1"/>
  <c r="R169" i="33" s="1"/>
  <c r="R167" i="33"/>
  <c r="Q167" i="33"/>
  <c r="Q166" i="33"/>
  <c r="Q169" i="33" a="1"/>
  <c r="Q169" i="33" s="1"/>
  <c r="P166" i="33"/>
  <c r="P167" i="33"/>
  <c r="P169" i="33" a="1"/>
  <c r="P169" i="33" s="1"/>
  <c r="K166" i="33"/>
  <c r="K170" i="33" a="1"/>
  <c r="K170" i="33" s="1"/>
  <c r="W155" i="33"/>
  <c r="W154" i="33"/>
  <c r="V155" i="33"/>
  <c r="V154" i="33"/>
  <c r="U154" i="33"/>
  <c r="U155" i="33"/>
  <c r="T155" i="33"/>
  <c r="T154" i="33"/>
  <c r="S155" i="33"/>
  <c r="S154" i="33"/>
  <c r="R154" i="33"/>
  <c r="R155" i="33"/>
  <c r="Q155" i="33"/>
  <c r="Q154" i="33"/>
  <c r="P155" i="33"/>
  <c r="P154" i="33"/>
  <c r="K156" i="33" a="1"/>
  <c r="K156" i="33" s="1"/>
  <c r="K154" i="33"/>
  <c r="W130" i="33"/>
  <c r="W131" i="33"/>
  <c r="W133" i="33" a="1"/>
  <c r="W133" i="33" s="1"/>
  <c r="V130" i="33"/>
  <c r="V133" i="33" a="1"/>
  <c r="V133" i="33" s="1"/>
  <c r="V131" i="33"/>
  <c r="U131" i="33"/>
  <c r="U133" i="33" a="1"/>
  <c r="U133" i="33" s="1"/>
  <c r="U130" i="33"/>
  <c r="T133" i="33" a="1"/>
  <c r="T133" i="33" s="1"/>
  <c r="T131" i="33"/>
  <c r="T130" i="33"/>
  <c r="S133" i="33" a="1"/>
  <c r="S133" i="33" s="1"/>
  <c r="S131" i="33"/>
  <c r="S130" i="33"/>
  <c r="R133" i="33" a="1"/>
  <c r="R133" i="33" s="1"/>
  <c r="R130" i="33"/>
  <c r="R131" i="33"/>
  <c r="Q131" i="33"/>
  <c r="Q130" i="33"/>
  <c r="Q133" i="33" a="1"/>
  <c r="Q133" i="33" s="1"/>
  <c r="P133" i="33" a="1"/>
  <c r="P133" i="33" s="1"/>
  <c r="P130" i="33"/>
  <c r="P131" i="33"/>
  <c r="K134" i="33" a="1"/>
  <c r="K134" i="33" s="1"/>
  <c r="K130" i="33"/>
  <c r="W119" i="33"/>
  <c r="W118" i="33"/>
  <c r="V118" i="33"/>
  <c r="V119" i="33"/>
  <c r="U118" i="33"/>
  <c r="U119" i="33"/>
  <c r="T119" i="33"/>
  <c r="T118" i="33"/>
  <c r="S119" i="33"/>
  <c r="S118" i="33"/>
  <c r="R119" i="33"/>
  <c r="R118" i="33"/>
  <c r="Q118" i="33"/>
  <c r="Q119" i="33"/>
  <c r="P118" i="33"/>
  <c r="P119" i="33"/>
  <c r="K120" i="33" a="1"/>
  <c r="K120" i="33" s="1"/>
  <c r="K118" i="33"/>
  <c r="W94" i="33"/>
  <c r="W95" i="33"/>
  <c r="W97" i="33" a="1"/>
  <c r="W97" i="33" s="1"/>
  <c r="V94" i="33"/>
  <c r="V97" i="33" a="1"/>
  <c r="V97" i="33" s="1"/>
  <c r="V95" i="33"/>
  <c r="U94" i="33"/>
  <c r="U95" i="33"/>
  <c r="U97" i="33" a="1"/>
  <c r="U97" i="33" s="1"/>
  <c r="T95" i="33"/>
  <c r="T97" i="33" a="1"/>
  <c r="T97" i="33" s="1"/>
  <c r="T94" i="33"/>
  <c r="S97" i="33" a="1"/>
  <c r="S97" i="33" s="1"/>
  <c r="S94" i="33"/>
  <c r="S95" i="33"/>
  <c r="R94" i="33"/>
  <c r="R95" i="33"/>
  <c r="R97" i="33" a="1"/>
  <c r="R97" i="33" s="1"/>
  <c r="Q97" i="33" a="1"/>
  <c r="Q97" i="33" s="1"/>
  <c r="Q95" i="33"/>
  <c r="Q94" i="33"/>
  <c r="P97" i="33" a="1"/>
  <c r="P97" i="33" s="1"/>
  <c r="P94" i="33"/>
  <c r="P95" i="33"/>
  <c r="K94" i="33"/>
  <c r="K98" i="33" a="1"/>
  <c r="K98" i="33" s="1"/>
  <c r="W83" i="33"/>
  <c r="W82" i="33"/>
  <c r="V82" i="33"/>
  <c r="V83" i="33"/>
  <c r="U82" i="33"/>
  <c r="U83" i="33"/>
  <c r="T82" i="33"/>
  <c r="T83" i="33"/>
  <c r="S83" i="33"/>
  <c r="S82" i="33"/>
  <c r="R83" i="33"/>
  <c r="R82" i="33"/>
  <c r="Q82" i="33"/>
  <c r="Q83" i="33"/>
  <c r="P83" i="33"/>
  <c r="P82" i="33"/>
  <c r="K82" i="33"/>
  <c r="K84" i="33" a="1"/>
  <c r="K84" i="33" s="1"/>
  <c r="W58" i="33"/>
  <c r="W59" i="33"/>
  <c r="W61" i="33" a="1"/>
  <c r="W61" i="33" s="1"/>
  <c r="V61" i="33" a="1"/>
  <c r="V61" i="33" s="1"/>
  <c r="V58" i="33"/>
  <c r="V59" i="33"/>
  <c r="U58" i="33"/>
  <c r="U59" i="33"/>
  <c r="U61" i="33" a="1"/>
  <c r="U61" i="33" s="1"/>
  <c r="T59" i="33"/>
  <c r="T61" i="33" a="1"/>
  <c r="T61" i="33" s="1"/>
  <c r="T58" i="33"/>
  <c r="S61" i="33" a="1"/>
  <c r="S61" i="33" s="1"/>
  <c r="S59" i="33"/>
  <c r="S58" i="33"/>
  <c r="R61" i="33" a="1"/>
  <c r="R61" i="33" s="1"/>
  <c r="R58" i="33"/>
  <c r="R59" i="33"/>
  <c r="Q59" i="33"/>
  <c r="Q58" i="33"/>
  <c r="Q61" i="33" a="1"/>
  <c r="Q61" i="33" s="1"/>
  <c r="P59" i="33"/>
  <c r="P61" i="33" a="1"/>
  <c r="P61" i="33" s="1"/>
  <c r="P58" i="33"/>
  <c r="K58" i="33"/>
  <c r="K62" i="33" a="1"/>
  <c r="K62" i="33" s="1"/>
  <c r="W46" i="33"/>
  <c r="W47" i="33"/>
  <c r="V46" i="33"/>
  <c r="V47" i="33"/>
  <c r="U46" i="33"/>
  <c r="U47" i="33"/>
  <c r="T47" i="33"/>
  <c r="T46" i="33"/>
  <c r="S46" i="33"/>
  <c r="S47" i="33"/>
  <c r="R46" i="33"/>
  <c r="R47" i="33"/>
  <c r="Q46" i="33"/>
  <c r="Q47" i="33"/>
  <c r="P46" i="33"/>
  <c r="P47" i="33"/>
  <c r="K48" i="33" a="1"/>
  <c r="K48" i="33" s="1"/>
  <c r="K46" i="33"/>
  <c r="W22" i="33"/>
  <c r="W25" i="33" a="1"/>
  <c r="W25" i="33" s="1"/>
  <c r="AE5" i="33" s="1"/>
  <c r="W23" i="33"/>
  <c r="V25" i="33" a="1"/>
  <c r="V25" i="33" s="1"/>
  <c r="AE4" i="33" s="1"/>
  <c r="V22" i="33"/>
  <c r="V23" i="33"/>
  <c r="U25" i="33" a="1"/>
  <c r="U25" i="33" s="1"/>
  <c r="AD5" i="33" s="1"/>
  <c r="U23" i="33"/>
  <c r="U22" i="33"/>
  <c r="T25" i="33" a="1"/>
  <c r="T25" i="33" s="1"/>
  <c r="AD4" i="33" s="1"/>
  <c r="T23" i="33"/>
  <c r="T22" i="33"/>
  <c r="S22" i="33"/>
  <c r="S25" i="33" a="1"/>
  <c r="S25" i="33" s="1"/>
  <c r="AC5" i="33" s="1"/>
  <c r="S23" i="33"/>
  <c r="R22" i="33"/>
  <c r="R25" i="33" a="1"/>
  <c r="R25" i="33" s="1"/>
  <c r="AC4" i="33" s="1"/>
  <c r="R23" i="33"/>
  <c r="Q23" i="33"/>
  <c r="Q25" i="33" a="1"/>
  <c r="Q25" i="33" s="1"/>
  <c r="AB5" i="33" s="1"/>
  <c r="Q22" i="33"/>
  <c r="P22" i="33"/>
  <c r="P23" i="33"/>
  <c r="P25" i="33" a="1"/>
  <c r="P25" i="33" s="1"/>
  <c r="AB4" i="33" s="1"/>
  <c r="AI8" i="33"/>
  <c r="AI9" i="33"/>
  <c r="AK8" i="33"/>
  <c r="AK9" i="33"/>
  <c r="K26" i="33" a="1"/>
  <c r="K26" i="33" s="1"/>
  <c r="K22" i="33"/>
  <c r="W10" i="33"/>
  <c r="W11" i="33"/>
  <c r="V10" i="33"/>
  <c r="V11" i="33"/>
  <c r="U10" i="33"/>
  <c r="U11" i="33"/>
  <c r="T11" i="33"/>
  <c r="T10" i="33"/>
  <c r="S11" i="33"/>
  <c r="S10" i="33"/>
  <c r="R10" i="33"/>
  <c r="R11" i="33"/>
  <c r="Q10" i="33"/>
  <c r="Q11" i="33"/>
  <c r="P11" i="33"/>
  <c r="P10" i="33"/>
  <c r="AL8" i="33"/>
  <c r="AJ9" i="33"/>
  <c r="AJ8" i="33"/>
  <c r="AL9" i="33"/>
  <c r="K10" i="33"/>
  <c r="K12" i="33" a="1"/>
  <c r="K12" i="33" s="1"/>
  <c r="W238" i="32"/>
  <c r="W239" i="32"/>
  <c r="W241" i="32" a="1"/>
  <c r="W241" i="32" s="1"/>
  <c r="V239" i="32"/>
  <c r="V241" i="32" a="1"/>
  <c r="V241" i="32" s="1"/>
  <c r="V238" i="32"/>
  <c r="U239" i="32"/>
  <c r="U241" i="32" a="1"/>
  <c r="U241" i="32" s="1"/>
  <c r="U238" i="32"/>
  <c r="T241" i="32" a="1"/>
  <c r="T241" i="32" s="1"/>
  <c r="T238" i="32"/>
  <c r="T239" i="32"/>
  <c r="S239" i="32"/>
  <c r="S241" i="32" a="1"/>
  <c r="S241" i="32" s="1"/>
  <c r="S238" i="32"/>
  <c r="R241" i="32" a="1"/>
  <c r="R241" i="32" s="1"/>
  <c r="R238" i="32"/>
  <c r="R239" i="32"/>
  <c r="Q239" i="32"/>
  <c r="Q241" i="32" a="1"/>
  <c r="Q241" i="32" s="1"/>
  <c r="Q238" i="32"/>
  <c r="P241" i="32" a="1"/>
  <c r="P241" i="32" s="1"/>
  <c r="P239" i="32"/>
  <c r="P238" i="32"/>
  <c r="K242" i="32" a="1"/>
  <c r="K242" i="32" s="1"/>
  <c r="K238" i="32"/>
  <c r="W227" i="32"/>
  <c r="W226" i="32"/>
  <c r="V226" i="32"/>
  <c r="V227" i="32"/>
  <c r="U226" i="32"/>
  <c r="U227" i="32"/>
  <c r="T226" i="32"/>
  <c r="T227" i="32"/>
  <c r="S227" i="32"/>
  <c r="S226" i="32"/>
  <c r="R226" i="32"/>
  <c r="R227" i="32"/>
  <c r="Q227" i="32"/>
  <c r="Q226" i="32"/>
  <c r="P227" i="32"/>
  <c r="P226" i="32"/>
  <c r="K226" i="32"/>
  <c r="K228" i="32" a="1"/>
  <c r="K228" i="32" s="1"/>
  <c r="W205" i="32" a="1"/>
  <c r="W205" i="32" s="1"/>
  <c r="W202" i="32"/>
  <c r="W203" i="32"/>
  <c r="V205" i="32" a="1"/>
  <c r="V205" i="32" s="1"/>
  <c r="V202" i="32"/>
  <c r="V203" i="32"/>
  <c r="U202" i="32"/>
  <c r="U205" i="32" a="1"/>
  <c r="U205" i="32" s="1"/>
  <c r="U203" i="32"/>
  <c r="T202" i="32"/>
  <c r="T203" i="32"/>
  <c r="T205" i="32" a="1"/>
  <c r="T205" i="32" s="1"/>
  <c r="S205" i="32" a="1"/>
  <c r="S205" i="32" s="1"/>
  <c r="S203" i="32"/>
  <c r="S202" i="32"/>
  <c r="R203" i="32"/>
  <c r="R202" i="32"/>
  <c r="R205" i="32" a="1"/>
  <c r="R205" i="32" s="1"/>
  <c r="Q205" i="32" a="1"/>
  <c r="Q205" i="32" s="1"/>
  <c r="Q203" i="32"/>
  <c r="Q202" i="32"/>
  <c r="P203" i="32"/>
  <c r="P205" i="32" a="1"/>
  <c r="P205" i="32" s="1"/>
  <c r="P202" i="32"/>
  <c r="K206" i="32" a="1"/>
  <c r="K206" i="32" s="1"/>
  <c r="K202" i="32"/>
  <c r="W190" i="32"/>
  <c r="W191" i="32"/>
  <c r="V190" i="32"/>
  <c r="V191" i="32"/>
  <c r="U191" i="32"/>
  <c r="U190" i="32"/>
  <c r="T190" i="32"/>
  <c r="T191" i="32"/>
  <c r="S191" i="32"/>
  <c r="S190" i="32"/>
  <c r="R190" i="32"/>
  <c r="R191" i="32"/>
  <c r="Q190" i="32"/>
  <c r="Q191" i="32"/>
  <c r="P190" i="32"/>
  <c r="P191" i="32"/>
  <c r="K190" i="32"/>
  <c r="K192" i="32" a="1"/>
  <c r="K192" i="32" s="1"/>
  <c r="W169" i="32" a="1"/>
  <c r="W169" i="32" s="1"/>
  <c r="W167" i="32"/>
  <c r="W166" i="32"/>
  <c r="V167" i="32"/>
  <c r="V169" i="32" a="1"/>
  <c r="V169" i="32" s="1"/>
  <c r="V166" i="32"/>
  <c r="U167" i="32"/>
  <c r="U169" i="32" a="1"/>
  <c r="U169" i="32" s="1"/>
  <c r="U166" i="32"/>
  <c r="T166" i="32"/>
  <c r="T169" i="32" a="1"/>
  <c r="T169" i="32" s="1"/>
  <c r="T167" i="32"/>
  <c r="S169" i="32" a="1"/>
  <c r="S169" i="32" s="1"/>
  <c r="S166" i="32"/>
  <c r="S167" i="32"/>
  <c r="R167" i="32"/>
  <c r="R169" i="32" a="1"/>
  <c r="R169" i="32" s="1"/>
  <c r="R166" i="32"/>
  <c r="Q169" i="32" a="1"/>
  <c r="Q169" i="32" s="1"/>
  <c r="Q166" i="32"/>
  <c r="Q167" i="32"/>
  <c r="P167" i="32"/>
  <c r="P169" i="32" a="1"/>
  <c r="P169" i="32" s="1"/>
  <c r="P166" i="32"/>
  <c r="K170" i="32" a="1"/>
  <c r="K170" i="32" s="1"/>
  <c r="K166" i="32"/>
  <c r="W154" i="32"/>
  <c r="W155" i="32"/>
  <c r="V154" i="32"/>
  <c r="V155" i="32"/>
  <c r="U154" i="32"/>
  <c r="U155" i="32"/>
  <c r="T155" i="32"/>
  <c r="T154" i="32"/>
  <c r="S155" i="32"/>
  <c r="S154" i="32"/>
  <c r="R154" i="32"/>
  <c r="R155" i="32"/>
  <c r="Q154" i="32"/>
  <c r="Q155" i="32"/>
  <c r="P155" i="32"/>
  <c r="P154" i="32"/>
  <c r="K154" i="32"/>
  <c r="K156" i="32" a="1"/>
  <c r="K156" i="32" s="1"/>
  <c r="W133" i="32" a="1"/>
  <c r="W133" i="32" s="1"/>
  <c r="W130" i="32"/>
  <c r="W131" i="32"/>
  <c r="V130" i="32"/>
  <c r="V133" i="32" a="1"/>
  <c r="V133" i="32" s="1"/>
  <c r="V131" i="32"/>
  <c r="U131" i="32"/>
  <c r="U130" i="32"/>
  <c r="U133" i="32" a="1"/>
  <c r="U133" i="32" s="1"/>
  <c r="T131" i="32"/>
  <c r="T133" i="32" a="1"/>
  <c r="T133" i="32" s="1"/>
  <c r="T130" i="32"/>
  <c r="S133" i="32" a="1"/>
  <c r="S133" i="32" s="1"/>
  <c r="S130" i="32"/>
  <c r="S131" i="32"/>
  <c r="R133" i="32" a="1"/>
  <c r="R133" i="32" s="1"/>
  <c r="R131" i="32"/>
  <c r="R130" i="32"/>
  <c r="Q131" i="32"/>
  <c r="Q130" i="32"/>
  <c r="Q133" i="32" a="1"/>
  <c r="Q133" i="32" s="1"/>
  <c r="P133" i="32" a="1"/>
  <c r="P133" i="32" s="1"/>
  <c r="P131" i="32"/>
  <c r="P130" i="32"/>
  <c r="K130" i="32"/>
  <c r="K134" i="32" a="1"/>
  <c r="K134" i="32" s="1"/>
  <c r="W119" i="32"/>
  <c r="W118" i="32"/>
  <c r="V118" i="32"/>
  <c r="V119" i="32"/>
  <c r="U119" i="32"/>
  <c r="U118" i="32"/>
  <c r="T118" i="32"/>
  <c r="T119" i="32"/>
  <c r="S119" i="32"/>
  <c r="S118" i="32"/>
  <c r="R119" i="32"/>
  <c r="R118" i="32"/>
  <c r="Q119" i="32"/>
  <c r="Q118" i="32"/>
  <c r="P119" i="32"/>
  <c r="P118" i="32"/>
  <c r="K118" i="32"/>
  <c r="K120" i="32" a="1"/>
  <c r="K120" i="32" s="1"/>
  <c r="W97" i="32" a="1"/>
  <c r="W97" i="32" s="1"/>
  <c r="W95" i="32"/>
  <c r="W94" i="32"/>
  <c r="V95" i="32"/>
  <c r="V94" i="32"/>
  <c r="V97" i="32" a="1"/>
  <c r="V97" i="32" s="1"/>
  <c r="U97" i="32" a="1"/>
  <c r="U97" i="32" s="1"/>
  <c r="U94" i="32"/>
  <c r="U95" i="32"/>
  <c r="T94" i="32"/>
  <c r="T95" i="32"/>
  <c r="T97" i="32" a="1"/>
  <c r="T97" i="32" s="1"/>
  <c r="S94" i="32"/>
  <c r="S97" i="32" a="1"/>
  <c r="S97" i="32" s="1"/>
  <c r="S95" i="32"/>
  <c r="R94" i="32"/>
  <c r="R97" i="32" a="1"/>
  <c r="R97" i="32" s="1"/>
  <c r="R95" i="32"/>
  <c r="Q94" i="32"/>
  <c r="Q97" i="32" a="1"/>
  <c r="Q97" i="32" s="1"/>
  <c r="Q95" i="32"/>
  <c r="P97" i="32" a="1"/>
  <c r="P97" i="32" s="1"/>
  <c r="P94" i="32"/>
  <c r="P95" i="32"/>
  <c r="K98" i="32" a="1"/>
  <c r="K98" i="32" s="1"/>
  <c r="K94" i="32"/>
  <c r="W83" i="32"/>
  <c r="W82" i="32"/>
  <c r="V83" i="32"/>
  <c r="V82" i="32"/>
  <c r="U83" i="32"/>
  <c r="U82" i="32"/>
  <c r="T83" i="32"/>
  <c r="T82" i="32"/>
  <c r="S82" i="32"/>
  <c r="S83" i="32"/>
  <c r="R82" i="32"/>
  <c r="R83" i="32"/>
  <c r="Q83" i="32"/>
  <c r="Q82" i="32"/>
  <c r="P83" i="32"/>
  <c r="P82" i="32"/>
  <c r="K82" i="32"/>
  <c r="K84" i="32" a="1"/>
  <c r="K84" i="32" s="1"/>
  <c r="W58" i="32"/>
  <c r="W59" i="32"/>
  <c r="W61" i="32" a="1"/>
  <c r="W61" i="32" s="1"/>
  <c r="V61" i="32" a="1"/>
  <c r="V61" i="32" s="1"/>
  <c r="V58" i="32"/>
  <c r="V59" i="32"/>
  <c r="U59" i="32"/>
  <c r="U61" i="32" a="1"/>
  <c r="U61" i="32" s="1"/>
  <c r="U58" i="32"/>
  <c r="T61" i="32" a="1"/>
  <c r="T61" i="32" s="1"/>
  <c r="T59" i="32"/>
  <c r="T58" i="32"/>
  <c r="S59" i="32"/>
  <c r="S61" i="32" a="1"/>
  <c r="S61" i="32" s="1"/>
  <c r="S58" i="32"/>
  <c r="R61" i="32" a="1"/>
  <c r="R61" i="32" s="1"/>
  <c r="R59" i="32"/>
  <c r="R58" i="32"/>
  <c r="Q59" i="32"/>
  <c r="Q61" i="32" a="1"/>
  <c r="Q61" i="32" s="1"/>
  <c r="Q58" i="32"/>
  <c r="P58" i="32"/>
  <c r="P61" i="32" a="1"/>
  <c r="P61" i="32" s="1"/>
  <c r="P59" i="32"/>
  <c r="K58" i="32"/>
  <c r="K62" i="32" a="1"/>
  <c r="K62" i="32" s="1"/>
  <c r="W47" i="32"/>
  <c r="W46" i="32"/>
  <c r="V46" i="32"/>
  <c r="V47" i="32"/>
  <c r="U46" i="32"/>
  <c r="U47" i="32"/>
  <c r="T47" i="32"/>
  <c r="T46" i="32"/>
  <c r="S46" i="32"/>
  <c r="S47" i="32"/>
  <c r="R47" i="32"/>
  <c r="R46" i="32"/>
  <c r="Q46" i="32"/>
  <c r="Q47" i="32"/>
  <c r="P47" i="32"/>
  <c r="P46" i="32"/>
  <c r="K48" i="32" a="1"/>
  <c r="K48" i="32" s="1"/>
  <c r="K46" i="32"/>
  <c r="W25" i="32" a="1"/>
  <c r="W25" i="32" s="1"/>
  <c r="AE5" i="32" s="1"/>
  <c r="W23" i="32"/>
  <c r="W22" i="32"/>
  <c r="V25" i="32" a="1"/>
  <c r="V25" i="32" s="1"/>
  <c r="AE4" i="32" s="1"/>
  <c r="V22" i="32"/>
  <c r="V23" i="32"/>
  <c r="U25" i="32" a="1"/>
  <c r="U25" i="32" s="1"/>
  <c r="AD5" i="32" s="1"/>
  <c r="U23" i="32"/>
  <c r="U22" i="32"/>
  <c r="T22" i="32"/>
  <c r="T25" i="32" a="1"/>
  <c r="T25" i="32" s="1"/>
  <c r="AD4" i="32" s="1"/>
  <c r="T23" i="32"/>
  <c r="S25" i="32" a="1"/>
  <c r="S25" i="32" s="1"/>
  <c r="AC5" i="32" s="1"/>
  <c r="S23" i="32"/>
  <c r="S22" i="32"/>
  <c r="R22" i="32"/>
  <c r="R23" i="32"/>
  <c r="R25" i="32" a="1"/>
  <c r="R25" i="32" s="1"/>
  <c r="AC4" i="32" s="1"/>
  <c r="Q25" i="32" a="1"/>
  <c r="Q25" i="32" s="1"/>
  <c r="AB5" i="32" s="1"/>
  <c r="Q23" i="32"/>
  <c r="Q22" i="32"/>
  <c r="P25" i="32" a="1"/>
  <c r="P25" i="32" s="1"/>
  <c r="AB4" i="32" s="1"/>
  <c r="P23" i="32"/>
  <c r="P22" i="32"/>
  <c r="AI8" i="32"/>
  <c r="AK8" i="32"/>
  <c r="AI9" i="32"/>
  <c r="AK9" i="32"/>
  <c r="K22" i="32"/>
  <c r="K26" i="32" a="1"/>
  <c r="K26" i="32" s="1"/>
  <c r="W10" i="32"/>
  <c r="W11" i="32"/>
  <c r="V11" i="32"/>
  <c r="V10" i="32"/>
  <c r="U10" i="32"/>
  <c r="U11" i="32"/>
  <c r="T11" i="32"/>
  <c r="T10" i="32"/>
  <c r="S10" i="32"/>
  <c r="S11" i="32"/>
  <c r="R11" i="32"/>
  <c r="R10" i="32"/>
  <c r="Q10" i="32"/>
  <c r="Q11" i="32"/>
  <c r="P11" i="32"/>
  <c r="P10" i="32"/>
  <c r="AJ8" i="32"/>
  <c r="AL8" i="32"/>
  <c r="AJ9" i="32"/>
  <c r="AL9" i="32"/>
  <c r="K10" i="32"/>
  <c r="K12" i="32" a="1"/>
  <c r="K12" i="32" s="1"/>
  <c r="W239" i="31"/>
  <c r="W238" i="31"/>
  <c r="W241" i="31" a="1"/>
  <c r="W241" i="31" s="1"/>
  <c r="V241" i="31" a="1"/>
  <c r="V241" i="31" s="1"/>
  <c r="V238" i="31"/>
  <c r="V239" i="31"/>
  <c r="U238" i="31"/>
  <c r="U241" i="31" a="1"/>
  <c r="U241" i="31" s="1"/>
  <c r="U239" i="31"/>
  <c r="T241" i="31" a="1"/>
  <c r="T241" i="31" s="1"/>
  <c r="T239" i="31"/>
  <c r="T238" i="31"/>
  <c r="S241" i="31" a="1"/>
  <c r="S241" i="31" s="1"/>
  <c r="S239" i="31"/>
  <c r="S238" i="31"/>
  <c r="R241" i="31" a="1"/>
  <c r="R241" i="31" s="1"/>
  <c r="R239" i="31"/>
  <c r="R238" i="31"/>
  <c r="Q241" i="31" a="1"/>
  <c r="Q241" i="31" s="1"/>
  <c r="Q238" i="31"/>
  <c r="Q239" i="31"/>
  <c r="P241" i="31" a="1"/>
  <c r="P241" i="31" s="1"/>
  <c r="P238" i="31"/>
  <c r="P239" i="31"/>
  <c r="K242" i="31" a="1"/>
  <c r="K242" i="31" s="1"/>
  <c r="K238" i="31"/>
  <c r="W227" i="31"/>
  <c r="W226" i="31"/>
  <c r="V227" i="31"/>
  <c r="V226" i="31"/>
  <c r="U226" i="31"/>
  <c r="U227" i="31"/>
  <c r="T227" i="31"/>
  <c r="T226" i="31"/>
  <c r="S226" i="31"/>
  <c r="S227" i="31"/>
  <c r="R227" i="31"/>
  <c r="R226" i="31"/>
  <c r="Q226" i="31"/>
  <c r="Q227" i="31"/>
  <c r="P226" i="31"/>
  <c r="P227" i="31"/>
  <c r="K226" i="31"/>
  <c r="K228" i="31" a="1"/>
  <c r="K228" i="31" s="1"/>
  <c r="W205" i="31" a="1"/>
  <c r="W205" i="31" s="1"/>
  <c r="W202" i="31"/>
  <c r="W203" i="31"/>
  <c r="V203" i="31"/>
  <c r="V202" i="31"/>
  <c r="V205" i="31" a="1"/>
  <c r="V205" i="31" s="1"/>
  <c r="U202" i="31"/>
  <c r="U205" i="31" a="1"/>
  <c r="U205" i="31" s="1"/>
  <c r="U203" i="31"/>
  <c r="T202" i="31"/>
  <c r="T205" i="31" a="1"/>
  <c r="T205" i="31" s="1"/>
  <c r="T203" i="31"/>
  <c r="S205" i="31" a="1"/>
  <c r="S205" i="31" s="1"/>
  <c r="S203" i="31"/>
  <c r="S202" i="31"/>
  <c r="R202" i="31"/>
  <c r="R205" i="31" a="1"/>
  <c r="R205" i="31" s="1"/>
  <c r="R203" i="31"/>
  <c r="Q203" i="31"/>
  <c r="Q205" i="31" a="1"/>
  <c r="Q205" i="31" s="1"/>
  <c r="Q202" i="31"/>
  <c r="P205" i="31" a="1"/>
  <c r="P205" i="31" s="1"/>
  <c r="P202" i="31"/>
  <c r="P203" i="31"/>
  <c r="K206" i="31" a="1"/>
  <c r="K206" i="31" s="1"/>
  <c r="K202" i="31"/>
  <c r="W190" i="31"/>
  <c r="W191" i="31"/>
  <c r="V190" i="31"/>
  <c r="V191" i="31"/>
  <c r="U190" i="31"/>
  <c r="U191" i="31"/>
  <c r="T190" i="31"/>
  <c r="T191" i="31"/>
  <c r="S191" i="31"/>
  <c r="S190" i="31"/>
  <c r="R190" i="31"/>
  <c r="R191" i="31"/>
  <c r="Q191" i="31"/>
  <c r="Q190" i="31"/>
  <c r="P190" i="31"/>
  <c r="P191" i="31"/>
  <c r="K190" i="31"/>
  <c r="K192" i="31" a="1"/>
  <c r="K192" i="31" s="1"/>
  <c r="W169" i="31" a="1"/>
  <c r="W169" i="31" s="1"/>
  <c r="W167" i="31"/>
  <c r="W166" i="31"/>
  <c r="V166" i="31"/>
  <c r="V167" i="31"/>
  <c r="V169" i="31" a="1"/>
  <c r="V169" i="31" s="1"/>
  <c r="U167" i="31"/>
  <c r="U166" i="31"/>
  <c r="U169" i="31" a="1"/>
  <c r="U169" i="31" s="1"/>
  <c r="T167" i="31"/>
  <c r="T166" i="31"/>
  <c r="T169" i="31" a="1"/>
  <c r="T169" i="31" s="1"/>
  <c r="S167" i="31"/>
  <c r="S169" i="31" a="1"/>
  <c r="S169" i="31" s="1"/>
  <c r="S166" i="31"/>
  <c r="R166" i="31"/>
  <c r="R167" i="31"/>
  <c r="R169" i="31" a="1"/>
  <c r="R169" i="31" s="1"/>
  <c r="Q166" i="31"/>
  <c r="Q169" i="31" a="1"/>
  <c r="Q169" i="31" s="1"/>
  <c r="Q167" i="31"/>
  <c r="P169" i="31" a="1"/>
  <c r="P169" i="31" s="1"/>
  <c r="P167" i="31"/>
  <c r="P166" i="31"/>
  <c r="K166" i="31"/>
  <c r="K170" i="31" a="1"/>
  <c r="K170" i="31" s="1"/>
  <c r="W154" i="31"/>
  <c r="W155" i="31"/>
  <c r="V154" i="31"/>
  <c r="V155" i="31"/>
  <c r="U154" i="31"/>
  <c r="U155" i="31"/>
  <c r="T154" i="31"/>
  <c r="T155" i="31"/>
  <c r="S154" i="31"/>
  <c r="S155" i="31"/>
  <c r="R154" i="31"/>
  <c r="R155" i="31"/>
  <c r="Q155" i="31"/>
  <c r="Q154" i="31"/>
  <c r="P155" i="31"/>
  <c r="P154" i="31"/>
  <c r="K154" i="31"/>
  <c r="K156" i="31" a="1"/>
  <c r="K156" i="31" s="1"/>
  <c r="W133" i="31" a="1"/>
  <c r="W133" i="31" s="1"/>
  <c r="W131" i="31"/>
  <c r="W130" i="31"/>
  <c r="V130" i="31"/>
  <c r="V133" i="31" a="1"/>
  <c r="V133" i="31" s="1"/>
  <c r="V131" i="31"/>
  <c r="U131" i="31"/>
  <c r="U130" i="31"/>
  <c r="U133" i="31" a="1"/>
  <c r="U133" i="31" s="1"/>
  <c r="T131" i="31"/>
  <c r="T130" i="31"/>
  <c r="T133" i="31" a="1"/>
  <c r="T133" i="31" s="1"/>
  <c r="S130" i="31"/>
  <c r="S131" i="31"/>
  <c r="S133" i="31" a="1"/>
  <c r="S133" i="31" s="1"/>
  <c r="R131" i="31"/>
  <c r="R130" i="31"/>
  <c r="R133" i="31" a="1"/>
  <c r="R133" i="31" s="1"/>
  <c r="Q131" i="31"/>
  <c r="Q133" i="31" a="1"/>
  <c r="Q133" i="31" s="1"/>
  <c r="Q130" i="31"/>
  <c r="P130" i="31"/>
  <c r="P133" i="31" a="1"/>
  <c r="P133" i="31" s="1"/>
  <c r="P131" i="31"/>
  <c r="K134" i="31" a="1"/>
  <c r="K134" i="31" s="1"/>
  <c r="K130" i="31"/>
  <c r="W119" i="31"/>
  <c r="W118" i="31"/>
  <c r="V118" i="31"/>
  <c r="V119" i="31"/>
  <c r="U119" i="31"/>
  <c r="U118" i="31"/>
  <c r="T118" i="31"/>
  <c r="T119" i="31"/>
  <c r="S119" i="31"/>
  <c r="S118" i="31"/>
  <c r="R119" i="31"/>
  <c r="R118" i="31"/>
  <c r="Q119" i="31"/>
  <c r="Q118" i="31"/>
  <c r="P119" i="31"/>
  <c r="P118" i="31"/>
  <c r="K118" i="31"/>
  <c r="K120" i="31" a="1"/>
  <c r="K120" i="31" s="1"/>
  <c r="W94" i="31"/>
  <c r="W97" i="31" a="1"/>
  <c r="W97" i="31" s="1"/>
  <c r="W95" i="31"/>
  <c r="V95" i="31"/>
  <c r="V97" i="31" a="1"/>
  <c r="V97" i="31" s="1"/>
  <c r="V94" i="31"/>
  <c r="U97" i="31" a="1"/>
  <c r="U97" i="31" s="1"/>
  <c r="U94" i="31"/>
  <c r="U95" i="31"/>
  <c r="T94" i="31"/>
  <c r="T97" i="31" a="1"/>
  <c r="T97" i="31" s="1"/>
  <c r="T95" i="31"/>
  <c r="S95" i="31"/>
  <c r="S97" i="31" a="1"/>
  <c r="S97" i="31" s="1"/>
  <c r="S94" i="31"/>
  <c r="R94" i="31"/>
  <c r="R97" i="31" a="1"/>
  <c r="R97" i="31" s="1"/>
  <c r="R95" i="31"/>
  <c r="Q95" i="31"/>
  <c r="Q94" i="31"/>
  <c r="Q97" i="31" a="1"/>
  <c r="Q97" i="31" s="1"/>
  <c r="P95" i="31"/>
  <c r="P97" i="31" a="1"/>
  <c r="P97" i="31" s="1"/>
  <c r="P94" i="31"/>
  <c r="K94" i="31"/>
  <c r="K98" i="31" a="1"/>
  <c r="K98" i="31" s="1"/>
  <c r="W82" i="31"/>
  <c r="W83" i="31"/>
  <c r="V82" i="31"/>
  <c r="V83" i="31"/>
  <c r="U83" i="31"/>
  <c r="U82" i="31"/>
  <c r="T83" i="31"/>
  <c r="T82" i="31"/>
  <c r="S82" i="31"/>
  <c r="S83" i="31"/>
  <c r="R83" i="31"/>
  <c r="R82" i="31"/>
  <c r="Q82" i="31"/>
  <c r="Q83" i="31"/>
  <c r="P82" i="31"/>
  <c r="P83" i="31"/>
  <c r="K84" i="31" a="1"/>
  <c r="K84" i="31" s="1"/>
  <c r="K82" i="31"/>
  <c r="W58" i="31"/>
  <c r="W61" i="31" a="1"/>
  <c r="W61" i="31" s="1"/>
  <c r="W59" i="31"/>
  <c r="V61" i="31" a="1"/>
  <c r="V61" i="31" s="1"/>
  <c r="V58" i="31"/>
  <c r="V59" i="31"/>
  <c r="U59" i="31"/>
  <c r="U61" i="31" a="1"/>
  <c r="U61" i="31" s="1"/>
  <c r="U58" i="31"/>
  <c r="T59" i="31"/>
  <c r="T58" i="31"/>
  <c r="T61" i="31" a="1"/>
  <c r="T61" i="31" s="1"/>
  <c r="S58" i="31"/>
  <c r="S59" i="31"/>
  <c r="S61" i="31" a="1"/>
  <c r="S61" i="31" s="1"/>
  <c r="R59" i="31"/>
  <c r="R61" i="31" a="1"/>
  <c r="R61" i="31" s="1"/>
  <c r="R58" i="31"/>
  <c r="Q61" i="31" a="1"/>
  <c r="Q61" i="31" s="1"/>
  <c r="Q58" i="31"/>
  <c r="Q59" i="31"/>
  <c r="P58" i="31"/>
  <c r="P59" i="31"/>
  <c r="P61" i="31" a="1"/>
  <c r="P61" i="31" s="1"/>
  <c r="K62" i="31" a="1"/>
  <c r="K62" i="31" s="1"/>
  <c r="K58" i="31"/>
  <c r="W47" i="31"/>
  <c r="W46" i="31"/>
  <c r="V46" i="31"/>
  <c r="V47" i="31"/>
  <c r="U47" i="31"/>
  <c r="U46" i="31"/>
  <c r="T46" i="31"/>
  <c r="T47" i="31"/>
  <c r="S47" i="31"/>
  <c r="S46" i="31"/>
  <c r="R47" i="31"/>
  <c r="R46" i="31"/>
  <c r="Q46" i="31"/>
  <c r="Q47" i="31"/>
  <c r="P46" i="31"/>
  <c r="P47" i="31"/>
  <c r="K48" i="31" a="1"/>
  <c r="K48" i="31" s="1"/>
  <c r="K46" i="31"/>
  <c r="W23" i="31"/>
  <c r="W25" i="31" a="1"/>
  <c r="W25" i="31" s="1"/>
  <c r="AE5" i="31" s="1"/>
  <c r="W22" i="31"/>
  <c r="V25" i="31" a="1"/>
  <c r="V25" i="31" s="1"/>
  <c r="AE4" i="31" s="1"/>
  <c r="V23" i="31"/>
  <c r="V22" i="31"/>
  <c r="U25" i="31" a="1"/>
  <c r="U25" i="31" s="1"/>
  <c r="AD5" i="31" s="1"/>
  <c r="U22" i="31"/>
  <c r="U23" i="31"/>
  <c r="T25" i="31" a="1"/>
  <c r="T25" i="31" s="1"/>
  <c r="AD4" i="31" s="1"/>
  <c r="T22" i="31"/>
  <c r="T23" i="31"/>
  <c r="S25" i="31" a="1"/>
  <c r="S25" i="31" s="1"/>
  <c r="AC5" i="31" s="1"/>
  <c r="S23" i="31"/>
  <c r="S22" i="31"/>
  <c r="R23" i="31"/>
  <c r="R22" i="31"/>
  <c r="R25" i="31" a="1"/>
  <c r="R25" i="31" s="1"/>
  <c r="AC4" i="31" s="1"/>
  <c r="Q25" i="31" a="1"/>
  <c r="Q25" i="31" s="1"/>
  <c r="AB5" i="31" s="1"/>
  <c r="Q23" i="31"/>
  <c r="Q22" i="31"/>
  <c r="P23" i="31"/>
  <c r="P22" i="31"/>
  <c r="P25" i="31" a="1"/>
  <c r="P25" i="31" s="1"/>
  <c r="AB4" i="31" s="1"/>
  <c r="AK8" i="31"/>
  <c r="AI9" i="31"/>
  <c r="AK9" i="31"/>
  <c r="AI8" i="31"/>
  <c r="K22" i="31"/>
  <c r="K26" i="31" a="1"/>
  <c r="K26" i="31" s="1"/>
  <c r="W11" i="31"/>
  <c r="W10" i="31"/>
  <c r="V10" i="31"/>
  <c r="V11" i="31"/>
  <c r="U11" i="31"/>
  <c r="U10" i="31"/>
  <c r="T10" i="31"/>
  <c r="T11" i="31"/>
  <c r="S10" i="31"/>
  <c r="S11" i="31"/>
  <c r="R11" i="31"/>
  <c r="R10" i="31"/>
  <c r="Q11" i="31"/>
  <c r="Q10" i="31"/>
  <c r="P11" i="31"/>
  <c r="P10" i="31"/>
  <c r="AL8" i="31"/>
  <c r="AL9" i="31"/>
  <c r="AJ8" i="31"/>
  <c r="AJ9" i="31"/>
  <c r="K10" i="31"/>
  <c r="K12" i="31" a="1"/>
  <c r="K12" i="31" s="1"/>
  <c r="L229" i="21"/>
  <c r="W241" i="30" a="1"/>
  <c r="W241" i="30" s="1"/>
  <c r="W238" i="30"/>
  <c r="W239" i="30"/>
  <c r="V241" i="30" a="1"/>
  <c r="V241" i="30" s="1"/>
  <c r="V238" i="30"/>
  <c r="V239" i="30"/>
  <c r="U241" i="30" a="1"/>
  <c r="U241" i="30" s="1"/>
  <c r="U239" i="30"/>
  <c r="U238" i="30"/>
  <c r="T241" i="30" a="1"/>
  <c r="T241" i="30" s="1"/>
  <c r="T238" i="30"/>
  <c r="T239" i="30"/>
  <c r="S241" i="30" a="1"/>
  <c r="S241" i="30" s="1"/>
  <c r="S238" i="30"/>
  <c r="S239" i="30"/>
  <c r="R239" i="30"/>
  <c r="R241" i="30" a="1"/>
  <c r="R241" i="30" s="1"/>
  <c r="R238" i="30"/>
  <c r="Q241" i="30" a="1"/>
  <c r="Q241" i="30" s="1"/>
  <c r="Q239" i="30"/>
  <c r="Q238" i="30"/>
  <c r="P241" i="30" a="1"/>
  <c r="P241" i="30" s="1"/>
  <c r="P239" i="30"/>
  <c r="P238" i="30"/>
  <c r="K242" i="30" a="1"/>
  <c r="K242" i="30" s="1"/>
  <c r="K238" i="30"/>
  <c r="W227" i="30"/>
  <c r="W226" i="30"/>
  <c r="V227" i="30"/>
  <c r="V226" i="30"/>
  <c r="U226" i="30"/>
  <c r="U227" i="30"/>
  <c r="T226" i="30"/>
  <c r="T227" i="30"/>
  <c r="S227" i="30"/>
  <c r="S226" i="30"/>
  <c r="R227" i="30"/>
  <c r="R226" i="30"/>
  <c r="Q226" i="30"/>
  <c r="Q227" i="30"/>
  <c r="P227" i="30"/>
  <c r="P226" i="30"/>
  <c r="K228" i="30" a="1"/>
  <c r="K228" i="30" s="1"/>
  <c r="K226" i="30"/>
  <c r="W202" i="30"/>
  <c r="W205" i="30" a="1"/>
  <c r="W205" i="30" s="1"/>
  <c r="W203" i="30"/>
  <c r="V205" i="30" a="1"/>
  <c r="V205" i="30" s="1"/>
  <c r="V202" i="30"/>
  <c r="V203" i="30"/>
  <c r="U203" i="30"/>
  <c r="U202" i="30"/>
  <c r="U205" i="30" a="1"/>
  <c r="U205" i="30" s="1"/>
  <c r="T205" i="30" a="1"/>
  <c r="T205" i="30" s="1"/>
  <c r="T202" i="30"/>
  <c r="T203" i="30"/>
  <c r="S202" i="30"/>
  <c r="S203" i="30"/>
  <c r="S205" i="30" a="1"/>
  <c r="S205" i="30" s="1"/>
  <c r="R205" i="30" a="1"/>
  <c r="R205" i="30" s="1"/>
  <c r="R203" i="30"/>
  <c r="R202" i="30"/>
  <c r="Q205" i="30" a="1"/>
  <c r="Q205" i="30" s="1"/>
  <c r="Q203" i="30"/>
  <c r="Q202" i="30"/>
  <c r="P203" i="30"/>
  <c r="P205" i="30" a="1"/>
  <c r="P205" i="30" s="1"/>
  <c r="P202" i="30"/>
  <c r="K206" i="30" a="1"/>
  <c r="K206" i="30" s="1"/>
  <c r="K202" i="30"/>
  <c r="W190" i="30"/>
  <c r="W191" i="30"/>
  <c r="V191" i="30"/>
  <c r="V190" i="30"/>
  <c r="U191" i="30"/>
  <c r="U190" i="30"/>
  <c r="T191" i="30"/>
  <c r="T190" i="30"/>
  <c r="S191" i="30"/>
  <c r="S190" i="30"/>
  <c r="R190" i="30"/>
  <c r="R191" i="30"/>
  <c r="Q190" i="30"/>
  <c r="Q191" i="30"/>
  <c r="P191" i="30"/>
  <c r="P190" i="30"/>
  <c r="K190" i="30"/>
  <c r="K192" i="30" a="1"/>
  <c r="K192" i="30" s="1"/>
  <c r="W166" i="30"/>
  <c r="W167" i="30"/>
  <c r="W169" i="30" a="1"/>
  <c r="W169" i="30" s="1"/>
  <c r="V167" i="30"/>
  <c r="V166" i="30"/>
  <c r="V169" i="30" a="1"/>
  <c r="V169" i="30" s="1"/>
  <c r="U166" i="30"/>
  <c r="U167" i="30"/>
  <c r="U169" i="30" a="1"/>
  <c r="U169" i="30" s="1"/>
  <c r="T166" i="30"/>
  <c r="T169" i="30" a="1"/>
  <c r="T169" i="30" s="1"/>
  <c r="T167" i="30"/>
  <c r="S166" i="30"/>
  <c r="S167" i="30"/>
  <c r="S169" i="30" a="1"/>
  <c r="S169" i="30" s="1"/>
  <c r="R169" i="30" a="1"/>
  <c r="R169" i="30" s="1"/>
  <c r="R166" i="30"/>
  <c r="R167" i="30"/>
  <c r="Q167" i="30"/>
  <c r="Q166" i="30"/>
  <c r="Q169" i="30" a="1"/>
  <c r="Q169" i="30" s="1"/>
  <c r="P166" i="30"/>
  <c r="P167" i="30"/>
  <c r="P169" i="30" a="1"/>
  <c r="P169" i="30" s="1"/>
  <c r="K170" i="30" a="1"/>
  <c r="K170" i="30" s="1"/>
  <c r="K166" i="30"/>
  <c r="W154" i="30"/>
  <c r="W155" i="30"/>
  <c r="V154" i="30"/>
  <c r="V155" i="30"/>
  <c r="U155" i="30"/>
  <c r="U154" i="30"/>
  <c r="T155" i="30"/>
  <c r="T154" i="30"/>
  <c r="S154" i="30"/>
  <c r="S155" i="30"/>
  <c r="R155" i="30"/>
  <c r="R154" i="30"/>
  <c r="Q154" i="30"/>
  <c r="Q155" i="30"/>
  <c r="P155" i="30"/>
  <c r="P154" i="30"/>
  <c r="K154" i="30"/>
  <c r="K156" i="30" a="1"/>
  <c r="K156" i="30" s="1"/>
  <c r="W131" i="30"/>
  <c r="W130" i="30"/>
  <c r="W133" i="30" a="1"/>
  <c r="W133" i="30" s="1"/>
  <c r="V133" i="30" a="1"/>
  <c r="V133" i="30" s="1"/>
  <c r="V130" i="30"/>
  <c r="V131" i="30"/>
  <c r="U130" i="30"/>
  <c r="U131" i="30"/>
  <c r="U133" i="30" a="1"/>
  <c r="U133" i="30" s="1"/>
  <c r="T131" i="30"/>
  <c r="T133" i="30" a="1"/>
  <c r="T133" i="30" s="1"/>
  <c r="T130" i="30"/>
  <c r="S133" i="30" a="1"/>
  <c r="S133" i="30" s="1"/>
  <c r="S130" i="30"/>
  <c r="S131" i="30"/>
  <c r="R131" i="30"/>
  <c r="R130" i="30"/>
  <c r="R133" i="30" a="1"/>
  <c r="R133" i="30" s="1"/>
  <c r="Q131" i="30"/>
  <c r="Q133" i="30" a="1"/>
  <c r="Q133" i="30" s="1"/>
  <c r="Q130" i="30"/>
  <c r="P130" i="30"/>
  <c r="P131" i="30"/>
  <c r="P133" i="30" a="1"/>
  <c r="P133" i="30" s="1"/>
  <c r="K134" i="30" a="1"/>
  <c r="K134" i="30" s="1"/>
  <c r="K130" i="30"/>
  <c r="W118" i="30"/>
  <c r="W119" i="30"/>
  <c r="V118" i="30"/>
  <c r="V119" i="30"/>
  <c r="U119" i="30"/>
  <c r="U118" i="30"/>
  <c r="T119" i="30"/>
  <c r="T118" i="30"/>
  <c r="S118" i="30"/>
  <c r="S119" i="30"/>
  <c r="R119" i="30"/>
  <c r="R118" i="30"/>
  <c r="Q118" i="30"/>
  <c r="Q119" i="30"/>
  <c r="P118" i="30"/>
  <c r="P119" i="30"/>
  <c r="K118" i="30"/>
  <c r="K120" i="30" a="1"/>
  <c r="K120" i="30" s="1"/>
  <c r="W95" i="30"/>
  <c r="W97" i="30" a="1"/>
  <c r="W97" i="30" s="1"/>
  <c r="W94" i="30"/>
  <c r="V94" i="30"/>
  <c r="V97" i="30" a="1"/>
  <c r="V97" i="30" s="1"/>
  <c r="V95" i="30"/>
  <c r="U95" i="30"/>
  <c r="U97" i="30" a="1"/>
  <c r="U97" i="30" s="1"/>
  <c r="U94" i="30"/>
  <c r="T97" i="30" a="1"/>
  <c r="T97" i="30" s="1"/>
  <c r="T95" i="30"/>
  <c r="T94" i="30"/>
  <c r="S97" i="30" a="1"/>
  <c r="S97" i="30" s="1"/>
  <c r="S95" i="30"/>
  <c r="S94" i="30"/>
  <c r="R95" i="30"/>
  <c r="R97" i="30" a="1"/>
  <c r="R97" i="30" s="1"/>
  <c r="R94" i="30"/>
  <c r="Q94" i="30"/>
  <c r="Q97" i="30" a="1"/>
  <c r="Q97" i="30" s="1"/>
  <c r="Q95" i="30"/>
  <c r="P95" i="30"/>
  <c r="P97" i="30" a="1"/>
  <c r="P97" i="30" s="1"/>
  <c r="P94" i="30"/>
  <c r="K94" i="30"/>
  <c r="K98" i="30" a="1"/>
  <c r="K98" i="30" s="1"/>
  <c r="W82" i="30"/>
  <c r="W83" i="30"/>
  <c r="V83" i="30"/>
  <c r="V82" i="30"/>
  <c r="U82" i="30"/>
  <c r="U83" i="30"/>
  <c r="T82" i="30"/>
  <c r="T83" i="30"/>
  <c r="S82" i="30"/>
  <c r="S83" i="30"/>
  <c r="R82" i="30"/>
  <c r="R83" i="30"/>
  <c r="Q83" i="30"/>
  <c r="Q82" i="30"/>
  <c r="P83" i="30"/>
  <c r="P82" i="30"/>
  <c r="K84" i="30" a="1"/>
  <c r="K84" i="30" s="1"/>
  <c r="K82" i="30"/>
  <c r="W59" i="30"/>
  <c r="W58" i="30"/>
  <c r="W61" i="30" a="1"/>
  <c r="W61" i="30" s="1"/>
  <c r="V61" i="30" a="1"/>
  <c r="V61" i="30" s="1"/>
  <c r="V58" i="30"/>
  <c r="V59" i="30"/>
  <c r="U61" i="30" a="1"/>
  <c r="U61" i="30" s="1"/>
  <c r="U58" i="30"/>
  <c r="U59" i="30"/>
  <c r="T58" i="30"/>
  <c r="T61" i="30" a="1"/>
  <c r="T61" i="30" s="1"/>
  <c r="T59" i="30"/>
  <c r="S58" i="30"/>
  <c r="S59" i="30"/>
  <c r="S61" i="30" a="1"/>
  <c r="S61" i="30" s="1"/>
  <c r="R59" i="30"/>
  <c r="R61" i="30" a="1"/>
  <c r="R61" i="30" s="1"/>
  <c r="R58" i="30"/>
  <c r="Q58" i="30"/>
  <c r="Q59" i="30"/>
  <c r="Q61" i="30" a="1"/>
  <c r="Q61" i="30" s="1"/>
  <c r="P61" i="30" a="1"/>
  <c r="P61" i="30" s="1"/>
  <c r="P59" i="30"/>
  <c r="P58" i="30"/>
  <c r="K62" i="30" a="1"/>
  <c r="K62" i="30" s="1"/>
  <c r="K58" i="30"/>
  <c r="W47" i="30"/>
  <c r="W46" i="30"/>
  <c r="V47" i="30"/>
  <c r="V46" i="30"/>
  <c r="U47" i="30"/>
  <c r="U46" i="30"/>
  <c r="T47" i="30"/>
  <c r="T46" i="30"/>
  <c r="S47" i="30"/>
  <c r="S46" i="30"/>
  <c r="R46" i="30"/>
  <c r="R47" i="30"/>
  <c r="Q47" i="30"/>
  <c r="Q46" i="30"/>
  <c r="P47" i="30"/>
  <c r="P46" i="30"/>
  <c r="K48" i="30" a="1"/>
  <c r="K48" i="30" s="1"/>
  <c r="K46" i="30"/>
  <c r="W23" i="30"/>
  <c r="W22" i="30"/>
  <c r="W25" i="30" a="1"/>
  <c r="W25" i="30" s="1"/>
  <c r="AE5" i="30" s="1"/>
  <c r="V23" i="30"/>
  <c r="V25" i="30" a="1"/>
  <c r="V25" i="30" s="1"/>
  <c r="AE4" i="30" s="1"/>
  <c r="V22" i="30"/>
  <c r="U25" i="30" a="1"/>
  <c r="U25" i="30" s="1"/>
  <c r="AD5" i="30" s="1"/>
  <c r="U22" i="30"/>
  <c r="U23" i="30"/>
  <c r="T22" i="30"/>
  <c r="T23" i="30"/>
  <c r="T25" i="30" a="1"/>
  <c r="T25" i="30" s="1"/>
  <c r="AD4" i="30" s="1"/>
  <c r="S23" i="30"/>
  <c r="S22" i="30"/>
  <c r="S25" i="30" a="1"/>
  <c r="S25" i="30" s="1"/>
  <c r="AC5" i="30" s="1"/>
  <c r="R22" i="30"/>
  <c r="R25" i="30" a="1"/>
  <c r="R25" i="30" s="1"/>
  <c r="AC4" i="30" s="1"/>
  <c r="R23" i="30"/>
  <c r="Q23" i="30"/>
  <c r="Q25" i="30" a="1"/>
  <c r="Q25" i="30" s="1"/>
  <c r="AB5" i="30" s="1"/>
  <c r="Q22" i="30"/>
  <c r="P25" i="30" a="1"/>
  <c r="P25" i="30" s="1"/>
  <c r="AB4" i="30" s="1"/>
  <c r="P23" i="30"/>
  <c r="P22" i="30"/>
  <c r="AI9" i="30"/>
  <c r="AI8" i="30"/>
  <c r="AK9" i="30"/>
  <c r="AK8" i="30"/>
  <c r="K22" i="30"/>
  <c r="K26" i="30" a="1"/>
  <c r="K26" i="30" s="1"/>
  <c r="W11" i="30"/>
  <c r="W10" i="30"/>
  <c r="V11" i="30"/>
  <c r="V10" i="30"/>
  <c r="U11" i="30"/>
  <c r="U10" i="30"/>
  <c r="T11" i="30"/>
  <c r="T10" i="30"/>
  <c r="S11" i="30"/>
  <c r="S10" i="30"/>
  <c r="R11" i="30"/>
  <c r="R10" i="30"/>
  <c r="Q11" i="30"/>
  <c r="Q10" i="30"/>
  <c r="P11" i="30"/>
  <c r="P10" i="30"/>
  <c r="AL9" i="30"/>
  <c r="AJ8" i="30"/>
  <c r="AJ9" i="30"/>
  <c r="AL8" i="30"/>
  <c r="K12" i="30" a="1"/>
  <c r="K12" i="30" s="1"/>
  <c r="K10" i="30"/>
  <c r="W241" i="29" a="1"/>
  <c r="W241" i="29" s="1"/>
  <c r="W238" i="29"/>
  <c r="W239" i="29"/>
  <c r="V239" i="29"/>
  <c r="V241" i="29" a="1"/>
  <c r="V241" i="29" s="1"/>
  <c r="V238" i="29"/>
  <c r="U241" i="29" a="1"/>
  <c r="U241" i="29" s="1"/>
  <c r="U239" i="29"/>
  <c r="U238" i="29"/>
  <c r="T241" i="29" a="1"/>
  <c r="T241" i="29" s="1"/>
  <c r="T238" i="29"/>
  <c r="T239" i="29"/>
  <c r="S238" i="29"/>
  <c r="S239" i="29"/>
  <c r="S241" i="29" a="1"/>
  <c r="S241" i="29" s="1"/>
  <c r="R239" i="29"/>
  <c r="R241" i="29" a="1"/>
  <c r="R241" i="29" s="1"/>
  <c r="R238" i="29"/>
  <c r="Q238" i="29"/>
  <c r="Q239" i="29"/>
  <c r="Q241" i="29" a="1"/>
  <c r="Q241" i="29" s="1"/>
  <c r="P239" i="29"/>
  <c r="P241" i="29" a="1"/>
  <c r="P241" i="29" s="1"/>
  <c r="P238" i="29"/>
  <c r="K242" i="29" a="1"/>
  <c r="K242" i="29" s="1"/>
  <c r="K238" i="29"/>
  <c r="W226" i="29"/>
  <c r="W227" i="29"/>
  <c r="V227" i="29"/>
  <c r="V226" i="29"/>
  <c r="U226" i="29"/>
  <c r="U227" i="29"/>
  <c r="T227" i="29"/>
  <c r="T226" i="29"/>
  <c r="S226" i="29"/>
  <c r="S227" i="29"/>
  <c r="R227" i="29"/>
  <c r="R226" i="29"/>
  <c r="Q227" i="29"/>
  <c r="Q226" i="29"/>
  <c r="P227" i="29"/>
  <c r="P226" i="29"/>
  <c r="K226" i="29"/>
  <c r="K228" i="29" a="1"/>
  <c r="K228" i="29" s="1"/>
  <c r="W205" i="29" a="1"/>
  <c r="W205" i="29" s="1"/>
  <c r="W203" i="29"/>
  <c r="W202" i="29"/>
  <c r="V205" i="29" a="1"/>
  <c r="V205" i="29" s="1"/>
  <c r="V203" i="29"/>
  <c r="V202" i="29"/>
  <c r="U202" i="29"/>
  <c r="U205" i="29" a="1"/>
  <c r="U205" i="29" s="1"/>
  <c r="U203" i="29"/>
  <c r="T203" i="29"/>
  <c r="T202" i="29"/>
  <c r="T205" i="29" a="1"/>
  <c r="T205" i="29" s="1"/>
  <c r="S202" i="29"/>
  <c r="S205" i="29" a="1"/>
  <c r="S205" i="29" s="1"/>
  <c r="S203" i="29"/>
  <c r="R205" i="29" a="1"/>
  <c r="R205" i="29" s="1"/>
  <c r="R202" i="29"/>
  <c r="R203" i="29"/>
  <c r="Q202" i="29"/>
  <c r="Q203" i="29"/>
  <c r="Q205" i="29" a="1"/>
  <c r="Q205" i="29" s="1"/>
  <c r="P202" i="29"/>
  <c r="P203" i="29"/>
  <c r="P205" i="29" a="1"/>
  <c r="P205" i="29" s="1"/>
  <c r="K206" i="29" a="1"/>
  <c r="K206" i="29" s="1"/>
  <c r="K202" i="29"/>
  <c r="W190" i="29"/>
  <c r="W191" i="29"/>
  <c r="V191" i="29"/>
  <c r="V190" i="29"/>
  <c r="U191" i="29"/>
  <c r="U190" i="29"/>
  <c r="T191" i="29"/>
  <c r="T190" i="29"/>
  <c r="S191" i="29"/>
  <c r="S190" i="29"/>
  <c r="R191" i="29"/>
  <c r="R190" i="29"/>
  <c r="Q191" i="29"/>
  <c r="Q190" i="29"/>
  <c r="P191" i="29"/>
  <c r="P190" i="29"/>
  <c r="K192" i="29" a="1"/>
  <c r="K192" i="29" s="1"/>
  <c r="K190" i="29"/>
  <c r="W167" i="29"/>
  <c r="W169" i="29" a="1"/>
  <c r="W169" i="29" s="1"/>
  <c r="W166" i="29"/>
  <c r="V167" i="29"/>
  <c r="V169" i="29" a="1"/>
  <c r="V169" i="29" s="1"/>
  <c r="U167" i="29"/>
  <c r="U169" i="29" a="1"/>
  <c r="U169" i="29" s="1"/>
  <c r="U166" i="29"/>
  <c r="T166" i="29"/>
  <c r="T169" i="29" a="1"/>
  <c r="T169" i="29" s="1"/>
  <c r="T167" i="29"/>
  <c r="S169" i="29" a="1"/>
  <c r="S169" i="29" s="1"/>
  <c r="S167" i="29"/>
  <c r="S166" i="29"/>
  <c r="R169" i="29" a="1"/>
  <c r="R169" i="29" s="1"/>
  <c r="R166" i="29"/>
  <c r="R167" i="29"/>
  <c r="Q167" i="29"/>
  <c r="Q169" i="29" a="1"/>
  <c r="Q169" i="29" s="1"/>
  <c r="Q166" i="29"/>
  <c r="P166" i="29"/>
  <c r="P167" i="29"/>
  <c r="P169" i="29" a="1"/>
  <c r="P169" i="29" s="1"/>
  <c r="K170" i="29" a="1"/>
  <c r="K170" i="29" s="1"/>
  <c r="K166" i="29"/>
  <c r="W154" i="29"/>
  <c r="W155" i="29"/>
  <c r="V155" i="29"/>
  <c r="V154" i="29"/>
  <c r="U154" i="29"/>
  <c r="U155" i="29"/>
  <c r="T155" i="29"/>
  <c r="T154" i="29"/>
  <c r="S155" i="29"/>
  <c r="S154" i="29"/>
  <c r="R154" i="29"/>
  <c r="R155" i="29"/>
  <c r="Q154" i="29"/>
  <c r="Q155" i="29"/>
  <c r="P154" i="29"/>
  <c r="P155" i="29"/>
  <c r="K154" i="29"/>
  <c r="K156" i="29" a="1"/>
  <c r="K156" i="29" s="1"/>
  <c r="W133" i="29" a="1"/>
  <c r="W133" i="29" s="1"/>
  <c r="W131" i="29"/>
  <c r="W130" i="29"/>
  <c r="V130" i="29"/>
  <c r="V133" i="29" a="1"/>
  <c r="V133" i="29" s="1"/>
  <c r="V131" i="29"/>
  <c r="U131" i="29"/>
  <c r="U133" i="29" a="1"/>
  <c r="U133" i="29" s="1"/>
  <c r="U130" i="29"/>
  <c r="T133" i="29" a="1"/>
  <c r="T133" i="29" s="1"/>
  <c r="T130" i="29"/>
  <c r="T131" i="29"/>
  <c r="S131" i="29"/>
  <c r="S130" i="29"/>
  <c r="S133" i="29" a="1"/>
  <c r="S133" i="29" s="1"/>
  <c r="R131" i="29"/>
  <c r="R133" i="29" a="1"/>
  <c r="R133" i="29" s="1"/>
  <c r="R130" i="29"/>
  <c r="Q131" i="29"/>
  <c r="Q133" i="29" a="1"/>
  <c r="Q133" i="29" s="1"/>
  <c r="Q130" i="29"/>
  <c r="P131" i="29"/>
  <c r="P133" i="29" a="1"/>
  <c r="P133" i="29" s="1"/>
  <c r="P130" i="29"/>
  <c r="K130" i="29"/>
  <c r="K134" i="29" a="1"/>
  <c r="K134" i="29" s="1"/>
  <c r="W118" i="29"/>
  <c r="W119" i="29"/>
  <c r="V119" i="29"/>
  <c r="V118" i="29"/>
  <c r="U118" i="29"/>
  <c r="U119" i="29"/>
  <c r="T119" i="29"/>
  <c r="T118" i="29"/>
  <c r="S118" i="29"/>
  <c r="S119" i="29"/>
  <c r="R119" i="29"/>
  <c r="R118" i="29"/>
  <c r="Q118" i="29"/>
  <c r="Q119" i="29"/>
  <c r="P118" i="29"/>
  <c r="P119" i="29"/>
  <c r="K118" i="29"/>
  <c r="K120" i="29" a="1"/>
  <c r="K120" i="29" s="1"/>
  <c r="W95" i="29"/>
  <c r="W97" i="29" a="1"/>
  <c r="W97" i="29" s="1"/>
  <c r="W94" i="29"/>
  <c r="V94" i="29"/>
  <c r="V97" i="29" a="1"/>
  <c r="V97" i="29" s="1"/>
  <c r="V95" i="29"/>
  <c r="U97" i="29" a="1"/>
  <c r="U97" i="29" s="1"/>
  <c r="U94" i="29"/>
  <c r="U95" i="29"/>
  <c r="T97" i="29" a="1"/>
  <c r="T97" i="29" s="1"/>
  <c r="T95" i="29"/>
  <c r="T94" i="29"/>
  <c r="S97" i="29" a="1"/>
  <c r="S97" i="29" s="1"/>
  <c r="S95" i="29"/>
  <c r="S94" i="29"/>
  <c r="R95" i="29"/>
  <c r="R97" i="29" a="1"/>
  <c r="R97" i="29" s="1"/>
  <c r="R94" i="29"/>
  <c r="Q97" i="29" a="1"/>
  <c r="Q97" i="29" s="1"/>
  <c r="Q94" i="29"/>
  <c r="Q95" i="29"/>
  <c r="P97" i="29" a="1"/>
  <c r="P97" i="29" s="1"/>
  <c r="P95" i="29"/>
  <c r="P94" i="29"/>
  <c r="K98" i="29" a="1"/>
  <c r="K98" i="29" s="1"/>
  <c r="K94" i="29"/>
  <c r="W82" i="29"/>
  <c r="W83" i="29"/>
  <c r="V83" i="29"/>
  <c r="V82" i="29"/>
  <c r="U82" i="29"/>
  <c r="U83" i="29"/>
  <c r="T82" i="29"/>
  <c r="T83" i="29"/>
  <c r="S83" i="29"/>
  <c r="S82" i="29"/>
  <c r="R82" i="29"/>
  <c r="R83" i="29"/>
  <c r="Q83" i="29"/>
  <c r="Q82" i="29"/>
  <c r="P83" i="29"/>
  <c r="P82" i="29"/>
  <c r="K84" i="29" a="1"/>
  <c r="K84" i="29" s="1"/>
  <c r="K82" i="29"/>
  <c r="W59" i="29"/>
  <c r="W58" i="29"/>
  <c r="W61" i="29" a="1"/>
  <c r="W61" i="29" s="1"/>
  <c r="V61" i="29" a="1"/>
  <c r="V61" i="29" s="1"/>
  <c r="V59" i="29"/>
  <c r="V58" i="29"/>
  <c r="U59" i="29"/>
  <c r="U61" i="29" a="1"/>
  <c r="U61" i="29" s="1"/>
  <c r="U58" i="29"/>
  <c r="T58" i="29"/>
  <c r="T59" i="29"/>
  <c r="T61" i="29" a="1"/>
  <c r="T61" i="29" s="1"/>
  <c r="S58" i="29"/>
  <c r="S61" i="29" a="1"/>
  <c r="S61" i="29" s="1"/>
  <c r="S59" i="29"/>
  <c r="R58" i="29"/>
  <c r="R59" i="29"/>
  <c r="R61" i="29" a="1"/>
  <c r="R61" i="29" s="1"/>
  <c r="Q59" i="29"/>
  <c r="Q61" i="29" a="1"/>
  <c r="Q61" i="29" s="1"/>
  <c r="Q58" i="29"/>
  <c r="P59" i="29"/>
  <c r="P61" i="29" a="1"/>
  <c r="P61" i="29" s="1"/>
  <c r="P58" i="29"/>
  <c r="K58" i="29"/>
  <c r="K62" i="29" a="1"/>
  <c r="K62" i="29" s="1"/>
  <c r="W46" i="29"/>
  <c r="W47" i="29"/>
  <c r="V47" i="29"/>
  <c r="V46" i="29"/>
  <c r="U46" i="29"/>
  <c r="U47" i="29"/>
  <c r="T46" i="29"/>
  <c r="T47" i="29"/>
  <c r="S46" i="29"/>
  <c r="S47" i="29"/>
  <c r="R46" i="29"/>
  <c r="R47" i="29"/>
  <c r="Q47" i="29"/>
  <c r="Q46" i="29"/>
  <c r="P47" i="29"/>
  <c r="P46" i="29"/>
  <c r="K48" i="29" a="1"/>
  <c r="K48" i="29" s="1"/>
  <c r="K46" i="29"/>
  <c r="W25" i="29" a="1"/>
  <c r="W25" i="29" s="1"/>
  <c r="AE5" i="29" s="1"/>
  <c r="W22" i="29"/>
  <c r="W23" i="29"/>
  <c r="V22" i="29"/>
  <c r="V25" i="29" a="1"/>
  <c r="V25" i="29" s="1"/>
  <c r="AE4" i="29" s="1"/>
  <c r="V23" i="29"/>
  <c r="U25" i="29" a="1"/>
  <c r="U25" i="29" s="1"/>
  <c r="AD5" i="29" s="1"/>
  <c r="U22" i="29"/>
  <c r="U23" i="29"/>
  <c r="T22" i="29"/>
  <c r="T23" i="29"/>
  <c r="T25" i="29" a="1"/>
  <c r="T25" i="29" s="1"/>
  <c r="AD4" i="29" s="1"/>
  <c r="S25" i="29" a="1"/>
  <c r="S25" i="29" s="1"/>
  <c r="AC5" i="29" s="1"/>
  <c r="S22" i="29"/>
  <c r="S23" i="29"/>
  <c r="R25" i="29" a="1"/>
  <c r="R25" i="29" s="1"/>
  <c r="AC4" i="29" s="1"/>
  <c r="R23" i="29"/>
  <c r="R22" i="29"/>
  <c r="Q22" i="29"/>
  <c r="Q23" i="29"/>
  <c r="Q25" i="29" a="1"/>
  <c r="Q25" i="29" s="1"/>
  <c r="AB5" i="29" s="1"/>
  <c r="P25" i="29" a="1"/>
  <c r="P25" i="29" s="1"/>
  <c r="AB4" i="29" s="1"/>
  <c r="P22" i="29"/>
  <c r="P23" i="29"/>
  <c r="AI8" i="29"/>
  <c r="AI9" i="29"/>
  <c r="AK8" i="29"/>
  <c r="AK9" i="29"/>
  <c r="K26" i="29" a="1"/>
  <c r="K26" i="29" s="1"/>
  <c r="K22" i="29"/>
  <c r="W10" i="29"/>
  <c r="W11" i="29"/>
  <c r="V11" i="29"/>
  <c r="V10" i="29"/>
  <c r="U10" i="29"/>
  <c r="U11" i="29"/>
  <c r="T10" i="29"/>
  <c r="T11" i="29"/>
  <c r="S10" i="29"/>
  <c r="S11" i="29"/>
  <c r="R11" i="29"/>
  <c r="R10" i="29"/>
  <c r="Q10" i="29"/>
  <c r="Q11" i="29"/>
  <c r="P11" i="29"/>
  <c r="P10" i="29"/>
  <c r="AJ9" i="29"/>
  <c r="AJ8" i="29"/>
  <c r="AL8" i="29"/>
  <c r="AL9" i="29"/>
  <c r="K12" i="29" a="1"/>
  <c r="K12" i="29" s="1"/>
  <c r="K10" i="29"/>
  <c r="L121" i="21"/>
  <c r="W239" i="28"/>
  <c r="W238" i="28"/>
  <c r="W241" i="28" a="1"/>
  <c r="W241" i="28" s="1"/>
  <c r="V241" i="28" a="1"/>
  <c r="V241" i="28" s="1"/>
  <c r="V238" i="28"/>
  <c r="V239" i="28"/>
  <c r="U241" i="28" a="1"/>
  <c r="U241" i="28" s="1"/>
  <c r="U239" i="28"/>
  <c r="U238" i="28"/>
  <c r="T241" i="28" a="1"/>
  <c r="T241" i="28" s="1"/>
  <c r="T239" i="28"/>
  <c r="T238" i="28"/>
  <c r="S239" i="28"/>
  <c r="S238" i="28"/>
  <c r="S241" i="28" a="1"/>
  <c r="S241" i="28" s="1"/>
  <c r="R238" i="28"/>
  <c r="R241" i="28" a="1"/>
  <c r="R241" i="28" s="1"/>
  <c r="R239" i="28"/>
  <c r="Q241" i="28" a="1"/>
  <c r="Q241" i="28" s="1"/>
  <c r="Q239" i="28"/>
  <c r="Q238" i="28"/>
  <c r="P241" i="28" a="1"/>
  <c r="P241" i="28" s="1"/>
  <c r="P238" i="28"/>
  <c r="P239" i="28"/>
  <c r="K238" i="28"/>
  <c r="K242" i="28" a="1"/>
  <c r="K242" i="28" s="1"/>
  <c r="W227" i="28"/>
  <c r="W226" i="28"/>
  <c r="V227" i="28"/>
  <c r="V226" i="28"/>
  <c r="U226" i="28"/>
  <c r="U227" i="28"/>
  <c r="T227" i="28"/>
  <c r="T226" i="28"/>
  <c r="S226" i="28"/>
  <c r="S227" i="28"/>
  <c r="R226" i="28"/>
  <c r="R227" i="28"/>
  <c r="Q226" i="28"/>
  <c r="Q227" i="28"/>
  <c r="P227" i="28"/>
  <c r="P226" i="28"/>
  <c r="K226" i="28"/>
  <c r="K228" i="28" a="1"/>
  <c r="K228" i="28" s="1"/>
  <c r="W205" i="28" a="1"/>
  <c r="W205" i="28" s="1"/>
  <c r="W203" i="28"/>
  <c r="W202" i="28"/>
  <c r="V205" i="28" a="1"/>
  <c r="V205" i="28" s="1"/>
  <c r="V202" i="28"/>
  <c r="V203" i="28"/>
  <c r="U203" i="28"/>
  <c r="U202" i="28"/>
  <c r="U205" i="28" a="1"/>
  <c r="U205" i="28" s="1"/>
  <c r="T203" i="28"/>
  <c r="T205" i="28" a="1"/>
  <c r="T205" i="28" s="1"/>
  <c r="T202" i="28"/>
  <c r="S205" i="28" a="1"/>
  <c r="S205" i="28" s="1"/>
  <c r="S203" i="28"/>
  <c r="S202" i="28"/>
  <c r="R202" i="28"/>
  <c r="R203" i="28"/>
  <c r="R205" i="28" a="1"/>
  <c r="R205" i="28" s="1"/>
  <c r="Q203" i="28"/>
  <c r="Q205" i="28" a="1"/>
  <c r="Q205" i="28" s="1"/>
  <c r="Q202" i="28"/>
  <c r="P203" i="28"/>
  <c r="P202" i="28"/>
  <c r="P205" i="28" a="1"/>
  <c r="P205" i="28" s="1"/>
  <c r="K202" i="28"/>
  <c r="K206" i="28" a="1"/>
  <c r="K206" i="28" s="1"/>
  <c r="W190" i="28"/>
  <c r="W191" i="28"/>
  <c r="V191" i="28"/>
  <c r="V190" i="28"/>
  <c r="U191" i="28"/>
  <c r="U190" i="28"/>
  <c r="T190" i="28"/>
  <c r="T191" i="28"/>
  <c r="S190" i="28"/>
  <c r="S191" i="28"/>
  <c r="R191" i="28"/>
  <c r="R190" i="28"/>
  <c r="Q191" i="28"/>
  <c r="Q190" i="28"/>
  <c r="P190" i="28"/>
  <c r="P191" i="28"/>
  <c r="K190" i="28"/>
  <c r="K192" i="28" a="1"/>
  <c r="K192" i="28" s="1"/>
  <c r="W167" i="28"/>
  <c r="W169" i="28" a="1"/>
  <c r="W169" i="28" s="1"/>
  <c r="W166" i="28"/>
  <c r="V169" i="28" a="1"/>
  <c r="V169" i="28" s="1"/>
  <c r="V166" i="28"/>
  <c r="V167" i="28"/>
  <c r="U167" i="28"/>
  <c r="U169" i="28" a="1"/>
  <c r="U169" i="28" s="1"/>
  <c r="U166" i="28"/>
  <c r="T166" i="28"/>
  <c r="T167" i="28"/>
  <c r="T169" i="28" a="1"/>
  <c r="T169" i="28" s="1"/>
  <c r="S169" i="28" a="1"/>
  <c r="S169" i="28" s="1"/>
  <c r="S167" i="28"/>
  <c r="S166" i="28"/>
  <c r="R167" i="28"/>
  <c r="R169" i="28" a="1"/>
  <c r="R169" i="28" s="1"/>
  <c r="R166" i="28"/>
  <c r="Q166" i="28"/>
  <c r="Q167" i="28"/>
  <c r="Q169" i="28" a="1"/>
  <c r="Q169" i="28" s="1"/>
  <c r="P167" i="28"/>
  <c r="P169" i="28" a="1"/>
  <c r="P169" i="28" s="1"/>
  <c r="P166" i="28"/>
  <c r="K170" i="28" a="1"/>
  <c r="K170" i="28" s="1"/>
  <c r="K166" i="28"/>
  <c r="W154" i="28"/>
  <c r="W155" i="28"/>
  <c r="V155" i="28"/>
  <c r="V154" i="28"/>
  <c r="U154" i="28"/>
  <c r="U155" i="28"/>
  <c r="T155" i="28"/>
  <c r="T154" i="28"/>
  <c r="S154" i="28"/>
  <c r="S155" i="28"/>
  <c r="R155" i="28"/>
  <c r="R154" i="28"/>
  <c r="Q154" i="28"/>
  <c r="Q155" i="28"/>
  <c r="P155" i="28"/>
  <c r="P154" i="28"/>
  <c r="K156" i="28" a="1"/>
  <c r="K156" i="28" s="1"/>
  <c r="K154" i="28"/>
  <c r="W130" i="28"/>
  <c r="W133" i="28" a="1"/>
  <c r="W133" i="28" s="1"/>
  <c r="W131" i="28"/>
  <c r="V133" i="28" a="1"/>
  <c r="V133" i="28" s="1"/>
  <c r="V130" i="28"/>
  <c r="V131" i="28"/>
  <c r="U131" i="28"/>
  <c r="U130" i="28"/>
  <c r="U133" i="28" a="1"/>
  <c r="U133" i="28" s="1"/>
  <c r="T133" i="28" a="1"/>
  <c r="T133" i="28" s="1"/>
  <c r="T130" i="28"/>
  <c r="T131" i="28"/>
  <c r="S130" i="28"/>
  <c r="S131" i="28"/>
  <c r="S133" i="28" a="1"/>
  <c r="S133" i="28" s="1"/>
  <c r="R133" i="28" a="1"/>
  <c r="R133" i="28" s="1"/>
  <c r="R130" i="28"/>
  <c r="R131" i="28"/>
  <c r="Q133" i="28" a="1"/>
  <c r="Q133" i="28" s="1"/>
  <c r="Q131" i="28"/>
  <c r="Q130" i="28"/>
  <c r="P131" i="28"/>
  <c r="P130" i="28"/>
  <c r="P133" i="28" a="1"/>
  <c r="P133" i="28" s="1"/>
  <c r="K134" i="28" a="1"/>
  <c r="K134" i="28" s="1"/>
  <c r="K130" i="28"/>
  <c r="W118" i="28"/>
  <c r="W119" i="28"/>
  <c r="V119" i="28"/>
  <c r="V118" i="28"/>
  <c r="U119" i="28"/>
  <c r="U118" i="28"/>
  <c r="T118" i="28"/>
  <c r="T119" i="28"/>
  <c r="S119" i="28"/>
  <c r="S118" i="28"/>
  <c r="R119" i="28"/>
  <c r="R118" i="28"/>
  <c r="Q119" i="28"/>
  <c r="Q118" i="28"/>
  <c r="P118" i="28"/>
  <c r="P119" i="28"/>
  <c r="K120" i="28" a="1"/>
  <c r="K120" i="28" s="1"/>
  <c r="K118" i="28"/>
  <c r="W97" i="28" a="1"/>
  <c r="W97" i="28" s="1"/>
  <c r="W94" i="28"/>
  <c r="W95" i="28"/>
  <c r="V94" i="28"/>
  <c r="V97" i="28" a="1"/>
  <c r="V97" i="28" s="1"/>
  <c r="V95" i="28"/>
  <c r="U95" i="28"/>
  <c r="U94" i="28"/>
  <c r="U97" i="28" a="1"/>
  <c r="U97" i="28" s="1"/>
  <c r="T95" i="28"/>
  <c r="T97" i="28" a="1"/>
  <c r="T97" i="28" s="1"/>
  <c r="T94" i="28"/>
  <c r="S94" i="28"/>
  <c r="S95" i="28"/>
  <c r="S97" i="28" a="1"/>
  <c r="S97" i="28" s="1"/>
  <c r="R94" i="28"/>
  <c r="R95" i="28"/>
  <c r="R97" i="28" a="1"/>
  <c r="R97" i="28" s="1"/>
  <c r="Q95" i="28"/>
  <c r="Q97" i="28" a="1"/>
  <c r="Q97" i="28" s="1"/>
  <c r="Q94" i="28"/>
  <c r="P95" i="28"/>
  <c r="P97" i="28" a="1"/>
  <c r="P97" i="28" s="1"/>
  <c r="P94" i="28"/>
  <c r="K94" i="28"/>
  <c r="K98" i="28" a="1"/>
  <c r="K98" i="28" s="1"/>
  <c r="W83" i="28"/>
  <c r="W82" i="28"/>
  <c r="V83" i="28"/>
  <c r="V82" i="28"/>
  <c r="U83" i="28"/>
  <c r="U82" i="28"/>
  <c r="T83" i="28"/>
  <c r="T82" i="28"/>
  <c r="S82" i="28"/>
  <c r="S83" i="28"/>
  <c r="R82" i="28"/>
  <c r="R83" i="28"/>
  <c r="Q83" i="28"/>
  <c r="Q82" i="28"/>
  <c r="P83" i="28"/>
  <c r="P82" i="28"/>
  <c r="K84" i="28" a="1"/>
  <c r="K84" i="28" s="1"/>
  <c r="K82" i="28"/>
  <c r="W59" i="28"/>
  <c r="W61" i="28" a="1"/>
  <c r="W61" i="28" s="1"/>
  <c r="W58" i="28"/>
  <c r="V61" i="28" a="1"/>
  <c r="V61" i="28" s="1"/>
  <c r="V59" i="28"/>
  <c r="V58" i="28"/>
  <c r="U58" i="28"/>
  <c r="U61" i="28" a="1"/>
  <c r="U61" i="28" s="1"/>
  <c r="U59" i="28"/>
  <c r="T61" i="28" a="1"/>
  <c r="T61" i="28" s="1"/>
  <c r="T58" i="28"/>
  <c r="T59" i="28"/>
  <c r="S61" i="28" a="1"/>
  <c r="S61" i="28" s="1"/>
  <c r="S59" i="28"/>
  <c r="S58" i="28"/>
  <c r="R59" i="28"/>
  <c r="R61" i="28" a="1"/>
  <c r="R61" i="28" s="1"/>
  <c r="R58" i="28"/>
  <c r="Q58" i="28"/>
  <c r="Q61" i="28" a="1"/>
  <c r="Q61" i="28" s="1"/>
  <c r="Q59" i="28"/>
  <c r="P59" i="28"/>
  <c r="P61" i="28" a="1"/>
  <c r="P61" i="28" s="1"/>
  <c r="P58" i="28"/>
  <c r="K58" i="28"/>
  <c r="K62" i="28" a="1"/>
  <c r="K62" i="28" s="1"/>
  <c r="W46" i="28"/>
  <c r="W47" i="28"/>
  <c r="V47" i="28"/>
  <c r="V46" i="28"/>
  <c r="U46" i="28"/>
  <c r="U47" i="28"/>
  <c r="T46" i="28"/>
  <c r="T47" i="28"/>
  <c r="S47" i="28"/>
  <c r="S46" i="28"/>
  <c r="R47" i="28"/>
  <c r="R46" i="28"/>
  <c r="Q47" i="28"/>
  <c r="Q46" i="28"/>
  <c r="P46" i="28"/>
  <c r="P47" i="28"/>
  <c r="K48" i="28" a="1"/>
  <c r="K48" i="28" s="1"/>
  <c r="K46" i="28"/>
  <c r="W25" i="28" a="1"/>
  <c r="W25" i="28" s="1"/>
  <c r="AE5" i="28" s="1"/>
  <c r="W22" i="28"/>
  <c r="W23" i="28"/>
  <c r="V23" i="28"/>
  <c r="V25" i="28" a="1"/>
  <c r="V25" i="28" s="1"/>
  <c r="AE4" i="28" s="1"/>
  <c r="V22" i="28"/>
  <c r="U25" i="28" a="1"/>
  <c r="U25" i="28" s="1"/>
  <c r="AD5" i="28" s="1"/>
  <c r="U22" i="28"/>
  <c r="U23" i="28"/>
  <c r="T25" i="28" a="1"/>
  <c r="T25" i="28" s="1"/>
  <c r="AD4" i="28" s="1"/>
  <c r="T23" i="28"/>
  <c r="T22" i="28"/>
  <c r="S23" i="28"/>
  <c r="S25" i="28" a="1"/>
  <c r="S25" i="28" s="1"/>
  <c r="AC5" i="28" s="1"/>
  <c r="S22" i="28"/>
  <c r="R23" i="28"/>
  <c r="R22" i="28"/>
  <c r="R25" i="28" a="1"/>
  <c r="R25" i="28" s="1"/>
  <c r="AC4" i="28" s="1"/>
  <c r="Q22" i="28"/>
  <c r="Q25" i="28" a="1"/>
  <c r="Q25" i="28" s="1"/>
  <c r="AB5" i="28" s="1"/>
  <c r="Q23" i="28"/>
  <c r="P25" i="28" a="1"/>
  <c r="P25" i="28" s="1"/>
  <c r="AB4" i="28" s="1"/>
  <c r="P23" i="28"/>
  <c r="P22" i="28"/>
  <c r="AI8" i="28"/>
  <c r="AK8" i="28"/>
  <c r="AK9" i="28"/>
  <c r="AI9" i="28"/>
  <c r="K22" i="28"/>
  <c r="K26" i="28" a="1"/>
  <c r="K26" i="28" s="1"/>
  <c r="W10" i="28"/>
  <c r="W11" i="28"/>
  <c r="V10" i="28"/>
  <c r="V11" i="28"/>
  <c r="U11" i="28"/>
  <c r="U10" i="28"/>
  <c r="T10" i="28"/>
  <c r="T11" i="28"/>
  <c r="S10" i="28"/>
  <c r="S11" i="28"/>
  <c r="R10" i="28"/>
  <c r="R11" i="28"/>
  <c r="Q11" i="28"/>
  <c r="Q10" i="28"/>
  <c r="P10" i="28"/>
  <c r="P11" i="28"/>
  <c r="AL8" i="28"/>
  <c r="AJ9" i="28"/>
  <c r="AJ8" i="28"/>
  <c r="AL9" i="28"/>
  <c r="K10" i="28"/>
  <c r="K12" i="28" a="1"/>
  <c r="K12" i="28" s="1"/>
  <c r="L193" i="21"/>
  <c r="L157" i="21"/>
  <c r="L85" i="21"/>
  <c r="W241" i="27" a="1"/>
  <c r="W241" i="27" s="1"/>
  <c r="W239" i="27"/>
  <c r="W238" i="27"/>
  <c r="V241" i="27" a="1"/>
  <c r="V241" i="27" s="1"/>
  <c r="V238" i="27"/>
  <c r="V239" i="27"/>
  <c r="U239" i="27"/>
  <c r="U241" i="27" a="1"/>
  <c r="U241" i="27" s="1"/>
  <c r="U238" i="27"/>
  <c r="T238" i="27"/>
  <c r="T241" i="27" a="1"/>
  <c r="T241" i="27" s="1"/>
  <c r="T239" i="27"/>
  <c r="S239" i="27"/>
  <c r="S238" i="27"/>
  <c r="S241" i="27" a="1"/>
  <c r="S241" i="27" s="1"/>
  <c r="R238" i="27"/>
  <c r="R239" i="27"/>
  <c r="R241" i="27" a="1"/>
  <c r="R241" i="27" s="1"/>
  <c r="Q238" i="27"/>
  <c r="Q239" i="27"/>
  <c r="Q241" i="27" a="1"/>
  <c r="Q241" i="27" s="1"/>
  <c r="P239" i="27"/>
  <c r="P241" i="27" a="1"/>
  <c r="P241" i="27" s="1"/>
  <c r="P238" i="27"/>
  <c r="K238" i="27"/>
  <c r="K242" i="27" a="1"/>
  <c r="K242" i="27" s="1"/>
  <c r="W226" i="27"/>
  <c r="W227" i="27"/>
  <c r="V226" i="27"/>
  <c r="V227" i="27"/>
  <c r="U226" i="27"/>
  <c r="U227" i="27"/>
  <c r="T227" i="27"/>
  <c r="T226" i="27"/>
  <c r="S227" i="27"/>
  <c r="S226" i="27"/>
  <c r="R226" i="27"/>
  <c r="R227" i="27"/>
  <c r="Q226" i="27"/>
  <c r="Q227" i="27"/>
  <c r="P227" i="27"/>
  <c r="P226" i="27"/>
  <c r="K228" i="27" a="1"/>
  <c r="K228" i="27" s="1"/>
  <c r="K226" i="27"/>
  <c r="W203" i="27"/>
  <c r="W205" i="27" a="1"/>
  <c r="W205" i="27" s="1"/>
  <c r="W202" i="27"/>
  <c r="V203" i="27"/>
  <c r="V205" i="27" a="1"/>
  <c r="V205" i="27" s="1"/>
  <c r="V202" i="27"/>
  <c r="U205" i="27" a="1"/>
  <c r="U205" i="27" s="1"/>
  <c r="U202" i="27"/>
  <c r="U203" i="27"/>
  <c r="T203" i="27"/>
  <c r="T202" i="27"/>
  <c r="T205" i="27" a="1"/>
  <c r="T205" i="27" s="1"/>
  <c r="S205" i="27" a="1"/>
  <c r="S205" i="27" s="1"/>
  <c r="S202" i="27"/>
  <c r="S203" i="27"/>
  <c r="R205" i="27" a="1"/>
  <c r="R205" i="27" s="1"/>
  <c r="R203" i="27"/>
  <c r="R202" i="27"/>
  <c r="Q205" i="27" a="1"/>
  <c r="Q205" i="27" s="1"/>
  <c r="Q203" i="27"/>
  <c r="Q202" i="27"/>
  <c r="P202" i="27"/>
  <c r="P203" i="27"/>
  <c r="P205" i="27" a="1"/>
  <c r="P205" i="27" s="1"/>
  <c r="K206" i="27" a="1"/>
  <c r="K206" i="27" s="1"/>
  <c r="K202" i="27"/>
  <c r="W191" i="27"/>
  <c r="W190" i="27"/>
  <c r="V191" i="27"/>
  <c r="V190" i="27"/>
  <c r="U191" i="27"/>
  <c r="U190" i="27"/>
  <c r="T191" i="27"/>
  <c r="T190" i="27"/>
  <c r="S190" i="27"/>
  <c r="S191" i="27"/>
  <c r="R191" i="27"/>
  <c r="R190" i="27"/>
  <c r="Q191" i="27"/>
  <c r="Q190" i="27"/>
  <c r="P191" i="27"/>
  <c r="P190" i="27"/>
  <c r="K190" i="27"/>
  <c r="K192" i="27" a="1"/>
  <c r="K192" i="27" s="1"/>
  <c r="W167" i="27"/>
  <c r="W166" i="27"/>
  <c r="W169" i="27" a="1"/>
  <c r="W169" i="27" s="1"/>
  <c r="V166" i="27"/>
  <c r="V169" i="27" a="1"/>
  <c r="V169" i="27" s="1"/>
  <c r="V167" i="27"/>
  <c r="U167" i="27"/>
  <c r="U166" i="27"/>
  <c r="U169" i="27" a="1"/>
  <c r="U169" i="27" s="1"/>
  <c r="T166" i="27"/>
  <c r="T169" i="27" a="1"/>
  <c r="T169" i="27" s="1"/>
  <c r="T167" i="27"/>
  <c r="S166" i="27"/>
  <c r="S169" i="27" a="1"/>
  <c r="S169" i="27" s="1"/>
  <c r="S167" i="27"/>
  <c r="R167" i="27"/>
  <c r="R166" i="27"/>
  <c r="R169" i="27" a="1"/>
  <c r="R169" i="27" s="1"/>
  <c r="Q169" i="27" a="1"/>
  <c r="Q169" i="27" s="1"/>
  <c r="Q167" i="27"/>
  <c r="Q166" i="27"/>
  <c r="P167" i="27"/>
  <c r="P169" i="27" a="1"/>
  <c r="P169" i="27" s="1"/>
  <c r="P166" i="27"/>
  <c r="K170" i="27" a="1"/>
  <c r="K170" i="27" s="1"/>
  <c r="K166" i="27"/>
  <c r="W154" i="27"/>
  <c r="W155" i="27"/>
  <c r="V154" i="27"/>
  <c r="V155" i="27"/>
  <c r="U155" i="27"/>
  <c r="U154" i="27"/>
  <c r="T154" i="27"/>
  <c r="T155" i="27"/>
  <c r="S155" i="27"/>
  <c r="S154" i="27"/>
  <c r="R154" i="27"/>
  <c r="R155" i="27"/>
  <c r="Q154" i="27"/>
  <c r="Q155" i="27"/>
  <c r="P154" i="27"/>
  <c r="P155" i="27"/>
  <c r="K156" i="27" a="1"/>
  <c r="K156" i="27" s="1"/>
  <c r="K154" i="27"/>
  <c r="W131" i="27"/>
  <c r="W130" i="27"/>
  <c r="W133" i="27" a="1"/>
  <c r="W133" i="27" s="1"/>
  <c r="V133" i="27" a="1"/>
  <c r="V133" i="27" s="1"/>
  <c r="V131" i="27"/>
  <c r="V130" i="27"/>
  <c r="U133" i="27" a="1"/>
  <c r="U133" i="27" s="1"/>
  <c r="U130" i="27"/>
  <c r="U131" i="27"/>
  <c r="T133" i="27" a="1"/>
  <c r="T133" i="27" s="1"/>
  <c r="T131" i="27"/>
  <c r="T130" i="27"/>
  <c r="S131" i="27"/>
  <c r="S133" i="27" a="1"/>
  <c r="S133" i="27" s="1"/>
  <c r="S130" i="27"/>
  <c r="R130" i="27"/>
  <c r="R131" i="27"/>
  <c r="R133" i="27" a="1"/>
  <c r="R133" i="27" s="1"/>
  <c r="Q133" i="27" a="1"/>
  <c r="Q133" i="27" s="1"/>
  <c r="Q130" i="27"/>
  <c r="Q131" i="27"/>
  <c r="P130" i="27"/>
  <c r="P133" i="27" a="1"/>
  <c r="P133" i="27" s="1"/>
  <c r="P131" i="27"/>
  <c r="K130" i="27"/>
  <c r="K134" i="27" a="1"/>
  <c r="K134" i="27" s="1"/>
  <c r="W118" i="27"/>
  <c r="W119" i="27"/>
  <c r="V118" i="27"/>
  <c r="V119" i="27"/>
  <c r="U119" i="27"/>
  <c r="U118" i="27"/>
  <c r="T119" i="27"/>
  <c r="T118" i="27"/>
  <c r="S118" i="27"/>
  <c r="S119" i="27"/>
  <c r="R119" i="27"/>
  <c r="R118" i="27"/>
  <c r="Q118" i="27"/>
  <c r="Q119" i="27"/>
  <c r="P119" i="27"/>
  <c r="P118" i="27"/>
  <c r="K118" i="27"/>
  <c r="K120" i="27" a="1"/>
  <c r="K120" i="27" s="1"/>
  <c r="W94" i="27"/>
  <c r="W95" i="27"/>
  <c r="W97" i="27" a="1"/>
  <c r="W97" i="27" s="1"/>
  <c r="V95" i="27"/>
  <c r="V97" i="27" a="1"/>
  <c r="V97" i="27" s="1"/>
  <c r="V94" i="27"/>
  <c r="U97" i="27" a="1"/>
  <c r="U97" i="27" s="1"/>
  <c r="U94" i="27"/>
  <c r="U95" i="27"/>
  <c r="T97" i="27" a="1"/>
  <c r="T97" i="27" s="1"/>
  <c r="T94" i="27"/>
  <c r="T95" i="27"/>
  <c r="S94" i="27"/>
  <c r="S95" i="27"/>
  <c r="S97" i="27" a="1"/>
  <c r="S97" i="27" s="1"/>
  <c r="R95" i="27"/>
  <c r="R94" i="27"/>
  <c r="R97" i="27" a="1"/>
  <c r="R97" i="27" s="1"/>
  <c r="Q97" i="27" a="1"/>
  <c r="Q97" i="27" s="1"/>
  <c r="Q94" i="27"/>
  <c r="Q95" i="27"/>
  <c r="P97" i="27" a="1"/>
  <c r="P97" i="27" s="1"/>
  <c r="P94" i="27"/>
  <c r="P95" i="27"/>
  <c r="K94" i="27"/>
  <c r="K98" i="27" a="1"/>
  <c r="K98" i="27" s="1"/>
  <c r="W83" i="27"/>
  <c r="W82" i="27"/>
  <c r="V83" i="27"/>
  <c r="V82" i="27"/>
  <c r="U82" i="27"/>
  <c r="U83" i="27"/>
  <c r="T82" i="27"/>
  <c r="T83" i="27"/>
  <c r="S83" i="27"/>
  <c r="S82" i="27"/>
  <c r="R82" i="27"/>
  <c r="R83" i="27"/>
  <c r="Q83" i="27"/>
  <c r="Q82" i="27"/>
  <c r="P83" i="27"/>
  <c r="P82" i="27"/>
  <c r="K84" i="27" a="1"/>
  <c r="K84" i="27" s="1"/>
  <c r="K82" i="27"/>
  <c r="W59" i="27"/>
  <c r="W61" i="27" a="1"/>
  <c r="W61" i="27" s="1"/>
  <c r="W58" i="27"/>
  <c r="V61" i="27" a="1"/>
  <c r="V61" i="27" s="1"/>
  <c r="V58" i="27"/>
  <c r="V59" i="27"/>
  <c r="U59" i="27"/>
  <c r="U58" i="27"/>
  <c r="U61" i="27" a="1"/>
  <c r="U61" i="27" s="1"/>
  <c r="T58" i="27"/>
  <c r="T61" i="27" a="1"/>
  <c r="T61" i="27" s="1"/>
  <c r="T59" i="27"/>
  <c r="S59" i="27"/>
  <c r="S61" i="27" a="1"/>
  <c r="S61" i="27" s="1"/>
  <c r="S58" i="27"/>
  <c r="R61" i="27" a="1"/>
  <c r="R61" i="27" s="1"/>
  <c r="R59" i="27"/>
  <c r="R58" i="27"/>
  <c r="Q59" i="27"/>
  <c r="Q58" i="27"/>
  <c r="Q61" i="27" a="1"/>
  <c r="Q61" i="27" s="1"/>
  <c r="P61" i="27" a="1"/>
  <c r="P61" i="27" s="1"/>
  <c r="P58" i="27"/>
  <c r="P59" i="27"/>
  <c r="K58" i="27"/>
  <c r="K62" i="27" a="1"/>
  <c r="K62" i="27" s="1"/>
  <c r="W46" i="27"/>
  <c r="W47" i="27"/>
  <c r="V47" i="27"/>
  <c r="V46" i="27"/>
  <c r="U46" i="27"/>
  <c r="U47" i="27"/>
  <c r="T46" i="27"/>
  <c r="T47" i="27"/>
  <c r="S47" i="27"/>
  <c r="S46" i="27"/>
  <c r="R46" i="27"/>
  <c r="R47" i="27"/>
  <c r="Q46" i="27"/>
  <c r="Q47" i="27"/>
  <c r="P47" i="27"/>
  <c r="P46" i="27"/>
  <c r="K48" i="27" a="1"/>
  <c r="K48" i="27" s="1"/>
  <c r="K46" i="27"/>
  <c r="W25" i="27" a="1"/>
  <c r="W25" i="27" s="1"/>
  <c r="AE5" i="27" s="1"/>
  <c r="W22" i="27"/>
  <c r="W23" i="27"/>
  <c r="V23" i="27"/>
  <c r="V22" i="27"/>
  <c r="V25" i="27" a="1"/>
  <c r="V25" i="27" s="1"/>
  <c r="AE4" i="27" s="1"/>
  <c r="U23" i="27"/>
  <c r="U22" i="27"/>
  <c r="U25" i="27" a="1"/>
  <c r="U25" i="27" s="1"/>
  <c r="AD5" i="27" s="1"/>
  <c r="T25" i="27" a="1"/>
  <c r="T25" i="27" s="1"/>
  <c r="AD4" i="27" s="1"/>
  <c r="T23" i="27"/>
  <c r="T22" i="27"/>
  <c r="S22" i="27"/>
  <c r="S25" i="27" a="1"/>
  <c r="S25" i="27" s="1"/>
  <c r="AC5" i="27" s="1"/>
  <c r="S23" i="27"/>
  <c r="R25" i="27" a="1"/>
  <c r="R25" i="27" s="1"/>
  <c r="AC4" i="27" s="1"/>
  <c r="R23" i="27"/>
  <c r="R22" i="27"/>
  <c r="Q25" i="27" a="1"/>
  <c r="Q25" i="27" s="1"/>
  <c r="AB5" i="27" s="1"/>
  <c r="Q23" i="27"/>
  <c r="Q22" i="27"/>
  <c r="P23" i="27"/>
  <c r="P25" i="27" a="1"/>
  <c r="P25" i="27" s="1"/>
  <c r="AB4" i="27" s="1"/>
  <c r="P22" i="27"/>
  <c r="AK8" i="27"/>
  <c r="AI8" i="27"/>
  <c r="AK9" i="27"/>
  <c r="AI9" i="27"/>
  <c r="K22" i="27"/>
  <c r="K26" i="27" a="1"/>
  <c r="K26" i="27" s="1"/>
  <c r="W11" i="27"/>
  <c r="W10" i="27"/>
  <c r="V11" i="27"/>
  <c r="V10" i="27"/>
  <c r="U10" i="27"/>
  <c r="U11" i="27"/>
  <c r="T10" i="27"/>
  <c r="T11" i="27"/>
  <c r="S11" i="27"/>
  <c r="S10" i="27"/>
  <c r="R10" i="27"/>
  <c r="R11" i="27"/>
  <c r="Q10" i="27"/>
  <c r="Q11" i="27"/>
  <c r="P11" i="27"/>
  <c r="P10" i="27"/>
  <c r="AJ9" i="27"/>
  <c r="AJ8" i="27"/>
  <c r="AL9" i="27"/>
  <c r="AL8" i="27"/>
  <c r="K10" i="27"/>
  <c r="K12" i="27" a="1"/>
  <c r="K12" i="27" s="1"/>
  <c r="W241" i="1" a="1"/>
  <c r="W241" i="1" s="1"/>
  <c r="W239" i="1"/>
  <c r="W238" i="1"/>
  <c r="V238" i="1"/>
  <c r="V241" i="1" a="1"/>
  <c r="V241" i="1" s="1"/>
  <c r="V239" i="1"/>
  <c r="U241" i="1" a="1"/>
  <c r="U241" i="1" s="1"/>
  <c r="U239" i="1"/>
  <c r="U238" i="1"/>
  <c r="T239" i="1"/>
  <c r="T238" i="1"/>
  <c r="T241" i="1" a="1"/>
  <c r="T241" i="1" s="1"/>
  <c r="S241" i="1" a="1"/>
  <c r="S241" i="1" s="1"/>
  <c r="S239" i="1"/>
  <c r="S238" i="1"/>
  <c r="R241" i="1" a="1"/>
  <c r="R241" i="1" s="1"/>
  <c r="R238" i="1"/>
  <c r="R239" i="1"/>
  <c r="Q239" i="1"/>
  <c r="Q241" i="1" a="1"/>
  <c r="Q241" i="1" s="1"/>
  <c r="Q238" i="1"/>
  <c r="P241" i="1" a="1"/>
  <c r="P241" i="1" s="1"/>
  <c r="P238" i="1"/>
  <c r="P239" i="1"/>
  <c r="L242" i="21"/>
  <c r="L243" i="21"/>
  <c r="K242" i="1" a="1"/>
  <c r="K242" i="1" s="1"/>
  <c r="K238" i="1"/>
  <c r="W226" i="1"/>
  <c r="W227" i="1"/>
  <c r="V227" i="1"/>
  <c r="V226" i="1"/>
  <c r="U227" i="1"/>
  <c r="U226" i="1"/>
  <c r="T226" i="1"/>
  <c r="T227" i="1"/>
  <c r="S227" i="1"/>
  <c r="S226" i="1"/>
  <c r="R227" i="1"/>
  <c r="R226" i="1"/>
  <c r="Q227" i="1"/>
  <c r="Q226" i="1"/>
  <c r="P227" i="1"/>
  <c r="P226" i="1"/>
  <c r="K228" i="1" a="1"/>
  <c r="K228" i="1" s="1"/>
  <c r="K226" i="1"/>
  <c r="W203" i="1"/>
  <c r="W205" i="1" a="1"/>
  <c r="W205" i="1" s="1"/>
  <c r="W202" i="1"/>
  <c r="V205" i="1" a="1"/>
  <c r="V205" i="1" s="1"/>
  <c r="V203" i="1"/>
  <c r="V202" i="1"/>
  <c r="U205" i="1" a="1"/>
  <c r="U205" i="1" s="1"/>
  <c r="U203" i="1"/>
  <c r="U202" i="1"/>
  <c r="T205" i="1" a="1"/>
  <c r="T205" i="1" s="1"/>
  <c r="T202" i="1"/>
  <c r="T203" i="1"/>
  <c r="S202" i="1"/>
  <c r="S203" i="1"/>
  <c r="S205" i="1" a="1"/>
  <c r="S205" i="1" s="1"/>
  <c r="R205" i="1" a="1"/>
  <c r="R205" i="1" s="1"/>
  <c r="R203" i="1"/>
  <c r="R202" i="1"/>
  <c r="Q203" i="1"/>
  <c r="Q205" i="1" a="1"/>
  <c r="Q205" i="1" s="1"/>
  <c r="Q202" i="1"/>
  <c r="P202" i="1"/>
  <c r="P203" i="1"/>
  <c r="P205" i="1" a="1"/>
  <c r="P205" i="1" s="1"/>
  <c r="L207" i="21"/>
  <c r="L206" i="21"/>
  <c r="K202" i="1"/>
  <c r="K206" i="1" a="1"/>
  <c r="K206" i="1" s="1"/>
  <c r="W191" i="1"/>
  <c r="W190" i="1"/>
  <c r="V190" i="1"/>
  <c r="V191" i="1"/>
  <c r="U190" i="1"/>
  <c r="U191" i="1"/>
  <c r="T190" i="1"/>
  <c r="T191" i="1"/>
  <c r="S191" i="1"/>
  <c r="S190" i="1"/>
  <c r="R191" i="1"/>
  <c r="R190" i="1"/>
  <c r="Q191" i="1"/>
  <c r="Q190" i="1"/>
  <c r="P191" i="1"/>
  <c r="P190" i="1"/>
  <c r="K190" i="1"/>
  <c r="K192" i="1" a="1"/>
  <c r="K192" i="1" s="1"/>
  <c r="W167" i="1"/>
  <c r="W166" i="1"/>
  <c r="W169" i="1" a="1"/>
  <c r="W169" i="1" s="1"/>
  <c r="V169" i="1" a="1"/>
  <c r="V169" i="1" s="1"/>
  <c r="V167" i="1"/>
  <c r="V166" i="1"/>
  <c r="U167" i="1"/>
  <c r="U166" i="1"/>
  <c r="U169" i="1" a="1"/>
  <c r="U169" i="1" s="1"/>
  <c r="T169" i="1" a="1"/>
  <c r="T169" i="1" s="1"/>
  <c r="T166" i="1"/>
  <c r="T167" i="1"/>
  <c r="S167" i="1"/>
  <c r="S169" i="1" a="1"/>
  <c r="S169" i="1" s="1"/>
  <c r="S166" i="1"/>
  <c r="R167" i="1"/>
  <c r="R169" i="1" a="1"/>
  <c r="R169" i="1" s="1"/>
  <c r="R166" i="1"/>
  <c r="Q167" i="1"/>
  <c r="Q169" i="1" a="1"/>
  <c r="Q169" i="1" s="1"/>
  <c r="Q166" i="1"/>
  <c r="P167" i="1"/>
  <c r="P166" i="1"/>
  <c r="P169" i="1" a="1"/>
  <c r="P169" i="1" s="1"/>
  <c r="L170" i="21"/>
  <c r="L171" i="21"/>
  <c r="K170" i="1" a="1"/>
  <c r="K170" i="1" s="1"/>
  <c r="K166" i="1"/>
  <c r="W154" i="1"/>
  <c r="W155" i="1"/>
  <c r="V154" i="1"/>
  <c r="V155" i="1"/>
  <c r="U154" i="1"/>
  <c r="U155" i="1"/>
  <c r="T155" i="1"/>
  <c r="T154" i="1"/>
  <c r="S154" i="1"/>
  <c r="S155" i="1"/>
  <c r="R155" i="1"/>
  <c r="R154" i="1"/>
  <c r="Q154" i="1"/>
  <c r="Q155" i="1"/>
  <c r="P154" i="1"/>
  <c r="P155" i="1"/>
  <c r="K154" i="1"/>
  <c r="K156" i="1" a="1"/>
  <c r="K156" i="1" s="1"/>
  <c r="W133" i="1" a="1"/>
  <c r="W133" i="1" s="1"/>
  <c r="W131" i="1"/>
  <c r="W130" i="1"/>
  <c r="V133" i="1" a="1"/>
  <c r="V133" i="1" s="1"/>
  <c r="V130" i="1"/>
  <c r="V131" i="1"/>
  <c r="U131" i="1"/>
  <c r="U130" i="1"/>
  <c r="U133" i="1" a="1"/>
  <c r="U133" i="1" s="1"/>
  <c r="T130" i="1"/>
  <c r="T131" i="1"/>
  <c r="T133" i="1" a="1"/>
  <c r="T133" i="1" s="1"/>
  <c r="S133" i="1" a="1"/>
  <c r="S133" i="1" s="1"/>
  <c r="S130" i="1"/>
  <c r="S131" i="1"/>
  <c r="R131" i="1"/>
  <c r="R130" i="1"/>
  <c r="R133" i="1" a="1"/>
  <c r="R133" i="1" s="1"/>
  <c r="Q131" i="1"/>
  <c r="Q130" i="1"/>
  <c r="Q133" i="1" a="1"/>
  <c r="Q133" i="1" s="1"/>
  <c r="P130" i="1"/>
  <c r="P131" i="1"/>
  <c r="P133" i="1" a="1"/>
  <c r="P133" i="1" s="1"/>
  <c r="L135" i="21"/>
  <c r="L134" i="21"/>
  <c r="K130" i="1"/>
  <c r="K134" i="1" a="1"/>
  <c r="K134" i="1" s="1"/>
  <c r="W119" i="1"/>
  <c r="W118" i="1"/>
  <c r="V118" i="1"/>
  <c r="V119" i="1"/>
  <c r="U118" i="1"/>
  <c r="U119" i="1"/>
  <c r="T118" i="1"/>
  <c r="T119" i="1"/>
  <c r="S119" i="1"/>
  <c r="S118" i="1"/>
  <c r="R119" i="1"/>
  <c r="R118" i="1"/>
  <c r="Q118" i="1"/>
  <c r="Q119" i="1"/>
  <c r="P118" i="1"/>
  <c r="P119" i="1"/>
  <c r="K118" i="1"/>
  <c r="K120" i="1" a="1"/>
  <c r="K120" i="1" s="1"/>
  <c r="W95" i="1"/>
  <c r="W94" i="1"/>
  <c r="W97" i="1" a="1"/>
  <c r="W97" i="1" s="1"/>
  <c r="V94" i="1"/>
  <c r="V95" i="1"/>
  <c r="V97" i="1" a="1"/>
  <c r="V97" i="1" s="1"/>
  <c r="U97" i="1" a="1"/>
  <c r="U97" i="1" s="1"/>
  <c r="U95" i="1"/>
  <c r="U94" i="1"/>
  <c r="T97" i="1" a="1"/>
  <c r="T97" i="1" s="1"/>
  <c r="T95" i="1"/>
  <c r="T94" i="1"/>
  <c r="S95" i="1"/>
  <c r="S97" i="1" a="1"/>
  <c r="S97" i="1" s="1"/>
  <c r="S94" i="1"/>
  <c r="R94" i="1"/>
  <c r="R95" i="1"/>
  <c r="R97" i="1" a="1"/>
  <c r="R97" i="1" s="1"/>
  <c r="Q97" i="1" a="1"/>
  <c r="Q97" i="1" s="1"/>
  <c r="Q94" i="1"/>
  <c r="Q95" i="1"/>
  <c r="P94" i="1"/>
  <c r="P97" i="1" a="1"/>
  <c r="P97" i="1" s="1"/>
  <c r="P95" i="1"/>
  <c r="L98" i="21"/>
  <c r="L99" i="21"/>
  <c r="K98" i="1" a="1"/>
  <c r="K98" i="1" s="1"/>
  <c r="K94" i="1"/>
  <c r="W82" i="1"/>
  <c r="W83" i="1"/>
  <c r="V83" i="1"/>
  <c r="V82" i="1"/>
  <c r="U82" i="1"/>
  <c r="U83" i="1"/>
  <c r="T83" i="1"/>
  <c r="T82" i="1"/>
  <c r="S83" i="1"/>
  <c r="S82" i="1"/>
  <c r="R82" i="1"/>
  <c r="R83" i="1"/>
  <c r="Q82" i="1"/>
  <c r="Q83" i="1"/>
  <c r="P83" i="1"/>
  <c r="P82" i="1"/>
  <c r="K84" i="1" a="1"/>
  <c r="K84" i="1" s="1"/>
  <c r="K82" i="1"/>
  <c r="W58" i="1"/>
  <c r="W61" i="1" a="1"/>
  <c r="W61" i="1" s="1"/>
  <c r="W59" i="1"/>
  <c r="V61" i="1" a="1"/>
  <c r="V61" i="1" s="1"/>
  <c r="V58" i="1"/>
  <c r="V59" i="1"/>
  <c r="U58" i="1"/>
  <c r="U61" i="1" a="1"/>
  <c r="U61" i="1" s="1"/>
  <c r="U59" i="1"/>
  <c r="T58" i="1"/>
  <c r="T59" i="1"/>
  <c r="T61" i="1" a="1"/>
  <c r="T61" i="1" s="1"/>
  <c r="S59" i="1"/>
  <c r="S58" i="1"/>
  <c r="S61" i="1" a="1"/>
  <c r="S61" i="1" s="1"/>
  <c r="R58" i="1"/>
  <c r="R61" i="1" a="1"/>
  <c r="R61" i="1" s="1"/>
  <c r="R59" i="1"/>
  <c r="Q61" i="1" a="1"/>
  <c r="Q61" i="1" s="1"/>
  <c r="Q59" i="1"/>
  <c r="Q58" i="1"/>
  <c r="P59" i="1"/>
  <c r="P58" i="1"/>
  <c r="P61" i="1" a="1"/>
  <c r="P61" i="1" s="1"/>
  <c r="L62" i="21"/>
  <c r="L63" i="21"/>
  <c r="K58" i="1"/>
  <c r="K62" i="1" a="1"/>
  <c r="K62" i="1" s="1"/>
  <c r="W47" i="1"/>
  <c r="W46" i="1"/>
  <c r="V47" i="1"/>
  <c r="V46" i="1"/>
  <c r="U47" i="1"/>
  <c r="U46" i="1"/>
  <c r="T46" i="1"/>
  <c r="T47" i="1"/>
  <c r="S47" i="1"/>
  <c r="S46" i="1"/>
  <c r="R46" i="1"/>
  <c r="R47" i="1"/>
  <c r="Q47" i="1"/>
  <c r="Q46" i="1"/>
  <c r="P46" i="1"/>
  <c r="P47" i="1"/>
  <c r="K46" i="1"/>
  <c r="K48" i="1" a="1"/>
  <c r="K48" i="1" s="1"/>
  <c r="W23" i="1"/>
  <c r="W25" i="1" a="1"/>
  <c r="W25" i="1" s="1"/>
  <c r="AE5" i="1" s="1"/>
  <c r="W22" i="1"/>
  <c r="V22" i="1"/>
  <c r="V23" i="1"/>
  <c r="V25" i="1" a="1"/>
  <c r="V25" i="1" s="1"/>
  <c r="AE4" i="1" s="1"/>
  <c r="U25" i="1" a="1"/>
  <c r="U25" i="1" s="1"/>
  <c r="AD5" i="1" s="1"/>
  <c r="U22" i="1"/>
  <c r="U23" i="1"/>
  <c r="T25" i="1" a="1"/>
  <c r="T25" i="1" s="1"/>
  <c r="AD4" i="1" s="1"/>
  <c r="T23" i="1"/>
  <c r="T22" i="1"/>
  <c r="S22" i="1"/>
  <c r="S23" i="1"/>
  <c r="S25" i="1" a="1"/>
  <c r="S25" i="1" s="1"/>
  <c r="AC5" i="1" s="1"/>
  <c r="R22" i="1"/>
  <c r="R23" i="1"/>
  <c r="R25" i="1" a="1"/>
  <c r="R25" i="1" s="1"/>
  <c r="AC4" i="1" s="1"/>
  <c r="Q23" i="1"/>
  <c r="Q25" i="1" a="1"/>
  <c r="Q25" i="1" s="1"/>
  <c r="AB5" i="1" s="1"/>
  <c r="Q22" i="1"/>
  <c r="P22" i="1"/>
  <c r="P25" i="1" a="1"/>
  <c r="P25" i="1" s="1"/>
  <c r="AB4" i="1" s="1"/>
  <c r="P23" i="1"/>
  <c r="AK9" i="1"/>
  <c r="L27" i="21"/>
  <c r="AI8" i="1"/>
  <c r="L26" i="21"/>
  <c r="AK8" i="1"/>
  <c r="AI9" i="1"/>
  <c r="K22" i="1"/>
  <c r="K26" i="1" a="1"/>
  <c r="K26" i="1" s="1"/>
  <c r="W10" i="1"/>
  <c r="W11" i="1"/>
  <c r="V11" i="1"/>
  <c r="V10" i="1"/>
  <c r="U10" i="1"/>
  <c r="U11" i="1"/>
  <c r="T10" i="1"/>
  <c r="T11" i="1"/>
  <c r="S11" i="1"/>
  <c r="S10" i="1"/>
  <c r="R10" i="1"/>
  <c r="R11" i="1"/>
  <c r="Q10" i="1"/>
  <c r="Q11" i="1"/>
  <c r="P11" i="1"/>
  <c r="P10" i="1"/>
  <c r="L13" i="21"/>
  <c r="AL8" i="1"/>
  <c r="AJ8" i="1"/>
  <c r="AJ9" i="1"/>
  <c r="AL9" i="1"/>
  <c r="K12" i="1" a="1"/>
  <c r="K12" i="1" s="1"/>
  <c r="K10" i="1"/>
  <c r="K21" i="21"/>
  <c r="L16" i="21"/>
  <c r="Q16" i="21"/>
  <c r="K9" i="21"/>
  <c r="Q4" i="21"/>
  <c r="O29" i="21"/>
  <c r="O34" i="21" s="1"/>
  <c r="P21" i="21"/>
  <c r="N29" i="21"/>
  <c r="P9" i="21"/>
  <c r="L4" i="21"/>
  <c r="L12" i="21" s="1" a="1"/>
  <c r="L12" i="21" s="1"/>
  <c r="L81" i="21"/>
  <c r="L201" i="21"/>
  <c r="L93" i="21"/>
  <c r="L21" i="21"/>
  <c r="L165" i="21"/>
  <c r="L129" i="21"/>
  <c r="L9" i="21"/>
  <c r="K55" i="21"/>
  <c r="L44" i="21"/>
  <c r="S44" i="21"/>
  <c r="R55" i="21"/>
  <c r="S56" i="21"/>
  <c r="L56" i="21"/>
  <c r="O59" i="21"/>
  <c r="R43" i="21"/>
  <c r="K43" i="21"/>
  <c r="N59" i="21"/>
  <c r="L43" i="21"/>
  <c r="L48" i="21" s="1" a="1"/>
  <c r="L48" i="21" s="1"/>
  <c r="N43" i="21"/>
  <c r="V40" i="21"/>
  <c r="W43" i="21"/>
  <c r="V52" i="21"/>
  <c r="W55" i="21"/>
  <c r="L55" i="21"/>
  <c r="O43" i="21"/>
  <c r="O70" i="21" s="1"/>
  <c r="K40" i="21"/>
  <c r="K52" i="21"/>
  <c r="W239" i="21"/>
  <c r="W238" i="21"/>
  <c r="W241" i="21" a="1"/>
  <c r="W241" i="21" s="1"/>
  <c r="V241" i="21" a="1"/>
  <c r="V241" i="21" s="1"/>
  <c r="V238" i="21"/>
  <c r="V239" i="21"/>
  <c r="U239" i="21"/>
  <c r="U238" i="21"/>
  <c r="U241" i="21" a="1"/>
  <c r="U241" i="21" s="1"/>
  <c r="T241" i="21" a="1"/>
  <c r="T241" i="21" s="1"/>
  <c r="T238" i="21"/>
  <c r="T239" i="21"/>
  <c r="S239" i="21"/>
  <c r="S238" i="21"/>
  <c r="S241" i="21" a="1"/>
  <c r="S241" i="21" s="1"/>
  <c r="R241" i="21" a="1"/>
  <c r="R241" i="21" s="1"/>
  <c r="R239" i="21"/>
  <c r="R238" i="21"/>
  <c r="Q239" i="21"/>
  <c r="Q238" i="21"/>
  <c r="Q241" i="21" a="1"/>
  <c r="Q241" i="21" s="1"/>
  <c r="P239" i="21"/>
  <c r="P241" i="21" a="1"/>
  <c r="P241" i="21" s="1"/>
  <c r="P238" i="21"/>
  <c r="L241" i="21" a="1"/>
  <c r="L241" i="21" s="1"/>
  <c r="L239" i="21"/>
  <c r="L238" i="21"/>
  <c r="K241" i="21" a="1"/>
  <c r="K241" i="21" s="1"/>
  <c r="K239" i="21"/>
  <c r="K238" i="21"/>
  <c r="W226" i="21"/>
  <c r="W227" i="21"/>
  <c r="V226" i="21"/>
  <c r="V227" i="21"/>
  <c r="U227" i="21"/>
  <c r="U226" i="21"/>
  <c r="T226" i="21"/>
  <c r="T227" i="21"/>
  <c r="S226" i="21"/>
  <c r="S227" i="21"/>
  <c r="R227" i="21"/>
  <c r="R226" i="21"/>
  <c r="Q227" i="21"/>
  <c r="Q226" i="21"/>
  <c r="P226" i="21"/>
  <c r="P227" i="21"/>
  <c r="K226" i="21"/>
  <c r="K228" i="21" a="1"/>
  <c r="K228" i="21" s="1"/>
  <c r="W202" i="21"/>
  <c r="W205" i="21" a="1"/>
  <c r="W205" i="21" s="1"/>
  <c r="W203" i="21"/>
  <c r="V203" i="21"/>
  <c r="V202" i="21"/>
  <c r="V205" i="21" a="1"/>
  <c r="V205" i="21" s="1"/>
  <c r="U203" i="21"/>
  <c r="U205" i="21" a="1"/>
  <c r="U205" i="21" s="1"/>
  <c r="U202" i="21"/>
  <c r="T205" i="21" a="1"/>
  <c r="T205" i="21" s="1"/>
  <c r="T203" i="21"/>
  <c r="T202" i="21"/>
  <c r="S202" i="21"/>
  <c r="S205" i="21" a="1"/>
  <c r="S205" i="21" s="1"/>
  <c r="S203" i="21"/>
  <c r="R202" i="21"/>
  <c r="R203" i="21"/>
  <c r="R205" i="21" a="1"/>
  <c r="R205" i="21" s="1"/>
  <c r="Q205" i="21" a="1"/>
  <c r="Q205" i="21" s="1"/>
  <c r="Q203" i="21"/>
  <c r="Q202" i="21"/>
  <c r="P205" i="21" a="1"/>
  <c r="P205" i="21" s="1"/>
  <c r="P203" i="21"/>
  <c r="P202" i="21"/>
  <c r="L205" i="21" a="1"/>
  <c r="L205" i="21" s="1"/>
  <c r="L202" i="21"/>
  <c r="L203" i="21"/>
  <c r="K205" i="21" a="1"/>
  <c r="K205" i="21" s="1"/>
  <c r="K203" i="21"/>
  <c r="K202" i="21"/>
  <c r="W191" i="21"/>
  <c r="W190" i="21"/>
  <c r="V191" i="21"/>
  <c r="V190" i="21"/>
  <c r="U191" i="21"/>
  <c r="U190" i="21"/>
  <c r="T190" i="21"/>
  <c r="T191" i="21"/>
  <c r="S191" i="21"/>
  <c r="S190" i="21"/>
  <c r="R191" i="21"/>
  <c r="R190" i="21"/>
  <c r="Q190" i="21"/>
  <c r="Q191" i="21"/>
  <c r="P191" i="21"/>
  <c r="P190" i="21"/>
  <c r="K190" i="21"/>
  <c r="K192" i="21" a="1"/>
  <c r="K192" i="21" s="1"/>
  <c r="W167" i="21"/>
  <c r="W166" i="21"/>
  <c r="W169" i="21" a="1"/>
  <c r="W169" i="21" s="1"/>
  <c r="V169" i="21" a="1"/>
  <c r="V169" i="21" s="1"/>
  <c r="V167" i="21"/>
  <c r="V166" i="21"/>
  <c r="U169" i="21" a="1"/>
  <c r="U169" i="21" s="1"/>
  <c r="U166" i="21"/>
  <c r="U167" i="21"/>
  <c r="T167" i="21"/>
  <c r="T169" i="21" a="1"/>
  <c r="T169" i="21" s="1"/>
  <c r="T166" i="21"/>
  <c r="S169" i="21" a="1"/>
  <c r="S169" i="21" s="1"/>
  <c r="S167" i="21"/>
  <c r="S166" i="21"/>
  <c r="R169" i="21" a="1"/>
  <c r="R169" i="21" s="1"/>
  <c r="R167" i="21"/>
  <c r="R166" i="21"/>
  <c r="Q169" i="21" a="1"/>
  <c r="Q169" i="21" s="1"/>
  <c r="Q167" i="21"/>
  <c r="Q166" i="21"/>
  <c r="P169" i="21" a="1"/>
  <c r="P169" i="21" s="1"/>
  <c r="P167" i="21"/>
  <c r="P166" i="21"/>
  <c r="L167" i="21"/>
  <c r="L166" i="21"/>
  <c r="L169" i="21" a="1"/>
  <c r="L169" i="21" s="1"/>
  <c r="K167" i="21"/>
  <c r="K169" i="21" a="1"/>
  <c r="K169" i="21" s="1"/>
  <c r="K166" i="21"/>
  <c r="W155" i="21"/>
  <c r="W154" i="21"/>
  <c r="V154" i="21"/>
  <c r="V155" i="21"/>
  <c r="U155" i="21"/>
  <c r="U154" i="21"/>
  <c r="T154" i="21"/>
  <c r="T155" i="21"/>
  <c r="S154" i="21"/>
  <c r="S155" i="21"/>
  <c r="R154" i="21"/>
  <c r="R155" i="21"/>
  <c r="Q155" i="21"/>
  <c r="Q154" i="21"/>
  <c r="P155" i="21"/>
  <c r="P154" i="21"/>
  <c r="K154" i="21"/>
  <c r="K156" i="21" a="1"/>
  <c r="K156" i="21" s="1"/>
  <c r="W131" i="21"/>
  <c r="W133" i="21" a="1"/>
  <c r="W133" i="21" s="1"/>
  <c r="W130" i="21"/>
  <c r="V131" i="21"/>
  <c r="V130" i="21"/>
  <c r="V133" i="21" a="1"/>
  <c r="V133" i="21" s="1"/>
  <c r="U131" i="21"/>
  <c r="U130" i="21"/>
  <c r="U133" i="21" a="1"/>
  <c r="U133" i="21" s="1"/>
  <c r="T131" i="21"/>
  <c r="T133" i="21" a="1"/>
  <c r="T133" i="21" s="1"/>
  <c r="T130" i="21"/>
  <c r="S130" i="21"/>
  <c r="S133" i="21" a="1"/>
  <c r="S133" i="21" s="1"/>
  <c r="S131" i="21"/>
  <c r="R133" i="21" a="1"/>
  <c r="R133" i="21" s="1"/>
  <c r="R131" i="21"/>
  <c r="R130" i="21"/>
  <c r="Q133" i="21" a="1"/>
  <c r="Q133" i="21" s="1"/>
  <c r="Q130" i="21"/>
  <c r="Q131" i="21"/>
  <c r="P133" i="21" a="1"/>
  <c r="P133" i="21" s="1"/>
  <c r="P130" i="21"/>
  <c r="P131" i="21"/>
  <c r="L133" i="21" a="1"/>
  <c r="L133" i="21" s="1"/>
  <c r="L130" i="21"/>
  <c r="L131" i="21"/>
  <c r="K133" i="21" a="1"/>
  <c r="K133" i="21" s="1"/>
  <c r="K130" i="21"/>
  <c r="K131" i="21"/>
  <c r="W118" i="21"/>
  <c r="W119" i="21"/>
  <c r="V118" i="21"/>
  <c r="V119" i="21"/>
  <c r="U119" i="21"/>
  <c r="U118" i="21"/>
  <c r="T118" i="21"/>
  <c r="T119" i="21"/>
  <c r="S119" i="21"/>
  <c r="S118" i="21"/>
  <c r="R118" i="21"/>
  <c r="R119" i="21"/>
  <c r="Q119" i="21"/>
  <c r="Q118" i="21"/>
  <c r="P119" i="21"/>
  <c r="P118" i="21"/>
  <c r="K120" i="21" a="1"/>
  <c r="K120" i="21" s="1"/>
  <c r="K118" i="21"/>
  <c r="W97" i="21" a="1"/>
  <c r="W97" i="21" s="1"/>
  <c r="W95" i="21"/>
  <c r="W94" i="21"/>
  <c r="V97" i="21" a="1"/>
  <c r="V97" i="21" s="1"/>
  <c r="V95" i="21"/>
  <c r="V94" i="21"/>
  <c r="U97" i="21" a="1"/>
  <c r="U97" i="21" s="1"/>
  <c r="U95" i="21"/>
  <c r="U94" i="21"/>
  <c r="T97" i="21" a="1"/>
  <c r="T97" i="21" s="1"/>
  <c r="T94" i="21"/>
  <c r="T95" i="21"/>
  <c r="S94" i="21"/>
  <c r="S95" i="21"/>
  <c r="S97" i="21" a="1"/>
  <c r="S97" i="21" s="1"/>
  <c r="R94" i="21"/>
  <c r="R95" i="21"/>
  <c r="R97" i="21" a="1"/>
  <c r="R97" i="21" s="1"/>
  <c r="Q97" i="21" a="1"/>
  <c r="Q97" i="21" s="1"/>
  <c r="Q95" i="21"/>
  <c r="Q94" i="21"/>
  <c r="P95" i="21"/>
  <c r="P94" i="21"/>
  <c r="P97" i="21" a="1"/>
  <c r="P97" i="21" s="1"/>
  <c r="L94" i="21"/>
  <c r="L97" i="21" a="1"/>
  <c r="L97" i="21" s="1"/>
  <c r="L95" i="21"/>
  <c r="K94" i="21"/>
  <c r="K95" i="21"/>
  <c r="K97" i="21" a="1"/>
  <c r="K97" i="21" s="1"/>
  <c r="W83" i="21"/>
  <c r="W82" i="21"/>
  <c r="V82" i="21"/>
  <c r="V83" i="21"/>
  <c r="U83" i="21"/>
  <c r="U82" i="21"/>
  <c r="T82" i="21"/>
  <c r="T83" i="21"/>
  <c r="S83" i="21"/>
  <c r="S82" i="21"/>
  <c r="R82" i="21"/>
  <c r="R83" i="21"/>
  <c r="Q83" i="21"/>
  <c r="Q82" i="21"/>
  <c r="P82" i="21"/>
  <c r="P83" i="21"/>
  <c r="K82" i="21"/>
  <c r="K84" i="21" a="1"/>
  <c r="K84" i="21" s="1"/>
  <c r="W58" i="21"/>
  <c r="W59" i="21"/>
  <c r="W61" i="21" a="1"/>
  <c r="W61" i="21" s="1"/>
  <c r="V61" i="21" a="1"/>
  <c r="V61" i="21" s="1"/>
  <c r="V59" i="21"/>
  <c r="V58" i="21"/>
  <c r="U61" i="21" a="1"/>
  <c r="U61" i="21" s="1"/>
  <c r="U59" i="21"/>
  <c r="U58" i="21"/>
  <c r="T58" i="21"/>
  <c r="T59" i="21"/>
  <c r="T61" i="21" a="1"/>
  <c r="T61" i="21" s="1"/>
  <c r="S61" i="21" a="1"/>
  <c r="S61" i="21" s="1"/>
  <c r="S59" i="21"/>
  <c r="S58" i="21"/>
  <c r="R58" i="21"/>
  <c r="R59" i="21"/>
  <c r="R61" i="21" a="1"/>
  <c r="R61" i="21" s="1"/>
  <c r="Q61" i="21" a="1"/>
  <c r="Q61" i="21" s="1"/>
  <c r="Q59" i="21"/>
  <c r="Q58" i="21"/>
  <c r="P58" i="21"/>
  <c r="P59" i="21"/>
  <c r="P61" i="21" a="1"/>
  <c r="P61" i="21" s="1"/>
  <c r="L61" i="21" a="1"/>
  <c r="L61" i="21" s="1"/>
  <c r="L58" i="21"/>
  <c r="L59" i="21"/>
  <c r="K59" i="21"/>
  <c r="K58" i="21"/>
  <c r="K61" i="21" a="1"/>
  <c r="K61" i="21" s="1"/>
  <c r="W47" i="21"/>
  <c r="W46" i="21"/>
  <c r="V47" i="21"/>
  <c r="V46" i="21"/>
  <c r="U46" i="21"/>
  <c r="U47" i="21"/>
  <c r="T47" i="21"/>
  <c r="T46" i="21"/>
  <c r="S47" i="21"/>
  <c r="S46" i="21"/>
  <c r="R46" i="21"/>
  <c r="R47" i="21"/>
  <c r="Q46" i="21"/>
  <c r="Q47" i="21"/>
  <c r="P46" i="21"/>
  <c r="P47" i="21"/>
  <c r="K48" i="21" a="1"/>
  <c r="K48" i="21" s="1"/>
  <c r="K46" i="21"/>
  <c r="W23" i="21"/>
  <c r="W25" i="21" a="1"/>
  <c r="W25" i="21" s="1"/>
  <c r="AE5" i="21" s="1"/>
  <c r="W22" i="21"/>
  <c r="V23" i="21"/>
  <c r="V25" i="21" a="1"/>
  <c r="V25" i="21" s="1"/>
  <c r="AE4" i="21" s="1"/>
  <c r="V22" i="21"/>
  <c r="U25" i="21" a="1"/>
  <c r="U25" i="21" s="1"/>
  <c r="AD5" i="21" s="1"/>
  <c r="U23" i="21"/>
  <c r="U22" i="21"/>
  <c r="T22" i="21"/>
  <c r="T25" i="21" a="1"/>
  <c r="T25" i="21" s="1"/>
  <c r="AD4" i="21" s="1"/>
  <c r="T23" i="21"/>
  <c r="S25" i="21" a="1"/>
  <c r="S25" i="21" s="1"/>
  <c r="AC5" i="21" s="1"/>
  <c r="S23" i="21"/>
  <c r="S22" i="21"/>
  <c r="R22" i="21"/>
  <c r="R23" i="21"/>
  <c r="R25" i="21" a="1"/>
  <c r="R25" i="21" s="1"/>
  <c r="AC4" i="21" s="1"/>
  <c r="Q22" i="21"/>
  <c r="Q25" i="21" a="1"/>
  <c r="Q25" i="21" s="1"/>
  <c r="AB5" i="21" s="1"/>
  <c r="Q23" i="21"/>
  <c r="P22" i="21"/>
  <c r="P23" i="21"/>
  <c r="P25" i="21" a="1"/>
  <c r="P25" i="21" s="1"/>
  <c r="AB4" i="21" s="1"/>
  <c r="L23" i="21"/>
  <c r="L25" i="21" a="1"/>
  <c r="L25" i="21" s="1"/>
  <c r="L22" i="21"/>
  <c r="K22" i="21"/>
  <c r="K25" i="21" a="1"/>
  <c r="K25" i="21" s="1"/>
  <c r="K23" i="21"/>
  <c r="W11" i="21"/>
  <c r="W10" i="21"/>
  <c r="V11" i="21"/>
  <c r="V10" i="21"/>
  <c r="U11" i="21"/>
  <c r="U10" i="21"/>
  <c r="T11" i="21"/>
  <c r="T10" i="21"/>
  <c r="S11" i="21"/>
  <c r="S10" i="21"/>
  <c r="R10" i="21"/>
  <c r="R11" i="21"/>
  <c r="Q10" i="21"/>
  <c r="Q11" i="21"/>
  <c r="P10" i="21"/>
  <c r="P11" i="21"/>
  <c r="AL9" i="21"/>
  <c r="K10" i="21"/>
  <c r="K12" i="21" a="1"/>
  <c r="K12" i="21" s="1"/>
  <c r="O249" i="35"/>
  <c r="N249" i="35"/>
  <c r="N248" i="35"/>
  <c r="O248" i="35"/>
  <c r="N247" i="35"/>
  <c r="O247" i="35"/>
  <c r="O246" i="35"/>
  <c r="N246" i="35"/>
  <c r="O245" i="35"/>
  <c r="N245" i="35"/>
  <c r="O244" i="35"/>
  <c r="N244" i="35"/>
  <c r="O243" i="35"/>
  <c r="N243" i="35"/>
  <c r="O242" i="35"/>
  <c r="N242" i="35"/>
  <c r="O241" i="35"/>
  <c r="N241" i="35"/>
  <c r="O240" i="35"/>
  <c r="N240" i="35"/>
  <c r="N239" i="35"/>
  <c r="O239" i="35"/>
  <c r="O238" i="35"/>
  <c r="N238" i="35"/>
  <c r="N237" i="35"/>
  <c r="O237" i="35"/>
  <c r="O236" i="35"/>
  <c r="N236" i="35"/>
  <c r="O235" i="35"/>
  <c r="N235" i="35"/>
  <c r="K235" i="35"/>
  <c r="O234" i="35"/>
  <c r="N234" i="35"/>
  <c r="O233" i="35"/>
  <c r="N233" i="35"/>
  <c r="O232" i="35"/>
  <c r="N232" i="35"/>
  <c r="O231" i="35"/>
  <c r="N231" i="35"/>
  <c r="O230" i="35"/>
  <c r="N230" i="35"/>
  <c r="K234" i="35"/>
  <c r="N229" i="35"/>
  <c r="O229" i="35"/>
  <c r="N228" i="35"/>
  <c r="O228" i="35"/>
  <c r="O227" i="35"/>
  <c r="N227" i="35"/>
  <c r="N226" i="35"/>
  <c r="O226" i="35"/>
  <c r="N225" i="35"/>
  <c r="O225" i="35"/>
  <c r="K233" i="35"/>
  <c r="O224" i="35"/>
  <c r="L236" i="35"/>
  <c r="N224" i="35"/>
  <c r="O223" i="35"/>
  <c r="L235" i="35"/>
  <c r="N223" i="35"/>
  <c r="N222" i="35"/>
  <c r="L234" i="35"/>
  <c r="O222" i="35"/>
  <c r="O221" i="35"/>
  <c r="L233" i="35"/>
  <c r="L221" i="35" a="1"/>
  <c r="L221" i="35" s="1"/>
  <c r="N221" i="35"/>
  <c r="N220" i="35"/>
  <c r="L232" i="35"/>
  <c r="K232" i="35"/>
  <c r="K220" i="35"/>
  <c r="O220" i="35"/>
  <c r="N213" i="35"/>
  <c r="O213" i="35"/>
  <c r="N212" i="35"/>
  <c r="O212" i="35"/>
  <c r="O211" i="35"/>
  <c r="N211" i="35"/>
  <c r="O210" i="35"/>
  <c r="N210" i="35"/>
  <c r="O209" i="35"/>
  <c r="N209" i="35"/>
  <c r="N208" i="35"/>
  <c r="O208" i="35"/>
  <c r="O207" i="35"/>
  <c r="N207" i="35"/>
  <c r="O206" i="35"/>
  <c r="N206" i="35"/>
  <c r="N205" i="35"/>
  <c r="O205" i="35"/>
  <c r="O204" i="35"/>
  <c r="N204" i="35"/>
  <c r="O203" i="35"/>
  <c r="N203" i="35"/>
  <c r="N202" i="35"/>
  <c r="O202" i="35"/>
  <c r="O201" i="35"/>
  <c r="N201" i="35"/>
  <c r="N200" i="35"/>
  <c r="O200" i="35"/>
  <c r="N199" i="35"/>
  <c r="K199" i="35"/>
  <c r="O199" i="35"/>
  <c r="N198" i="35"/>
  <c r="O198" i="35"/>
  <c r="O197" i="35"/>
  <c r="N197" i="35"/>
  <c r="O196" i="35"/>
  <c r="N196" i="35"/>
  <c r="N195" i="35"/>
  <c r="O195" i="35"/>
  <c r="N194" i="35"/>
  <c r="K198" i="35"/>
  <c r="O194" i="35"/>
  <c r="N193" i="35"/>
  <c r="O193" i="35"/>
  <c r="O192" i="35"/>
  <c r="N192" i="35"/>
  <c r="N191" i="35"/>
  <c r="O191" i="35"/>
  <c r="O190" i="35"/>
  <c r="N190" i="35"/>
  <c r="N189" i="35"/>
  <c r="O189" i="35"/>
  <c r="K197" i="35"/>
  <c r="L200" i="35"/>
  <c r="O188" i="35"/>
  <c r="N188" i="35"/>
  <c r="L188" i="35"/>
  <c r="L199" i="35"/>
  <c r="O187" i="35"/>
  <c r="N187" i="35"/>
  <c r="L187" i="35"/>
  <c r="O186" i="35"/>
  <c r="N186" i="35"/>
  <c r="L186" i="35"/>
  <c r="L198" i="35"/>
  <c r="L197" i="35"/>
  <c r="N185" i="35"/>
  <c r="L185" i="35"/>
  <c r="O185" i="35"/>
  <c r="O184" i="35"/>
  <c r="N184" i="35"/>
  <c r="K184" i="35"/>
  <c r="L184" i="35"/>
  <c r="L196" i="35"/>
  <c r="K196" i="35"/>
  <c r="O177" i="35"/>
  <c r="N177" i="35"/>
  <c r="O176" i="35"/>
  <c r="N176" i="35"/>
  <c r="N175" i="35"/>
  <c r="O175" i="35"/>
  <c r="O174" i="35"/>
  <c r="N174" i="35"/>
  <c r="N173" i="35"/>
  <c r="O173" i="35"/>
  <c r="N172" i="35"/>
  <c r="O172" i="35"/>
  <c r="O171" i="35"/>
  <c r="N171" i="35"/>
  <c r="N170" i="35"/>
  <c r="O170" i="35"/>
  <c r="O169" i="35"/>
  <c r="N169" i="35"/>
  <c r="O168" i="35"/>
  <c r="N168" i="35"/>
  <c r="O167" i="35"/>
  <c r="N167" i="35"/>
  <c r="N166" i="35"/>
  <c r="O166" i="35"/>
  <c r="O165" i="35"/>
  <c r="N165" i="35"/>
  <c r="N164" i="35"/>
  <c r="O164" i="35"/>
  <c r="O163" i="35"/>
  <c r="N163" i="35"/>
  <c r="K163" i="35"/>
  <c r="N162" i="35"/>
  <c r="O162" i="35"/>
  <c r="N161" i="35"/>
  <c r="O161" i="35"/>
  <c r="O160" i="35"/>
  <c r="N160" i="35"/>
  <c r="O159" i="35"/>
  <c r="N159" i="35"/>
  <c r="K162" i="35"/>
  <c r="N158" i="35"/>
  <c r="O158" i="35"/>
  <c r="O157" i="35"/>
  <c r="N157" i="35"/>
  <c r="N156" i="35"/>
  <c r="O156" i="35"/>
  <c r="N155" i="35"/>
  <c r="O155" i="35"/>
  <c r="N154" i="35"/>
  <c r="O154" i="35"/>
  <c r="N153" i="35"/>
  <c r="O153" i="35"/>
  <c r="K161" i="35"/>
  <c r="L152" i="35"/>
  <c r="N152" i="35"/>
  <c r="O152" i="35"/>
  <c r="L164" i="35"/>
  <c r="L151" i="35"/>
  <c r="N151" i="35"/>
  <c r="O151" i="35"/>
  <c r="L163" i="35"/>
  <c r="L150" i="35"/>
  <c r="N150" i="35"/>
  <c r="O150" i="35"/>
  <c r="L162" i="35"/>
  <c r="N149" i="35"/>
  <c r="L149" i="35"/>
  <c r="L161" i="35"/>
  <c r="O149" i="35"/>
  <c r="L160" i="35"/>
  <c r="K160" i="35"/>
  <c r="L148" i="35"/>
  <c r="O148" i="35"/>
  <c r="N148" i="35"/>
  <c r="K148" i="35"/>
  <c r="O141" i="35"/>
  <c r="N141" i="35"/>
  <c r="N140" i="35"/>
  <c r="O140" i="35"/>
  <c r="O139" i="35"/>
  <c r="N139" i="35"/>
  <c r="O138" i="35"/>
  <c r="N138" i="35"/>
  <c r="N137" i="35"/>
  <c r="O137" i="35"/>
  <c r="O136" i="35"/>
  <c r="N136" i="35"/>
  <c r="N135" i="35"/>
  <c r="O135" i="35"/>
  <c r="O134" i="35"/>
  <c r="N134" i="35"/>
  <c r="N133" i="35"/>
  <c r="O133" i="35"/>
  <c r="N132" i="35"/>
  <c r="O132" i="35"/>
  <c r="N131" i="35"/>
  <c r="O131" i="35"/>
  <c r="O130" i="35"/>
  <c r="N130" i="35"/>
  <c r="O129" i="35"/>
  <c r="N129" i="35"/>
  <c r="O128" i="35"/>
  <c r="N128" i="35"/>
  <c r="K127" i="35"/>
  <c r="N127" i="35"/>
  <c r="O127" i="35"/>
  <c r="O126" i="35"/>
  <c r="N126" i="35"/>
  <c r="O125" i="35"/>
  <c r="N125" i="35"/>
  <c r="N124" i="35"/>
  <c r="O124" i="35"/>
  <c r="O123" i="35"/>
  <c r="N123" i="35"/>
  <c r="N122" i="35"/>
  <c r="K126" i="35"/>
  <c r="O122" i="35"/>
  <c r="O121" i="35"/>
  <c r="N121" i="35"/>
  <c r="N120" i="35"/>
  <c r="O120" i="35"/>
  <c r="O119" i="35"/>
  <c r="N119" i="35"/>
  <c r="N118" i="35"/>
  <c r="O118" i="35"/>
  <c r="N117" i="35"/>
  <c r="O117" i="35"/>
  <c r="K125" i="35"/>
  <c r="L116" i="35"/>
  <c r="L128" i="35"/>
  <c r="O116" i="35"/>
  <c r="N116" i="35"/>
  <c r="L127" i="35"/>
  <c r="L115" i="35"/>
  <c r="O115" i="35"/>
  <c r="N115" i="35"/>
  <c r="N114" i="35"/>
  <c r="L114" i="35"/>
  <c r="O114" i="35"/>
  <c r="L126" i="35"/>
  <c r="N113" i="35"/>
  <c r="L125" i="35"/>
  <c r="O113" i="35"/>
  <c r="L113" i="35"/>
  <c r="N112" i="35"/>
  <c r="K112" i="35"/>
  <c r="L112" i="35"/>
  <c r="L124" i="35"/>
  <c r="O112" i="35"/>
  <c r="K124" i="35"/>
  <c r="O105" i="35"/>
  <c r="N105" i="35"/>
  <c r="N104" i="35"/>
  <c r="O104" i="35"/>
  <c r="O103" i="35"/>
  <c r="N103" i="35"/>
  <c r="N102" i="35"/>
  <c r="O102" i="35"/>
  <c r="N101" i="35"/>
  <c r="O101" i="35"/>
  <c r="N100" i="35"/>
  <c r="O100" i="35"/>
  <c r="N99" i="35"/>
  <c r="O99" i="35"/>
  <c r="N98" i="35"/>
  <c r="O98" i="35"/>
  <c r="O97" i="35"/>
  <c r="N97" i="35"/>
  <c r="N96" i="35"/>
  <c r="O96" i="35"/>
  <c r="N95" i="35"/>
  <c r="O95" i="35"/>
  <c r="O94" i="35"/>
  <c r="N94" i="35"/>
  <c r="O93" i="35"/>
  <c r="N93" i="35"/>
  <c r="O92" i="35"/>
  <c r="N92" i="35"/>
  <c r="N91" i="35"/>
  <c r="O91" i="35"/>
  <c r="K91" i="35"/>
  <c r="O90" i="35"/>
  <c r="N90" i="35"/>
  <c r="O89" i="35"/>
  <c r="N89" i="35"/>
  <c r="O88" i="35"/>
  <c r="N88" i="35"/>
  <c r="N87" i="35"/>
  <c r="O87" i="35"/>
  <c r="K90" i="35"/>
  <c r="N86" i="35"/>
  <c r="O86" i="35"/>
  <c r="N85" i="35"/>
  <c r="O85" i="35"/>
  <c r="O84" i="35"/>
  <c r="N84" i="35"/>
  <c r="N83" i="35"/>
  <c r="O83" i="35"/>
  <c r="N82" i="35"/>
  <c r="O82" i="35"/>
  <c r="K89" i="35"/>
  <c r="O81" i="35"/>
  <c r="N81" i="35"/>
  <c r="N80" i="35"/>
  <c r="L92" i="35"/>
  <c r="O80" i="35"/>
  <c r="L80" i="35"/>
  <c r="O79" i="35"/>
  <c r="N79" i="35"/>
  <c r="L79" i="35"/>
  <c r="L91" i="35"/>
  <c r="O78" i="35"/>
  <c r="N78" i="35"/>
  <c r="L78" i="35"/>
  <c r="L90" i="35"/>
  <c r="L89" i="35"/>
  <c r="N77" i="35"/>
  <c r="L77" i="35"/>
  <c r="O77" i="35"/>
  <c r="K76" i="35"/>
  <c r="O76" i="35"/>
  <c r="L88" i="35"/>
  <c r="L76" i="35"/>
  <c r="K88" i="35"/>
  <c r="N76" i="35"/>
  <c r="N69" i="35"/>
  <c r="O69" i="35"/>
  <c r="N68" i="35"/>
  <c r="O68" i="35"/>
  <c r="N67" i="35"/>
  <c r="O67" i="35"/>
  <c r="N66" i="35"/>
  <c r="O66" i="35"/>
  <c r="N65" i="35"/>
  <c r="O65" i="35"/>
  <c r="N64" i="35"/>
  <c r="O64" i="35"/>
  <c r="N63" i="35"/>
  <c r="O63" i="35"/>
  <c r="O62" i="35"/>
  <c r="N62" i="35"/>
  <c r="N61" i="35"/>
  <c r="O61" i="35"/>
  <c r="O60" i="35"/>
  <c r="N60" i="35"/>
  <c r="O59" i="35"/>
  <c r="N59" i="35"/>
  <c r="O58" i="35"/>
  <c r="N58" i="35"/>
  <c r="O57" i="35"/>
  <c r="N57" i="35"/>
  <c r="N56" i="35"/>
  <c r="O56" i="35"/>
  <c r="N55" i="35"/>
  <c r="K55" i="35"/>
  <c r="O55" i="35"/>
  <c r="O54" i="35"/>
  <c r="N54" i="35"/>
  <c r="O53" i="35"/>
  <c r="N53" i="35"/>
  <c r="O52" i="35"/>
  <c r="N52" i="35"/>
  <c r="N51" i="35"/>
  <c r="O51" i="35"/>
  <c r="N50" i="35"/>
  <c r="O50" i="35"/>
  <c r="K54" i="35"/>
  <c r="N49" i="35"/>
  <c r="O49" i="35"/>
  <c r="N48" i="35"/>
  <c r="O48" i="35"/>
  <c r="O47" i="35"/>
  <c r="N47" i="35"/>
  <c r="N46" i="35"/>
  <c r="O46" i="35"/>
  <c r="N45" i="35"/>
  <c r="O45" i="35"/>
  <c r="K53" i="35"/>
  <c r="L56" i="35"/>
  <c r="N44" i="35"/>
  <c r="O44" i="35"/>
  <c r="L44" i="35"/>
  <c r="O43" i="35"/>
  <c r="N43" i="35"/>
  <c r="L43" i="35"/>
  <c r="L55" i="35"/>
  <c r="L42" i="35"/>
  <c r="L54" i="35"/>
  <c r="N42" i="35"/>
  <c r="O42" i="35"/>
  <c r="N41" i="35"/>
  <c r="O41" i="35"/>
  <c r="L53" i="35"/>
  <c r="L41" i="35"/>
  <c r="L52" i="35"/>
  <c r="N40" i="35"/>
  <c r="K52" i="35"/>
  <c r="K40" i="35"/>
  <c r="L40" i="35"/>
  <c r="O40" i="35"/>
  <c r="O33" i="35"/>
  <c r="N33" i="35"/>
  <c r="O32" i="35"/>
  <c r="N32" i="35"/>
  <c r="N31" i="35"/>
  <c r="O31" i="35"/>
  <c r="O30" i="35"/>
  <c r="N30" i="35"/>
  <c r="O29" i="35"/>
  <c r="N29" i="35"/>
  <c r="N28" i="35"/>
  <c r="O28" i="35"/>
  <c r="O27" i="35"/>
  <c r="N27" i="35"/>
  <c r="N26" i="35"/>
  <c r="O26" i="35"/>
  <c r="N25" i="35"/>
  <c r="O25" i="35"/>
  <c r="O24" i="35"/>
  <c r="N24" i="35"/>
  <c r="O23" i="35"/>
  <c r="N23" i="35"/>
  <c r="O22" i="35"/>
  <c r="N22" i="35"/>
  <c r="O21" i="35"/>
  <c r="N21" i="35"/>
  <c r="N20" i="35"/>
  <c r="O20" i="35"/>
  <c r="O19" i="35"/>
  <c r="N19" i="35"/>
  <c r="K19" i="35"/>
  <c r="N18" i="35"/>
  <c r="O18" i="35"/>
  <c r="N17" i="35"/>
  <c r="O17" i="35"/>
  <c r="N16" i="35"/>
  <c r="O16" i="35"/>
  <c r="O15" i="35"/>
  <c r="N15" i="35"/>
  <c r="N14" i="35"/>
  <c r="O14" i="35"/>
  <c r="K18" i="35"/>
  <c r="N13" i="35"/>
  <c r="O13" i="35"/>
  <c r="N12" i="35"/>
  <c r="O12" i="35"/>
  <c r="O11" i="35"/>
  <c r="N11" i="35"/>
  <c r="N10" i="35"/>
  <c r="O10" i="35"/>
  <c r="K17" i="35"/>
  <c r="N9" i="35"/>
  <c r="O9" i="35"/>
  <c r="L8" i="35"/>
  <c r="N8" i="35"/>
  <c r="L20" i="35"/>
  <c r="O8" i="35"/>
  <c r="L19" i="35"/>
  <c r="L7" i="35"/>
  <c r="O7" i="35"/>
  <c r="N7" i="35"/>
  <c r="L6" i="35"/>
  <c r="N6" i="35"/>
  <c r="O6" i="35"/>
  <c r="L18" i="35"/>
  <c r="N5" i="35"/>
  <c r="L17" i="35"/>
  <c r="O5" i="35"/>
  <c r="L5" i="35"/>
  <c r="L4" i="35"/>
  <c r="K16" i="35"/>
  <c r="O4" i="35"/>
  <c r="N4" i="35"/>
  <c r="K4" i="35"/>
  <c r="L16" i="35"/>
  <c r="N249" i="19"/>
  <c r="I249" i="19"/>
  <c r="N248" i="19"/>
  <c r="I248" i="19"/>
  <c r="N247" i="19"/>
  <c r="I247" i="19"/>
  <c r="N246" i="19"/>
  <c r="I246" i="19"/>
  <c r="N245" i="19"/>
  <c r="I245" i="19"/>
  <c r="K237" i="19"/>
  <c r="K225" i="19"/>
  <c r="N244" i="19"/>
  <c r="I244" i="19"/>
  <c r="N243" i="19"/>
  <c r="I243" i="19"/>
  <c r="N242" i="19"/>
  <c r="I242" i="19"/>
  <c r="N241" i="19"/>
  <c r="K224" i="19"/>
  <c r="I241" i="19"/>
  <c r="N240" i="19"/>
  <c r="K236" i="19"/>
  <c r="I240" i="19"/>
  <c r="N239" i="19"/>
  <c r="I239" i="19"/>
  <c r="I238" i="19"/>
  <c r="N238" i="19"/>
  <c r="N237" i="19"/>
  <c r="I237" i="19"/>
  <c r="I236" i="19"/>
  <c r="N236" i="19"/>
  <c r="K223" i="19"/>
  <c r="K235" i="19"/>
  <c r="N235" i="19"/>
  <c r="I235" i="19"/>
  <c r="I234" i="19"/>
  <c r="N234" i="19"/>
  <c r="I233" i="19"/>
  <c r="N233" i="19"/>
  <c r="N232" i="19"/>
  <c r="I232" i="19"/>
  <c r="N231" i="19"/>
  <c r="I231" i="19"/>
  <c r="I230" i="19"/>
  <c r="N230" i="19"/>
  <c r="K234" i="19"/>
  <c r="K222" i="19"/>
  <c r="I229" i="19"/>
  <c r="N229" i="19"/>
  <c r="N228" i="19"/>
  <c r="I228" i="19"/>
  <c r="I227" i="19"/>
  <c r="N227" i="19"/>
  <c r="N226" i="19"/>
  <c r="I226" i="19"/>
  <c r="N225" i="19"/>
  <c r="K233" i="19"/>
  <c r="I225" i="19"/>
  <c r="K221" i="19"/>
  <c r="L224" i="19"/>
  <c r="N224" i="19"/>
  <c r="I224" i="19"/>
  <c r="L236" i="19"/>
  <c r="L223" i="19"/>
  <c r="I223" i="19"/>
  <c r="N223" i="19"/>
  <c r="L235" i="19"/>
  <c r="N222" i="19"/>
  <c r="L222" i="19"/>
  <c r="L234" i="19"/>
  <c r="I222" i="19"/>
  <c r="N221" i="19"/>
  <c r="L233" i="19"/>
  <c r="L221" i="19"/>
  <c r="I221" i="19"/>
  <c r="N220" i="19"/>
  <c r="K232" i="19"/>
  <c r="L220" i="19"/>
  <c r="I220" i="19"/>
  <c r="K220" i="19"/>
  <c r="L232" i="19"/>
  <c r="N213" i="19"/>
  <c r="I213" i="19"/>
  <c r="N212" i="19"/>
  <c r="I212" i="19"/>
  <c r="N211" i="19"/>
  <c r="I211" i="19"/>
  <c r="N210" i="19"/>
  <c r="I210" i="19"/>
  <c r="N209" i="19"/>
  <c r="K201" i="19"/>
  <c r="I209" i="19"/>
  <c r="K189" i="19"/>
  <c r="N208" i="19"/>
  <c r="I208" i="19"/>
  <c r="N207" i="19"/>
  <c r="I207" i="19"/>
  <c r="N206" i="19"/>
  <c r="I206" i="19"/>
  <c r="N205" i="19"/>
  <c r="I205" i="19"/>
  <c r="K188" i="19"/>
  <c r="N204" i="19"/>
  <c r="K200" i="19"/>
  <c r="I204" i="19"/>
  <c r="N203" i="19"/>
  <c r="I203" i="19"/>
  <c r="N202" i="19"/>
  <c r="I202" i="19"/>
  <c r="I201" i="19"/>
  <c r="N201" i="19"/>
  <c r="N200" i="19"/>
  <c r="I200" i="19"/>
  <c r="K199" i="19"/>
  <c r="I199" i="19"/>
  <c r="K187" i="19"/>
  <c r="N199" i="19"/>
  <c r="N198" i="19"/>
  <c r="I198" i="19"/>
  <c r="I197" i="19"/>
  <c r="N197" i="19"/>
  <c r="N196" i="19"/>
  <c r="I196" i="19"/>
  <c r="N195" i="19"/>
  <c r="I195" i="19"/>
  <c r="N194" i="19"/>
  <c r="K186" i="19"/>
  <c r="K198" i="19"/>
  <c r="I194" i="19"/>
  <c r="N193" i="19"/>
  <c r="I193" i="19"/>
  <c r="N192" i="19"/>
  <c r="I192" i="19"/>
  <c r="N191" i="19"/>
  <c r="I191" i="19"/>
  <c r="N190" i="19"/>
  <c r="I190" i="19"/>
  <c r="N189" i="19"/>
  <c r="K197" i="19"/>
  <c r="K185" i="19"/>
  <c r="I189" i="19"/>
  <c r="N188" i="19"/>
  <c r="I188" i="19"/>
  <c r="L188" i="19"/>
  <c r="L200" i="19"/>
  <c r="N187" i="19"/>
  <c r="L187" i="19"/>
  <c r="I187" i="19"/>
  <c r="L199" i="19"/>
  <c r="N186" i="19"/>
  <c r="L198" i="19"/>
  <c r="I186" i="19"/>
  <c r="L186" i="19"/>
  <c r="N185" i="19"/>
  <c r="L197" i="19"/>
  <c r="I185" i="19"/>
  <c r="L185" i="19"/>
  <c r="N184" i="19"/>
  <c r="K184" i="19"/>
  <c r="K196" i="19"/>
  <c r="L196" i="19"/>
  <c r="I184" i="19"/>
  <c r="L184" i="19"/>
  <c r="N177" i="19"/>
  <c r="I177" i="19"/>
  <c r="I176" i="19"/>
  <c r="N176" i="19"/>
  <c r="N175" i="19"/>
  <c r="I175" i="19"/>
  <c r="N174" i="19"/>
  <c r="I174" i="19"/>
  <c r="N173" i="19"/>
  <c r="I173" i="19"/>
  <c r="K165" i="19"/>
  <c r="K153" i="19"/>
  <c r="N172" i="19"/>
  <c r="I172" i="19"/>
  <c r="N171" i="19"/>
  <c r="I171" i="19"/>
  <c r="N170" i="19"/>
  <c r="I170" i="19"/>
  <c r="N169" i="19"/>
  <c r="I169" i="19"/>
  <c r="K152" i="19"/>
  <c r="N168" i="19"/>
  <c r="I168" i="19"/>
  <c r="K164" i="19"/>
  <c r="N167" i="19"/>
  <c r="I167" i="19"/>
  <c r="N166" i="19"/>
  <c r="I166" i="19"/>
  <c r="I165" i="19"/>
  <c r="N165" i="19"/>
  <c r="I164" i="19"/>
  <c r="N164" i="19"/>
  <c r="K151" i="19"/>
  <c r="I163" i="19"/>
  <c r="K163" i="19"/>
  <c r="N163" i="19"/>
  <c r="N162" i="19"/>
  <c r="I162" i="19"/>
  <c r="N161" i="19"/>
  <c r="I161" i="19"/>
  <c r="I160" i="19"/>
  <c r="N160" i="19"/>
  <c r="I159" i="19"/>
  <c r="N159" i="19"/>
  <c r="N158" i="19"/>
  <c r="I158" i="19"/>
  <c r="K162" i="19"/>
  <c r="K150" i="19"/>
  <c r="N157" i="19"/>
  <c r="I157" i="19"/>
  <c r="N156" i="19"/>
  <c r="I156" i="19"/>
  <c r="I155" i="19"/>
  <c r="N155" i="19"/>
  <c r="I154" i="19"/>
  <c r="N154" i="19"/>
  <c r="I153" i="19"/>
  <c r="K161" i="19"/>
  <c r="N153" i="19"/>
  <c r="K149" i="19"/>
  <c r="N152" i="19"/>
  <c r="L152" i="19"/>
  <c r="I152" i="19"/>
  <c r="L164" i="19"/>
  <c r="N151" i="19"/>
  <c r="L151" i="19"/>
  <c r="I151" i="19"/>
  <c r="L163" i="19"/>
  <c r="N150" i="19"/>
  <c r="I150" i="19"/>
  <c r="L150" i="19"/>
  <c r="L162" i="19"/>
  <c r="N149" i="19"/>
  <c r="I149" i="19"/>
  <c r="L149" i="19"/>
  <c r="L161" i="19"/>
  <c r="N148" i="19"/>
  <c r="L148" i="19"/>
  <c r="L160" i="19"/>
  <c r="K160" i="19"/>
  <c r="K148" i="19"/>
  <c r="I148" i="19"/>
  <c r="N141" i="19"/>
  <c r="I141" i="19"/>
  <c r="N140" i="19"/>
  <c r="I140" i="19"/>
  <c r="N139" i="19"/>
  <c r="I139" i="19"/>
  <c r="N138" i="19"/>
  <c r="I138" i="19"/>
  <c r="N137" i="19"/>
  <c r="K117" i="19"/>
  <c r="K129" i="19"/>
  <c r="I137" i="19"/>
  <c r="N136" i="19"/>
  <c r="I136" i="19"/>
  <c r="N135" i="19"/>
  <c r="I135" i="19"/>
  <c r="N134" i="19"/>
  <c r="I134" i="19"/>
  <c r="N133" i="19"/>
  <c r="I133" i="19"/>
  <c r="K116" i="19"/>
  <c r="I132" i="19"/>
  <c r="K128" i="19"/>
  <c r="N132" i="19"/>
  <c r="I131" i="19"/>
  <c r="N131" i="19"/>
  <c r="I130" i="19"/>
  <c r="N130" i="19"/>
  <c r="I129" i="19"/>
  <c r="N129" i="19"/>
  <c r="I128" i="19"/>
  <c r="N128" i="19"/>
  <c r="I127" i="19"/>
  <c r="K127" i="19"/>
  <c r="K115" i="19"/>
  <c r="N127" i="19"/>
  <c r="I126" i="19"/>
  <c r="N126" i="19"/>
  <c r="I125" i="19"/>
  <c r="N125" i="19"/>
  <c r="N124" i="19"/>
  <c r="I124" i="19"/>
  <c r="N123" i="19"/>
  <c r="I123" i="19"/>
  <c r="I122" i="19"/>
  <c r="N122" i="19"/>
  <c r="K114" i="19"/>
  <c r="K126" i="19"/>
  <c r="N121" i="19"/>
  <c r="I121" i="19"/>
  <c r="N120" i="19"/>
  <c r="I120" i="19"/>
  <c r="N119" i="19"/>
  <c r="I119" i="19"/>
  <c r="N118" i="19"/>
  <c r="I118" i="19"/>
  <c r="N117" i="19"/>
  <c r="I117" i="19"/>
  <c r="K113" i="19"/>
  <c r="K125" i="19"/>
  <c r="N116" i="19"/>
  <c r="L128" i="19"/>
  <c r="I116" i="19"/>
  <c r="L116" i="19"/>
  <c r="N115" i="19"/>
  <c r="L127" i="19"/>
  <c r="I115" i="19"/>
  <c r="L115" i="19"/>
  <c r="N114" i="19"/>
  <c r="L126" i="19"/>
  <c r="I114" i="19"/>
  <c r="L114" i="19"/>
  <c r="N113" i="19"/>
  <c r="I113" i="19"/>
  <c r="L125" i="19"/>
  <c r="L113" i="19"/>
  <c r="N112" i="19"/>
  <c r="K124" i="19"/>
  <c r="L124" i="19"/>
  <c r="K112" i="19"/>
  <c r="L112" i="19"/>
  <c r="I112" i="19"/>
  <c r="N105" i="19"/>
  <c r="I105" i="19"/>
  <c r="N104" i="19"/>
  <c r="I104" i="19"/>
  <c r="N103" i="19"/>
  <c r="I103" i="19"/>
  <c r="N102" i="19"/>
  <c r="I102" i="19"/>
  <c r="N101" i="19"/>
  <c r="I101" i="19"/>
  <c r="K81" i="19"/>
  <c r="K93" i="19"/>
  <c r="N100" i="19"/>
  <c r="I100" i="19"/>
  <c r="I99" i="19"/>
  <c r="N99" i="19"/>
  <c r="N98" i="19"/>
  <c r="I98" i="19"/>
  <c r="I97" i="19"/>
  <c r="N97" i="19"/>
  <c r="K80" i="19"/>
  <c r="N96" i="19"/>
  <c r="K92" i="19"/>
  <c r="I96" i="19"/>
  <c r="N95" i="19"/>
  <c r="I95" i="19"/>
  <c r="N94" i="19"/>
  <c r="I94" i="19"/>
  <c r="N93" i="19"/>
  <c r="I93" i="19"/>
  <c r="N92" i="19"/>
  <c r="I92" i="19"/>
  <c r="N91" i="19"/>
  <c r="I91" i="19"/>
  <c r="K91" i="19"/>
  <c r="K79" i="19"/>
  <c r="N90" i="19"/>
  <c r="I90" i="19"/>
  <c r="N89" i="19"/>
  <c r="I89" i="19"/>
  <c r="N88" i="19"/>
  <c r="I88" i="19"/>
  <c r="N87" i="19"/>
  <c r="I87" i="19"/>
  <c r="N86" i="19"/>
  <c r="K78" i="19"/>
  <c r="I86" i="19"/>
  <c r="K90" i="19"/>
  <c r="I85" i="19"/>
  <c r="N85" i="19"/>
  <c r="I84" i="19"/>
  <c r="N84" i="19"/>
  <c r="I83" i="19"/>
  <c r="N83" i="19"/>
  <c r="I82" i="19"/>
  <c r="N82" i="19"/>
  <c r="I81" i="19"/>
  <c r="K77" i="19"/>
  <c r="N81" i="19"/>
  <c r="K89" i="19"/>
  <c r="L92" i="19"/>
  <c r="I80" i="19"/>
  <c r="N80" i="19"/>
  <c r="L80" i="19"/>
  <c r="L91" i="19"/>
  <c r="N79" i="19"/>
  <c r="L79" i="19"/>
  <c r="I79" i="19"/>
  <c r="L90" i="19"/>
  <c r="L78" i="19"/>
  <c r="I78" i="19"/>
  <c r="N78" i="19"/>
  <c r="N77" i="19"/>
  <c r="L89" i="19"/>
  <c r="L77" i="19"/>
  <c r="I77" i="19"/>
  <c r="K76" i="19"/>
  <c r="K88" i="19"/>
  <c r="I76" i="19"/>
  <c r="L88" i="19"/>
  <c r="L76" i="19"/>
  <c r="N76" i="19"/>
  <c r="I69" i="19"/>
  <c r="N69" i="19"/>
  <c r="I68" i="19"/>
  <c r="N68" i="19"/>
  <c r="I67" i="19"/>
  <c r="N67" i="19"/>
  <c r="I66" i="19"/>
  <c r="N66" i="19"/>
  <c r="N65" i="19"/>
  <c r="I65" i="19"/>
  <c r="K57" i="19"/>
  <c r="K45" i="19"/>
  <c r="I64" i="19"/>
  <c r="N64" i="19"/>
  <c r="N63" i="19"/>
  <c r="I63" i="19"/>
  <c r="I62" i="19"/>
  <c r="N62" i="19"/>
  <c r="I61" i="19"/>
  <c r="N61" i="19"/>
  <c r="K44" i="19"/>
  <c r="K56" i="19"/>
  <c r="N60" i="19"/>
  <c r="I60" i="19"/>
  <c r="I59" i="19"/>
  <c r="N59" i="19"/>
  <c r="N58" i="19"/>
  <c r="I58" i="19"/>
  <c r="I57" i="19"/>
  <c r="N57" i="19"/>
  <c r="N56" i="19"/>
  <c r="I56" i="19"/>
  <c r="I55" i="19"/>
  <c r="N55" i="19"/>
  <c r="K43" i="19"/>
  <c r="K55" i="19"/>
  <c r="N54" i="19"/>
  <c r="I54" i="19"/>
  <c r="N53" i="19"/>
  <c r="I53" i="19"/>
  <c r="N52" i="19"/>
  <c r="I52" i="19"/>
  <c r="N51" i="19"/>
  <c r="I51" i="19"/>
  <c r="I50" i="19"/>
  <c r="K42" i="19"/>
  <c r="K54" i="19"/>
  <c r="N50" i="19"/>
  <c r="I49" i="19"/>
  <c r="N49" i="19"/>
  <c r="I48" i="19"/>
  <c r="N48" i="19"/>
  <c r="I47" i="19"/>
  <c r="N47" i="19"/>
  <c r="N46" i="19"/>
  <c r="I46" i="19"/>
  <c r="N45" i="19"/>
  <c r="K53" i="19"/>
  <c r="I45" i="19"/>
  <c r="K41" i="19"/>
  <c r="L44" i="19"/>
  <c r="L56" i="19"/>
  <c r="I44" i="19"/>
  <c r="N44" i="19"/>
  <c r="N43" i="19"/>
  <c r="L55" i="19"/>
  <c r="I43" i="19"/>
  <c r="L43" i="19"/>
  <c r="L42" i="19"/>
  <c r="I42" i="19"/>
  <c r="L54" i="19"/>
  <c r="N42" i="19"/>
  <c r="L53" i="19"/>
  <c r="N41" i="19"/>
  <c r="I41" i="19"/>
  <c r="L41" i="19"/>
  <c r="K52" i="19"/>
  <c r="L52" i="19"/>
  <c r="I40" i="19"/>
  <c r="K40" i="19"/>
  <c r="L40" i="19"/>
  <c r="N40" i="19"/>
  <c r="N33" i="19"/>
  <c r="I33" i="19"/>
  <c r="I32" i="19"/>
  <c r="N32" i="19"/>
  <c r="I31" i="19"/>
  <c r="N31" i="19"/>
  <c r="I30" i="19"/>
  <c r="N30" i="19"/>
  <c r="K9" i="19"/>
  <c r="I29" i="19"/>
  <c r="K21" i="19"/>
  <c r="N29" i="19"/>
  <c r="I28" i="19"/>
  <c r="N28" i="19"/>
  <c r="I27" i="19"/>
  <c r="N27" i="19"/>
  <c r="I26" i="19"/>
  <c r="N26" i="19"/>
  <c r="K8" i="19"/>
  <c r="I25" i="19"/>
  <c r="N25" i="19"/>
  <c r="K20" i="19"/>
  <c r="N24" i="19"/>
  <c r="I24" i="19"/>
  <c r="I23" i="19"/>
  <c r="N23" i="19"/>
  <c r="I22" i="19"/>
  <c r="N22" i="19"/>
  <c r="I21" i="19"/>
  <c r="N21" i="19"/>
  <c r="I20" i="19"/>
  <c r="N20" i="19"/>
  <c r="K7" i="19"/>
  <c r="K19" i="19"/>
  <c r="N19" i="19"/>
  <c r="I19" i="19"/>
  <c r="I18" i="19"/>
  <c r="N18" i="19"/>
  <c r="N17" i="19"/>
  <c r="I17" i="19"/>
  <c r="I16" i="19"/>
  <c r="N16" i="19"/>
  <c r="I15" i="19"/>
  <c r="N15" i="19"/>
  <c r="N14" i="19"/>
  <c r="K6" i="19"/>
  <c r="K18" i="19"/>
  <c r="I14" i="19"/>
  <c r="N13" i="19"/>
  <c r="I13" i="19"/>
  <c r="N12" i="19"/>
  <c r="I12" i="19"/>
  <c r="I11" i="19"/>
  <c r="N11" i="19"/>
  <c r="N10" i="19"/>
  <c r="I10" i="19"/>
  <c r="K5" i="19"/>
  <c r="K17" i="19"/>
  <c r="N9" i="19"/>
  <c r="I9" i="19"/>
  <c r="L8" i="19"/>
  <c r="L20" i="19"/>
  <c r="I8" i="19"/>
  <c r="N8" i="19"/>
  <c r="L19" i="19"/>
  <c r="N7" i="19"/>
  <c r="I7" i="19"/>
  <c r="L7" i="19"/>
  <c r="I6" i="19"/>
  <c r="L18" i="19"/>
  <c r="N6" i="19"/>
  <c r="L6" i="19"/>
  <c r="I5" i="19"/>
  <c r="N5" i="19"/>
  <c r="L17" i="19"/>
  <c r="L5" i="19"/>
  <c r="N4" i="19"/>
  <c r="K4" i="19"/>
  <c r="L16" i="19"/>
  <c r="L4" i="19"/>
  <c r="K16" i="19"/>
  <c r="I4" i="19"/>
  <c r="G213" i="22"/>
  <c r="K197" i="22"/>
  <c r="AG4" i="34" l="1"/>
  <c r="AF4" i="34"/>
  <c r="AI4" i="34"/>
  <c r="AI5" i="34"/>
  <c r="AK4" i="34"/>
  <c r="AK5" i="34"/>
  <c r="AJ4" i="34"/>
  <c r="AL4" i="34"/>
  <c r="AJ5" i="34"/>
  <c r="AL5" i="34"/>
  <c r="AG4" i="33"/>
  <c r="AF4" i="33"/>
  <c r="AI5" i="33"/>
  <c r="AK5" i="33"/>
  <c r="AK4" i="33"/>
  <c r="AI4" i="33"/>
  <c r="AJ5" i="33"/>
  <c r="AJ4" i="33"/>
  <c r="AL5" i="33"/>
  <c r="AL4" i="33"/>
  <c r="AF4" i="32"/>
  <c r="AG4" i="32"/>
  <c r="AI4" i="32"/>
  <c r="AK4" i="32"/>
  <c r="AI5" i="32"/>
  <c r="AK5" i="32"/>
  <c r="AJ4" i="32"/>
  <c r="AL4" i="32"/>
  <c r="AJ5" i="32"/>
  <c r="AL5" i="32"/>
  <c r="AF4" i="31"/>
  <c r="AG4" i="31"/>
  <c r="AK4" i="31"/>
  <c r="AI5" i="31"/>
  <c r="AI4" i="31"/>
  <c r="AK5" i="31"/>
  <c r="AL4" i="31"/>
  <c r="AL5" i="31"/>
  <c r="AJ4" i="31"/>
  <c r="AJ5" i="31"/>
  <c r="AF4" i="30"/>
  <c r="AG4" i="30"/>
  <c r="AI5" i="30"/>
  <c r="AI4" i="30"/>
  <c r="AK4" i="30"/>
  <c r="AK5" i="30"/>
  <c r="AL5" i="30"/>
  <c r="AL4" i="30"/>
  <c r="AJ4" i="30"/>
  <c r="AJ5" i="30"/>
  <c r="AG4" i="29"/>
  <c r="AF4" i="29"/>
  <c r="AK5" i="29"/>
  <c r="AI4" i="29"/>
  <c r="AI5" i="29"/>
  <c r="AK4" i="29"/>
  <c r="AJ4" i="29"/>
  <c r="AL4" i="29"/>
  <c r="AL5" i="29"/>
  <c r="AJ5" i="29"/>
  <c r="AF4" i="28"/>
  <c r="AG4" i="28"/>
  <c r="AK4" i="28"/>
  <c r="AI5" i="28"/>
  <c r="AI4" i="28"/>
  <c r="AK5" i="28"/>
  <c r="AL4" i="28"/>
  <c r="AL5" i="28"/>
  <c r="AJ5" i="28"/>
  <c r="AJ4" i="28"/>
  <c r="AG4" i="27"/>
  <c r="AF4" i="27"/>
  <c r="AI4" i="27"/>
  <c r="AK5" i="27"/>
  <c r="AI5" i="27"/>
  <c r="AK4" i="27"/>
  <c r="AL5" i="27"/>
  <c r="AJ4" i="27"/>
  <c r="AJ5" i="27"/>
  <c r="AL4" i="27"/>
  <c r="K243" i="21"/>
  <c r="K242" i="21"/>
  <c r="K230" i="21"/>
  <c r="K229" i="21"/>
  <c r="K207" i="21"/>
  <c r="K206" i="21"/>
  <c r="K193" i="21"/>
  <c r="K194" i="21"/>
  <c r="K171" i="21"/>
  <c r="K170" i="21"/>
  <c r="K157" i="21"/>
  <c r="K158" i="21"/>
  <c r="K134" i="21"/>
  <c r="K135" i="21"/>
  <c r="K122" i="21"/>
  <c r="K121" i="21"/>
  <c r="K99" i="21"/>
  <c r="K98" i="21"/>
  <c r="K85" i="21"/>
  <c r="K86" i="21"/>
  <c r="K63" i="21"/>
  <c r="K62" i="21"/>
  <c r="K49" i="21"/>
  <c r="K50" i="21"/>
  <c r="AF4" i="1"/>
  <c r="AG4" i="1"/>
  <c r="AI9" i="21"/>
  <c r="AK8" i="21"/>
  <c r="AI8" i="21"/>
  <c r="AK9" i="21"/>
  <c r="AI4" i="1"/>
  <c r="AI5" i="1"/>
  <c r="AK5" i="1"/>
  <c r="K26" i="21"/>
  <c r="AK4" i="1"/>
  <c r="K27" i="21"/>
  <c r="AJ5" i="1"/>
  <c r="K13" i="21"/>
  <c r="AJ4" i="1"/>
  <c r="K14" i="21"/>
  <c r="AL4" i="1"/>
  <c r="AL5" i="1"/>
  <c r="AF4" i="21"/>
  <c r="AF5" i="21"/>
  <c r="AL8" i="21"/>
  <c r="AJ8" i="21"/>
  <c r="AJ9" i="21"/>
  <c r="L57" i="21"/>
  <c r="L45" i="21"/>
  <c r="R1" i="21"/>
  <c r="R2" i="21"/>
  <c r="AL4" i="21"/>
  <c r="AJ5" i="21"/>
  <c r="AJ4" i="21"/>
  <c r="AL5" i="21"/>
  <c r="L239" i="35"/>
  <c r="L238" i="35"/>
  <c r="K241" i="35"/>
  <c r="K239" i="35"/>
  <c r="K238" i="35"/>
  <c r="K226" i="35"/>
  <c r="K227" i="35"/>
  <c r="L205" i="35"/>
  <c r="L201" i="35"/>
  <c r="K190" i="35"/>
  <c r="K191" i="35"/>
  <c r="L191" i="35"/>
  <c r="L190" i="35"/>
  <c r="L203" i="35"/>
  <c r="L202" i="35"/>
  <c r="K205" i="35"/>
  <c r="K203" i="35"/>
  <c r="K202" i="35"/>
  <c r="L165" i="35"/>
  <c r="L169" i="35"/>
  <c r="L167" i="35"/>
  <c r="L166" i="35"/>
  <c r="K169" i="35"/>
  <c r="K166" i="35"/>
  <c r="K167" i="35"/>
  <c r="L154" i="35"/>
  <c r="L155" i="35"/>
  <c r="K154" i="35"/>
  <c r="K155" i="35"/>
  <c r="L133" i="35"/>
  <c r="L129" i="35"/>
  <c r="K119" i="35"/>
  <c r="K118" i="35"/>
  <c r="L118" i="35"/>
  <c r="L119" i="35"/>
  <c r="L131" i="35"/>
  <c r="L130" i="35"/>
  <c r="K133" i="35"/>
  <c r="K130" i="35"/>
  <c r="K131" i="35"/>
  <c r="L93" i="35"/>
  <c r="L97" i="35"/>
  <c r="K82" i="35"/>
  <c r="K83" i="35"/>
  <c r="L94" i="35"/>
  <c r="L95" i="35"/>
  <c r="L83" i="35"/>
  <c r="L82" i="35"/>
  <c r="K97" i="35"/>
  <c r="K95" i="35"/>
  <c r="K94" i="35"/>
  <c r="L61" i="35"/>
  <c r="L57" i="35"/>
  <c r="L58" i="35"/>
  <c r="L59" i="35"/>
  <c r="K61" i="35"/>
  <c r="K59" i="35"/>
  <c r="K58" i="35"/>
  <c r="K46" i="35"/>
  <c r="K47" i="35"/>
  <c r="L46" i="35"/>
  <c r="L47" i="35"/>
  <c r="L21" i="35"/>
  <c r="L25" i="35"/>
  <c r="L10" i="35"/>
  <c r="L11" i="35"/>
  <c r="K25" i="35"/>
  <c r="K22" i="35"/>
  <c r="K23" i="35"/>
  <c r="K10" i="35"/>
  <c r="K11" i="35"/>
  <c r="L23" i="35"/>
  <c r="L22" i="35"/>
  <c r="L9" i="35"/>
  <c r="L241" i="35"/>
  <c r="L227" i="35"/>
  <c r="L226" i="35"/>
  <c r="AI4" i="21" l="1"/>
  <c r="AI5" i="21"/>
  <c r="AK4" i="21"/>
  <c r="AK5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<sst xmlns="http://schemas.openxmlformats.org/spreadsheetml/2006/main" count="3040" uniqueCount="47">
  <si>
    <t>(modus_ponens)</t>
  </si>
  <si>
    <t>shots</t>
  </si>
  <si>
    <t>delta</t>
  </si>
  <si>
    <t>GPT-4o (imbalanced labels)</t>
  </si>
  <si>
    <t>GPT-4o (fully random exemplars)</t>
  </si>
  <si>
    <t>GPT-4o (random labels)</t>
  </si>
  <si>
    <t>GPT-4o (random exemplars)</t>
  </si>
  <si>
    <t>(w_desc)</t>
  </si>
  <si>
    <t>(w_automaton)</t>
  </si>
  <si>
    <t>(word_salad)</t>
  </si>
  <si>
    <t>(apo)</t>
  </si>
  <si>
    <t>(cot)</t>
  </si>
  <si>
    <t>(sot)</t>
  </si>
  <si>
    <t>modus_ponens</t>
  </si>
  <si>
    <t>name</t>
  </si>
  <si>
    <t>w_desc</t>
  </si>
  <si>
    <t>w_automaton</t>
  </si>
  <si>
    <t>word_salad</t>
  </si>
  <si>
    <t>apo</t>
  </si>
  <si>
    <t>cot</t>
  </si>
  <si>
    <t>sot</t>
  </si>
  <si>
    <t>GPT-4 Turbo</t>
  </si>
  <si>
    <t>GPT-4o</t>
  </si>
  <si>
    <t xml:space="preserve"> Phi-3.5 MoE</t>
  </si>
  <si>
    <t>Mixtral 7x8B</t>
  </si>
  <si>
    <t>Row</t>
  </si>
  <si>
    <t>Per Shot</t>
  </si>
  <si>
    <t>Per Delta</t>
  </si>
  <si>
    <t>Row (mean)</t>
  </si>
  <si>
    <t>std</t>
  </si>
  <si>
    <t>GPT-4Turbo</t>
  </si>
  <si>
    <t>phi-35</t>
  </si>
  <si>
    <t>mixtral</t>
  </si>
  <si>
    <t>slopes s</t>
  </si>
  <si>
    <t>slopes d</t>
  </si>
  <si>
    <t>stds</t>
  </si>
  <si>
    <t>avgs</t>
  </si>
  <si>
    <t>slopes</t>
  </si>
  <si>
    <t>Contain no salad</t>
  </si>
  <si>
    <t>Shots</t>
  </si>
  <si>
    <t>All (acc)</t>
  </si>
  <si>
    <t>All (stds)</t>
  </si>
  <si>
    <t>No salad</t>
  </si>
  <si>
    <t>No salad (stds)</t>
  </si>
  <si>
    <t>avg slope</t>
  </si>
  <si>
    <t>Deltas</t>
  </si>
  <si>
    <t>overall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</si>
</sst>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0" fillId="0" borderId="2" xfId="0" applyBorder="1"/>
    <xf numFmtId="0" fontId="2" fillId="0" borderId="1" xfId="0" applyFont="1" applyBorder="1" applyAlignment="1">
      <alignment horizontal="center" vertical="top"/>
    </xf>
    <xf numFmtId="0" fontId="0" fillId="2" borderId="0" xfId="0" applyFill="1"/>
    <xf numFmtId="0" fontId="3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28.57</c:v>
                </c:pt>
                <c:pt idx="11">
                  <c:v>70</c:v>
                </c:pt>
                <c:pt idx="12">
                  <c:v>30</c:v>
                </c:pt>
                <c:pt idx="13">
                  <c:v>40</c:v>
                </c:pt>
                <c:pt idx="14">
                  <c:v>55.56</c:v>
                </c:pt>
                <c:pt idx="15">
                  <c:v>53.36</c:v>
                </c:pt>
                <c:pt idx="16">
                  <c:v>54.8</c:v>
                </c:pt>
                <c:pt idx="17">
                  <c:v>56.32</c:v>
                </c:pt>
                <c:pt idx="18">
                  <c:v>55.15</c:v>
                </c:pt>
                <c:pt idx="19">
                  <c:v>54.32</c:v>
                </c:pt>
                <c:pt idx="20">
                  <c:v>65.84</c:v>
                </c:pt>
                <c:pt idx="21">
                  <c:v>65.95</c:v>
                </c:pt>
                <c:pt idx="22">
                  <c:v>68.72</c:v>
                </c:pt>
                <c:pt idx="23">
                  <c:v>63.91</c:v>
                </c:pt>
                <c:pt idx="24">
                  <c:v>62.54</c:v>
                </c:pt>
                <c:pt idx="25">
                  <c:v>70.95</c:v>
                </c:pt>
                <c:pt idx="26">
                  <c:v>70.260000000000005</c:v>
                </c:pt>
                <c:pt idx="27">
                  <c:v>71.260000000000005</c:v>
                </c:pt>
                <c:pt idx="28">
                  <c:v>71.31</c:v>
                </c:pt>
                <c:pt idx="29">
                  <c:v>70.77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7E-4302-B3F4-B037CE704184}"/>
            </c:ext>
          </c:extLst>
        </c:ser>
        <c:ser>
          <c:idx val="1"/>
          <c:order val="1"/>
          <c:tx>
            <c:strRef>
              <c:f>'PARITY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Accuracy'!$E$4:$E$33</c:f>
              <c:numCache>
                <c:formatCode>General</c:formatCode>
                <c:ptCount val="30"/>
                <c:pt idx="0">
                  <c:v>4.76</c:v>
                </c:pt>
                <c:pt idx="1">
                  <c:v>3.03</c:v>
                </c:pt>
                <c:pt idx="2">
                  <c:v>2.5299999999999998</c:v>
                </c:pt>
                <c:pt idx="3">
                  <c:v>5.38</c:v>
                </c:pt>
                <c:pt idx="4">
                  <c:v>2.08</c:v>
                </c:pt>
                <c:pt idx="5">
                  <c:v>46.03</c:v>
                </c:pt>
                <c:pt idx="6">
                  <c:v>42.37</c:v>
                </c:pt>
                <c:pt idx="7">
                  <c:v>39.65</c:v>
                </c:pt>
                <c:pt idx="8">
                  <c:v>40.590000000000003</c:v>
                </c:pt>
                <c:pt idx="9">
                  <c:v>39.79</c:v>
                </c:pt>
                <c:pt idx="10">
                  <c:v>49.9</c:v>
                </c:pt>
                <c:pt idx="11">
                  <c:v>51.01</c:v>
                </c:pt>
                <c:pt idx="12">
                  <c:v>51.55</c:v>
                </c:pt>
                <c:pt idx="13">
                  <c:v>50.4</c:v>
                </c:pt>
                <c:pt idx="14">
                  <c:v>51.71</c:v>
                </c:pt>
                <c:pt idx="15">
                  <c:v>59.4</c:v>
                </c:pt>
                <c:pt idx="16">
                  <c:v>61.4</c:v>
                </c:pt>
                <c:pt idx="17">
                  <c:v>59.9</c:v>
                </c:pt>
                <c:pt idx="18">
                  <c:v>63.8</c:v>
                </c:pt>
                <c:pt idx="19">
                  <c:v>61.8</c:v>
                </c:pt>
                <c:pt idx="20">
                  <c:v>71.099999999999994</c:v>
                </c:pt>
                <c:pt idx="21">
                  <c:v>71.7</c:v>
                </c:pt>
                <c:pt idx="22">
                  <c:v>71.8</c:v>
                </c:pt>
                <c:pt idx="23">
                  <c:v>70.900000000000006</c:v>
                </c:pt>
                <c:pt idx="24">
                  <c:v>71.099999999999994</c:v>
                </c:pt>
                <c:pt idx="25">
                  <c:v>83.6</c:v>
                </c:pt>
                <c:pt idx="26">
                  <c:v>81.8</c:v>
                </c:pt>
                <c:pt idx="27">
                  <c:v>82.8</c:v>
                </c:pt>
                <c:pt idx="28">
                  <c:v>82.8</c:v>
                </c:pt>
                <c:pt idx="29">
                  <c:v>84.1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7E-4302-B3F4-B037CE704184}"/>
            </c:ext>
          </c:extLst>
        </c:ser>
        <c:ser>
          <c:idx val="2"/>
          <c:order val="2"/>
          <c:tx>
            <c:strRef>
              <c:f>'PARITY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Accuracy'!$F$4:$F$33</c:f>
              <c:numCache>
                <c:formatCode>General</c:formatCode>
                <c:ptCount val="30"/>
                <c:pt idx="0">
                  <c:v>51.8</c:v>
                </c:pt>
                <c:pt idx="1">
                  <c:v>50.3</c:v>
                </c:pt>
                <c:pt idx="2">
                  <c:v>49.1</c:v>
                </c:pt>
                <c:pt idx="3">
                  <c:v>50.15</c:v>
                </c:pt>
                <c:pt idx="4">
                  <c:v>48.84</c:v>
                </c:pt>
                <c:pt idx="5">
                  <c:v>52.2</c:v>
                </c:pt>
                <c:pt idx="6">
                  <c:v>50.1</c:v>
                </c:pt>
                <c:pt idx="7">
                  <c:v>49.3</c:v>
                </c:pt>
                <c:pt idx="8">
                  <c:v>50.5</c:v>
                </c:pt>
                <c:pt idx="9">
                  <c:v>49.4</c:v>
                </c:pt>
                <c:pt idx="10">
                  <c:v>48.1</c:v>
                </c:pt>
                <c:pt idx="11">
                  <c:v>50.2</c:v>
                </c:pt>
                <c:pt idx="12">
                  <c:v>51</c:v>
                </c:pt>
                <c:pt idx="13">
                  <c:v>50</c:v>
                </c:pt>
                <c:pt idx="14">
                  <c:v>50.9</c:v>
                </c:pt>
                <c:pt idx="15">
                  <c:v>60</c:v>
                </c:pt>
                <c:pt idx="16">
                  <c:v>59.9</c:v>
                </c:pt>
                <c:pt idx="17">
                  <c:v>59.9</c:v>
                </c:pt>
                <c:pt idx="18">
                  <c:v>61.7</c:v>
                </c:pt>
                <c:pt idx="19">
                  <c:v>61.8</c:v>
                </c:pt>
                <c:pt idx="20">
                  <c:v>74.5</c:v>
                </c:pt>
                <c:pt idx="21">
                  <c:v>74.3</c:v>
                </c:pt>
                <c:pt idx="22">
                  <c:v>72.900000000000006</c:v>
                </c:pt>
                <c:pt idx="23">
                  <c:v>72.7</c:v>
                </c:pt>
                <c:pt idx="24">
                  <c:v>71.099999999999994</c:v>
                </c:pt>
                <c:pt idx="25">
                  <c:v>80.7</c:v>
                </c:pt>
                <c:pt idx="26">
                  <c:v>78.8</c:v>
                </c:pt>
                <c:pt idx="27">
                  <c:v>80</c:v>
                </c:pt>
                <c:pt idx="28">
                  <c:v>82.4</c:v>
                </c:pt>
                <c:pt idx="29">
                  <c:v>78.8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7E-4302-B3F4-B037CE704184}"/>
            </c:ext>
          </c:extLst>
        </c:ser>
        <c:ser>
          <c:idx val="3"/>
          <c:order val="3"/>
          <c:tx>
            <c:strRef>
              <c:f>'PARITY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Accuracy'!$G$4:$G$33</c:f>
              <c:numCache>
                <c:formatCode>General</c:formatCode>
                <c:ptCount val="30"/>
                <c:pt idx="0">
                  <c:v>30.12</c:v>
                </c:pt>
                <c:pt idx="1">
                  <c:v>33.47</c:v>
                </c:pt>
                <c:pt idx="2">
                  <c:v>32.14</c:v>
                </c:pt>
                <c:pt idx="3">
                  <c:v>33.47</c:v>
                </c:pt>
                <c:pt idx="4">
                  <c:v>33.69</c:v>
                </c:pt>
                <c:pt idx="5">
                  <c:v>60.82</c:v>
                </c:pt>
                <c:pt idx="6">
                  <c:v>59.77</c:v>
                </c:pt>
                <c:pt idx="7">
                  <c:v>60.56</c:v>
                </c:pt>
                <c:pt idx="8">
                  <c:v>60.98</c:v>
                </c:pt>
                <c:pt idx="9">
                  <c:v>62.38</c:v>
                </c:pt>
                <c:pt idx="10">
                  <c:v>42.53</c:v>
                </c:pt>
                <c:pt idx="11">
                  <c:v>45.53</c:v>
                </c:pt>
                <c:pt idx="12">
                  <c:v>46.44</c:v>
                </c:pt>
                <c:pt idx="13">
                  <c:v>45.27</c:v>
                </c:pt>
                <c:pt idx="14">
                  <c:v>45.45</c:v>
                </c:pt>
                <c:pt idx="15">
                  <c:v>61.39</c:v>
                </c:pt>
                <c:pt idx="16">
                  <c:v>56.79</c:v>
                </c:pt>
                <c:pt idx="17">
                  <c:v>57.21</c:v>
                </c:pt>
                <c:pt idx="18">
                  <c:v>62.09</c:v>
                </c:pt>
                <c:pt idx="19">
                  <c:v>59.75</c:v>
                </c:pt>
                <c:pt idx="20">
                  <c:v>71.37</c:v>
                </c:pt>
                <c:pt idx="21">
                  <c:v>70.36</c:v>
                </c:pt>
                <c:pt idx="22">
                  <c:v>71.349999999999994</c:v>
                </c:pt>
                <c:pt idx="23">
                  <c:v>71.290000000000006</c:v>
                </c:pt>
                <c:pt idx="24">
                  <c:v>68.900000000000006</c:v>
                </c:pt>
                <c:pt idx="25">
                  <c:v>82.73</c:v>
                </c:pt>
                <c:pt idx="26">
                  <c:v>80.67</c:v>
                </c:pt>
                <c:pt idx="27">
                  <c:v>79.98</c:v>
                </c:pt>
                <c:pt idx="28">
                  <c:v>81.64</c:v>
                </c:pt>
                <c:pt idx="29">
                  <c:v>81.37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7E-4302-B3F4-B037CE704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Accuracy'!$D$40:$D$69</c:f>
              <c:numCache>
                <c:formatCode>General</c:formatCode>
                <c:ptCount val="30"/>
                <c:pt idx="0">
                  <c:v>49</c:v>
                </c:pt>
                <c:pt idx="1">
                  <c:v>48.1</c:v>
                </c:pt>
                <c:pt idx="2">
                  <c:v>50.2</c:v>
                </c:pt>
                <c:pt idx="3">
                  <c:v>51.5</c:v>
                </c:pt>
                <c:pt idx="4">
                  <c:v>47.9</c:v>
                </c:pt>
                <c:pt idx="5">
                  <c:v>47.7</c:v>
                </c:pt>
                <c:pt idx="6">
                  <c:v>49.8</c:v>
                </c:pt>
                <c:pt idx="7">
                  <c:v>50.7</c:v>
                </c:pt>
                <c:pt idx="8">
                  <c:v>49.3</c:v>
                </c:pt>
                <c:pt idx="9">
                  <c:v>50.6</c:v>
                </c:pt>
                <c:pt idx="10">
                  <c:v>48.9</c:v>
                </c:pt>
                <c:pt idx="11">
                  <c:v>49.8</c:v>
                </c:pt>
                <c:pt idx="12">
                  <c:v>49.3</c:v>
                </c:pt>
                <c:pt idx="13">
                  <c:v>46.7</c:v>
                </c:pt>
                <c:pt idx="14">
                  <c:v>48.7</c:v>
                </c:pt>
                <c:pt idx="15">
                  <c:v>50.3</c:v>
                </c:pt>
                <c:pt idx="16">
                  <c:v>53</c:v>
                </c:pt>
                <c:pt idx="17">
                  <c:v>53.6</c:v>
                </c:pt>
                <c:pt idx="18">
                  <c:v>53</c:v>
                </c:pt>
                <c:pt idx="19">
                  <c:v>52.8</c:v>
                </c:pt>
                <c:pt idx="20">
                  <c:v>59.36</c:v>
                </c:pt>
                <c:pt idx="21">
                  <c:v>59.86</c:v>
                </c:pt>
                <c:pt idx="22">
                  <c:v>62.5</c:v>
                </c:pt>
                <c:pt idx="23">
                  <c:v>59.6</c:v>
                </c:pt>
                <c:pt idx="24">
                  <c:v>58.66</c:v>
                </c:pt>
                <c:pt idx="25">
                  <c:v>66.599999999999994</c:v>
                </c:pt>
                <c:pt idx="26">
                  <c:v>68.7</c:v>
                </c:pt>
                <c:pt idx="27">
                  <c:v>69.900000000000006</c:v>
                </c:pt>
                <c:pt idx="28">
                  <c:v>69</c:v>
                </c:pt>
                <c:pt idx="29">
                  <c:v>70.099999999999994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2-4710-86C5-1E538E3A422A}"/>
            </c:ext>
          </c:extLst>
        </c:ser>
        <c:ser>
          <c:idx val="1"/>
          <c:order val="1"/>
          <c:tx>
            <c:strRef>
              <c:f>'PARITY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Accuracy'!$E$40:$E$69</c:f>
              <c:numCache>
                <c:formatCode>General</c:formatCode>
                <c:ptCount val="30"/>
                <c:pt idx="0">
                  <c:v>49.8</c:v>
                </c:pt>
                <c:pt idx="1">
                  <c:v>47.5</c:v>
                </c:pt>
                <c:pt idx="2">
                  <c:v>46.7</c:v>
                </c:pt>
                <c:pt idx="3">
                  <c:v>47.9</c:v>
                </c:pt>
                <c:pt idx="4">
                  <c:v>44.9</c:v>
                </c:pt>
                <c:pt idx="5">
                  <c:v>46.8</c:v>
                </c:pt>
                <c:pt idx="6">
                  <c:v>47.8</c:v>
                </c:pt>
                <c:pt idx="7">
                  <c:v>48.7</c:v>
                </c:pt>
                <c:pt idx="8">
                  <c:v>47.9</c:v>
                </c:pt>
                <c:pt idx="9">
                  <c:v>50.4</c:v>
                </c:pt>
                <c:pt idx="10">
                  <c:v>42</c:v>
                </c:pt>
                <c:pt idx="11">
                  <c:v>46.6</c:v>
                </c:pt>
                <c:pt idx="12">
                  <c:v>46.9</c:v>
                </c:pt>
                <c:pt idx="13">
                  <c:v>48.3</c:v>
                </c:pt>
                <c:pt idx="14">
                  <c:v>47.7</c:v>
                </c:pt>
                <c:pt idx="15">
                  <c:v>52.3</c:v>
                </c:pt>
                <c:pt idx="16">
                  <c:v>53.6</c:v>
                </c:pt>
                <c:pt idx="17">
                  <c:v>48.4</c:v>
                </c:pt>
                <c:pt idx="18">
                  <c:v>52.8</c:v>
                </c:pt>
                <c:pt idx="19">
                  <c:v>49.5</c:v>
                </c:pt>
                <c:pt idx="20">
                  <c:v>64.3</c:v>
                </c:pt>
                <c:pt idx="21">
                  <c:v>63.3</c:v>
                </c:pt>
                <c:pt idx="22">
                  <c:v>63.8</c:v>
                </c:pt>
                <c:pt idx="23">
                  <c:v>62.5</c:v>
                </c:pt>
                <c:pt idx="24">
                  <c:v>62.7</c:v>
                </c:pt>
                <c:pt idx="25">
                  <c:v>84.8</c:v>
                </c:pt>
                <c:pt idx="26">
                  <c:v>81.7</c:v>
                </c:pt>
                <c:pt idx="27">
                  <c:v>83.5</c:v>
                </c:pt>
                <c:pt idx="28">
                  <c:v>83.6</c:v>
                </c:pt>
                <c:pt idx="29">
                  <c:v>84.2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12-4710-86C5-1E538E3A422A}"/>
            </c:ext>
          </c:extLst>
        </c:ser>
        <c:ser>
          <c:idx val="2"/>
          <c:order val="2"/>
          <c:tx>
            <c:strRef>
              <c:f>'PARITY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Accuracy'!$F$40:$F$69</c:f>
              <c:numCache>
                <c:formatCode>General</c:formatCode>
                <c:ptCount val="30"/>
                <c:pt idx="0">
                  <c:v>51.6</c:v>
                </c:pt>
                <c:pt idx="1">
                  <c:v>49</c:v>
                </c:pt>
                <c:pt idx="2">
                  <c:v>48.4</c:v>
                </c:pt>
                <c:pt idx="3">
                  <c:v>49.1</c:v>
                </c:pt>
                <c:pt idx="4">
                  <c:v>49.1</c:v>
                </c:pt>
                <c:pt idx="5">
                  <c:v>53.9</c:v>
                </c:pt>
                <c:pt idx="6">
                  <c:v>53.6</c:v>
                </c:pt>
                <c:pt idx="7">
                  <c:v>50.9</c:v>
                </c:pt>
                <c:pt idx="8">
                  <c:v>52.8</c:v>
                </c:pt>
                <c:pt idx="9">
                  <c:v>51.3</c:v>
                </c:pt>
                <c:pt idx="10">
                  <c:v>48.8</c:v>
                </c:pt>
                <c:pt idx="11">
                  <c:v>51.5</c:v>
                </c:pt>
                <c:pt idx="12">
                  <c:v>51.9</c:v>
                </c:pt>
                <c:pt idx="13">
                  <c:v>50.3</c:v>
                </c:pt>
                <c:pt idx="14">
                  <c:v>51.9</c:v>
                </c:pt>
                <c:pt idx="15">
                  <c:v>68.099999999999994</c:v>
                </c:pt>
                <c:pt idx="16">
                  <c:v>67</c:v>
                </c:pt>
                <c:pt idx="17">
                  <c:v>68.5</c:v>
                </c:pt>
                <c:pt idx="18">
                  <c:v>70.400000000000006</c:v>
                </c:pt>
                <c:pt idx="19">
                  <c:v>68.3</c:v>
                </c:pt>
                <c:pt idx="20">
                  <c:v>76.900000000000006</c:v>
                </c:pt>
                <c:pt idx="21">
                  <c:v>76</c:v>
                </c:pt>
                <c:pt idx="22">
                  <c:v>76.400000000000006</c:v>
                </c:pt>
                <c:pt idx="23">
                  <c:v>75.3</c:v>
                </c:pt>
                <c:pt idx="24">
                  <c:v>73.3</c:v>
                </c:pt>
                <c:pt idx="25">
                  <c:v>78</c:v>
                </c:pt>
                <c:pt idx="26">
                  <c:v>77.599999999999994</c:v>
                </c:pt>
                <c:pt idx="27">
                  <c:v>79.3</c:v>
                </c:pt>
                <c:pt idx="28">
                  <c:v>79.099999999999994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12-4710-86C5-1E538E3A422A}"/>
            </c:ext>
          </c:extLst>
        </c:ser>
        <c:ser>
          <c:idx val="3"/>
          <c:order val="3"/>
          <c:tx>
            <c:strRef>
              <c:f>'PARITY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Accuracy'!$G$40:$G$69</c:f>
              <c:numCache>
                <c:formatCode>General</c:formatCode>
                <c:ptCount val="30"/>
                <c:pt idx="0">
                  <c:v>43.71</c:v>
                </c:pt>
                <c:pt idx="1">
                  <c:v>43.38</c:v>
                </c:pt>
                <c:pt idx="2">
                  <c:v>45.32</c:v>
                </c:pt>
                <c:pt idx="3">
                  <c:v>45.58</c:v>
                </c:pt>
                <c:pt idx="4">
                  <c:v>42.93</c:v>
                </c:pt>
                <c:pt idx="5">
                  <c:v>56.3</c:v>
                </c:pt>
                <c:pt idx="6">
                  <c:v>55.7</c:v>
                </c:pt>
                <c:pt idx="7">
                  <c:v>56.4</c:v>
                </c:pt>
                <c:pt idx="8">
                  <c:v>58.5</c:v>
                </c:pt>
                <c:pt idx="9">
                  <c:v>59</c:v>
                </c:pt>
                <c:pt idx="10">
                  <c:v>47.2</c:v>
                </c:pt>
                <c:pt idx="11">
                  <c:v>49.7</c:v>
                </c:pt>
                <c:pt idx="12">
                  <c:v>50.3</c:v>
                </c:pt>
                <c:pt idx="13">
                  <c:v>49.7</c:v>
                </c:pt>
                <c:pt idx="14">
                  <c:v>50.4</c:v>
                </c:pt>
                <c:pt idx="15">
                  <c:v>61.2</c:v>
                </c:pt>
                <c:pt idx="16">
                  <c:v>58</c:v>
                </c:pt>
                <c:pt idx="17">
                  <c:v>58.6</c:v>
                </c:pt>
                <c:pt idx="18">
                  <c:v>61.9</c:v>
                </c:pt>
                <c:pt idx="19">
                  <c:v>59.8</c:v>
                </c:pt>
                <c:pt idx="20">
                  <c:v>72.900000000000006</c:v>
                </c:pt>
                <c:pt idx="21">
                  <c:v>70.099999999999994</c:v>
                </c:pt>
                <c:pt idx="22">
                  <c:v>68.5</c:v>
                </c:pt>
                <c:pt idx="23">
                  <c:v>67.5</c:v>
                </c:pt>
                <c:pt idx="24">
                  <c:v>69.400000000000006</c:v>
                </c:pt>
                <c:pt idx="25">
                  <c:v>81.91</c:v>
                </c:pt>
                <c:pt idx="26">
                  <c:v>78.56</c:v>
                </c:pt>
                <c:pt idx="27">
                  <c:v>80.099999999999994</c:v>
                </c:pt>
                <c:pt idx="28">
                  <c:v>81.44</c:v>
                </c:pt>
                <c:pt idx="29">
                  <c:v>78.67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412-4710-86C5-1E538E3A4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Accuracy'!$D$76:$D$105</c:f>
              <c:numCache>
                <c:formatCode>General</c:formatCode>
                <c:ptCount val="30"/>
                <c:pt idx="0">
                  <c:v>49</c:v>
                </c:pt>
                <c:pt idx="1">
                  <c:v>49.5</c:v>
                </c:pt>
                <c:pt idx="2">
                  <c:v>48.1</c:v>
                </c:pt>
                <c:pt idx="3">
                  <c:v>50.3</c:v>
                </c:pt>
                <c:pt idx="4">
                  <c:v>46.4</c:v>
                </c:pt>
                <c:pt idx="5">
                  <c:v>47.9</c:v>
                </c:pt>
                <c:pt idx="6">
                  <c:v>49.8</c:v>
                </c:pt>
                <c:pt idx="7">
                  <c:v>50.7</c:v>
                </c:pt>
                <c:pt idx="8">
                  <c:v>49.25</c:v>
                </c:pt>
                <c:pt idx="9">
                  <c:v>50.6</c:v>
                </c:pt>
                <c:pt idx="10">
                  <c:v>44.69</c:v>
                </c:pt>
                <c:pt idx="11">
                  <c:v>46.3</c:v>
                </c:pt>
                <c:pt idx="12">
                  <c:v>45.65</c:v>
                </c:pt>
                <c:pt idx="13">
                  <c:v>44</c:v>
                </c:pt>
                <c:pt idx="14">
                  <c:v>44.4</c:v>
                </c:pt>
                <c:pt idx="15">
                  <c:v>51</c:v>
                </c:pt>
                <c:pt idx="16">
                  <c:v>54.21</c:v>
                </c:pt>
                <c:pt idx="17">
                  <c:v>53.5</c:v>
                </c:pt>
                <c:pt idx="18">
                  <c:v>52.2</c:v>
                </c:pt>
                <c:pt idx="19">
                  <c:v>53.5</c:v>
                </c:pt>
                <c:pt idx="20">
                  <c:v>60.7</c:v>
                </c:pt>
                <c:pt idx="21">
                  <c:v>60.3</c:v>
                </c:pt>
                <c:pt idx="22">
                  <c:v>61.7</c:v>
                </c:pt>
                <c:pt idx="23">
                  <c:v>59.2</c:v>
                </c:pt>
                <c:pt idx="24">
                  <c:v>59.7</c:v>
                </c:pt>
                <c:pt idx="25">
                  <c:v>67.099999999999994</c:v>
                </c:pt>
                <c:pt idx="26">
                  <c:v>67</c:v>
                </c:pt>
                <c:pt idx="27">
                  <c:v>67.900000000000006</c:v>
                </c:pt>
                <c:pt idx="28">
                  <c:v>68.3</c:v>
                </c:pt>
                <c:pt idx="29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A-4636-BD7E-60C9ADB3567D}"/>
            </c:ext>
          </c:extLst>
        </c:ser>
        <c:ser>
          <c:idx val="1"/>
          <c:order val="1"/>
          <c:tx>
            <c:strRef>
              <c:f>'PARITY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Accuracy'!$E$76:$E$105</c:f>
              <c:numCache>
                <c:formatCode>General</c:formatCode>
                <c:ptCount val="30"/>
                <c:pt idx="0">
                  <c:v>48.97</c:v>
                </c:pt>
                <c:pt idx="1">
                  <c:v>47.46</c:v>
                </c:pt>
                <c:pt idx="2">
                  <c:v>47.18</c:v>
                </c:pt>
                <c:pt idx="3">
                  <c:v>46.92</c:v>
                </c:pt>
                <c:pt idx="4">
                  <c:v>46</c:v>
                </c:pt>
                <c:pt idx="5">
                  <c:v>53</c:v>
                </c:pt>
                <c:pt idx="6">
                  <c:v>53.1</c:v>
                </c:pt>
                <c:pt idx="7">
                  <c:v>53.3</c:v>
                </c:pt>
                <c:pt idx="8">
                  <c:v>53.1</c:v>
                </c:pt>
                <c:pt idx="9">
                  <c:v>54.2</c:v>
                </c:pt>
                <c:pt idx="10">
                  <c:v>50.1</c:v>
                </c:pt>
                <c:pt idx="11">
                  <c:v>51.5</c:v>
                </c:pt>
                <c:pt idx="12">
                  <c:v>51</c:v>
                </c:pt>
                <c:pt idx="13">
                  <c:v>52.8</c:v>
                </c:pt>
                <c:pt idx="14">
                  <c:v>51.4</c:v>
                </c:pt>
                <c:pt idx="15">
                  <c:v>53.4</c:v>
                </c:pt>
                <c:pt idx="16">
                  <c:v>55.3</c:v>
                </c:pt>
                <c:pt idx="17">
                  <c:v>51.2</c:v>
                </c:pt>
                <c:pt idx="18">
                  <c:v>55.5</c:v>
                </c:pt>
                <c:pt idx="19">
                  <c:v>50.5</c:v>
                </c:pt>
                <c:pt idx="20">
                  <c:v>74.099999999999994</c:v>
                </c:pt>
                <c:pt idx="21">
                  <c:v>73.900000000000006</c:v>
                </c:pt>
                <c:pt idx="22">
                  <c:v>75.2</c:v>
                </c:pt>
                <c:pt idx="23">
                  <c:v>74.7</c:v>
                </c:pt>
                <c:pt idx="24">
                  <c:v>73.7</c:v>
                </c:pt>
                <c:pt idx="25">
                  <c:v>88.8</c:v>
                </c:pt>
                <c:pt idx="26">
                  <c:v>87.3</c:v>
                </c:pt>
                <c:pt idx="27">
                  <c:v>88.6</c:v>
                </c:pt>
                <c:pt idx="28">
                  <c:v>88</c:v>
                </c:pt>
                <c:pt idx="29">
                  <c:v>89.9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9A-4636-BD7E-60C9ADB3567D}"/>
            </c:ext>
          </c:extLst>
        </c:ser>
        <c:ser>
          <c:idx val="2"/>
          <c:order val="2"/>
          <c:tx>
            <c:strRef>
              <c:f>'PARITY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Accuracy'!$F$76:$F$105</c:f>
              <c:numCache>
                <c:formatCode>General</c:formatCode>
                <c:ptCount val="30"/>
                <c:pt idx="0">
                  <c:v>48.1</c:v>
                </c:pt>
                <c:pt idx="1">
                  <c:v>46.4</c:v>
                </c:pt>
                <c:pt idx="2">
                  <c:v>47.9</c:v>
                </c:pt>
                <c:pt idx="3">
                  <c:v>46.4</c:v>
                </c:pt>
                <c:pt idx="4">
                  <c:v>46.8</c:v>
                </c:pt>
                <c:pt idx="5">
                  <c:v>52.4</c:v>
                </c:pt>
                <c:pt idx="6">
                  <c:v>50.4</c:v>
                </c:pt>
                <c:pt idx="7">
                  <c:v>49.8</c:v>
                </c:pt>
                <c:pt idx="8">
                  <c:v>50.6</c:v>
                </c:pt>
                <c:pt idx="9">
                  <c:v>49.8</c:v>
                </c:pt>
                <c:pt idx="10">
                  <c:v>48</c:v>
                </c:pt>
                <c:pt idx="11">
                  <c:v>50</c:v>
                </c:pt>
                <c:pt idx="12">
                  <c:v>50.9</c:v>
                </c:pt>
                <c:pt idx="13">
                  <c:v>49.4</c:v>
                </c:pt>
                <c:pt idx="14">
                  <c:v>50.6</c:v>
                </c:pt>
                <c:pt idx="15">
                  <c:v>62.6</c:v>
                </c:pt>
                <c:pt idx="16">
                  <c:v>64.400000000000006</c:v>
                </c:pt>
                <c:pt idx="17">
                  <c:v>63.9</c:v>
                </c:pt>
                <c:pt idx="18">
                  <c:v>63.5</c:v>
                </c:pt>
                <c:pt idx="19">
                  <c:v>65</c:v>
                </c:pt>
                <c:pt idx="20">
                  <c:v>75.900000000000006</c:v>
                </c:pt>
                <c:pt idx="21">
                  <c:v>75.900000000000006</c:v>
                </c:pt>
                <c:pt idx="22">
                  <c:v>76.2</c:v>
                </c:pt>
                <c:pt idx="23">
                  <c:v>76.099999999999994</c:v>
                </c:pt>
                <c:pt idx="24">
                  <c:v>74</c:v>
                </c:pt>
                <c:pt idx="25">
                  <c:v>80.599999999999994</c:v>
                </c:pt>
                <c:pt idx="26">
                  <c:v>78.599999999999994</c:v>
                </c:pt>
                <c:pt idx="27">
                  <c:v>80.7</c:v>
                </c:pt>
                <c:pt idx="28">
                  <c:v>80.099999999999994</c:v>
                </c:pt>
                <c:pt idx="29">
                  <c:v>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9A-4636-BD7E-60C9ADB3567D}"/>
            </c:ext>
          </c:extLst>
        </c:ser>
        <c:ser>
          <c:idx val="3"/>
          <c:order val="3"/>
          <c:tx>
            <c:strRef>
              <c:f>'PARITY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Accuracy'!$G$76:$G$105</c:f>
              <c:numCache>
                <c:formatCode>General</c:formatCode>
                <c:ptCount val="30"/>
                <c:pt idx="0">
                  <c:v>53.23</c:v>
                </c:pt>
                <c:pt idx="1">
                  <c:v>52.63</c:v>
                </c:pt>
                <c:pt idx="2">
                  <c:v>65.52</c:v>
                </c:pt>
                <c:pt idx="3">
                  <c:v>48.89</c:v>
                </c:pt>
                <c:pt idx="4">
                  <c:v>57.83</c:v>
                </c:pt>
                <c:pt idx="5">
                  <c:v>48.2</c:v>
                </c:pt>
                <c:pt idx="6">
                  <c:v>50.3</c:v>
                </c:pt>
                <c:pt idx="7">
                  <c:v>50.7</c:v>
                </c:pt>
                <c:pt idx="8">
                  <c:v>49.7</c:v>
                </c:pt>
                <c:pt idx="9">
                  <c:v>51.3</c:v>
                </c:pt>
                <c:pt idx="10">
                  <c:v>47.7</c:v>
                </c:pt>
                <c:pt idx="11">
                  <c:v>49.9</c:v>
                </c:pt>
                <c:pt idx="12">
                  <c:v>50.7</c:v>
                </c:pt>
                <c:pt idx="13">
                  <c:v>49.3</c:v>
                </c:pt>
                <c:pt idx="14">
                  <c:v>50.6</c:v>
                </c:pt>
                <c:pt idx="15">
                  <c:v>61.8</c:v>
                </c:pt>
                <c:pt idx="16">
                  <c:v>58.4</c:v>
                </c:pt>
                <c:pt idx="17">
                  <c:v>61.1</c:v>
                </c:pt>
                <c:pt idx="18">
                  <c:v>63.2</c:v>
                </c:pt>
                <c:pt idx="19">
                  <c:v>60.2</c:v>
                </c:pt>
                <c:pt idx="20">
                  <c:v>70.2</c:v>
                </c:pt>
                <c:pt idx="21">
                  <c:v>69.3</c:v>
                </c:pt>
                <c:pt idx="22">
                  <c:v>67.599999999999994</c:v>
                </c:pt>
                <c:pt idx="23">
                  <c:v>69.099999999999994</c:v>
                </c:pt>
                <c:pt idx="24">
                  <c:v>68.7</c:v>
                </c:pt>
                <c:pt idx="25">
                  <c:v>80.400000000000006</c:v>
                </c:pt>
                <c:pt idx="26">
                  <c:v>77.3</c:v>
                </c:pt>
                <c:pt idx="27">
                  <c:v>80.2</c:v>
                </c:pt>
                <c:pt idx="28">
                  <c:v>80.099999999999994</c:v>
                </c:pt>
                <c:pt idx="29">
                  <c:v>79.900000000000006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9A-4636-BD7E-60C9ADB35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61.43</c:v>
                </c:pt>
                <c:pt idx="6">
                  <c:v>52.86</c:v>
                </c:pt>
                <c:pt idx="7">
                  <c:v>57.27</c:v>
                </c:pt>
                <c:pt idx="8">
                  <c:v>54.81</c:v>
                </c:pt>
                <c:pt idx="9">
                  <c:v>55.56</c:v>
                </c:pt>
                <c:pt idx="10">
                  <c:v>41.77</c:v>
                </c:pt>
                <c:pt idx="11">
                  <c:v>44.44</c:v>
                </c:pt>
                <c:pt idx="12">
                  <c:v>46.51</c:v>
                </c:pt>
                <c:pt idx="13">
                  <c:v>46.94</c:v>
                </c:pt>
                <c:pt idx="14">
                  <c:v>46.4</c:v>
                </c:pt>
                <c:pt idx="15">
                  <c:v>58.88</c:v>
                </c:pt>
                <c:pt idx="16">
                  <c:v>61.44</c:v>
                </c:pt>
                <c:pt idx="17">
                  <c:v>62.69</c:v>
                </c:pt>
                <c:pt idx="18">
                  <c:v>61.86</c:v>
                </c:pt>
                <c:pt idx="19">
                  <c:v>61.84</c:v>
                </c:pt>
                <c:pt idx="20">
                  <c:v>66.94</c:v>
                </c:pt>
                <c:pt idx="21">
                  <c:v>64.290000000000006</c:v>
                </c:pt>
                <c:pt idx="22">
                  <c:v>66.319999999999993</c:v>
                </c:pt>
                <c:pt idx="23">
                  <c:v>64.180000000000007</c:v>
                </c:pt>
                <c:pt idx="24">
                  <c:v>63.87</c:v>
                </c:pt>
                <c:pt idx="25">
                  <c:v>72.819999999999993</c:v>
                </c:pt>
                <c:pt idx="26">
                  <c:v>71.06</c:v>
                </c:pt>
                <c:pt idx="27">
                  <c:v>74.349999999999994</c:v>
                </c:pt>
                <c:pt idx="28">
                  <c:v>74.819999999999993</c:v>
                </c:pt>
                <c:pt idx="29">
                  <c:v>72.760000000000005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B-4477-BE8A-933B5C289BC5}"/>
            </c:ext>
          </c:extLst>
        </c:ser>
        <c:ser>
          <c:idx val="1"/>
          <c:order val="1"/>
          <c:tx>
            <c:strRef>
              <c:f>'PARITY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52.57</c:v>
                </c:pt>
                <c:pt idx="6">
                  <c:v>49.7</c:v>
                </c:pt>
                <c:pt idx="7">
                  <c:v>49.52</c:v>
                </c:pt>
                <c:pt idx="8">
                  <c:v>48.98</c:v>
                </c:pt>
                <c:pt idx="9">
                  <c:v>47.36</c:v>
                </c:pt>
                <c:pt idx="10">
                  <c:v>54.08</c:v>
                </c:pt>
                <c:pt idx="11">
                  <c:v>54.95</c:v>
                </c:pt>
                <c:pt idx="12">
                  <c:v>55.51</c:v>
                </c:pt>
                <c:pt idx="13">
                  <c:v>56.97</c:v>
                </c:pt>
                <c:pt idx="14">
                  <c:v>55.79</c:v>
                </c:pt>
                <c:pt idx="15">
                  <c:v>66.099999999999994</c:v>
                </c:pt>
                <c:pt idx="16">
                  <c:v>67.400000000000006</c:v>
                </c:pt>
                <c:pt idx="17">
                  <c:v>64.459999999999994</c:v>
                </c:pt>
                <c:pt idx="18">
                  <c:v>69.8</c:v>
                </c:pt>
                <c:pt idx="19">
                  <c:v>67.099999999999994</c:v>
                </c:pt>
                <c:pt idx="20">
                  <c:v>75.3</c:v>
                </c:pt>
                <c:pt idx="21">
                  <c:v>74.8</c:v>
                </c:pt>
                <c:pt idx="22">
                  <c:v>76.099999999999994</c:v>
                </c:pt>
                <c:pt idx="23">
                  <c:v>77</c:v>
                </c:pt>
                <c:pt idx="24">
                  <c:v>75.7</c:v>
                </c:pt>
                <c:pt idx="25">
                  <c:v>88</c:v>
                </c:pt>
                <c:pt idx="26">
                  <c:v>85.8</c:v>
                </c:pt>
                <c:pt idx="27">
                  <c:v>87.4</c:v>
                </c:pt>
                <c:pt idx="28">
                  <c:v>86.7</c:v>
                </c:pt>
                <c:pt idx="29">
                  <c:v>88.7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0B-4477-BE8A-933B5C289BC5}"/>
            </c:ext>
          </c:extLst>
        </c:ser>
        <c:ser>
          <c:idx val="2"/>
          <c:order val="2"/>
          <c:tx>
            <c:strRef>
              <c:f>'PARITY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52.3</c:v>
                </c:pt>
                <c:pt idx="6">
                  <c:v>50.2</c:v>
                </c:pt>
                <c:pt idx="7">
                  <c:v>49.4</c:v>
                </c:pt>
                <c:pt idx="8">
                  <c:v>50.7</c:v>
                </c:pt>
                <c:pt idx="9">
                  <c:v>49.4</c:v>
                </c:pt>
                <c:pt idx="10">
                  <c:v>48</c:v>
                </c:pt>
                <c:pt idx="11">
                  <c:v>50</c:v>
                </c:pt>
                <c:pt idx="12">
                  <c:v>50.6</c:v>
                </c:pt>
                <c:pt idx="13">
                  <c:v>49.5</c:v>
                </c:pt>
                <c:pt idx="14">
                  <c:v>50.6</c:v>
                </c:pt>
                <c:pt idx="15">
                  <c:v>62.8</c:v>
                </c:pt>
                <c:pt idx="16">
                  <c:v>63.6</c:v>
                </c:pt>
                <c:pt idx="17">
                  <c:v>62.2</c:v>
                </c:pt>
                <c:pt idx="18">
                  <c:v>64.599999999999994</c:v>
                </c:pt>
                <c:pt idx="19">
                  <c:v>64.3</c:v>
                </c:pt>
                <c:pt idx="20">
                  <c:v>73.7</c:v>
                </c:pt>
                <c:pt idx="21">
                  <c:v>74.5</c:v>
                </c:pt>
                <c:pt idx="22">
                  <c:v>74.900000000000006</c:v>
                </c:pt>
                <c:pt idx="23">
                  <c:v>74.400000000000006</c:v>
                </c:pt>
                <c:pt idx="24">
                  <c:v>73.400000000000006</c:v>
                </c:pt>
                <c:pt idx="25">
                  <c:v>77</c:v>
                </c:pt>
                <c:pt idx="26">
                  <c:v>75.400000000000006</c:v>
                </c:pt>
                <c:pt idx="27">
                  <c:v>74.8</c:v>
                </c:pt>
                <c:pt idx="28">
                  <c:v>77.900000000000006</c:v>
                </c:pt>
                <c:pt idx="29">
                  <c:v>75.099999999999994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0B-4477-BE8A-933B5C289BC5}"/>
            </c:ext>
          </c:extLst>
        </c:ser>
        <c:ser>
          <c:idx val="3"/>
          <c:order val="3"/>
          <c:tx>
            <c:strRef>
              <c:f>'PARITY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40.96</c:v>
                </c:pt>
                <c:pt idx="6">
                  <c:v>42.25</c:v>
                </c:pt>
                <c:pt idx="7">
                  <c:v>38.99</c:v>
                </c:pt>
                <c:pt idx="8">
                  <c:v>39.92</c:v>
                </c:pt>
                <c:pt idx="9">
                  <c:v>38.21</c:v>
                </c:pt>
                <c:pt idx="10">
                  <c:v>47.7</c:v>
                </c:pt>
                <c:pt idx="11">
                  <c:v>50.1</c:v>
                </c:pt>
                <c:pt idx="12">
                  <c:v>50.9</c:v>
                </c:pt>
                <c:pt idx="13">
                  <c:v>49.7</c:v>
                </c:pt>
                <c:pt idx="14">
                  <c:v>50.8</c:v>
                </c:pt>
                <c:pt idx="15">
                  <c:v>56.81</c:v>
                </c:pt>
                <c:pt idx="16">
                  <c:v>55.87</c:v>
                </c:pt>
                <c:pt idx="17">
                  <c:v>54.61</c:v>
                </c:pt>
                <c:pt idx="18">
                  <c:v>57.47</c:v>
                </c:pt>
                <c:pt idx="19">
                  <c:v>54.32</c:v>
                </c:pt>
                <c:pt idx="20">
                  <c:v>67.2</c:v>
                </c:pt>
                <c:pt idx="21">
                  <c:v>67.84</c:v>
                </c:pt>
                <c:pt idx="22">
                  <c:v>65.87</c:v>
                </c:pt>
                <c:pt idx="23">
                  <c:v>66.430000000000007</c:v>
                </c:pt>
                <c:pt idx="24">
                  <c:v>66.17</c:v>
                </c:pt>
                <c:pt idx="25">
                  <c:v>82.5</c:v>
                </c:pt>
                <c:pt idx="26">
                  <c:v>79</c:v>
                </c:pt>
                <c:pt idx="27">
                  <c:v>80</c:v>
                </c:pt>
                <c:pt idx="28">
                  <c:v>81.180000000000007</c:v>
                </c:pt>
                <c:pt idx="29">
                  <c:v>79.400000000000006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0B-4477-BE8A-933B5C289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Accuracy'!$D$148:$D$177</c:f>
              <c:numCache>
                <c:formatCode>General</c:formatCode>
                <c:ptCount val="30"/>
                <c:pt idx="0">
                  <c:v>49.9</c:v>
                </c:pt>
                <c:pt idx="1">
                  <c:v>51.75</c:v>
                </c:pt>
                <c:pt idx="2">
                  <c:v>51.91</c:v>
                </c:pt>
                <c:pt idx="3">
                  <c:v>52.66</c:v>
                </c:pt>
                <c:pt idx="4">
                  <c:v>51.65</c:v>
                </c:pt>
                <c:pt idx="5">
                  <c:v>47.7</c:v>
                </c:pt>
                <c:pt idx="6">
                  <c:v>49.9</c:v>
                </c:pt>
                <c:pt idx="7">
                  <c:v>50.8</c:v>
                </c:pt>
                <c:pt idx="8">
                  <c:v>49.4</c:v>
                </c:pt>
                <c:pt idx="9">
                  <c:v>50.7</c:v>
                </c:pt>
                <c:pt idx="10">
                  <c:v>44.3</c:v>
                </c:pt>
                <c:pt idx="11">
                  <c:v>46.8</c:v>
                </c:pt>
                <c:pt idx="12">
                  <c:v>47.3</c:v>
                </c:pt>
                <c:pt idx="13">
                  <c:v>46.2</c:v>
                </c:pt>
                <c:pt idx="14">
                  <c:v>45.6</c:v>
                </c:pt>
                <c:pt idx="15">
                  <c:v>47.7</c:v>
                </c:pt>
                <c:pt idx="16">
                  <c:v>50.1</c:v>
                </c:pt>
                <c:pt idx="17">
                  <c:v>50.8</c:v>
                </c:pt>
                <c:pt idx="18">
                  <c:v>49.6</c:v>
                </c:pt>
                <c:pt idx="19">
                  <c:v>50.4</c:v>
                </c:pt>
                <c:pt idx="20">
                  <c:v>68.3</c:v>
                </c:pt>
                <c:pt idx="21">
                  <c:v>67.400000000000006</c:v>
                </c:pt>
                <c:pt idx="22">
                  <c:v>68.8</c:v>
                </c:pt>
                <c:pt idx="23">
                  <c:v>70.599999999999994</c:v>
                </c:pt>
                <c:pt idx="24">
                  <c:v>66.3</c:v>
                </c:pt>
                <c:pt idx="25">
                  <c:v>74.3</c:v>
                </c:pt>
                <c:pt idx="26">
                  <c:v>72.7</c:v>
                </c:pt>
                <c:pt idx="27">
                  <c:v>75.2</c:v>
                </c:pt>
                <c:pt idx="28">
                  <c:v>76.3</c:v>
                </c:pt>
                <c:pt idx="29">
                  <c:v>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01-429A-A73D-11C5AACF2C61}"/>
            </c:ext>
          </c:extLst>
        </c:ser>
        <c:ser>
          <c:idx val="1"/>
          <c:order val="1"/>
          <c:tx>
            <c:strRef>
              <c:f>'PARITY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Accuracy'!$E$148:$E$177</c:f>
              <c:numCache>
                <c:formatCode>General</c:formatCode>
                <c:ptCount val="30"/>
                <c:pt idx="0">
                  <c:v>50.5</c:v>
                </c:pt>
                <c:pt idx="1">
                  <c:v>48.1</c:v>
                </c:pt>
                <c:pt idx="2">
                  <c:v>48.3</c:v>
                </c:pt>
                <c:pt idx="3">
                  <c:v>51</c:v>
                </c:pt>
                <c:pt idx="4">
                  <c:v>48.3</c:v>
                </c:pt>
                <c:pt idx="5">
                  <c:v>53.5</c:v>
                </c:pt>
                <c:pt idx="6">
                  <c:v>52.7</c:v>
                </c:pt>
                <c:pt idx="7">
                  <c:v>52.4</c:v>
                </c:pt>
                <c:pt idx="8">
                  <c:v>55.2</c:v>
                </c:pt>
                <c:pt idx="9">
                  <c:v>55.2</c:v>
                </c:pt>
                <c:pt idx="10">
                  <c:v>50.2</c:v>
                </c:pt>
                <c:pt idx="11">
                  <c:v>49.9</c:v>
                </c:pt>
                <c:pt idx="12">
                  <c:v>52.4</c:v>
                </c:pt>
                <c:pt idx="13">
                  <c:v>52</c:v>
                </c:pt>
                <c:pt idx="14">
                  <c:v>49.4</c:v>
                </c:pt>
                <c:pt idx="15">
                  <c:v>59.4</c:v>
                </c:pt>
                <c:pt idx="16">
                  <c:v>56.8</c:v>
                </c:pt>
                <c:pt idx="17">
                  <c:v>55.2</c:v>
                </c:pt>
                <c:pt idx="18">
                  <c:v>58.4</c:v>
                </c:pt>
                <c:pt idx="19">
                  <c:v>54.5</c:v>
                </c:pt>
                <c:pt idx="20">
                  <c:v>73</c:v>
                </c:pt>
                <c:pt idx="21">
                  <c:v>71.5</c:v>
                </c:pt>
                <c:pt idx="22">
                  <c:v>73.5</c:v>
                </c:pt>
                <c:pt idx="23">
                  <c:v>72.7</c:v>
                </c:pt>
                <c:pt idx="24">
                  <c:v>72</c:v>
                </c:pt>
                <c:pt idx="25">
                  <c:v>85.2</c:v>
                </c:pt>
                <c:pt idx="26">
                  <c:v>81</c:v>
                </c:pt>
                <c:pt idx="27">
                  <c:v>83.3</c:v>
                </c:pt>
                <c:pt idx="28">
                  <c:v>83.8</c:v>
                </c:pt>
                <c:pt idx="29">
                  <c:v>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01-429A-A73D-11C5AACF2C61}"/>
            </c:ext>
          </c:extLst>
        </c:ser>
        <c:ser>
          <c:idx val="2"/>
          <c:order val="2"/>
          <c:tx>
            <c:strRef>
              <c:f>'PARITY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Accuracy'!$F$148:$F$177</c:f>
              <c:numCache>
                <c:formatCode>General</c:formatCode>
                <c:ptCount val="30"/>
                <c:pt idx="0">
                  <c:v>50.9</c:v>
                </c:pt>
                <c:pt idx="1">
                  <c:v>51</c:v>
                </c:pt>
                <c:pt idx="2">
                  <c:v>48.6</c:v>
                </c:pt>
                <c:pt idx="3">
                  <c:v>49.3</c:v>
                </c:pt>
                <c:pt idx="4">
                  <c:v>49.3</c:v>
                </c:pt>
                <c:pt idx="5">
                  <c:v>53.9</c:v>
                </c:pt>
                <c:pt idx="6">
                  <c:v>53.5</c:v>
                </c:pt>
                <c:pt idx="7">
                  <c:v>50.5</c:v>
                </c:pt>
                <c:pt idx="8">
                  <c:v>52.9</c:v>
                </c:pt>
                <c:pt idx="9">
                  <c:v>51.2</c:v>
                </c:pt>
                <c:pt idx="10">
                  <c:v>48.9</c:v>
                </c:pt>
                <c:pt idx="11">
                  <c:v>51.5</c:v>
                </c:pt>
                <c:pt idx="12">
                  <c:v>51.9</c:v>
                </c:pt>
                <c:pt idx="13">
                  <c:v>50.25</c:v>
                </c:pt>
                <c:pt idx="14">
                  <c:v>52</c:v>
                </c:pt>
                <c:pt idx="15">
                  <c:v>68.400000000000006</c:v>
                </c:pt>
                <c:pt idx="16">
                  <c:v>67.2</c:v>
                </c:pt>
                <c:pt idx="17">
                  <c:v>68.599999999999994</c:v>
                </c:pt>
                <c:pt idx="18">
                  <c:v>70.3</c:v>
                </c:pt>
                <c:pt idx="19">
                  <c:v>68.400000000000006</c:v>
                </c:pt>
                <c:pt idx="20">
                  <c:v>77</c:v>
                </c:pt>
                <c:pt idx="21">
                  <c:v>76.2</c:v>
                </c:pt>
                <c:pt idx="22">
                  <c:v>76.3</c:v>
                </c:pt>
                <c:pt idx="23">
                  <c:v>75.400000000000006</c:v>
                </c:pt>
                <c:pt idx="24">
                  <c:v>73.400000000000006</c:v>
                </c:pt>
                <c:pt idx="25">
                  <c:v>78</c:v>
                </c:pt>
                <c:pt idx="26">
                  <c:v>77.599999999999994</c:v>
                </c:pt>
                <c:pt idx="27">
                  <c:v>79.3</c:v>
                </c:pt>
                <c:pt idx="28">
                  <c:v>79.2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01-429A-A73D-11C5AACF2C61}"/>
            </c:ext>
          </c:extLst>
        </c:ser>
        <c:ser>
          <c:idx val="3"/>
          <c:order val="3"/>
          <c:tx>
            <c:strRef>
              <c:f>'PARITY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Accuracy'!$G$148:$G$177</c:f>
              <c:numCache>
                <c:formatCode>General</c:formatCode>
                <c:ptCount val="30"/>
                <c:pt idx="0">
                  <c:v>47.2</c:v>
                </c:pt>
                <c:pt idx="1">
                  <c:v>49.8</c:v>
                </c:pt>
                <c:pt idx="2">
                  <c:v>50.4</c:v>
                </c:pt>
                <c:pt idx="3">
                  <c:v>49.5</c:v>
                </c:pt>
                <c:pt idx="4">
                  <c:v>50.9</c:v>
                </c:pt>
                <c:pt idx="5">
                  <c:v>56.3</c:v>
                </c:pt>
                <c:pt idx="6">
                  <c:v>55.7</c:v>
                </c:pt>
                <c:pt idx="7">
                  <c:v>56.4</c:v>
                </c:pt>
                <c:pt idx="8">
                  <c:v>58.5</c:v>
                </c:pt>
                <c:pt idx="9">
                  <c:v>59</c:v>
                </c:pt>
                <c:pt idx="10">
                  <c:v>47.2</c:v>
                </c:pt>
                <c:pt idx="11">
                  <c:v>49.7</c:v>
                </c:pt>
                <c:pt idx="12">
                  <c:v>50.3</c:v>
                </c:pt>
                <c:pt idx="13">
                  <c:v>49.7</c:v>
                </c:pt>
                <c:pt idx="14">
                  <c:v>50.4</c:v>
                </c:pt>
                <c:pt idx="15">
                  <c:v>61.2</c:v>
                </c:pt>
                <c:pt idx="16">
                  <c:v>58</c:v>
                </c:pt>
                <c:pt idx="17">
                  <c:v>58.6</c:v>
                </c:pt>
                <c:pt idx="18">
                  <c:v>61.9</c:v>
                </c:pt>
                <c:pt idx="19">
                  <c:v>59.8</c:v>
                </c:pt>
                <c:pt idx="20">
                  <c:v>72.900000000000006</c:v>
                </c:pt>
                <c:pt idx="21">
                  <c:v>70.099999999999994</c:v>
                </c:pt>
                <c:pt idx="22">
                  <c:v>68.5</c:v>
                </c:pt>
                <c:pt idx="23">
                  <c:v>67.5</c:v>
                </c:pt>
                <c:pt idx="24">
                  <c:v>69.400000000000006</c:v>
                </c:pt>
                <c:pt idx="25">
                  <c:v>81.91</c:v>
                </c:pt>
                <c:pt idx="26">
                  <c:v>78.56</c:v>
                </c:pt>
                <c:pt idx="27">
                  <c:v>80.099999999999994</c:v>
                </c:pt>
                <c:pt idx="28">
                  <c:v>81.44</c:v>
                </c:pt>
                <c:pt idx="29">
                  <c:v>78.67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01-429A-A73D-11C5AACF2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Accuracy'!$D$184:$D$213</c:f>
              <c:numCache>
                <c:formatCode>General</c:formatCode>
                <c:ptCount val="30"/>
                <c:pt idx="0">
                  <c:v>47.7</c:v>
                </c:pt>
                <c:pt idx="1">
                  <c:v>48.3</c:v>
                </c:pt>
                <c:pt idx="2">
                  <c:v>49.8</c:v>
                </c:pt>
                <c:pt idx="3">
                  <c:v>49.2</c:v>
                </c:pt>
                <c:pt idx="4">
                  <c:v>50.9</c:v>
                </c:pt>
                <c:pt idx="5">
                  <c:v>43.4</c:v>
                </c:pt>
                <c:pt idx="6">
                  <c:v>44.5</c:v>
                </c:pt>
                <c:pt idx="7">
                  <c:v>45</c:v>
                </c:pt>
                <c:pt idx="8">
                  <c:v>44.2</c:v>
                </c:pt>
                <c:pt idx="9">
                  <c:v>44.1</c:v>
                </c:pt>
                <c:pt idx="10">
                  <c:v>43.1</c:v>
                </c:pt>
                <c:pt idx="11">
                  <c:v>46.8</c:v>
                </c:pt>
                <c:pt idx="12">
                  <c:v>45.3</c:v>
                </c:pt>
                <c:pt idx="13">
                  <c:v>45.5</c:v>
                </c:pt>
                <c:pt idx="14">
                  <c:v>45.5</c:v>
                </c:pt>
                <c:pt idx="15">
                  <c:v>42.4</c:v>
                </c:pt>
                <c:pt idx="16">
                  <c:v>43</c:v>
                </c:pt>
                <c:pt idx="17">
                  <c:v>45</c:v>
                </c:pt>
                <c:pt idx="18">
                  <c:v>45.6</c:v>
                </c:pt>
                <c:pt idx="19">
                  <c:v>42.1</c:v>
                </c:pt>
                <c:pt idx="20">
                  <c:v>47.9</c:v>
                </c:pt>
                <c:pt idx="21">
                  <c:v>46.9</c:v>
                </c:pt>
                <c:pt idx="22">
                  <c:v>47.7</c:v>
                </c:pt>
                <c:pt idx="23">
                  <c:v>48.8</c:v>
                </c:pt>
                <c:pt idx="24">
                  <c:v>46.4</c:v>
                </c:pt>
                <c:pt idx="25">
                  <c:v>48.3</c:v>
                </c:pt>
                <c:pt idx="26">
                  <c:v>47.1</c:v>
                </c:pt>
                <c:pt idx="27">
                  <c:v>52</c:v>
                </c:pt>
                <c:pt idx="28">
                  <c:v>51.3</c:v>
                </c:pt>
                <c:pt idx="29">
                  <c:v>48.8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30-451C-8361-B2EE332327AB}"/>
            </c:ext>
          </c:extLst>
        </c:ser>
        <c:ser>
          <c:idx val="1"/>
          <c:order val="1"/>
          <c:tx>
            <c:strRef>
              <c:f>'PARITY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Accuracy'!$E$184:$E$213</c:f>
              <c:numCache>
                <c:formatCode>General</c:formatCode>
                <c:ptCount val="30"/>
                <c:pt idx="0">
                  <c:v>50.3</c:v>
                </c:pt>
                <c:pt idx="1">
                  <c:v>47.9</c:v>
                </c:pt>
                <c:pt idx="2">
                  <c:v>50.7</c:v>
                </c:pt>
                <c:pt idx="3">
                  <c:v>49.5</c:v>
                </c:pt>
                <c:pt idx="4">
                  <c:v>49.7</c:v>
                </c:pt>
                <c:pt idx="5">
                  <c:v>47.4</c:v>
                </c:pt>
                <c:pt idx="6">
                  <c:v>45.2</c:v>
                </c:pt>
                <c:pt idx="7">
                  <c:v>52.6</c:v>
                </c:pt>
                <c:pt idx="8">
                  <c:v>49</c:v>
                </c:pt>
                <c:pt idx="9">
                  <c:v>48.8</c:v>
                </c:pt>
                <c:pt idx="10">
                  <c:v>46.9</c:v>
                </c:pt>
                <c:pt idx="11">
                  <c:v>49.5</c:v>
                </c:pt>
                <c:pt idx="12">
                  <c:v>50.9</c:v>
                </c:pt>
                <c:pt idx="13">
                  <c:v>51.7</c:v>
                </c:pt>
                <c:pt idx="14">
                  <c:v>47.6</c:v>
                </c:pt>
                <c:pt idx="15">
                  <c:v>48.8</c:v>
                </c:pt>
                <c:pt idx="16">
                  <c:v>48.9</c:v>
                </c:pt>
                <c:pt idx="17">
                  <c:v>52.7</c:v>
                </c:pt>
                <c:pt idx="18">
                  <c:v>51.6</c:v>
                </c:pt>
                <c:pt idx="19">
                  <c:v>50.4</c:v>
                </c:pt>
                <c:pt idx="20">
                  <c:v>50.1</c:v>
                </c:pt>
                <c:pt idx="21">
                  <c:v>48</c:v>
                </c:pt>
                <c:pt idx="22">
                  <c:v>49.6</c:v>
                </c:pt>
                <c:pt idx="23">
                  <c:v>52.4</c:v>
                </c:pt>
                <c:pt idx="24">
                  <c:v>51.8</c:v>
                </c:pt>
                <c:pt idx="25">
                  <c:v>52</c:v>
                </c:pt>
                <c:pt idx="26">
                  <c:v>47.7</c:v>
                </c:pt>
                <c:pt idx="27">
                  <c:v>51.4</c:v>
                </c:pt>
                <c:pt idx="28">
                  <c:v>51.6</c:v>
                </c:pt>
                <c:pt idx="29">
                  <c:v>49.4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30-451C-8361-B2EE332327AB}"/>
            </c:ext>
          </c:extLst>
        </c:ser>
        <c:ser>
          <c:idx val="2"/>
          <c:order val="2"/>
          <c:tx>
            <c:strRef>
              <c:f>'PARITY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Accuracy'!$F$184:$F$213</c:f>
              <c:numCache>
                <c:formatCode>General</c:formatCode>
                <c:ptCount val="30"/>
                <c:pt idx="0">
                  <c:v>48.6</c:v>
                </c:pt>
                <c:pt idx="1">
                  <c:v>50.71</c:v>
                </c:pt>
                <c:pt idx="2">
                  <c:v>48.99</c:v>
                </c:pt>
                <c:pt idx="3">
                  <c:v>48.99</c:v>
                </c:pt>
                <c:pt idx="4">
                  <c:v>50.85</c:v>
                </c:pt>
                <c:pt idx="5">
                  <c:v>50.67</c:v>
                </c:pt>
                <c:pt idx="6">
                  <c:v>49.24</c:v>
                </c:pt>
                <c:pt idx="7">
                  <c:v>50.64</c:v>
                </c:pt>
                <c:pt idx="8">
                  <c:v>48.42</c:v>
                </c:pt>
                <c:pt idx="9">
                  <c:v>47.11</c:v>
                </c:pt>
                <c:pt idx="10">
                  <c:v>50.59</c:v>
                </c:pt>
                <c:pt idx="11">
                  <c:v>53.57</c:v>
                </c:pt>
                <c:pt idx="12">
                  <c:v>53.02</c:v>
                </c:pt>
                <c:pt idx="13">
                  <c:v>51.28</c:v>
                </c:pt>
                <c:pt idx="14">
                  <c:v>50.05</c:v>
                </c:pt>
                <c:pt idx="15">
                  <c:v>52</c:v>
                </c:pt>
                <c:pt idx="16">
                  <c:v>52.4</c:v>
                </c:pt>
                <c:pt idx="17">
                  <c:v>52.9</c:v>
                </c:pt>
                <c:pt idx="18">
                  <c:v>51.6</c:v>
                </c:pt>
                <c:pt idx="19">
                  <c:v>50.4</c:v>
                </c:pt>
                <c:pt idx="20">
                  <c:v>51.85</c:v>
                </c:pt>
                <c:pt idx="21">
                  <c:v>52.05</c:v>
                </c:pt>
                <c:pt idx="22">
                  <c:v>51.9</c:v>
                </c:pt>
                <c:pt idx="23">
                  <c:v>52.3</c:v>
                </c:pt>
                <c:pt idx="24">
                  <c:v>51.5</c:v>
                </c:pt>
                <c:pt idx="25">
                  <c:v>58.2</c:v>
                </c:pt>
                <c:pt idx="26">
                  <c:v>55.7</c:v>
                </c:pt>
                <c:pt idx="27">
                  <c:v>57</c:v>
                </c:pt>
                <c:pt idx="28">
                  <c:v>57.8</c:v>
                </c:pt>
                <c:pt idx="2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30-451C-8361-B2EE332327AB}"/>
            </c:ext>
          </c:extLst>
        </c:ser>
        <c:ser>
          <c:idx val="3"/>
          <c:order val="3"/>
          <c:tx>
            <c:strRef>
              <c:f>'PARITY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Accuracy'!$G$184:$G$213</c:f>
              <c:numCache>
                <c:formatCode>General</c:formatCode>
                <c:ptCount val="30"/>
                <c:pt idx="0">
                  <c:v>45.14</c:v>
                </c:pt>
                <c:pt idx="1">
                  <c:v>45.8</c:v>
                </c:pt>
                <c:pt idx="2">
                  <c:v>47.24</c:v>
                </c:pt>
                <c:pt idx="3">
                  <c:v>48.15</c:v>
                </c:pt>
                <c:pt idx="4">
                  <c:v>48.3</c:v>
                </c:pt>
                <c:pt idx="5">
                  <c:v>51.25</c:v>
                </c:pt>
                <c:pt idx="6">
                  <c:v>50.25</c:v>
                </c:pt>
                <c:pt idx="7">
                  <c:v>51.2</c:v>
                </c:pt>
                <c:pt idx="8">
                  <c:v>49.35</c:v>
                </c:pt>
                <c:pt idx="9">
                  <c:v>51.6</c:v>
                </c:pt>
                <c:pt idx="10">
                  <c:v>43</c:v>
                </c:pt>
                <c:pt idx="11">
                  <c:v>45.8</c:v>
                </c:pt>
                <c:pt idx="12">
                  <c:v>44.1</c:v>
                </c:pt>
                <c:pt idx="13">
                  <c:v>42.1</c:v>
                </c:pt>
                <c:pt idx="14">
                  <c:v>44.7</c:v>
                </c:pt>
                <c:pt idx="15">
                  <c:v>51.5</c:v>
                </c:pt>
                <c:pt idx="16">
                  <c:v>51.6</c:v>
                </c:pt>
                <c:pt idx="17">
                  <c:v>50.3</c:v>
                </c:pt>
                <c:pt idx="18">
                  <c:v>52.4</c:v>
                </c:pt>
                <c:pt idx="19">
                  <c:v>50</c:v>
                </c:pt>
                <c:pt idx="20">
                  <c:v>55.5</c:v>
                </c:pt>
                <c:pt idx="21">
                  <c:v>56.3</c:v>
                </c:pt>
                <c:pt idx="22">
                  <c:v>54.6</c:v>
                </c:pt>
                <c:pt idx="23">
                  <c:v>53.9</c:v>
                </c:pt>
                <c:pt idx="24">
                  <c:v>56.2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30-451C-8361-B2EE33232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Accuracy'!$D$220:$D$249</c:f>
              <c:numCache>
                <c:formatCode>General</c:formatCode>
                <c:ptCount val="30"/>
                <c:pt idx="0">
                  <c:v>53.02</c:v>
                </c:pt>
                <c:pt idx="1">
                  <c:v>51.74</c:v>
                </c:pt>
                <c:pt idx="2">
                  <c:v>51.45</c:v>
                </c:pt>
                <c:pt idx="3">
                  <c:v>52.81</c:v>
                </c:pt>
                <c:pt idx="4">
                  <c:v>51.76</c:v>
                </c:pt>
                <c:pt idx="5">
                  <c:v>50.17</c:v>
                </c:pt>
                <c:pt idx="6">
                  <c:v>50.35</c:v>
                </c:pt>
                <c:pt idx="7">
                  <c:v>50</c:v>
                </c:pt>
                <c:pt idx="8">
                  <c:v>50.36</c:v>
                </c:pt>
                <c:pt idx="9">
                  <c:v>48.11</c:v>
                </c:pt>
                <c:pt idx="10">
                  <c:v>50.17</c:v>
                </c:pt>
                <c:pt idx="11">
                  <c:v>48.97</c:v>
                </c:pt>
                <c:pt idx="12">
                  <c:v>52.77</c:v>
                </c:pt>
                <c:pt idx="13">
                  <c:v>48.63</c:v>
                </c:pt>
                <c:pt idx="14">
                  <c:v>51.64</c:v>
                </c:pt>
                <c:pt idx="15">
                  <c:v>52.17</c:v>
                </c:pt>
                <c:pt idx="16">
                  <c:v>51.17</c:v>
                </c:pt>
                <c:pt idx="17">
                  <c:v>47.85</c:v>
                </c:pt>
                <c:pt idx="18">
                  <c:v>51.01</c:v>
                </c:pt>
                <c:pt idx="19">
                  <c:v>50</c:v>
                </c:pt>
                <c:pt idx="20">
                  <c:v>52.65</c:v>
                </c:pt>
                <c:pt idx="21">
                  <c:v>53.35</c:v>
                </c:pt>
                <c:pt idx="22">
                  <c:v>49.86</c:v>
                </c:pt>
                <c:pt idx="23">
                  <c:v>48.46</c:v>
                </c:pt>
                <c:pt idx="24">
                  <c:v>49</c:v>
                </c:pt>
                <c:pt idx="25">
                  <c:v>51.44</c:v>
                </c:pt>
                <c:pt idx="26">
                  <c:v>57.03</c:v>
                </c:pt>
                <c:pt idx="27">
                  <c:v>53.65</c:v>
                </c:pt>
                <c:pt idx="28">
                  <c:v>46.52</c:v>
                </c:pt>
                <c:pt idx="29">
                  <c:v>50.89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B3-497D-BF62-E463B21982B5}"/>
            </c:ext>
          </c:extLst>
        </c:ser>
        <c:ser>
          <c:idx val="1"/>
          <c:order val="1"/>
          <c:tx>
            <c:strRef>
              <c:f>'PARITY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Accuracy'!$E$220:$E$249</c:f>
              <c:numCache>
                <c:formatCode>General</c:formatCode>
                <c:ptCount val="30"/>
                <c:pt idx="0">
                  <c:v>47.22</c:v>
                </c:pt>
                <c:pt idx="1">
                  <c:v>51.12</c:v>
                </c:pt>
                <c:pt idx="2">
                  <c:v>46.73</c:v>
                </c:pt>
                <c:pt idx="3">
                  <c:v>44.09</c:v>
                </c:pt>
                <c:pt idx="4">
                  <c:v>48.86</c:v>
                </c:pt>
                <c:pt idx="5">
                  <c:v>51.78</c:v>
                </c:pt>
                <c:pt idx="6">
                  <c:v>47.68</c:v>
                </c:pt>
                <c:pt idx="7">
                  <c:v>47.66</c:v>
                </c:pt>
                <c:pt idx="8">
                  <c:v>50.29</c:v>
                </c:pt>
                <c:pt idx="9">
                  <c:v>47.34</c:v>
                </c:pt>
                <c:pt idx="10">
                  <c:v>52.05</c:v>
                </c:pt>
                <c:pt idx="11">
                  <c:v>53.98</c:v>
                </c:pt>
                <c:pt idx="12">
                  <c:v>50</c:v>
                </c:pt>
                <c:pt idx="13">
                  <c:v>54.12</c:v>
                </c:pt>
                <c:pt idx="14">
                  <c:v>51.07</c:v>
                </c:pt>
                <c:pt idx="15">
                  <c:v>53.33</c:v>
                </c:pt>
                <c:pt idx="16">
                  <c:v>53.54</c:v>
                </c:pt>
                <c:pt idx="17">
                  <c:v>52.78</c:v>
                </c:pt>
                <c:pt idx="18">
                  <c:v>51.94</c:v>
                </c:pt>
                <c:pt idx="19">
                  <c:v>52.34</c:v>
                </c:pt>
                <c:pt idx="20">
                  <c:v>58.72</c:v>
                </c:pt>
                <c:pt idx="21">
                  <c:v>57.85</c:v>
                </c:pt>
                <c:pt idx="22">
                  <c:v>55.31</c:v>
                </c:pt>
                <c:pt idx="23">
                  <c:v>57.5</c:v>
                </c:pt>
                <c:pt idx="24">
                  <c:v>57.82</c:v>
                </c:pt>
                <c:pt idx="25">
                  <c:v>62.17</c:v>
                </c:pt>
                <c:pt idx="26">
                  <c:v>59.49</c:v>
                </c:pt>
                <c:pt idx="27">
                  <c:v>63.31</c:v>
                </c:pt>
                <c:pt idx="28">
                  <c:v>61.09</c:v>
                </c:pt>
                <c:pt idx="29">
                  <c:v>59.9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B3-497D-BF62-E463B21982B5}"/>
            </c:ext>
          </c:extLst>
        </c:ser>
        <c:ser>
          <c:idx val="2"/>
          <c:order val="2"/>
          <c:tx>
            <c:strRef>
              <c:f>'PARITY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Accuracy'!$F$220:$F$249</c:f>
              <c:numCache>
                <c:formatCode>General</c:formatCode>
                <c:ptCount val="30"/>
                <c:pt idx="0">
                  <c:v>52.15</c:v>
                </c:pt>
                <c:pt idx="1">
                  <c:v>51.35</c:v>
                </c:pt>
                <c:pt idx="2">
                  <c:v>50.38</c:v>
                </c:pt>
                <c:pt idx="3">
                  <c:v>50.82</c:v>
                </c:pt>
                <c:pt idx="4">
                  <c:v>49.34</c:v>
                </c:pt>
                <c:pt idx="5">
                  <c:v>52.75</c:v>
                </c:pt>
                <c:pt idx="6">
                  <c:v>50.6</c:v>
                </c:pt>
                <c:pt idx="7">
                  <c:v>51.07</c:v>
                </c:pt>
                <c:pt idx="8">
                  <c:v>47.11</c:v>
                </c:pt>
                <c:pt idx="9">
                  <c:v>49.38</c:v>
                </c:pt>
                <c:pt idx="10">
                  <c:v>47.49</c:v>
                </c:pt>
                <c:pt idx="11">
                  <c:v>46.98</c:v>
                </c:pt>
                <c:pt idx="12">
                  <c:v>48.03</c:v>
                </c:pt>
                <c:pt idx="13">
                  <c:v>47.82</c:v>
                </c:pt>
                <c:pt idx="14">
                  <c:v>48.66</c:v>
                </c:pt>
                <c:pt idx="15">
                  <c:v>52.23</c:v>
                </c:pt>
                <c:pt idx="16">
                  <c:v>50.51</c:v>
                </c:pt>
                <c:pt idx="17">
                  <c:v>51.16</c:v>
                </c:pt>
                <c:pt idx="18">
                  <c:v>51.66</c:v>
                </c:pt>
                <c:pt idx="19">
                  <c:v>50.66</c:v>
                </c:pt>
                <c:pt idx="20">
                  <c:v>51.98</c:v>
                </c:pt>
                <c:pt idx="21">
                  <c:v>52.35</c:v>
                </c:pt>
                <c:pt idx="22">
                  <c:v>55.96</c:v>
                </c:pt>
                <c:pt idx="23">
                  <c:v>51.07</c:v>
                </c:pt>
                <c:pt idx="24">
                  <c:v>54.26</c:v>
                </c:pt>
                <c:pt idx="25">
                  <c:v>50.36</c:v>
                </c:pt>
                <c:pt idx="26">
                  <c:v>50.06</c:v>
                </c:pt>
                <c:pt idx="27">
                  <c:v>53.33</c:v>
                </c:pt>
                <c:pt idx="28">
                  <c:v>49.6</c:v>
                </c:pt>
                <c:pt idx="29">
                  <c:v>48.44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B3-497D-BF62-E463B21982B5}"/>
            </c:ext>
          </c:extLst>
        </c:ser>
        <c:ser>
          <c:idx val="3"/>
          <c:order val="3"/>
          <c:tx>
            <c:strRef>
              <c:f>'PARITY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Accuracy'!$G$220:$G$249</c:f>
              <c:numCache>
                <c:formatCode>General</c:formatCode>
                <c:ptCount val="30"/>
                <c:pt idx="0">
                  <c:v>55.62</c:v>
                </c:pt>
                <c:pt idx="1">
                  <c:v>49.61</c:v>
                </c:pt>
                <c:pt idx="2">
                  <c:v>53.62</c:v>
                </c:pt>
                <c:pt idx="3">
                  <c:v>50.56</c:v>
                </c:pt>
                <c:pt idx="4">
                  <c:v>50.64</c:v>
                </c:pt>
                <c:pt idx="5">
                  <c:v>56.6</c:v>
                </c:pt>
                <c:pt idx="6">
                  <c:v>55.2</c:v>
                </c:pt>
                <c:pt idx="7">
                  <c:v>54.49</c:v>
                </c:pt>
                <c:pt idx="8">
                  <c:v>58.44</c:v>
                </c:pt>
                <c:pt idx="9">
                  <c:v>55.87</c:v>
                </c:pt>
                <c:pt idx="10">
                  <c:v>55.31</c:v>
                </c:pt>
                <c:pt idx="11">
                  <c:v>51.13</c:v>
                </c:pt>
                <c:pt idx="12">
                  <c:v>52.11</c:v>
                </c:pt>
                <c:pt idx="13">
                  <c:v>51.16</c:v>
                </c:pt>
                <c:pt idx="14">
                  <c:v>52.11</c:v>
                </c:pt>
                <c:pt idx="15">
                  <c:v>51.83</c:v>
                </c:pt>
                <c:pt idx="16">
                  <c:v>52.28</c:v>
                </c:pt>
                <c:pt idx="17">
                  <c:v>51.2</c:v>
                </c:pt>
                <c:pt idx="18">
                  <c:v>50.77</c:v>
                </c:pt>
                <c:pt idx="19">
                  <c:v>53.35</c:v>
                </c:pt>
                <c:pt idx="20">
                  <c:v>50.27</c:v>
                </c:pt>
                <c:pt idx="21">
                  <c:v>50.43</c:v>
                </c:pt>
                <c:pt idx="22">
                  <c:v>52.47</c:v>
                </c:pt>
                <c:pt idx="23">
                  <c:v>47.34</c:v>
                </c:pt>
                <c:pt idx="24">
                  <c:v>50.32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7B3-497D-BF62-E463B2198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(All Prompts)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'[2]PARITY Accuracy'!$AC$58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'[2]Avgs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'[2]PARITY Accuracy'!$AC$59:$AC$88</c:f>
              <c:numCache>
                <c:formatCode>General</c:formatCode>
                <c:ptCount val="30"/>
                <c:pt idx="0">
                  <c:v>36.14</c:v>
                </c:pt>
                <c:pt idx="1">
                  <c:v>36.42</c:v>
                </c:pt>
                <c:pt idx="2">
                  <c:v>36.019999999999996</c:v>
                </c:pt>
                <c:pt idx="3">
                  <c:v>37.979999999999997</c:v>
                </c:pt>
                <c:pt idx="4">
                  <c:v>37.1</c:v>
                </c:pt>
                <c:pt idx="5">
                  <c:v>34.6</c:v>
                </c:pt>
                <c:pt idx="6">
                  <c:v>38.5</c:v>
                </c:pt>
                <c:pt idx="7">
                  <c:v>38.86</c:v>
                </c:pt>
                <c:pt idx="8">
                  <c:v>38.06</c:v>
                </c:pt>
                <c:pt idx="9">
                  <c:v>38.520000000000003</c:v>
                </c:pt>
                <c:pt idx="10">
                  <c:v>33.44</c:v>
                </c:pt>
                <c:pt idx="11">
                  <c:v>34.42</c:v>
                </c:pt>
                <c:pt idx="12">
                  <c:v>34.78</c:v>
                </c:pt>
                <c:pt idx="13">
                  <c:v>33.120000000000005</c:v>
                </c:pt>
                <c:pt idx="14">
                  <c:v>34.14</c:v>
                </c:pt>
                <c:pt idx="15">
                  <c:v>46.919999999999995</c:v>
                </c:pt>
                <c:pt idx="16">
                  <c:v>48.679999999999993</c:v>
                </c:pt>
                <c:pt idx="17">
                  <c:v>48.46</c:v>
                </c:pt>
                <c:pt idx="18">
                  <c:v>48.46</c:v>
                </c:pt>
                <c:pt idx="19">
                  <c:v>48.339999999999996</c:v>
                </c:pt>
                <c:pt idx="20">
                  <c:v>57.620000000000005</c:v>
                </c:pt>
                <c:pt idx="21">
                  <c:v>57.96</c:v>
                </c:pt>
                <c:pt idx="22">
                  <c:v>58.94</c:v>
                </c:pt>
                <c:pt idx="23">
                  <c:v>57.279999999999994</c:v>
                </c:pt>
                <c:pt idx="24">
                  <c:v>55.879999999999995</c:v>
                </c:pt>
                <c:pt idx="25">
                  <c:v>58.219999999999992</c:v>
                </c:pt>
                <c:pt idx="26">
                  <c:v>58.46</c:v>
                </c:pt>
                <c:pt idx="27">
                  <c:v>58.840000000000011</c:v>
                </c:pt>
                <c:pt idx="28">
                  <c:v>58.679999999999993</c:v>
                </c:pt>
                <c:pt idx="29">
                  <c:v>58.540000000000006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9-4952-9C1C-EC8A09198078}"/>
            </c:ext>
          </c:extLst>
        </c:ser>
        <c:ser>
          <c:idx val="1"/>
          <c:order val="1"/>
          <c:tx>
            <c:strRef>
              <c:f>'[2]PARITY Accuracy'!$AD$58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'[2]Avgs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'[2]PARITY Accuracy'!$AD$59:$AD$88</c:f>
              <c:numCache>
                <c:formatCode>General</c:formatCode>
                <c:ptCount val="30"/>
                <c:pt idx="0">
                  <c:v>32.339999999999996</c:v>
                </c:pt>
                <c:pt idx="1">
                  <c:v>31.54</c:v>
                </c:pt>
                <c:pt idx="2">
                  <c:v>30.940000000000005</c:v>
                </c:pt>
                <c:pt idx="3">
                  <c:v>31.640000000000004</c:v>
                </c:pt>
                <c:pt idx="4">
                  <c:v>30.54</c:v>
                </c:pt>
                <c:pt idx="5">
                  <c:v>44.1</c:v>
                </c:pt>
                <c:pt idx="6">
                  <c:v>43.28</c:v>
                </c:pt>
                <c:pt idx="7">
                  <c:v>42.92</c:v>
                </c:pt>
                <c:pt idx="8">
                  <c:v>43.86</c:v>
                </c:pt>
                <c:pt idx="9">
                  <c:v>43.64</c:v>
                </c:pt>
                <c:pt idx="10">
                  <c:v>45.64</c:v>
                </c:pt>
                <c:pt idx="11">
                  <c:v>47.260000000000005</c:v>
                </c:pt>
                <c:pt idx="12">
                  <c:v>47.7</c:v>
                </c:pt>
                <c:pt idx="13">
                  <c:v>48.320000000000007</c:v>
                </c:pt>
                <c:pt idx="14">
                  <c:v>47.220000000000006</c:v>
                </c:pt>
                <c:pt idx="15">
                  <c:v>54.239999999999995</c:v>
                </c:pt>
                <c:pt idx="16">
                  <c:v>54.6</c:v>
                </c:pt>
                <c:pt idx="17">
                  <c:v>52.1</c:v>
                </c:pt>
                <c:pt idx="18">
                  <c:v>55.06</c:v>
                </c:pt>
                <c:pt idx="19">
                  <c:v>52.52</c:v>
                </c:pt>
                <c:pt idx="20">
                  <c:v>67.900000000000006</c:v>
                </c:pt>
                <c:pt idx="21">
                  <c:v>67.28</c:v>
                </c:pt>
                <c:pt idx="22">
                  <c:v>67.62</c:v>
                </c:pt>
                <c:pt idx="23">
                  <c:v>67.28</c:v>
                </c:pt>
                <c:pt idx="24">
                  <c:v>67.099999999999994</c:v>
                </c:pt>
                <c:pt idx="25">
                  <c:v>80.84</c:v>
                </c:pt>
                <c:pt idx="26">
                  <c:v>78.099999999999994</c:v>
                </c:pt>
                <c:pt idx="27">
                  <c:v>80.2</c:v>
                </c:pt>
                <c:pt idx="28">
                  <c:v>79.760000000000005</c:v>
                </c:pt>
                <c:pt idx="29">
                  <c:v>80.140000000000015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D9-4952-9C1C-EC8A09198078}"/>
            </c:ext>
          </c:extLst>
        </c:ser>
        <c:ser>
          <c:idx val="2"/>
          <c:order val="2"/>
          <c:tx>
            <c:strRef>
              <c:f>'[2]PARITY Accuracy'!$AE$58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'[2]Avgs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'[2]PARITY Accuracy'!$AE$59:$AE$88</c:f>
              <c:numCache>
                <c:formatCode>General</c:formatCode>
                <c:ptCount val="30"/>
                <c:pt idx="0">
                  <c:v>46.8</c:v>
                </c:pt>
                <c:pt idx="1">
                  <c:v>46.160000000000004</c:v>
                </c:pt>
                <c:pt idx="2">
                  <c:v>45.38</c:v>
                </c:pt>
                <c:pt idx="3">
                  <c:v>45.18</c:v>
                </c:pt>
                <c:pt idx="4">
                  <c:v>44.78</c:v>
                </c:pt>
                <c:pt idx="5">
                  <c:v>48.82</c:v>
                </c:pt>
                <c:pt idx="6">
                  <c:v>47.44</c:v>
                </c:pt>
                <c:pt idx="7">
                  <c:v>45.839999999999996</c:v>
                </c:pt>
                <c:pt idx="8">
                  <c:v>48.040000000000006</c:v>
                </c:pt>
                <c:pt idx="9">
                  <c:v>46.679999999999993</c:v>
                </c:pt>
                <c:pt idx="10">
                  <c:v>46.9</c:v>
                </c:pt>
                <c:pt idx="11">
                  <c:v>48.26</c:v>
                </c:pt>
                <c:pt idx="12">
                  <c:v>49.2</c:v>
                </c:pt>
                <c:pt idx="13">
                  <c:v>47.58</c:v>
                </c:pt>
                <c:pt idx="14">
                  <c:v>48.720000000000006</c:v>
                </c:pt>
                <c:pt idx="15">
                  <c:v>59.320000000000007</c:v>
                </c:pt>
                <c:pt idx="16">
                  <c:v>59.56</c:v>
                </c:pt>
                <c:pt idx="17">
                  <c:v>59.659999999999989</c:v>
                </c:pt>
                <c:pt idx="18">
                  <c:v>60.940000000000012</c:v>
                </c:pt>
                <c:pt idx="19">
                  <c:v>60.320000000000007</c:v>
                </c:pt>
                <c:pt idx="20">
                  <c:v>70.039999999999992</c:v>
                </c:pt>
                <c:pt idx="21">
                  <c:v>69.820000000000007</c:v>
                </c:pt>
                <c:pt idx="22">
                  <c:v>70.400000000000006</c:v>
                </c:pt>
                <c:pt idx="23">
                  <c:v>69</c:v>
                </c:pt>
                <c:pt idx="24">
                  <c:v>68.039999999999992</c:v>
                </c:pt>
                <c:pt idx="25">
                  <c:v>71.819999999999993</c:v>
                </c:pt>
                <c:pt idx="26">
                  <c:v>71.16</c:v>
                </c:pt>
                <c:pt idx="27">
                  <c:v>73.14</c:v>
                </c:pt>
                <c:pt idx="28">
                  <c:v>72.760000000000005</c:v>
                </c:pt>
                <c:pt idx="29">
                  <c:v>70.62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D9-4952-9C1C-EC8A09198078}"/>
            </c:ext>
          </c:extLst>
        </c:ser>
        <c:ser>
          <c:idx val="3"/>
          <c:order val="3"/>
          <c:tx>
            <c:strRef>
              <c:f>'[2]PARITY Accuracy'!$AF$58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'[2]Avgs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'[2]PARITY Accuracy'!$AF$59:$AF$88</c:f>
              <c:numCache>
                <c:formatCode>General</c:formatCode>
                <c:ptCount val="30"/>
                <c:pt idx="0">
                  <c:v>24.1</c:v>
                </c:pt>
                <c:pt idx="1">
                  <c:v>24.02</c:v>
                </c:pt>
                <c:pt idx="2">
                  <c:v>25.48</c:v>
                </c:pt>
                <c:pt idx="3">
                  <c:v>24.800000000000004</c:v>
                </c:pt>
                <c:pt idx="4">
                  <c:v>24.979999999999997</c:v>
                </c:pt>
                <c:pt idx="5">
                  <c:v>50.900000000000006</c:v>
                </c:pt>
                <c:pt idx="6">
                  <c:v>51.179999999999993</c:v>
                </c:pt>
                <c:pt idx="7">
                  <c:v>51.6</c:v>
                </c:pt>
                <c:pt idx="8">
                  <c:v>52.44</c:v>
                </c:pt>
                <c:pt idx="9">
                  <c:v>53.459999999999994</c:v>
                </c:pt>
                <c:pt idx="10">
                  <c:v>47</c:v>
                </c:pt>
                <c:pt idx="11">
                  <c:v>47.940000000000005</c:v>
                </c:pt>
                <c:pt idx="12">
                  <c:v>48.900000000000006</c:v>
                </c:pt>
                <c:pt idx="13">
                  <c:v>48.019999999999996</c:v>
                </c:pt>
                <c:pt idx="14">
                  <c:v>48.760000000000005</c:v>
                </c:pt>
                <c:pt idx="15">
                  <c:v>55.98</c:v>
                </c:pt>
                <c:pt idx="16">
                  <c:v>53.7</c:v>
                </c:pt>
                <c:pt idx="17">
                  <c:v>54.52</c:v>
                </c:pt>
                <c:pt idx="18">
                  <c:v>56.779999999999994</c:v>
                </c:pt>
                <c:pt idx="19">
                  <c:v>55.4</c:v>
                </c:pt>
                <c:pt idx="20">
                  <c:v>66.359999999999985</c:v>
                </c:pt>
                <c:pt idx="21">
                  <c:v>64.56</c:v>
                </c:pt>
                <c:pt idx="22">
                  <c:v>64.42</c:v>
                </c:pt>
                <c:pt idx="23">
                  <c:v>63.279999999999994</c:v>
                </c:pt>
                <c:pt idx="24">
                  <c:v>63.879999999999995</c:v>
                </c:pt>
                <c:pt idx="25">
                  <c:v>62.86</c:v>
                </c:pt>
                <c:pt idx="26">
                  <c:v>60.760000000000012</c:v>
                </c:pt>
                <c:pt idx="27">
                  <c:v>61.819999999999993</c:v>
                </c:pt>
                <c:pt idx="28">
                  <c:v>62.02</c:v>
                </c:pt>
                <c:pt idx="29">
                  <c:v>61.240000000000009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D9-4952-9C1C-EC8A09198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42473562160744538"/>
          <c:h val="5.36733676773697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Pattern Matching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91.4</c:v>
                </c:pt>
                <c:pt idx="11">
                  <c:v>90.4</c:v>
                </c:pt>
                <c:pt idx="12">
                  <c:v>91.21</c:v>
                </c:pt>
                <c:pt idx="13">
                  <c:v>93.9</c:v>
                </c:pt>
                <c:pt idx="14">
                  <c:v>94.95</c:v>
                </c:pt>
                <c:pt idx="15">
                  <c:v>93.6</c:v>
                </c:pt>
                <c:pt idx="16">
                  <c:v>93.4</c:v>
                </c:pt>
                <c:pt idx="17">
                  <c:v>94.2</c:v>
                </c:pt>
                <c:pt idx="18">
                  <c:v>95.2</c:v>
                </c:pt>
                <c:pt idx="19">
                  <c:v>94.99</c:v>
                </c:pt>
                <c:pt idx="20">
                  <c:v>93</c:v>
                </c:pt>
                <c:pt idx="21">
                  <c:v>93.9</c:v>
                </c:pt>
                <c:pt idx="22">
                  <c:v>93.8</c:v>
                </c:pt>
                <c:pt idx="23">
                  <c:v>95.2</c:v>
                </c:pt>
                <c:pt idx="24">
                  <c:v>95</c:v>
                </c:pt>
                <c:pt idx="25">
                  <c:v>94.6</c:v>
                </c:pt>
                <c:pt idx="26">
                  <c:v>94.5</c:v>
                </c:pt>
                <c:pt idx="27">
                  <c:v>94.7</c:v>
                </c:pt>
                <c:pt idx="28">
                  <c:v>95.8</c:v>
                </c:pt>
                <c:pt idx="29">
                  <c:v>94.89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1F-483B-948F-8884633BCD11}"/>
            </c:ext>
          </c:extLst>
        </c:ser>
        <c:ser>
          <c:idx val="1"/>
          <c:order val="1"/>
          <c:tx>
            <c:strRef>
              <c:f>'Pattern_Matching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Accuracy'!$E$4:$E$33</c:f>
              <c:numCache>
                <c:formatCode>General</c:formatCode>
                <c:ptCount val="30"/>
                <c:pt idx="0">
                  <c:v>51.54</c:v>
                </c:pt>
                <c:pt idx="1">
                  <c:v>51.71</c:v>
                </c:pt>
                <c:pt idx="2">
                  <c:v>48.97</c:v>
                </c:pt>
                <c:pt idx="3">
                  <c:v>52.73</c:v>
                </c:pt>
                <c:pt idx="4">
                  <c:v>46.79</c:v>
                </c:pt>
                <c:pt idx="5">
                  <c:v>67.88</c:v>
                </c:pt>
                <c:pt idx="6">
                  <c:v>67.760000000000005</c:v>
                </c:pt>
                <c:pt idx="7">
                  <c:v>67.319999999999993</c:v>
                </c:pt>
                <c:pt idx="8">
                  <c:v>69.8</c:v>
                </c:pt>
                <c:pt idx="9">
                  <c:v>70.36</c:v>
                </c:pt>
                <c:pt idx="10">
                  <c:v>75</c:v>
                </c:pt>
                <c:pt idx="11">
                  <c:v>77.099999999999994</c:v>
                </c:pt>
                <c:pt idx="12">
                  <c:v>78.900000000000006</c:v>
                </c:pt>
                <c:pt idx="13">
                  <c:v>78.8</c:v>
                </c:pt>
                <c:pt idx="14">
                  <c:v>83.9</c:v>
                </c:pt>
                <c:pt idx="15">
                  <c:v>82.6</c:v>
                </c:pt>
                <c:pt idx="16">
                  <c:v>81.2</c:v>
                </c:pt>
                <c:pt idx="17">
                  <c:v>81.7</c:v>
                </c:pt>
                <c:pt idx="18">
                  <c:v>77.900000000000006</c:v>
                </c:pt>
                <c:pt idx="19">
                  <c:v>79.2</c:v>
                </c:pt>
                <c:pt idx="20">
                  <c:v>93.3</c:v>
                </c:pt>
                <c:pt idx="21">
                  <c:v>92.7</c:v>
                </c:pt>
                <c:pt idx="22">
                  <c:v>93.5</c:v>
                </c:pt>
                <c:pt idx="23">
                  <c:v>94.2</c:v>
                </c:pt>
                <c:pt idx="24">
                  <c:v>94.7</c:v>
                </c:pt>
                <c:pt idx="25">
                  <c:v>93.8</c:v>
                </c:pt>
                <c:pt idx="26">
                  <c:v>92.8</c:v>
                </c:pt>
                <c:pt idx="27">
                  <c:v>93.2</c:v>
                </c:pt>
                <c:pt idx="28">
                  <c:v>95.2</c:v>
                </c:pt>
                <c:pt idx="29">
                  <c:v>94.1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1F-483B-948F-8884633BCD11}"/>
            </c:ext>
          </c:extLst>
        </c:ser>
        <c:ser>
          <c:idx val="2"/>
          <c:order val="2"/>
          <c:tx>
            <c:strRef>
              <c:f>'Pattern_Matching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Accuracy'!$F$4:$F$33</c:f>
              <c:numCache>
                <c:formatCode>General</c:formatCode>
                <c:ptCount val="30"/>
                <c:pt idx="0">
                  <c:v>68.2</c:v>
                </c:pt>
                <c:pt idx="1">
                  <c:v>67</c:v>
                </c:pt>
                <c:pt idx="2">
                  <c:v>66.400000000000006</c:v>
                </c:pt>
                <c:pt idx="3">
                  <c:v>63</c:v>
                </c:pt>
                <c:pt idx="4">
                  <c:v>57.41</c:v>
                </c:pt>
                <c:pt idx="5">
                  <c:v>65.3</c:v>
                </c:pt>
                <c:pt idx="6">
                  <c:v>64.2</c:v>
                </c:pt>
                <c:pt idx="7">
                  <c:v>61.3</c:v>
                </c:pt>
                <c:pt idx="8">
                  <c:v>60</c:v>
                </c:pt>
                <c:pt idx="9">
                  <c:v>55.4</c:v>
                </c:pt>
                <c:pt idx="10">
                  <c:v>91.7</c:v>
                </c:pt>
                <c:pt idx="11">
                  <c:v>91.7</c:v>
                </c:pt>
                <c:pt idx="12">
                  <c:v>89.2</c:v>
                </c:pt>
                <c:pt idx="13">
                  <c:v>85.9</c:v>
                </c:pt>
                <c:pt idx="14">
                  <c:v>79</c:v>
                </c:pt>
                <c:pt idx="15">
                  <c:v>91</c:v>
                </c:pt>
                <c:pt idx="16">
                  <c:v>90.9</c:v>
                </c:pt>
                <c:pt idx="17">
                  <c:v>92.1</c:v>
                </c:pt>
                <c:pt idx="18">
                  <c:v>94.4</c:v>
                </c:pt>
                <c:pt idx="19">
                  <c:v>93.7</c:v>
                </c:pt>
                <c:pt idx="20">
                  <c:v>92.4</c:v>
                </c:pt>
                <c:pt idx="21">
                  <c:v>92.7</c:v>
                </c:pt>
                <c:pt idx="22">
                  <c:v>92.4</c:v>
                </c:pt>
                <c:pt idx="23">
                  <c:v>94.1</c:v>
                </c:pt>
                <c:pt idx="24">
                  <c:v>94.5</c:v>
                </c:pt>
                <c:pt idx="25">
                  <c:v>93.3</c:v>
                </c:pt>
                <c:pt idx="26">
                  <c:v>93</c:v>
                </c:pt>
                <c:pt idx="27">
                  <c:v>92.6</c:v>
                </c:pt>
                <c:pt idx="28">
                  <c:v>94.5</c:v>
                </c:pt>
                <c:pt idx="29">
                  <c:v>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1F-483B-948F-8884633BCD11}"/>
            </c:ext>
          </c:extLst>
        </c:ser>
        <c:ser>
          <c:idx val="3"/>
          <c:order val="3"/>
          <c:tx>
            <c:strRef>
              <c:f>'Pattern_Matching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Accuracy'!$G$4:$G$33</c:f>
              <c:numCache>
                <c:formatCode>General</c:formatCode>
                <c:ptCount val="30"/>
                <c:pt idx="0">
                  <c:v>49.9</c:v>
                </c:pt>
                <c:pt idx="1">
                  <c:v>49.6</c:v>
                </c:pt>
                <c:pt idx="2">
                  <c:v>48.2</c:v>
                </c:pt>
                <c:pt idx="3">
                  <c:v>50.3</c:v>
                </c:pt>
                <c:pt idx="4">
                  <c:v>48.6</c:v>
                </c:pt>
                <c:pt idx="5">
                  <c:v>49.9</c:v>
                </c:pt>
                <c:pt idx="6">
                  <c:v>49.6</c:v>
                </c:pt>
                <c:pt idx="7">
                  <c:v>48.2</c:v>
                </c:pt>
                <c:pt idx="8">
                  <c:v>50.3</c:v>
                </c:pt>
                <c:pt idx="9">
                  <c:v>48.6</c:v>
                </c:pt>
                <c:pt idx="10">
                  <c:v>50</c:v>
                </c:pt>
                <c:pt idx="11">
                  <c:v>49.7</c:v>
                </c:pt>
                <c:pt idx="12">
                  <c:v>48.3</c:v>
                </c:pt>
                <c:pt idx="13">
                  <c:v>50.3</c:v>
                </c:pt>
                <c:pt idx="14">
                  <c:v>48.6</c:v>
                </c:pt>
                <c:pt idx="15">
                  <c:v>50.3</c:v>
                </c:pt>
                <c:pt idx="16">
                  <c:v>49.9</c:v>
                </c:pt>
                <c:pt idx="17">
                  <c:v>48.3</c:v>
                </c:pt>
                <c:pt idx="18">
                  <c:v>50.5</c:v>
                </c:pt>
                <c:pt idx="19">
                  <c:v>48.6</c:v>
                </c:pt>
                <c:pt idx="20">
                  <c:v>86.45</c:v>
                </c:pt>
                <c:pt idx="21">
                  <c:v>89.99</c:v>
                </c:pt>
                <c:pt idx="22">
                  <c:v>88.28</c:v>
                </c:pt>
                <c:pt idx="23">
                  <c:v>88.43</c:v>
                </c:pt>
                <c:pt idx="24">
                  <c:v>83.38</c:v>
                </c:pt>
                <c:pt idx="25">
                  <c:v>81.89</c:v>
                </c:pt>
                <c:pt idx="26">
                  <c:v>81.87</c:v>
                </c:pt>
                <c:pt idx="27">
                  <c:v>80.12</c:v>
                </c:pt>
                <c:pt idx="28">
                  <c:v>75.45</c:v>
                </c:pt>
                <c:pt idx="29">
                  <c:v>68.2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1F-483B-948F-8884633BC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Accuracy'!$D$40:$D$69</c:f>
              <c:numCache>
                <c:formatCode>General</c:formatCode>
                <c:ptCount val="30"/>
                <c:pt idx="0">
                  <c:v>85.7</c:v>
                </c:pt>
                <c:pt idx="1">
                  <c:v>84.4</c:v>
                </c:pt>
                <c:pt idx="2">
                  <c:v>87.8</c:v>
                </c:pt>
                <c:pt idx="3">
                  <c:v>88</c:v>
                </c:pt>
                <c:pt idx="4">
                  <c:v>86.2</c:v>
                </c:pt>
                <c:pt idx="5">
                  <c:v>86.4</c:v>
                </c:pt>
                <c:pt idx="6">
                  <c:v>85.1</c:v>
                </c:pt>
                <c:pt idx="7">
                  <c:v>87</c:v>
                </c:pt>
                <c:pt idx="8">
                  <c:v>87.1</c:v>
                </c:pt>
                <c:pt idx="9">
                  <c:v>84.5</c:v>
                </c:pt>
                <c:pt idx="10">
                  <c:v>83.3</c:v>
                </c:pt>
                <c:pt idx="11">
                  <c:v>83.2</c:v>
                </c:pt>
                <c:pt idx="12">
                  <c:v>87.1</c:v>
                </c:pt>
                <c:pt idx="13">
                  <c:v>88.9</c:v>
                </c:pt>
                <c:pt idx="14">
                  <c:v>89.9</c:v>
                </c:pt>
                <c:pt idx="15">
                  <c:v>89</c:v>
                </c:pt>
                <c:pt idx="16">
                  <c:v>90.6</c:v>
                </c:pt>
                <c:pt idx="17">
                  <c:v>92.6</c:v>
                </c:pt>
                <c:pt idx="18">
                  <c:v>93.9</c:v>
                </c:pt>
                <c:pt idx="19">
                  <c:v>93.2</c:v>
                </c:pt>
                <c:pt idx="20">
                  <c:v>91.3</c:v>
                </c:pt>
                <c:pt idx="21">
                  <c:v>92.1</c:v>
                </c:pt>
                <c:pt idx="22">
                  <c:v>94.1</c:v>
                </c:pt>
                <c:pt idx="23">
                  <c:v>94.7</c:v>
                </c:pt>
                <c:pt idx="24">
                  <c:v>94.2</c:v>
                </c:pt>
                <c:pt idx="25">
                  <c:v>93.8</c:v>
                </c:pt>
                <c:pt idx="26">
                  <c:v>93.6</c:v>
                </c:pt>
                <c:pt idx="27">
                  <c:v>94.2</c:v>
                </c:pt>
                <c:pt idx="28">
                  <c:v>95</c:v>
                </c:pt>
                <c:pt idx="29">
                  <c:v>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4D-4DA1-A85A-AF4F5EEBEE78}"/>
            </c:ext>
          </c:extLst>
        </c:ser>
        <c:ser>
          <c:idx val="1"/>
          <c:order val="1"/>
          <c:tx>
            <c:strRef>
              <c:f>'Pattern_Matching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Accuracy'!$E$40:$E$69</c:f>
              <c:numCache>
                <c:formatCode>General</c:formatCode>
                <c:ptCount val="30"/>
                <c:pt idx="0">
                  <c:v>88.8</c:v>
                </c:pt>
                <c:pt idx="1">
                  <c:v>85.6</c:v>
                </c:pt>
                <c:pt idx="2">
                  <c:v>82.2</c:v>
                </c:pt>
                <c:pt idx="3">
                  <c:v>76.8</c:v>
                </c:pt>
                <c:pt idx="4">
                  <c:v>70.3</c:v>
                </c:pt>
                <c:pt idx="5">
                  <c:v>82.6</c:v>
                </c:pt>
                <c:pt idx="6">
                  <c:v>79.8</c:v>
                </c:pt>
                <c:pt idx="7">
                  <c:v>81.2</c:v>
                </c:pt>
                <c:pt idx="8">
                  <c:v>77.400000000000006</c:v>
                </c:pt>
                <c:pt idx="9">
                  <c:v>73.400000000000006</c:v>
                </c:pt>
                <c:pt idx="10">
                  <c:v>93.1</c:v>
                </c:pt>
                <c:pt idx="11">
                  <c:v>93.7</c:v>
                </c:pt>
                <c:pt idx="12">
                  <c:v>94.4</c:v>
                </c:pt>
                <c:pt idx="13">
                  <c:v>94.6</c:v>
                </c:pt>
                <c:pt idx="14">
                  <c:v>93.1</c:v>
                </c:pt>
                <c:pt idx="15">
                  <c:v>88.9</c:v>
                </c:pt>
                <c:pt idx="16">
                  <c:v>89.6</c:v>
                </c:pt>
                <c:pt idx="17">
                  <c:v>91.4</c:v>
                </c:pt>
                <c:pt idx="18">
                  <c:v>92.4</c:v>
                </c:pt>
                <c:pt idx="19">
                  <c:v>92.5</c:v>
                </c:pt>
                <c:pt idx="20">
                  <c:v>90.8</c:v>
                </c:pt>
                <c:pt idx="21">
                  <c:v>92.6</c:v>
                </c:pt>
                <c:pt idx="22">
                  <c:v>92.7</c:v>
                </c:pt>
                <c:pt idx="23">
                  <c:v>93.2</c:v>
                </c:pt>
                <c:pt idx="24">
                  <c:v>92</c:v>
                </c:pt>
                <c:pt idx="25">
                  <c:v>92.1</c:v>
                </c:pt>
                <c:pt idx="26">
                  <c:v>92.7</c:v>
                </c:pt>
                <c:pt idx="27">
                  <c:v>92.9</c:v>
                </c:pt>
                <c:pt idx="28">
                  <c:v>93.8</c:v>
                </c:pt>
                <c:pt idx="29">
                  <c:v>92.8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4D-4DA1-A85A-AF4F5EEBEE78}"/>
            </c:ext>
          </c:extLst>
        </c:ser>
        <c:ser>
          <c:idx val="2"/>
          <c:order val="2"/>
          <c:tx>
            <c:strRef>
              <c:f>'Pattern_Matching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Accuracy'!$F$40:$F$69</c:f>
              <c:numCache>
                <c:formatCode>General</c:formatCode>
                <c:ptCount val="30"/>
                <c:pt idx="0">
                  <c:v>76.099999999999994</c:v>
                </c:pt>
                <c:pt idx="1">
                  <c:v>74.5</c:v>
                </c:pt>
                <c:pt idx="2">
                  <c:v>73</c:v>
                </c:pt>
                <c:pt idx="3">
                  <c:v>72.099999999999994</c:v>
                </c:pt>
                <c:pt idx="4">
                  <c:v>67.900000000000006</c:v>
                </c:pt>
                <c:pt idx="5">
                  <c:v>88.7</c:v>
                </c:pt>
                <c:pt idx="6">
                  <c:v>87</c:v>
                </c:pt>
                <c:pt idx="7">
                  <c:v>87.9</c:v>
                </c:pt>
                <c:pt idx="8">
                  <c:v>90</c:v>
                </c:pt>
                <c:pt idx="9">
                  <c:v>87.2</c:v>
                </c:pt>
                <c:pt idx="10">
                  <c:v>82.1</c:v>
                </c:pt>
                <c:pt idx="11">
                  <c:v>81.099999999999994</c:v>
                </c:pt>
                <c:pt idx="12">
                  <c:v>80</c:v>
                </c:pt>
                <c:pt idx="13">
                  <c:v>75.2</c:v>
                </c:pt>
                <c:pt idx="14">
                  <c:v>69.599999999999994</c:v>
                </c:pt>
                <c:pt idx="15">
                  <c:v>89.9</c:v>
                </c:pt>
                <c:pt idx="16">
                  <c:v>90.9</c:v>
                </c:pt>
                <c:pt idx="17">
                  <c:v>91.4</c:v>
                </c:pt>
                <c:pt idx="18">
                  <c:v>92.1</c:v>
                </c:pt>
                <c:pt idx="19">
                  <c:v>90.4</c:v>
                </c:pt>
                <c:pt idx="20">
                  <c:v>93.4</c:v>
                </c:pt>
                <c:pt idx="21">
                  <c:v>94.2</c:v>
                </c:pt>
                <c:pt idx="22">
                  <c:v>94</c:v>
                </c:pt>
                <c:pt idx="23">
                  <c:v>95.2</c:v>
                </c:pt>
                <c:pt idx="24">
                  <c:v>94.8</c:v>
                </c:pt>
                <c:pt idx="25">
                  <c:v>93.3</c:v>
                </c:pt>
                <c:pt idx="26">
                  <c:v>93.9</c:v>
                </c:pt>
                <c:pt idx="27">
                  <c:v>93.1</c:v>
                </c:pt>
                <c:pt idx="28">
                  <c:v>95.1</c:v>
                </c:pt>
                <c:pt idx="29">
                  <c:v>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4D-4DA1-A85A-AF4F5EEBEE78}"/>
            </c:ext>
          </c:extLst>
        </c:ser>
        <c:ser>
          <c:idx val="3"/>
          <c:order val="3"/>
          <c:tx>
            <c:strRef>
              <c:f>'Pattern_Matching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</c:v>
                </c:pt>
                <c:pt idx="6">
                  <c:v>58.4</c:v>
                </c:pt>
                <c:pt idx="7">
                  <c:v>58.6</c:v>
                </c:pt>
                <c:pt idx="8">
                  <c:v>59.7</c:v>
                </c:pt>
                <c:pt idx="9">
                  <c:v>58.9</c:v>
                </c:pt>
                <c:pt idx="10">
                  <c:v>91.2</c:v>
                </c:pt>
                <c:pt idx="11">
                  <c:v>92.4</c:v>
                </c:pt>
                <c:pt idx="12">
                  <c:v>91.7</c:v>
                </c:pt>
                <c:pt idx="13">
                  <c:v>91.2</c:v>
                </c:pt>
                <c:pt idx="14">
                  <c:v>84.5</c:v>
                </c:pt>
                <c:pt idx="15">
                  <c:v>81.900000000000006</c:v>
                </c:pt>
                <c:pt idx="16">
                  <c:v>85.3</c:v>
                </c:pt>
                <c:pt idx="17">
                  <c:v>84.6</c:v>
                </c:pt>
                <c:pt idx="18">
                  <c:v>85.4</c:v>
                </c:pt>
                <c:pt idx="19">
                  <c:v>84.4</c:v>
                </c:pt>
                <c:pt idx="20">
                  <c:v>93.65</c:v>
                </c:pt>
                <c:pt idx="21">
                  <c:v>93.76</c:v>
                </c:pt>
                <c:pt idx="22">
                  <c:v>93.24</c:v>
                </c:pt>
                <c:pt idx="23">
                  <c:v>93.07</c:v>
                </c:pt>
                <c:pt idx="24">
                  <c:v>89.9</c:v>
                </c:pt>
                <c:pt idx="25">
                  <c:v>83.05</c:v>
                </c:pt>
                <c:pt idx="26">
                  <c:v>82.01</c:v>
                </c:pt>
                <c:pt idx="27">
                  <c:v>81.239999999999995</c:v>
                </c:pt>
                <c:pt idx="28">
                  <c:v>75</c:v>
                </c:pt>
                <c:pt idx="29">
                  <c:v>67.739999999999995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4D-4DA1-A85A-AF4F5EEBE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Accuracy'!$D$76:$D$105</c:f>
              <c:numCache>
                <c:formatCode>General</c:formatCode>
                <c:ptCount val="30"/>
                <c:pt idx="0">
                  <c:v>86.2</c:v>
                </c:pt>
                <c:pt idx="1">
                  <c:v>86.8</c:v>
                </c:pt>
                <c:pt idx="2">
                  <c:v>88.3</c:v>
                </c:pt>
                <c:pt idx="3">
                  <c:v>90.7</c:v>
                </c:pt>
                <c:pt idx="4">
                  <c:v>87.5</c:v>
                </c:pt>
                <c:pt idx="5">
                  <c:v>86.6</c:v>
                </c:pt>
                <c:pt idx="6">
                  <c:v>87.5</c:v>
                </c:pt>
                <c:pt idx="7">
                  <c:v>88.4</c:v>
                </c:pt>
                <c:pt idx="8">
                  <c:v>87.5</c:v>
                </c:pt>
                <c:pt idx="9">
                  <c:v>82.8</c:v>
                </c:pt>
                <c:pt idx="10">
                  <c:v>83.6</c:v>
                </c:pt>
                <c:pt idx="11">
                  <c:v>84.8</c:v>
                </c:pt>
                <c:pt idx="12">
                  <c:v>87</c:v>
                </c:pt>
                <c:pt idx="13">
                  <c:v>88.6</c:v>
                </c:pt>
                <c:pt idx="14">
                  <c:v>87.8</c:v>
                </c:pt>
                <c:pt idx="15">
                  <c:v>91</c:v>
                </c:pt>
                <c:pt idx="16">
                  <c:v>91.5</c:v>
                </c:pt>
                <c:pt idx="17">
                  <c:v>93.6</c:v>
                </c:pt>
                <c:pt idx="18">
                  <c:v>94.2</c:v>
                </c:pt>
                <c:pt idx="19">
                  <c:v>93</c:v>
                </c:pt>
                <c:pt idx="20">
                  <c:v>92.2</c:v>
                </c:pt>
                <c:pt idx="21">
                  <c:v>92</c:v>
                </c:pt>
                <c:pt idx="22">
                  <c:v>93.6</c:v>
                </c:pt>
                <c:pt idx="23">
                  <c:v>94.7</c:v>
                </c:pt>
                <c:pt idx="24">
                  <c:v>94.2</c:v>
                </c:pt>
                <c:pt idx="25">
                  <c:v>94.4</c:v>
                </c:pt>
                <c:pt idx="26">
                  <c:v>94.5</c:v>
                </c:pt>
                <c:pt idx="27">
                  <c:v>94.9</c:v>
                </c:pt>
                <c:pt idx="28">
                  <c:v>95.7</c:v>
                </c:pt>
                <c:pt idx="29">
                  <c:v>94.6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87-4CED-B1C1-1CF2899CA47F}"/>
            </c:ext>
          </c:extLst>
        </c:ser>
        <c:ser>
          <c:idx val="1"/>
          <c:order val="1"/>
          <c:tx>
            <c:strRef>
              <c:f>'Pattern_Matching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Accuracy'!$E$76:$E$105</c:f>
              <c:numCache>
                <c:formatCode>General</c:formatCode>
                <c:ptCount val="30"/>
                <c:pt idx="0">
                  <c:v>90.55</c:v>
                </c:pt>
                <c:pt idx="1">
                  <c:v>90.99</c:v>
                </c:pt>
                <c:pt idx="2">
                  <c:v>88.58</c:v>
                </c:pt>
                <c:pt idx="3">
                  <c:v>87.58</c:v>
                </c:pt>
                <c:pt idx="4">
                  <c:v>79.5</c:v>
                </c:pt>
                <c:pt idx="5">
                  <c:v>82.2</c:v>
                </c:pt>
                <c:pt idx="6">
                  <c:v>79.2</c:v>
                </c:pt>
                <c:pt idx="7">
                  <c:v>78.7</c:v>
                </c:pt>
                <c:pt idx="8">
                  <c:v>75.099999999999994</c:v>
                </c:pt>
                <c:pt idx="9">
                  <c:v>70.599999999999994</c:v>
                </c:pt>
                <c:pt idx="10">
                  <c:v>92.6</c:v>
                </c:pt>
                <c:pt idx="11">
                  <c:v>92.8</c:v>
                </c:pt>
                <c:pt idx="12">
                  <c:v>93.9</c:v>
                </c:pt>
                <c:pt idx="13">
                  <c:v>93.9</c:v>
                </c:pt>
                <c:pt idx="14">
                  <c:v>91.4</c:v>
                </c:pt>
                <c:pt idx="15">
                  <c:v>88.8</c:v>
                </c:pt>
                <c:pt idx="16">
                  <c:v>89.8</c:v>
                </c:pt>
                <c:pt idx="17">
                  <c:v>91.3</c:v>
                </c:pt>
                <c:pt idx="18">
                  <c:v>90.7</c:v>
                </c:pt>
                <c:pt idx="19">
                  <c:v>91.7</c:v>
                </c:pt>
                <c:pt idx="20">
                  <c:v>90.7</c:v>
                </c:pt>
                <c:pt idx="21">
                  <c:v>92.2</c:v>
                </c:pt>
                <c:pt idx="22">
                  <c:v>92.1</c:v>
                </c:pt>
                <c:pt idx="23">
                  <c:v>92.5</c:v>
                </c:pt>
                <c:pt idx="24">
                  <c:v>93</c:v>
                </c:pt>
                <c:pt idx="25">
                  <c:v>91.1</c:v>
                </c:pt>
                <c:pt idx="26">
                  <c:v>92</c:v>
                </c:pt>
                <c:pt idx="27">
                  <c:v>92</c:v>
                </c:pt>
                <c:pt idx="28">
                  <c:v>93.2</c:v>
                </c:pt>
                <c:pt idx="29">
                  <c:v>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87-4CED-B1C1-1CF2899CA47F}"/>
            </c:ext>
          </c:extLst>
        </c:ser>
        <c:ser>
          <c:idx val="2"/>
          <c:order val="2"/>
          <c:tx>
            <c:strRef>
              <c:f>'Pattern_Matching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Accuracy'!$F$76:$F$105</c:f>
              <c:numCache>
                <c:formatCode>General</c:formatCode>
                <c:ptCount val="30"/>
                <c:pt idx="0">
                  <c:v>70.2</c:v>
                </c:pt>
                <c:pt idx="1">
                  <c:v>67.7</c:v>
                </c:pt>
                <c:pt idx="2">
                  <c:v>66.099999999999994</c:v>
                </c:pt>
                <c:pt idx="3">
                  <c:v>61.9</c:v>
                </c:pt>
                <c:pt idx="4">
                  <c:v>59.3</c:v>
                </c:pt>
                <c:pt idx="5">
                  <c:v>90.3</c:v>
                </c:pt>
                <c:pt idx="6">
                  <c:v>91</c:v>
                </c:pt>
                <c:pt idx="7">
                  <c:v>91.8</c:v>
                </c:pt>
                <c:pt idx="8">
                  <c:v>92.7</c:v>
                </c:pt>
                <c:pt idx="9">
                  <c:v>90.2</c:v>
                </c:pt>
                <c:pt idx="10">
                  <c:v>74.599999999999994</c:v>
                </c:pt>
                <c:pt idx="11">
                  <c:v>72.8</c:v>
                </c:pt>
                <c:pt idx="12">
                  <c:v>74.099999999999994</c:v>
                </c:pt>
                <c:pt idx="13">
                  <c:v>75.7</c:v>
                </c:pt>
                <c:pt idx="14">
                  <c:v>71</c:v>
                </c:pt>
                <c:pt idx="15">
                  <c:v>87.3</c:v>
                </c:pt>
                <c:pt idx="16">
                  <c:v>88.1</c:v>
                </c:pt>
                <c:pt idx="17">
                  <c:v>88.6</c:v>
                </c:pt>
                <c:pt idx="18">
                  <c:v>87.9</c:v>
                </c:pt>
                <c:pt idx="19">
                  <c:v>83.4</c:v>
                </c:pt>
                <c:pt idx="20">
                  <c:v>93.4</c:v>
                </c:pt>
                <c:pt idx="21">
                  <c:v>94.2</c:v>
                </c:pt>
                <c:pt idx="22">
                  <c:v>93.7</c:v>
                </c:pt>
                <c:pt idx="23">
                  <c:v>94.8</c:v>
                </c:pt>
                <c:pt idx="24">
                  <c:v>94.7</c:v>
                </c:pt>
                <c:pt idx="25">
                  <c:v>93.3</c:v>
                </c:pt>
                <c:pt idx="26">
                  <c:v>93.4</c:v>
                </c:pt>
                <c:pt idx="27">
                  <c:v>92.99</c:v>
                </c:pt>
                <c:pt idx="28">
                  <c:v>94.8</c:v>
                </c:pt>
                <c:pt idx="29">
                  <c:v>93.07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87-4CED-B1C1-1CF2899CA47F}"/>
            </c:ext>
          </c:extLst>
        </c:ser>
        <c:ser>
          <c:idx val="3"/>
          <c:order val="3"/>
          <c:tx>
            <c:strRef>
              <c:f>'Pattern_Matching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76.099999999999994</c:v>
                </c:pt>
                <c:pt idx="6">
                  <c:v>80.599999999999994</c:v>
                </c:pt>
                <c:pt idx="7">
                  <c:v>79.5</c:v>
                </c:pt>
                <c:pt idx="8">
                  <c:v>82</c:v>
                </c:pt>
                <c:pt idx="9">
                  <c:v>82.4</c:v>
                </c:pt>
                <c:pt idx="10">
                  <c:v>79.5</c:v>
                </c:pt>
                <c:pt idx="11">
                  <c:v>79.7</c:v>
                </c:pt>
                <c:pt idx="12">
                  <c:v>81.099999999999994</c:v>
                </c:pt>
                <c:pt idx="13">
                  <c:v>77.2</c:v>
                </c:pt>
                <c:pt idx="14">
                  <c:v>73.599999999999994</c:v>
                </c:pt>
                <c:pt idx="15">
                  <c:v>92</c:v>
                </c:pt>
                <c:pt idx="16">
                  <c:v>93.8</c:v>
                </c:pt>
                <c:pt idx="17">
                  <c:v>94.1</c:v>
                </c:pt>
                <c:pt idx="18">
                  <c:v>95.3</c:v>
                </c:pt>
                <c:pt idx="19">
                  <c:v>94.9</c:v>
                </c:pt>
                <c:pt idx="20">
                  <c:v>91.09</c:v>
                </c:pt>
                <c:pt idx="21">
                  <c:v>93.43</c:v>
                </c:pt>
                <c:pt idx="22">
                  <c:v>93.22</c:v>
                </c:pt>
                <c:pt idx="23">
                  <c:v>94.35</c:v>
                </c:pt>
                <c:pt idx="24">
                  <c:v>94.19</c:v>
                </c:pt>
                <c:pt idx="25">
                  <c:v>66.2</c:v>
                </c:pt>
                <c:pt idx="26">
                  <c:v>63.8</c:v>
                </c:pt>
                <c:pt idx="27">
                  <c:v>61.6</c:v>
                </c:pt>
                <c:pt idx="28">
                  <c:v>59.3</c:v>
                </c:pt>
                <c:pt idx="29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87-4CED-B1C1-1CF2899CA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56.15</c:v>
                </c:pt>
                <c:pt idx="6">
                  <c:v>54.85</c:v>
                </c:pt>
                <c:pt idx="7">
                  <c:v>58.39</c:v>
                </c:pt>
                <c:pt idx="8">
                  <c:v>59.43</c:v>
                </c:pt>
                <c:pt idx="9">
                  <c:v>57.21</c:v>
                </c:pt>
                <c:pt idx="10">
                  <c:v>78.540000000000006</c:v>
                </c:pt>
                <c:pt idx="11">
                  <c:v>77.12</c:v>
                </c:pt>
                <c:pt idx="12">
                  <c:v>76.849999999999994</c:v>
                </c:pt>
                <c:pt idx="13">
                  <c:v>80.55</c:v>
                </c:pt>
                <c:pt idx="14">
                  <c:v>80.95</c:v>
                </c:pt>
                <c:pt idx="15">
                  <c:v>92.59</c:v>
                </c:pt>
                <c:pt idx="16">
                  <c:v>93.1</c:v>
                </c:pt>
                <c:pt idx="17">
                  <c:v>93.1</c:v>
                </c:pt>
                <c:pt idx="18">
                  <c:v>93.7</c:v>
                </c:pt>
                <c:pt idx="19">
                  <c:v>94.19</c:v>
                </c:pt>
                <c:pt idx="20">
                  <c:v>92.6</c:v>
                </c:pt>
                <c:pt idx="21">
                  <c:v>82.6</c:v>
                </c:pt>
                <c:pt idx="22">
                  <c:v>93.4</c:v>
                </c:pt>
                <c:pt idx="23">
                  <c:v>94.8</c:v>
                </c:pt>
                <c:pt idx="24">
                  <c:v>94.1</c:v>
                </c:pt>
                <c:pt idx="25">
                  <c:v>94</c:v>
                </c:pt>
                <c:pt idx="26">
                  <c:v>93.2</c:v>
                </c:pt>
                <c:pt idx="27">
                  <c:v>94.09</c:v>
                </c:pt>
                <c:pt idx="28">
                  <c:v>95</c:v>
                </c:pt>
                <c:pt idx="29">
                  <c:v>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8-4ABB-B397-1A3256DD5B45}"/>
            </c:ext>
          </c:extLst>
        </c:ser>
        <c:ser>
          <c:idx val="1"/>
          <c:order val="1"/>
          <c:tx>
            <c:strRef>
              <c:f>'Pattern_Matching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53.5</c:v>
                </c:pt>
                <c:pt idx="6">
                  <c:v>54.3</c:v>
                </c:pt>
                <c:pt idx="7">
                  <c:v>52.93</c:v>
                </c:pt>
                <c:pt idx="8">
                  <c:v>54.78</c:v>
                </c:pt>
                <c:pt idx="9">
                  <c:v>53.14</c:v>
                </c:pt>
                <c:pt idx="10">
                  <c:v>92.2</c:v>
                </c:pt>
                <c:pt idx="11">
                  <c:v>92.6</c:v>
                </c:pt>
                <c:pt idx="12">
                  <c:v>93.1</c:v>
                </c:pt>
                <c:pt idx="13">
                  <c:v>93.19</c:v>
                </c:pt>
                <c:pt idx="14">
                  <c:v>92</c:v>
                </c:pt>
                <c:pt idx="15">
                  <c:v>92.3</c:v>
                </c:pt>
                <c:pt idx="16">
                  <c:v>92.6</c:v>
                </c:pt>
                <c:pt idx="17">
                  <c:v>93.3</c:v>
                </c:pt>
                <c:pt idx="18">
                  <c:v>94.4</c:v>
                </c:pt>
                <c:pt idx="19">
                  <c:v>94.2</c:v>
                </c:pt>
                <c:pt idx="20">
                  <c:v>93.5</c:v>
                </c:pt>
                <c:pt idx="21">
                  <c:v>93.2</c:v>
                </c:pt>
                <c:pt idx="22">
                  <c:v>93.9</c:v>
                </c:pt>
                <c:pt idx="23">
                  <c:v>94.7</c:v>
                </c:pt>
                <c:pt idx="24">
                  <c:v>94.7</c:v>
                </c:pt>
                <c:pt idx="25">
                  <c:v>94.4</c:v>
                </c:pt>
                <c:pt idx="26">
                  <c:v>93.7</c:v>
                </c:pt>
                <c:pt idx="27">
                  <c:v>94</c:v>
                </c:pt>
                <c:pt idx="28">
                  <c:v>95.4</c:v>
                </c:pt>
                <c:pt idx="29">
                  <c:v>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A8-4ABB-B397-1A3256DD5B45}"/>
            </c:ext>
          </c:extLst>
        </c:ser>
        <c:ser>
          <c:idx val="2"/>
          <c:order val="2"/>
          <c:tx>
            <c:strRef>
              <c:f>'Pattern_Matching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52.5</c:v>
                </c:pt>
                <c:pt idx="6">
                  <c:v>52.8</c:v>
                </c:pt>
                <c:pt idx="7">
                  <c:v>50.9</c:v>
                </c:pt>
                <c:pt idx="8">
                  <c:v>52.5</c:v>
                </c:pt>
                <c:pt idx="9">
                  <c:v>50</c:v>
                </c:pt>
                <c:pt idx="10">
                  <c:v>89.7</c:v>
                </c:pt>
                <c:pt idx="11">
                  <c:v>90</c:v>
                </c:pt>
                <c:pt idx="12">
                  <c:v>88.7</c:v>
                </c:pt>
                <c:pt idx="13">
                  <c:v>86</c:v>
                </c:pt>
                <c:pt idx="14">
                  <c:v>80.7</c:v>
                </c:pt>
                <c:pt idx="15">
                  <c:v>91.6</c:v>
                </c:pt>
                <c:pt idx="16">
                  <c:v>91.5</c:v>
                </c:pt>
                <c:pt idx="17">
                  <c:v>91.5</c:v>
                </c:pt>
                <c:pt idx="18">
                  <c:v>94.6</c:v>
                </c:pt>
                <c:pt idx="19">
                  <c:v>92.8</c:v>
                </c:pt>
                <c:pt idx="20">
                  <c:v>93.4</c:v>
                </c:pt>
                <c:pt idx="21">
                  <c:v>93.2</c:v>
                </c:pt>
                <c:pt idx="22">
                  <c:v>93.3</c:v>
                </c:pt>
                <c:pt idx="23">
                  <c:v>93.9</c:v>
                </c:pt>
                <c:pt idx="24">
                  <c:v>94.7</c:v>
                </c:pt>
                <c:pt idx="25">
                  <c:v>93.3</c:v>
                </c:pt>
                <c:pt idx="26">
                  <c:v>93.8</c:v>
                </c:pt>
                <c:pt idx="27">
                  <c:v>92.9</c:v>
                </c:pt>
                <c:pt idx="28">
                  <c:v>94.4</c:v>
                </c:pt>
                <c:pt idx="29">
                  <c:v>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A8-4ABB-B397-1A3256DD5B45}"/>
            </c:ext>
          </c:extLst>
        </c:ser>
        <c:ser>
          <c:idx val="3"/>
          <c:order val="3"/>
          <c:tx>
            <c:strRef>
              <c:f>'Pattern_Matching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49.6</c:v>
                </c:pt>
                <c:pt idx="7">
                  <c:v>48.2</c:v>
                </c:pt>
                <c:pt idx="8">
                  <c:v>50.3</c:v>
                </c:pt>
                <c:pt idx="9">
                  <c:v>48.6</c:v>
                </c:pt>
                <c:pt idx="10">
                  <c:v>50</c:v>
                </c:pt>
                <c:pt idx="11">
                  <c:v>49.7</c:v>
                </c:pt>
                <c:pt idx="12">
                  <c:v>48.4</c:v>
                </c:pt>
                <c:pt idx="13">
                  <c:v>50.4</c:v>
                </c:pt>
                <c:pt idx="14">
                  <c:v>48.7</c:v>
                </c:pt>
                <c:pt idx="15">
                  <c:v>56.3</c:v>
                </c:pt>
                <c:pt idx="16">
                  <c:v>57.8</c:v>
                </c:pt>
                <c:pt idx="17">
                  <c:v>56</c:v>
                </c:pt>
                <c:pt idx="18">
                  <c:v>57.2</c:v>
                </c:pt>
                <c:pt idx="19">
                  <c:v>55.2</c:v>
                </c:pt>
                <c:pt idx="20">
                  <c:v>84.98</c:v>
                </c:pt>
                <c:pt idx="21">
                  <c:v>88.47</c:v>
                </c:pt>
                <c:pt idx="22">
                  <c:v>87.47</c:v>
                </c:pt>
                <c:pt idx="23">
                  <c:v>86.29</c:v>
                </c:pt>
                <c:pt idx="24">
                  <c:v>80.900000000000006</c:v>
                </c:pt>
                <c:pt idx="25">
                  <c:v>84.13</c:v>
                </c:pt>
                <c:pt idx="26">
                  <c:v>83.35</c:v>
                </c:pt>
                <c:pt idx="27">
                  <c:v>80.680000000000007</c:v>
                </c:pt>
                <c:pt idx="28">
                  <c:v>76.83</c:v>
                </c:pt>
                <c:pt idx="29">
                  <c:v>69.14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A8-4ABB-B397-1A3256DD5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Accuracy'!$D$148:$D$177</c:f>
              <c:numCache>
                <c:formatCode>General</c:formatCode>
                <c:ptCount val="30"/>
                <c:pt idx="0">
                  <c:v>80</c:v>
                </c:pt>
                <c:pt idx="1">
                  <c:v>78.400000000000006</c:v>
                </c:pt>
                <c:pt idx="2">
                  <c:v>78.099999999999994</c:v>
                </c:pt>
                <c:pt idx="3">
                  <c:v>79.900000000000006</c:v>
                </c:pt>
                <c:pt idx="4">
                  <c:v>79.5</c:v>
                </c:pt>
                <c:pt idx="5">
                  <c:v>77.099999999999994</c:v>
                </c:pt>
                <c:pt idx="6">
                  <c:v>78.400000000000006</c:v>
                </c:pt>
                <c:pt idx="7">
                  <c:v>78.3</c:v>
                </c:pt>
                <c:pt idx="8">
                  <c:v>78.3</c:v>
                </c:pt>
                <c:pt idx="9">
                  <c:v>74.8</c:v>
                </c:pt>
                <c:pt idx="10">
                  <c:v>73.7</c:v>
                </c:pt>
                <c:pt idx="11">
                  <c:v>74.900000000000006</c:v>
                </c:pt>
                <c:pt idx="12">
                  <c:v>77.7</c:v>
                </c:pt>
                <c:pt idx="13">
                  <c:v>79.5</c:v>
                </c:pt>
                <c:pt idx="14">
                  <c:v>79</c:v>
                </c:pt>
                <c:pt idx="15">
                  <c:v>82.8</c:v>
                </c:pt>
                <c:pt idx="16">
                  <c:v>82.1</c:v>
                </c:pt>
                <c:pt idx="17">
                  <c:v>85.4</c:v>
                </c:pt>
                <c:pt idx="18">
                  <c:v>88.2</c:v>
                </c:pt>
                <c:pt idx="19">
                  <c:v>87.7</c:v>
                </c:pt>
                <c:pt idx="20">
                  <c:v>88.2</c:v>
                </c:pt>
                <c:pt idx="21">
                  <c:v>88.6</c:v>
                </c:pt>
                <c:pt idx="22">
                  <c:v>91.3</c:v>
                </c:pt>
                <c:pt idx="23">
                  <c:v>92.3</c:v>
                </c:pt>
                <c:pt idx="24">
                  <c:v>92.7</c:v>
                </c:pt>
                <c:pt idx="25">
                  <c:v>91.4</c:v>
                </c:pt>
                <c:pt idx="26">
                  <c:v>91.5</c:v>
                </c:pt>
                <c:pt idx="27">
                  <c:v>92.4</c:v>
                </c:pt>
                <c:pt idx="28">
                  <c:v>93.4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0-4B63-AD86-C67B1A8DB33E}"/>
            </c:ext>
          </c:extLst>
        </c:ser>
        <c:ser>
          <c:idx val="1"/>
          <c:order val="1"/>
          <c:tx>
            <c:strRef>
              <c:f>'Pattern_Matching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Accuracy'!$E$148:$E$177</c:f>
              <c:numCache>
                <c:formatCode>General</c:formatCode>
                <c:ptCount val="30"/>
                <c:pt idx="0">
                  <c:v>90.5</c:v>
                </c:pt>
                <c:pt idx="1">
                  <c:v>89.1</c:v>
                </c:pt>
                <c:pt idx="2">
                  <c:v>86.9</c:v>
                </c:pt>
                <c:pt idx="3">
                  <c:v>86.5</c:v>
                </c:pt>
                <c:pt idx="4">
                  <c:v>82.1</c:v>
                </c:pt>
                <c:pt idx="5">
                  <c:v>82.9</c:v>
                </c:pt>
                <c:pt idx="6">
                  <c:v>80.099999999999994</c:v>
                </c:pt>
                <c:pt idx="7">
                  <c:v>81.5</c:v>
                </c:pt>
                <c:pt idx="8">
                  <c:v>81</c:v>
                </c:pt>
                <c:pt idx="9">
                  <c:v>79</c:v>
                </c:pt>
                <c:pt idx="10">
                  <c:v>87.4</c:v>
                </c:pt>
                <c:pt idx="11">
                  <c:v>87.5</c:v>
                </c:pt>
                <c:pt idx="12">
                  <c:v>86</c:v>
                </c:pt>
                <c:pt idx="13">
                  <c:v>84.6</c:v>
                </c:pt>
                <c:pt idx="14">
                  <c:v>83.3</c:v>
                </c:pt>
                <c:pt idx="15">
                  <c:v>83.6</c:v>
                </c:pt>
                <c:pt idx="16">
                  <c:v>85.9</c:v>
                </c:pt>
                <c:pt idx="17">
                  <c:v>85.7</c:v>
                </c:pt>
                <c:pt idx="18">
                  <c:v>87.1</c:v>
                </c:pt>
                <c:pt idx="19">
                  <c:v>85.6</c:v>
                </c:pt>
                <c:pt idx="20">
                  <c:v>92.2</c:v>
                </c:pt>
                <c:pt idx="21">
                  <c:v>92.2</c:v>
                </c:pt>
                <c:pt idx="22">
                  <c:v>93.9</c:v>
                </c:pt>
                <c:pt idx="23">
                  <c:v>92.9</c:v>
                </c:pt>
                <c:pt idx="24">
                  <c:v>92.8</c:v>
                </c:pt>
                <c:pt idx="25">
                  <c:v>92.6</c:v>
                </c:pt>
                <c:pt idx="26">
                  <c:v>93.7</c:v>
                </c:pt>
                <c:pt idx="27">
                  <c:v>93.7</c:v>
                </c:pt>
                <c:pt idx="28">
                  <c:v>93.8</c:v>
                </c:pt>
                <c:pt idx="29">
                  <c:v>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0-4B63-AD86-C67B1A8DB33E}"/>
            </c:ext>
          </c:extLst>
        </c:ser>
        <c:ser>
          <c:idx val="2"/>
          <c:order val="2"/>
          <c:tx>
            <c:strRef>
              <c:f>'Pattern_Matching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Accuracy'!$F$148:$F$177</c:f>
              <c:numCache>
                <c:formatCode>General</c:formatCode>
                <c:ptCount val="30"/>
                <c:pt idx="0">
                  <c:v>74.900000000000006</c:v>
                </c:pt>
                <c:pt idx="1">
                  <c:v>72.5</c:v>
                </c:pt>
                <c:pt idx="2">
                  <c:v>70.7</c:v>
                </c:pt>
                <c:pt idx="3">
                  <c:v>65</c:v>
                </c:pt>
                <c:pt idx="4">
                  <c:v>64.2</c:v>
                </c:pt>
                <c:pt idx="5">
                  <c:v>88.7</c:v>
                </c:pt>
                <c:pt idx="6">
                  <c:v>86.9</c:v>
                </c:pt>
                <c:pt idx="7">
                  <c:v>87.9</c:v>
                </c:pt>
                <c:pt idx="8">
                  <c:v>90.1</c:v>
                </c:pt>
                <c:pt idx="9">
                  <c:v>87.3</c:v>
                </c:pt>
                <c:pt idx="10">
                  <c:v>82.2</c:v>
                </c:pt>
                <c:pt idx="11">
                  <c:v>80.650000000000006</c:v>
                </c:pt>
                <c:pt idx="12">
                  <c:v>80</c:v>
                </c:pt>
                <c:pt idx="13">
                  <c:v>75.099999999999994</c:v>
                </c:pt>
                <c:pt idx="14">
                  <c:v>69.599999999999994</c:v>
                </c:pt>
                <c:pt idx="15">
                  <c:v>89.7</c:v>
                </c:pt>
                <c:pt idx="16">
                  <c:v>91</c:v>
                </c:pt>
                <c:pt idx="17">
                  <c:v>91.5</c:v>
                </c:pt>
                <c:pt idx="18">
                  <c:v>92.1</c:v>
                </c:pt>
                <c:pt idx="19">
                  <c:v>90.4</c:v>
                </c:pt>
                <c:pt idx="20">
                  <c:v>93.4</c:v>
                </c:pt>
                <c:pt idx="21">
                  <c:v>94.3</c:v>
                </c:pt>
                <c:pt idx="22">
                  <c:v>94</c:v>
                </c:pt>
                <c:pt idx="23">
                  <c:v>95.2</c:v>
                </c:pt>
                <c:pt idx="24">
                  <c:v>94.8</c:v>
                </c:pt>
                <c:pt idx="25">
                  <c:v>93.4</c:v>
                </c:pt>
                <c:pt idx="26">
                  <c:v>93.9</c:v>
                </c:pt>
                <c:pt idx="27">
                  <c:v>93.1</c:v>
                </c:pt>
                <c:pt idx="28">
                  <c:v>95.1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0-4B63-AD86-C67B1A8DB33E}"/>
            </c:ext>
          </c:extLst>
        </c:ser>
        <c:ser>
          <c:idx val="3"/>
          <c:order val="3"/>
          <c:tx>
            <c:strRef>
              <c:f>'Pattern_Matching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58.9</c:v>
                </c:pt>
                <c:pt idx="6">
                  <c:v>58.2</c:v>
                </c:pt>
                <c:pt idx="7">
                  <c:v>58.5</c:v>
                </c:pt>
                <c:pt idx="8">
                  <c:v>59.7</c:v>
                </c:pt>
                <c:pt idx="9">
                  <c:v>58.7</c:v>
                </c:pt>
                <c:pt idx="10">
                  <c:v>91.4</c:v>
                </c:pt>
                <c:pt idx="11">
                  <c:v>92.6</c:v>
                </c:pt>
                <c:pt idx="12">
                  <c:v>91.5</c:v>
                </c:pt>
                <c:pt idx="13">
                  <c:v>90.8</c:v>
                </c:pt>
                <c:pt idx="14">
                  <c:v>85</c:v>
                </c:pt>
                <c:pt idx="15">
                  <c:v>81.900000000000006</c:v>
                </c:pt>
                <c:pt idx="16">
                  <c:v>84.9</c:v>
                </c:pt>
                <c:pt idx="17">
                  <c:v>84.7</c:v>
                </c:pt>
                <c:pt idx="18">
                  <c:v>85.7</c:v>
                </c:pt>
                <c:pt idx="19">
                  <c:v>84.8</c:v>
                </c:pt>
                <c:pt idx="20">
                  <c:v>93.65</c:v>
                </c:pt>
                <c:pt idx="21">
                  <c:v>93.95</c:v>
                </c:pt>
                <c:pt idx="22">
                  <c:v>93.54</c:v>
                </c:pt>
                <c:pt idx="23">
                  <c:v>93.37</c:v>
                </c:pt>
                <c:pt idx="24">
                  <c:v>90.4</c:v>
                </c:pt>
                <c:pt idx="25">
                  <c:v>82.83</c:v>
                </c:pt>
                <c:pt idx="26">
                  <c:v>82.29</c:v>
                </c:pt>
                <c:pt idx="27">
                  <c:v>81.53</c:v>
                </c:pt>
                <c:pt idx="28">
                  <c:v>75.400000000000006</c:v>
                </c:pt>
                <c:pt idx="29">
                  <c:v>67.739999999999995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50-4B63-AD86-C67B1A8DB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Accuracy'!$D$184:$D$213</c:f>
              <c:numCache>
                <c:formatCode>General</c:formatCode>
                <c:ptCount val="30"/>
                <c:pt idx="0">
                  <c:v>85.36</c:v>
                </c:pt>
                <c:pt idx="1">
                  <c:v>84.23</c:v>
                </c:pt>
                <c:pt idx="2">
                  <c:v>87.44</c:v>
                </c:pt>
                <c:pt idx="3">
                  <c:v>87.59</c:v>
                </c:pt>
                <c:pt idx="4">
                  <c:v>86.37</c:v>
                </c:pt>
                <c:pt idx="5">
                  <c:v>63.52</c:v>
                </c:pt>
                <c:pt idx="6">
                  <c:v>59.83</c:v>
                </c:pt>
                <c:pt idx="7">
                  <c:v>59.17</c:v>
                </c:pt>
                <c:pt idx="8">
                  <c:v>52.69</c:v>
                </c:pt>
                <c:pt idx="9">
                  <c:v>47.91</c:v>
                </c:pt>
                <c:pt idx="10">
                  <c:v>80.05</c:v>
                </c:pt>
                <c:pt idx="11">
                  <c:v>75.92</c:v>
                </c:pt>
                <c:pt idx="12">
                  <c:v>73.62</c:v>
                </c:pt>
                <c:pt idx="13">
                  <c:v>67.989999999999995</c:v>
                </c:pt>
                <c:pt idx="14">
                  <c:v>61.96</c:v>
                </c:pt>
                <c:pt idx="15">
                  <c:v>87.64</c:v>
                </c:pt>
                <c:pt idx="16">
                  <c:v>87.64</c:v>
                </c:pt>
                <c:pt idx="17">
                  <c:v>87.98</c:v>
                </c:pt>
                <c:pt idx="18">
                  <c:v>89.82</c:v>
                </c:pt>
                <c:pt idx="19">
                  <c:v>86.6</c:v>
                </c:pt>
                <c:pt idx="20">
                  <c:v>89.83</c:v>
                </c:pt>
                <c:pt idx="21">
                  <c:v>90.83</c:v>
                </c:pt>
                <c:pt idx="22">
                  <c:v>89.75</c:v>
                </c:pt>
                <c:pt idx="23">
                  <c:v>92.58</c:v>
                </c:pt>
                <c:pt idx="24">
                  <c:v>87.5</c:v>
                </c:pt>
                <c:pt idx="25">
                  <c:v>91.2</c:v>
                </c:pt>
                <c:pt idx="26">
                  <c:v>91.28</c:v>
                </c:pt>
                <c:pt idx="27">
                  <c:v>91.15</c:v>
                </c:pt>
                <c:pt idx="28">
                  <c:v>91.54</c:v>
                </c:pt>
                <c:pt idx="29">
                  <c:v>82.01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1-4CFE-98F8-F9C9596E181A}"/>
            </c:ext>
          </c:extLst>
        </c:ser>
        <c:ser>
          <c:idx val="1"/>
          <c:order val="1"/>
          <c:tx>
            <c:strRef>
              <c:f>'Pattern_Matching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Accuracy'!$E$184:$E$213</c:f>
              <c:numCache>
                <c:formatCode>General</c:formatCode>
                <c:ptCount val="30"/>
                <c:pt idx="0">
                  <c:v>89.1</c:v>
                </c:pt>
                <c:pt idx="1">
                  <c:v>85.7</c:v>
                </c:pt>
                <c:pt idx="2">
                  <c:v>82.4</c:v>
                </c:pt>
                <c:pt idx="3">
                  <c:v>77</c:v>
                </c:pt>
                <c:pt idx="4">
                  <c:v>69.2</c:v>
                </c:pt>
                <c:pt idx="5">
                  <c:v>84.66</c:v>
                </c:pt>
                <c:pt idx="6">
                  <c:v>80.75</c:v>
                </c:pt>
                <c:pt idx="7">
                  <c:v>79.06</c:v>
                </c:pt>
                <c:pt idx="8">
                  <c:v>71.540000000000006</c:v>
                </c:pt>
                <c:pt idx="9">
                  <c:v>64.14</c:v>
                </c:pt>
                <c:pt idx="10">
                  <c:v>88.43</c:v>
                </c:pt>
                <c:pt idx="11">
                  <c:v>89.81</c:v>
                </c:pt>
                <c:pt idx="12">
                  <c:v>88.39</c:v>
                </c:pt>
                <c:pt idx="13">
                  <c:v>85.56</c:v>
                </c:pt>
                <c:pt idx="14">
                  <c:v>80.819999999999993</c:v>
                </c:pt>
                <c:pt idx="15">
                  <c:v>91.89</c:v>
                </c:pt>
                <c:pt idx="16">
                  <c:v>91.95</c:v>
                </c:pt>
                <c:pt idx="17">
                  <c:v>91.76</c:v>
                </c:pt>
                <c:pt idx="18">
                  <c:v>93.15</c:v>
                </c:pt>
                <c:pt idx="19">
                  <c:v>93.33</c:v>
                </c:pt>
                <c:pt idx="20">
                  <c:v>90.39</c:v>
                </c:pt>
                <c:pt idx="21">
                  <c:v>92.81</c:v>
                </c:pt>
                <c:pt idx="22">
                  <c:v>90.28</c:v>
                </c:pt>
                <c:pt idx="23">
                  <c:v>93.27</c:v>
                </c:pt>
                <c:pt idx="24">
                  <c:v>92.06</c:v>
                </c:pt>
                <c:pt idx="25">
                  <c:v>89.4</c:v>
                </c:pt>
                <c:pt idx="26">
                  <c:v>83.97</c:v>
                </c:pt>
                <c:pt idx="27">
                  <c:v>86.53</c:v>
                </c:pt>
                <c:pt idx="28">
                  <c:v>88.82</c:v>
                </c:pt>
                <c:pt idx="29">
                  <c:v>88.19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21-4CFE-98F8-F9C9596E181A}"/>
            </c:ext>
          </c:extLst>
        </c:ser>
        <c:ser>
          <c:idx val="2"/>
          <c:order val="2"/>
          <c:tx>
            <c:strRef>
              <c:f>'Pattern_Matching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Accuracy'!$F$184:$F$213</c:f>
              <c:numCache>
                <c:formatCode>General</c:formatCode>
                <c:ptCount val="30"/>
                <c:pt idx="0">
                  <c:v>75.53</c:v>
                </c:pt>
                <c:pt idx="1">
                  <c:v>74.67</c:v>
                </c:pt>
                <c:pt idx="2">
                  <c:v>73.13</c:v>
                </c:pt>
                <c:pt idx="3">
                  <c:v>73.709999999999994</c:v>
                </c:pt>
                <c:pt idx="4">
                  <c:v>69.55</c:v>
                </c:pt>
                <c:pt idx="5">
                  <c:v>52.99</c:v>
                </c:pt>
                <c:pt idx="6">
                  <c:v>49.15</c:v>
                </c:pt>
                <c:pt idx="7">
                  <c:v>48.78</c:v>
                </c:pt>
                <c:pt idx="8">
                  <c:v>48.7</c:v>
                </c:pt>
                <c:pt idx="9">
                  <c:v>42.58</c:v>
                </c:pt>
                <c:pt idx="10">
                  <c:v>55.85</c:v>
                </c:pt>
                <c:pt idx="11">
                  <c:v>58.14</c:v>
                </c:pt>
                <c:pt idx="12">
                  <c:v>55.6</c:v>
                </c:pt>
                <c:pt idx="13">
                  <c:v>56.99</c:v>
                </c:pt>
                <c:pt idx="14">
                  <c:v>51.04</c:v>
                </c:pt>
                <c:pt idx="15">
                  <c:v>76.22</c:v>
                </c:pt>
                <c:pt idx="16">
                  <c:v>79.510000000000005</c:v>
                </c:pt>
                <c:pt idx="17">
                  <c:v>80.64</c:v>
                </c:pt>
                <c:pt idx="18">
                  <c:v>83.24</c:v>
                </c:pt>
                <c:pt idx="19">
                  <c:v>84.11</c:v>
                </c:pt>
                <c:pt idx="20">
                  <c:v>85.96</c:v>
                </c:pt>
                <c:pt idx="21">
                  <c:v>86.98</c:v>
                </c:pt>
                <c:pt idx="22">
                  <c:v>86.04</c:v>
                </c:pt>
                <c:pt idx="23">
                  <c:v>87.57</c:v>
                </c:pt>
                <c:pt idx="24">
                  <c:v>88.76</c:v>
                </c:pt>
                <c:pt idx="25">
                  <c:v>92.15</c:v>
                </c:pt>
                <c:pt idx="26">
                  <c:v>90.57</c:v>
                </c:pt>
                <c:pt idx="27">
                  <c:v>93.43</c:v>
                </c:pt>
                <c:pt idx="28">
                  <c:v>93.02</c:v>
                </c:pt>
                <c:pt idx="29">
                  <c:v>94.32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21-4CFE-98F8-F9C9596E181A}"/>
            </c:ext>
          </c:extLst>
        </c:ser>
        <c:ser>
          <c:idx val="3"/>
          <c:order val="3"/>
          <c:tx>
            <c:strRef>
              <c:f>'Pattern_Matching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15.9</c:v>
                </c:pt>
                <c:pt idx="6">
                  <c:v>19.760000000000002</c:v>
                </c:pt>
                <c:pt idx="7">
                  <c:v>15.45</c:v>
                </c:pt>
                <c:pt idx="8">
                  <c:v>15.91</c:v>
                </c:pt>
                <c:pt idx="9">
                  <c:v>20.45</c:v>
                </c:pt>
                <c:pt idx="10">
                  <c:v>33.81</c:v>
                </c:pt>
                <c:pt idx="11">
                  <c:v>35.46</c:v>
                </c:pt>
                <c:pt idx="12">
                  <c:v>32.07</c:v>
                </c:pt>
                <c:pt idx="13">
                  <c:v>25.81</c:v>
                </c:pt>
                <c:pt idx="14">
                  <c:v>25.88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21-4CFE-98F8-F9C9596E1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Accuracy'!$D$220:$D$249</c:f>
              <c:numCache>
                <c:formatCode>General</c:formatCode>
                <c:ptCount val="30"/>
                <c:pt idx="0">
                  <c:v>46.51</c:v>
                </c:pt>
                <c:pt idx="1">
                  <c:v>52.23</c:v>
                </c:pt>
                <c:pt idx="2">
                  <c:v>47.53</c:v>
                </c:pt>
                <c:pt idx="3">
                  <c:v>55.45</c:v>
                </c:pt>
                <c:pt idx="4">
                  <c:v>50</c:v>
                </c:pt>
                <c:pt idx="5">
                  <c:v>50</c:v>
                </c:pt>
                <c:pt idx="6">
                  <c:v>63.33</c:v>
                </c:pt>
                <c:pt idx="7">
                  <c:v>35.14</c:v>
                </c:pt>
                <c:pt idx="8">
                  <c:v>65.52</c:v>
                </c:pt>
                <c:pt idx="9">
                  <c:v>55.56</c:v>
                </c:pt>
                <c:pt idx="10">
                  <c:v>40.54</c:v>
                </c:pt>
                <c:pt idx="11">
                  <c:v>44.83</c:v>
                </c:pt>
                <c:pt idx="12">
                  <c:v>55.56</c:v>
                </c:pt>
                <c:pt idx="13">
                  <c:v>54.84</c:v>
                </c:pt>
                <c:pt idx="14">
                  <c:v>52.38</c:v>
                </c:pt>
                <c:pt idx="15">
                  <c:v>71.430000000000007</c:v>
                </c:pt>
                <c:pt idx="16">
                  <c:v>40</c:v>
                </c:pt>
                <c:pt idx="17">
                  <c:v>42.86</c:v>
                </c:pt>
                <c:pt idx="18">
                  <c:v>25</c:v>
                </c:pt>
                <c:pt idx="19">
                  <c:v>71.430000000000007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3-4173-9EEC-9443D9E48C0E}"/>
            </c:ext>
          </c:extLst>
        </c:ser>
        <c:ser>
          <c:idx val="1"/>
          <c:order val="1"/>
          <c:tx>
            <c:strRef>
              <c:f>'Pattern_Matching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48.63</c:v>
                </c:pt>
                <c:pt idx="6">
                  <c:v>45.03</c:v>
                </c:pt>
                <c:pt idx="7">
                  <c:v>43.43</c:v>
                </c:pt>
                <c:pt idx="8">
                  <c:v>53.92</c:v>
                </c:pt>
                <c:pt idx="9">
                  <c:v>58.77</c:v>
                </c:pt>
                <c:pt idx="10">
                  <c:v>53.33</c:v>
                </c:pt>
                <c:pt idx="11">
                  <c:v>50.98</c:v>
                </c:pt>
                <c:pt idx="12">
                  <c:v>55.08</c:v>
                </c:pt>
                <c:pt idx="13">
                  <c:v>52</c:v>
                </c:pt>
                <c:pt idx="14">
                  <c:v>65.17</c:v>
                </c:pt>
                <c:pt idx="15">
                  <c:v>48</c:v>
                </c:pt>
                <c:pt idx="16">
                  <c:v>75</c:v>
                </c:pt>
                <c:pt idx="17">
                  <c:v>38.1</c:v>
                </c:pt>
                <c:pt idx="18">
                  <c:v>36.36</c:v>
                </c:pt>
                <c:pt idx="19">
                  <c:v>38.1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3-4173-9EEC-9443D9E48C0E}"/>
            </c:ext>
          </c:extLst>
        </c:ser>
        <c:ser>
          <c:idx val="2"/>
          <c:order val="2"/>
          <c:tx>
            <c:strRef>
              <c:f>'Pattern_Matching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Accuracy'!$F$220:$F$249</c:f>
              <c:numCache>
                <c:formatCode>General</c:formatCode>
                <c:ptCount val="30"/>
                <c:pt idx="0">
                  <c:v>66.67</c:v>
                </c:pt>
                <c:pt idx="1">
                  <c:v>40</c:v>
                </c:pt>
                <c:pt idx="2">
                  <c:v>62.86</c:v>
                </c:pt>
                <c:pt idx="3">
                  <c:v>36.840000000000003</c:v>
                </c:pt>
                <c:pt idx="4">
                  <c:v>63.64</c:v>
                </c:pt>
                <c:pt idx="5">
                  <c:v>22.22</c:v>
                </c:pt>
                <c:pt idx="6">
                  <c:v>77.78</c:v>
                </c:pt>
                <c:pt idx="7">
                  <c:v>50</c:v>
                </c:pt>
                <c:pt idx="8">
                  <c:v>50</c:v>
                </c:pt>
                <c:pt idx="9">
                  <c:v>71.430000000000007</c:v>
                </c:pt>
                <c:pt idx="10">
                  <c:v>52.94</c:v>
                </c:pt>
                <c:pt idx="11">
                  <c:v>36.11</c:v>
                </c:pt>
                <c:pt idx="12">
                  <c:v>54.1</c:v>
                </c:pt>
                <c:pt idx="13">
                  <c:v>33.33</c:v>
                </c:pt>
                <c:pt idx="14">
                  <c:v>56.25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3-4173-9EEC-9443D9E48C0E}"/>
            </c:ext>
          </c:extLst>
        </c:ser>
        <c:ser>
          <c:idx val="3"/>
          <c:order val="3"/>
          <c:tx>
            <c:strRef>
              <c:f>'Pattern_Matching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3-4173-9EEC-9443D9E48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Reversal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44.96</c:v>
                </c:pt>
                <c:pt idx="6">
                  <c:v>44</c:v>
                </c:pt>
                <c:pt idx="7">
                  <c:v>60</c:v>
                </c:pt>
                <c:pt idx="8">
                  <c:v>57.89</c:v>
                </c:pt>
                <c:pt idx="9">
                  <c:v>36.840000000000003</c:v>
                </c:pt>
                <c:pt idx="10">
                  <c:v>52.79</c:v>
                </c:pt>
                <c:pt idx="11">
                  <c:v>52.52</c:v>
                </c:pt>
                <c:pt idx="12">
                  <c:v>50.59</c:v>
                </c:pt>
                <c:pt idx="13">
                  <c:v>49.8</c:v>
                </c:pt>
                <c:pt idx="14">
                  <c:v>51.11</c:v>
                </c:pt>
                <c:pt idx="15">
                  <c:v>47.76</c:v>
                </c:pt>
                <c:pt idx="16">
                  <c:v>46.94</c:v>
                </c:pt>
                <c:pt idx="17">
                  <c:v>49.79</c:v>
                </c:pt>
                <c:pt idx="18">
                  <c:v>50.61</c:v>
                </c:pt>
                <c:pt idx="19">
                  <c:v>49.81</c:v>
                </c:pt>
                <c:pt idx="20">
                  <c:v>47.48</c:v>
                </c:pt>
                <c:pt idx="21">
                  <c:v>50.21</c:v>
                </c:pt>
                <c:pt idx="22">
                  <c:v>50.53</c:v>
                </c:pt>
                <c:pt idx="23">
                  <c:v>51</c:v>
                </c:pt>
                <c:pt idx="24">
                  <c:v>51.61</c:v>
                </c:pt>
                <c:pt idx="25">
                  <c:v>51.3</c:v>
                </c:pt>
                <c:pt idx="26">
                  <c:v>50.61</c:v>
                </c:pt>
                <c:pt idx="27">
                  <c:v>49.64</c:v>
                </c:pt>
                <c:pt idx="28">
                  <c:v>51.45</c:v>
                </c:pt>
                <c:pt idx="29">
                  <c:v>54.27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45-43DE-8C20-C7D00598B352}"/>
            </c:ext>
          </c:extLst>
        </c:ser>
        <c:ser>
          <c:idx val="1"/>
          <c:order val="1"/>
          <c:tx>
            <c:strRef>
              <c:f>'Reversal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48.63</c:v>
                </c:pt>
                <c:pt idx="11">
                  <c:v>48.53</c:v>
                </c:pt>
                <c:pt idx="12">
                  <c:v>56.52</c:v>
                </c:pt>
                <c:pt idx="13">
                  <c:v>58.21</c:v>
                </c:pt>
                <c:pt idx="14">
                  <c:v>70.239999999999995</c:v>
                </c:pt>
                <c:pt idx="15">
                  <c:v>50</c:v>
                </c:pt>
                <c:pt idx="16">
                  <c:v>51.6</c:v>
                </c:pt>
                <c:pt idx="17">
                  <c:v>47.64</c:v>
                </c:pt>
                <c:pt idx="18">
                  <c:v>50.55</c:v>
                </c:pt>
                <c:pt idx="19">
                  <c:v>45.2</c:v>
                </c:pt>
                <c:pt idx="20">
                  <c:v>49.3</c:v>
                </c:pt>
                <c:pt idx="21">
                  <c:v>51.3</c:v>
                </c:pt>
                <c:pt idx="22">
                  <c:v>46.9</c:v>
                </c:pt>
                <c:pt idx="23">
                  <c:v>51.1</c:v>
                </c:pt>
                <c:pt idx="24">
                  <c:v>47.94</c:v>
                </c:pt>
                <c:pt idx="25">
                  <c:v>48.2</c:v>
                </c:pt>
                <c:pt idx="26">
                  <c:v>48.25</c:v>
                </c:pt>
                <c:pt idx="27">
                  <c:v>49.25</c:v>
                </c:pt>
                <c:pt idx="28">
                  <c:v>51.4</c:v>
                </c:pt>
                <c:pt idx="29">
                  <c:v>50.82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45-43DE-8C20-C7D00598B352}"/>
            </c:ext>
          </c:extLst>
        </c:ser>
        <c:ser>
          <c:idx val="2"/>
          <c:order val="2"/>
          <c:tx>
            <c:strRef>
              <c:f>'Reversal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Accuracy'!$F$4:$F$33</c:f>
              <c:numCache>
                <c:formatCode>General</c:formatCode>
                <c:ptCount val="30"/>
                <c:pt idx="0">
                  <c:v>47.02</c:v>
                </c:pt>
                <c:pt idx="1">
                  <c:v>51.89</c:v>
                </c:pt>
                <c:pt idx="2">
                  <c:v>47.53</c:v>
                </c:pt>
                <c:pt idx="3">
                  <c:v>48.98</c:v>
                </c:pt>
                <c:pt idx="4">
                  <c:v>46.46</c:v>
                </c:pt>
                <c:pt idx="5">
                  <c:v>52.55</c:v>
                </c:pt>
                <c:pt idx="6">
                  <c:v>51.78</c:v>
                </c:pt>
                <c:pt idx="7">
                  <c:v>53.47</c:v>
                </c:pt>
                <c:pt idx="8">
                  <c:v>50.07</c:v>
                </c:pt>
                <c:pt idx="9">
                  <c:v>51.58</c:v>
                </c:pt>
                <c:pt idx="10">
                  <c:v>53.2</c:v>
                </c:pt>
                <c:pt idx="11">
                  <c:v>49.25</c:v>
                </c:pt>
                <c:pt idx="12">
                  <c:v>49.86</c:v>
                </c:pt>
                <c:pt idx="13">
                  <c:v>50.73</c:v>
                </c:pt>
                <c:pt idx="14">
                  <c:v>54.46</c:v>
                </c:pt>
                <c:pt idx="15">
                  <c:v>51.14</c:v>
                </c:pt>
                <c:pt idx="16">
                  <c:v>47.03</c:v>
                </c:pt>
                <c:pt idx="17">
                  <c:v>50.13</c:v>
                </c:pt>
                <c:pt idx="18">
                  <c:v>49.53</c:v>
                </c:pt>
                <c:pt idx="19">
                  <c:v>50.82</c:v>
                </c:pt>
                <c:pt idx="20">
                  <c:v>46.64</c:v>
                </c:pt>
                <c:pt idx="21">
                  <c:v>48.34</c:v>
                </c:pt>
                <c:pt idx="22">
                  <c:v>50.14</c:v>
                </c:pt>
                <c:pt idx="23">
                  <c:v>52.92</c:v>
                </c:pt>
                <c:pt idx="24">
                  <c:v>53.63</c:v>
                </c:pt>
                <c:pt idx="25">
                  <c:v>51.5</c:v>
                </c:pt>
                <c:pt idx="26">
                  <c:v>49.8</c:v>
                </c:pt>
                <c:pt idx="27">
                  <c:v>50.9</c:v>
                </c:pt>
                <c:pt idx="28">
                  <c:v>51.7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45-43DE-8C20-C7D00598B352}"/>
            </c:ext>
          </c:extLst>
        </c:ser>
        <c:ser>
          <c:idx val="3"/>
          <c:order val="3"/>
          <c:tx>
            <c:strRef>
              <c:f>'Reversal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Accuracy'!$G$4:$G$33</c:f>
              <c:numCache>
                <c:formatCode>General</c:formatCode>
                <c:ptCount val="30"/>
                <c:pt idx="0">
                  <c:v>48</c:v>
                </c:pt>
                <c:pt idx="1">
                  <c:v>51.9</c:v>
                </c:pt>
                <c:pt idx="2">
                  <c:v>49</c:v>
                </c:pt>
                <c:pt idx="3">
                  <c:v>48.3</c:v>
                </c:pt>
                <c:pt idx="4">
                  <c:v>47.8</c:v>
                </c:pt>
                <c:pt idx="5">
                  <c:v>52.5</c:v>
                </c:pt>
                <c:pt idx="6">
                  <c:v>50.1</c:v>
                </c:pt>
                <c:pt idx="7">
                  <c:v>51.9</c:v>
                </c:pt>
                <c:pt idx="8">
                  <c:v>51.1</c:v>
                </c:pt>
                <c:pt idx="9">
                  <c:v>52.3</c:v>
                </c:pt>
                <c:pt idx="10">
                  <c:v>52.2</c:v>
                </c:pt>
                <c:pt idx="11">
                  <c:v>48.1</c:v>
                </c:pt>
                <c:pt idx="12">
                  <c:v>51.2</c:v>
                </c:pt>
                <c:pt idx="13">
                  <c:v>51.7</c:v>
                </c:pt>
                <c:pt idx="14">
                  <c:v>52.2</c:v>
                </c:pt>
                <c:pt idx="15">
                  <c:v>52.5</c:v>
                </c:pt>
                <c:pt idx="16">
                  <c:v>48</c:v>
                </c:pt>
                <c:pt idx="17">
                  <c:v>51</c:v>
                </c:pt>
                <c:pt idx="18">
                  <c:v>51.7</c:v>
                </c:pt>
                <c:pt idx="19">
                  <c:v>52.2</c:v>
                </c:pt>
                <c:pt idx="20">
                  <c:v>50.2</c:v>
                </c:pt>
                <c:pt idx="21">
                  <c:v>48.1</c:v>
                </c:pt>
                <c:pt idx="22">
                  <c:v>50.9</c:v>
                </c:pt>
                <c:pt idx="23">
                  <c:v>51</c:v>
                </c:pt>
                <c:pt idx="24">
                  <c:v>50.9</c:v>
                </c:pt>
                <c:pt idx="25">
                  <c:v>49.3</c:v>
                </c:pt>
                <c:pt idx="26">
                  <c:v>47</c:v>
                </c:pt>
                <c:pt idx="27">
                  <c:v>51.3</c:v>
                </c:pt>
                <c:pt idx="28">
                  <c:v>50.2</c:v>
                </c:pt>
                <c:pt idx="29">
                  <c:v>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45-43DE-8C20-C7D00598B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Accuracy'!$D$40:$D$69</c:f>
              <c:numCache>
                <c:formatCode>General</c:formatCode>
                <c:ptCount val="30"/>
                <c:pt idx="0">
                  <c:v>57.56</c:v>
                </c:pt>
                <c:pt idx="1">
                  <c:v>47.29</c:v>
                </c:pt>
                <c:pt idx="2">
                  <c:v>48.04</c:v>
                </c:pt>
                <c:pt idx="3">
                  <c:v>46.79</c:v>
                </c:pt>
                <c:pt idx="4">
                  <c:v>45.42</c:v>
                </c:pt>
                <c:pt idx="5">
                  <c:v>62.1</c:v>
                </c:pt>
                <c:pt idx="6">
                  <c:v>55.89</c:v>
                </c:pt>
                <c:pt idx="7">
                  <c:v>51.18</c:v>
                </c:pt>
                <c:pt idx="8">
                  <c:v>44.85</c:v>
                </c:pt>
                <c:pt idx="9">
                  <c:v>45.32</c:v>
                </c:pt>
                <c:pt idx="10">
                  <c:v>61.8</c:v>
                </c:pt>
                <c:pt idx="11">
                  <c:v>51.35</c:v>
                </c:pt>
                <c:pt idx="12">
                  <c:v>49.6</c:v>
                </c:pt>
                <c:pt idx="13">
                  <c:v>47.2</c:v>
                </c:pt>
                <c:pt idx="14">
                  <c:v>47.34</c:v>
                </c:pt>
                <c:pt idx="15">
                  <c:v>62.2</c:v>
                </c:pt>
                <c:pt idx="16">
                  <c:v>49.14</c:v>
                </c:pt>
                <c:pt idx="17">
                  <c:v>48.38</c:v>
                </c:pt>
                <c:pt idx="18">
                  <c:v>46.58</c:v>
                </c:pt>
                <c:pt idx="19">
                  <c:v>43.13</c:v>
                </c:pt>
                <c:pt idx="20">
                  <c:v>63</c:v>
                </c:pt>
                <c:pt idx="21">
                  <c:v>48.7</c:v>
                </c:pt>
                <c:pt idx="22">
                  <c:v>48.7</c:v>
                </c:pt>
                <c:pt idx="23">
                  <c:v>46.95</c:v>
                </c:pt>
                <c:pt idx="24">
                  <c:v>48.14</c:v>
                </c:pt>
                <c:pt idx="25">
                  <c:v>59.62</c:v>
                </c:pt>
                <c:pt idx="26">
                  <c:v>50.45</c:v>
                </c:pt>
                <c:pt idx="27">
                  <c:v>48.7</c:v>
                </c:pt>
                <c:pt idx="28">
                  <c:v>50.35</c:v>
                </c:pt>
                <c:pt idx="29">
                  <c:v>48.85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A-412B-9B02-48D442B8D68D}"/>
            </c:ext>
          </c:extLst>
        </c:ser>
        <c:ser>
          <c:idx val="1"/>
          <c:order val="1"/>
          <c:tx>
            <c:strRef>
              <c:f>'Reversal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Accuracy'!$E$40:$E$69</c:f>
              <c:numCache>
                <c:formatCode>General</c:formatCode>
                <c:ptCount val="30"/>
                <c:pt idx="0">
                  <c:v>50.6</c:v>
                </c:pt>
                <c:pt idx="1">
                  <c:v>46.6</c:v>
                </c:pt>
                <c:pt idx="2">
                  <c:v>49.5</c:v>
                </c:pt>
                <c:pt idx="3">
                  <c:v>48.6</c:v>
                </c:pt>
                <c:pt idx="4">
                  <c:v>46.4</c:v>
                </c:pt>
                <c:pt idx="5">
                  <c:v>56.9</c:v>
                </c:pt>
                <c:pt idx="6">
                  <c:v>53.2</c:v>
                </c:pt>
                <c:pt idx="7">
                  <c:v>48.6</c:v>
                </c:pt>
                <c:pt idx="8">
                  <c:v>46.8</c:v>
                </c:pt>
                <c:pt idx="9">
                  <c:v>43.1</c:v>
                </c:pt>
                <c:pt idx="10">
                  <c:v>63.3</c:v>
                </c:pt>
                <c:pt idx="11">
                  <c:v>52.9</c:v>
                </c:pt>
                <c:pt idx="12">
                  <c:v>51.4</c:v>
                </c:pt>
                <c:pt idx="13">
                  <c:v>47.5</c:v>
                </c:pt>
                <c:pt idx="14">
                  <c:v>41.5</c:v>
                </c:pt>
                <c:pt idx="15">
                  <c:v>60.8</c:v>
                </c:pt>
                <c:pt idx="16">
                  <c:v>53.8</c:v>
                </c:pt>
                <c:pt idx="17">
                  <c:v>50.1</c:v>
                </c:pt>
                <c:pt idx="18">
                  <c:v>47.3</c:v>
                </c:pt>
                <c:pt idx="19">
                  <c:v>42.9</c:v>
                </c:pt>
                <c:pt idx="20">
                  <c:v>55.5</c:v>
                </c:pt>
                <c:pt idx="21">
                  <c:v>52.2</c:v>
                </c:pt>
                <c:pt idx="22">
                  <c:v>46.4</c:v>
                </c:pt>
                <c:pt idx="23">
                  <c:v>45.4</c:v>
                </c:pt>
                <c:pt idx="24">
                  <c:v>42.2</c:v>
                </c:pt>
                <c:pt idx="25">
                  <c:v>52.6</c:v>
                </c:pt>
                <c:pt idx="26">
                  <c:v>52</c:v>
                </c:pt>
                <c:pt idx="27">
                  <c:v>48.5</c:v>
                </c:pt>
                <c:pt idx="28">
                  <c:v>47.1</c:v>
                </c:pt>
                <c:pt idx="29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A-412B-9B02-48D442B8D68D}"/>
            </c:ext>
          </c:extLst>
        </c:ser>
        <c:ser>
          <c:idx val="2"/>
          <c:order val="2"/>
          <c:tx>
            <c:strRef>
              <c:f>'Reversal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Accuracy'!$F$40:$F$69</c:f>
              <c:numCache>
                <c:formatCode>General</c:formatCode>
                <c:ptCount val="30"/>
                <c:pt idx="0">
                  <c:v>48.6</c:v>
                </c:pt>
                <c:pt idx="1">
                  <c:v>52.21</c:v>
                </c:pt>
                <c:pt idx="2">
                  <c:v>48.6</c:v>
                </c:pt>
                <c:pt idx="3">
                  <c:v>48.5</c:v>
                </c:pt>
                <c:pt idx="4">
                  <c:v>48.97</c:v>
                </c:pt>
                <c:pt idx="5">
                  <c:v>48.82</c:v>
                </c:pt>
                <c:pt idx="6">
                  <c:v>44.97</c:v>
                </c:pt>
                <c:pt idx="7">
                  <c:v>49.57</c:v>
                </c:pt>
                <c:pt idx="8">
                  <c:v>47.34</c:v>
                </c:pt>
                <c:pt idx="9">
                  <c:v>51.6</c:v>
                </c:pt>
                <c:pt idx="10">
                  <c:v>50.64</c:v>
                </c:pt>
                <c:pt idx="11">
                  <c:v>47.93</c:v>
                </c:pt>
                <c:pt idx="12">
                  <c:v>51.56</c:v>
                </c:pt>
                <c:pt idx="13">
                  <c:v>47.24</c:v>
                </c:pt>
                <c:pt idx="14">
                  <c:v>51.54</c:v>
                </c:pt>
                <c:pt idx="15">
                  <c:v>49.43</c:v>
                </c:pt>
                <c:pt idx="16">
                  <c:v>48.07</c:v>
                </c:pt>
                <c:pt idx="17">
                  <c:v>47.6</c:v>
                </c:pt>
                <c:pt idx="18">
                  <c:v>49.61</c:v>
                </c:pt>
                <c:pt idx="19">
                  <c:v>49.66</c:v>
                </c:pt>
                <c:pt idx="20">
                  <c:v>48.41</c:v>
                </c:pt>
                <c:pt idx="21">
                  <c:v>47.89</c:v>
                </c:pt>
                <c:pt idx="22">
                  <c:v>50.94</c:v>
                </c:pt>
                <c:pt idx="23">
                  <c:v>49.78</c:v>
                </c:pt>
                <c:pt idx="24">
                  <c:v>52.47</c:v>
                </c:pt>
                <c:pt idx="25">
                  <c:v>50.8</c:v>
                </c:pt>
                <c:pt idx="26">
                  <c:v>48.9</c:v>
                </c:pt>
                <c:pt idx="27">
                  <c:v>51.6</c:v>
                </c:pt>
                <c:pt idx="28">
                  <c:v>53.7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A-412B-9B02-48D442B8D68D}"/>
            </c:ext>
          </c:extLst>
        </c:ser>
        <c:ser>
          <c:idx val="3"/>
          <c:order val="3"/>
          <c:tx>
            <c:strRef>
              <c:f>'Reversal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</c:v>
                </c:pt>
                <c:pt idx="6">
                  <c:v>51.8</c:v>
                </c:pt>
                <c:pt idx="7">
                  <c:v>51</c:v>
                </c:pt>
                <c:pt idx="8">
                  <c:v>50.1</c:v>
                </c:pt>
                <c:pt idx="9">
                  <c:v>52.5</c:v>
                </c:pt>
                <c:pt idx="10">
                  <c:v>54.3</c:v>
                </c:pt>
                <c:pt idx="11">
                  <c:v>51.3</c:v>
                </c:pt>
                <c:pt idx="12">
                  <c:v>52.3</c:v>
                </c:pt>
                <c:pt idx="13">
                  <c:v>54.4</c:v>
                </c:pt>
                <c:pt idx="14">
                  <c:v>53.7</c:v>
                </c:pt>
                <c:pt idx="15">
                  <c:v>51.4</c:v>
                </c:pt>
                <c:pt idx="16">
                  <c:v>48.3</c:v>
                </c:pt>
                <c:pt idx="17">
                  <c:v>51.4</c:v>
                </c:pt>
                <c:pt idx="18">
                  <c:v>52.2</c:v>
                </c:pt>
                <c:pt idx="19">
                  <c:v>51.8</c:v>
                </c:pt>
                <c:pt idx="20">
                  <c:v>51.8</c:v>
                </c:pt>
                <c:pt idx="21">
                  <c:v>48.2</c:v>
                </c:pt>
                <c:pt idx="22">
                  <c:v>51</c:v>
                </c:pt>
                <c:pt idx="23">
                  <c:v>52</c:v>
                </c:pt>
                <c:pt idx="24">
                  <c:v>52.3</c:v>
                </c:pt>
                <c:pt idx="25">
                  <c:v>48.4</c:v>
                </c:pt>
                <c:pt idx="26">
                  <c:v>48.4</c:v>
                </c:pt>
                <c:pt idx="27">
                  <c:v>51</c:v>
                </c:pt>
                <c:pt idx="28">
                  <c:v>49.5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1A-412B-9B02-48D442B8D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Accuracy'!$D$76:$D$105</c:f>
              <c:numCache>
                <c:formatCode>General</c:formatCode>
                <c:ptCount val="30"/>
                <c:pt idx="0">
                  <c:v>66.33</c:v>
                </c:pt>
                <c:pt idx="1">
                  <c:v>53.76</c:v>
                </c:pt>
                <c:pt idx="2">
                  <c:v>53.26</c:v>
                </c:pt>
                <c:pt idx="3">
                  <c:v>54.07</c:v>
                </c:pt>
                <c:pt idx="4">
                  <c:v>48.28</c:v>
                </c:pt>
                <c:pt idx="5">
                  <c:v>70.11</c:v>
                </c:pt>
                <c:pt idx="6">
                  <c:v>60.62</c:v>
                </c:pt>
                <c:pt idx="7">
                  <c:v>55.6</c:v>
                </c:pt>
                <c:pt idx="8">
                  <c:v>51.9</c:v>
                </c:pt>
                <c:pt idx="9">
                  <c:v>46.45</c:v>
                </c:pt>
                <c:pt idx="10">
                  <c:v>67.040000000000006</c:v>
                </c:pt>
                <c:pt idx="11">
                  <c:v>60.04</c:v>
                </c:pt>
                <c:pt idx="12">
                  <c:v>59.1</c:v>
                </c:pt>
                <c:pt idx="13">
                  <c:v>54.86</c:v>
                </c:pt>
                <c:pt idx="14">
                  <c:v>49.7</c:v>
                </c:pt>
                <c:pt idx="15">
                  <c:v>57.71</c:v>
                </c:pt>
                <c:pt idx="16">
                  <c:v>52.51</c:v>
                </c:pt>
                <c:pt idx="17">
                  <c:v>50.25</c:v>
                </c:pt>
                <c:pt idx="18">
                  <c:v>47.19</c:v>
                </c:pt>
                <c:pt idx="19">
                  <c:v>44.54</c:v>
                </c:pt>
                <c:pt idx="20">
                  <c:v>57.67</c:v>
                </c:pt>
                <c:pt idx="21">
                  <c:v>54.1</c:v>
                </c:pt>
                <c:pt idx="22">
                  <c:v>49.75</c:v>
                </c:pt>
                <c:pt idx="23">
                  <c:v>47.6</c:v>
                </c:pt>
                <c:pt idx="24">
                  <c:v>44.86</c:v>
                </c:pt>
                <c:pt idx="25">
                  <c:v>58.7</c:v>
                </c:pt>
                <c:pt idx="26">
                  <c:v>53.9</c:v>
                </c:pt>
                <c:pt idx="27">
                  <c:v>51.2</c:v>
                </c:pt>
                <c:pt idx="28">
                  <c:v>49.33</c:v>
                </c:pt>
                <c:pt idx="29">
                  <c:v>46.77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E7-4389-9566-63CC7543C4A4}"/>
            </c:ext>
          </c:extLst>
        </c:ser>
        <c:ser>
          <c:idx val="1"/>
          <c:order val="1"/>
          <c:tx>
            <c:strRef>
              <c:f>'Reversal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Accuracy'!$E$76:$E$105</c:f>
              <c:numCache>
                <c:formatCode>General</c:formatCode>
                <c:ptCount val="30"/>
                <c:pt idx="0">
                  <c:v>63.5</c:v>
                </c:pt>
                <c:pt idx="1">
                  <c:v>47.5</c:v>
                </c:pt>
                <c:pt idx="2">
                  <c:v>45.5</c:v>
                </c:pt>
                <c:pt idx="3">
                  <c:v>43.9</c:v>
                </c:pt>
                <c:pt idx="4">
                  <c:v>41</c:v>
                </c:pt>
                <c:pt idx="5">
                  <c:v>63.3</c:v>
                </c:pt>
                <c:pt idx="6">
                  <c:v>56</c:v>
                </c:pt>
                <c:pt idx="7">
                  <c:v>51.7</c:v>
                </c:pt>
                <c:pt idx="8">
                  <c:v>46.1</c:v>
                </c:pt>
                <c:pt idx="9">
                  <c:v>40.299999999999997</c:v>
                </c:pt>
                <c:pt idx="10">
                  <c:v>67</c:v>
                </c:pt>
                <c:pt idx="11">
                  <c:v>50.3</c:v>
                </c:pt>
                <c:pt idx="12">
                  <c:v>47.6</c:v>
                </c:pt>
                <c:pt idx="13">
                  <c:v>43</c:v>
                </c:pt>
                <c:pt idx="14">
                  <c:v>37.5</c:v>
                </c:pt>
                <c:pt idx="15">
                  <c:v>62</c:v>
                </c:pt>
                <c:pt idx="16">
                  <c:v>50.9</c:v>
                </c:pt>
                <c:pt idx="17">
                  <c:v>46.5</c:v>
                </c:pt>
                <c:pt idx="18">
                  <c:v>45.6</c:v>
                </c:pt>
                <c:pt idx="19">
                  <c:v>39.799999999999997</c:v>
                </c:pt>
                <c:pt idx="20">
                  <c:v>57.4</c:v>
                </c:pt>
                <c:pt idx="21">
                  <c:v>48.9</c:v>
                </c:pt>
                <c:pt idx="22">
                  <c:v>43.2</c:v>
                </c:pt>
                <c:pt idx="23">
                  <c:v>41.8</c:v>
                </c:pt>
                <c:pt idx="24">
                  <c:v>37.9</c:v>
                </c:pt>
                <c:pt idx="25">
                  <c:v>55.9</c:v>
                </c:pt>
                <c:pt idx="26">
                  <c:v>49.9</c:v>
                </c:pt>
                <c:pt idx="27">
                  <c:v>46.5</c:v>
                </c:pt>
                <c:pt idx="28">
                  <c:v>44.8</c:v>
                </c:pt>
                <c:pt idx="29">
                  <c:v>42.3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E7-4389-9566-63CC7543C4A4}"/>
            </c:ext>
          </c:extLst>
        </c:ser>
        <c:ser>
          <c:idx val="2"/>
          <c:order val="2"/>
          <c:tx>
            <c:strRef>
              <c:f>'Reversal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Accuracy'!$F$76:$F$105</c:f>
              <c:numCache>
                <c:formatCode>General</c:formatCode>
                <c:ptCount val="30"/>
                <c:pt idx="0">
                  <c:v>46.8</c:v>
                </c:pt>
                <c:pt idx="1">
                  <c:v>51.81</c:v>
                </c:pt>
                <c:pt idx="2">
                  <c:v>47.98</c:v>
                </c:pt>
                <c:pt idx="3">
                  <c:v>45.84</c:v>
                </c:pt>
                <c:pt idx="4">
                  <c:v>49.47</c:v>
                </c:pt>
                <c:pt idx="5">
                  <c:v>52.15</c:v>
                </c:pt>
                <c:pt idx="6">
                  <c:v>46.73</c:v>
                </c:pt>
                <c:pt idx="7">
                  <c:v>49.31</c:v>
                </c:pt>
                <c:pt idx="8">
                  <c:v>51.5</c:v>
                </c:pt>
                <c:pt idx="9">
                  <c:v>52.07</c:v>
                </c:pt>
                <c:pt idx="10">
                  <c:v>51.32</c:v>
                </c:pt>
                <c:pt idx="11">
                  <c:v>47.38</c:v>
                </c:pt>
                <c:pt idx="12">
                  <c:v>48.19</c:v>
                </c:pt>
                <c:pt idx="13">
                  <c:v>50.59</c:v>
                </c:pt>
                <c:pt idx="14">
                  <c:v>51.71</c:v>
                </c:pt>
                <c:pt idx="15">
                  <c:v>51.79</c:v>
                </c:pt>
                <c:pt idx="16">
                  <c:v>50.21</c:v>
                </c:pt>
                <c:pt idx="17">
                  <c:v>50.21</c:v>
                </c:pt>
                <c:pt idx="18">
                  <c:v>51.49</c:v>
                </c:pt>
                <c:pt idx="19">
                  <c:v>53.02</c:v>
                </c:pt>
                <c:pt idx="20">
                  <c:v>47.42</c:v>
                </c:pt>
                <c:pt idx="21">
                  <c:v>46.43</c:v>
                </c:pt>
                <c:pt idx="22">
                  <c:v>51.56</c:v>
                </c:pt>
                <c:pt idx="23">
                  <c:v>49.26</c:v>
                </c:pt>
                <c:pt idx="24">
                  <c:v>51.83</c:v>
                </c:pt>
                <c:pt idx="25">
                  <c:v>49.7</c:v>
                </c:pt>
                <c:pt idx="26">
                  <c:v>49.4</c:v>
                </c:pt>
                <c:pt idx="27">
                  <c:v>51.2</c:v>
                </c:pt>
                <c:pt idx="28">
                  <c:v>52.3</c:v>
                </c:pt>
                <c:pt idx="29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E7-4389-9566-63CC7543C4A4}"/>
            </c:ext>
          </c:extLst>
        </c:ser>
        <c:ser>
          <c:idx val="3"/>
          <c:order val="3"/>
          <c:tx>
            <c:strRef>
              <c:f>'Reversal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47.8</c:v>
                </c:pt>
                <c:pt idx="6">
                  <c:v>52</c:v>
                </c:pt>
                <c:pt idx="7">
                  <c:v>50</c:v>
                </c:pt>
                <c:pt idx="8">
                  <c:v>50.7</c:v>
                </c:pt>
                <c:pt idx="9">
                  <c:v>52.2</c:v>
                </c:pt>
                <c:pt idx="10">
                  <c:v>54.9</c:v>
                </c:pt>
                <c:pt idx="11">
                  <c:v>53</c:v>
                </c:pt>
                <c:pt idx="12">
                  <c:v>53</c:v>
                </c:pt>
                <c:pt idx="13">
                  <c:v>52.8</c:v>
                </c:pt>
                <c:pt idx="14">
                  <c:v>55.3</c:v>
                </c:pt>
                <c:pt idx="15">
                  <c:v>51.4</c:v>
                </c:pt>
                <c:pt idx="16">
                  <c:v>48.9</c:v>
                </c:pt>
                <c:pt idx="17">
                  <c:v>51.4</c:v>
                </c:pt>
                <c:pt idx="18">
                  <c:v>51.1</c:v>
                </c:pt>
                <c:pt idx="19">
                  <c:v>52.1</c:v>
                </c:pt>
                <c:pt idx="20">
                  <c:v>51.8</c:v>
                </c:pt>
                <c:pt idx="21">
                  <c:v>48.4</c:v>
                </c:pt>
                <c:pt idx="22">
                  <c:v>50.6</c:v>
                </c:pt>
                <c:pt idx="23">
                  <c:v>51.6</c:v>
                </c:pt>
                <c:pt idx="24">
                  <c:v>52.2</c:v>
                </c:pt>
                <c:pt idx="25">
                  <c:v>46.95</c:v>
                </c:pt>
                <c:pt idx="26">
                  <c:v>47.9</c:v>
                </c:pt>
                <c:pt idx="27">
                  <c:v>49.9</c:v>
                </c:pt>
                <c:pt idx="28">
                  <c:v>49.9</c:v>
                </c:pt>
                <c:pt idx="29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E7-4389-9566-63CC754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63.64</c:v>
                </c:pt>
                <c:pt idx="6">
                  <c:v>100</c:v>
                </c:pt>
                <c:pt idx="7">
                  <c:v>33.33</c:v>
                </c:pt>
                <c:pt idx="8">
                  <c:v>20</c:v>
                </c:pt>
                <c:pt idx="9">
                  <c:v>50</c:v>
                </c:pt>
                <c:pt idx="10">
                  <c:v>48.26</c:v>
                </c:pt>
                <c:pt idx="11">
                  <c:v>49.82</c:v>
                </c:pt>
                <c:pt idx="12">
                  <c:v>47.85</c:v>
                </c:pt>
                <c:pt idx="13">
                  <c:v>47.42</c:v>
                </c:pt>
                <c:pt idx="14">
                  <c:v>48.3</c:v>
                </c:pt>
                <c:pt idx="15">
                  <c:v>47.94</c:v>
                </c:pt>
                <c:pt idx="16">
                  <c:v>50.81</c:v>
                </c:pt>
                <c:pt idx="17">
                  <c:v>46.86</c:v>
                </c:pt>
                <c:pt idx="18">
                  <c:v>47.55</c:v>
                </c:pt>
                <c:pt idx="19">
                  <c:v>47.78</c:v>
                </c:pt>
                <c:pt idx="20">
                  <c:v>47.39</c:v>
                </c:pt>
                <c:pt idx="21">
                  <c:v>51.98</c:v>
                </c:pt>
                <c:pt idx="22">
                  <c:v>47.76</c:v>
                </c:pt>
                <c:pt idx="23">
                  <c:v>48.87</c:v>
                </c:pt>
                <c:pt idx="24">
                  <c:v>50.28</c:v>
                </c:pt>
                <c:pt idx="25">
                  <c:v>53.26</c:v>
                </c:pt>
                <c:pt idx="26">
                  <c:v>51.96</c:v>
                </c:pt>
                <c:pt idx="27">
                  <c:v>54.32</c:v>
                </c:pt>
                <c:pt idx="28">
                  <c:v>53.54</c:v>
                </c:pt>
                <c:pt idx="29">
                  <c:v>55.16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71-4643-A2A4-3E98D462163A}"/>
            </c:ext>
          </c:extLst>
        </c:ser>
        <c:ser>
          <c:idx val="1"/>
          <c:order val="1"/>
          <c:tx>
            <c:strRef>
              <c:f>'Reversal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61.82</c:v>
                </c:pt>
                <c:pt idx="6">
                  <c:v>45.39</c:v>
                </c:pt>
                <c:pt idx="7">
                  <c:v>41.86</c:v>
                </c:pt>
                <c:pt idx="8">
                  <c:v>52.83</c:v>
                </c:pt>
                <c:pt idx="9">
                  <c:v>46.96</c:v>
                </c:pt>
                <c:pt idx="10">
                  <c:v>55.42</c:v>
                </c:pt>
                <c:pt idx="11">
                  <c:v>50.48</c:v>
                </c:pt>
                <c:pt idx="12">
                  <c:v>49.24</c:v>
                </c:pt>
                <c:pt idx="13">
                  <c:v>55.08</c:v>
                </c:pt>
                <c:pt idx="14">
                  <c:v>53.24</c:v>
                </c:pt>
                <c:pt idx="15">
                  <c:v>53.8</c:v>
                </c:pt>
                <c:pt idx="16">
                  <c:v>53.3</c:v>
                </c:pt>
                <c:pt idx="17">
                  <c:v>53.7</c:v>
                </c:pt>
                <c:pt idx="18">
                  <c:v>56.1</c:v>
                </c:pt>
                <c:pt idx="19">
                  <c:v>50.4</c:v>
                </c:pt>
                <c:pt idx="20">
                  <c:v>49.8</c:v>
                </c:pt>
                <c:pt idx="21">
                  <c:v>52.7</c:v>
                </c:pt>
                <c:pt idx="22">
                  <c:v>53.5</c:v>
                </c:pt>
                <c:pt idx="23">
                  <c:v>52.9</c:v>
                </c:pt>
                <c:pt idx="24">
                  <c:v>53.3</c:v>
                </c:pt>
                <c:pt idx="25">
                  <c:v>47.5</c:v>
                </c:pt>
                <c:pt idx="26">
                  <c:v>49.4</c:v>
                </c:pt>
                <c:pt idx="27">
                  <c:v>50.95</c:v>
                </c:pt>
                <c:pt idx="28">
                  <c:v>52.6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71-4643-A2A4-3E98D462163A}"/>
            </c:ext>
          </c:extLst>
        </c:ser>
        <c:ser>
          <c:idx val="2"/>
          <c:order val="2"/>
          <c:tx>
            <c:strRef>
              <c:f>'Reversal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51.29</c:v>
                </c:pt>
                <c:pt idx="6">
                  <c:v>50.6</c:v>
                </c:pt>
                <c:pt idx="7">
                  <c:v>53.48</c:v>
                </c:pt>
                <c:pt idx="8">
                  <c:v>52.66</c:v>
                </c:pt>
                <c:pt idx="9">
                  <c:v>51.95</c:v>
                </c:pt>
                <c:pt idx="10">
                  <c:v>48.91</c:v>
                </c:pt>
                <c:pt idx="11">
                  <c:v>48.33</c:v>
                </c:pt>
                <c:pt idx="12">
                  <c:v>51.37</c:v>
                </c:pt>
                <c:pt idx="13">
                  <c:v>47.99</c:v>
                </c:pt>
                <c:pt idx="14">
                  <c:v>54.43</c:v>
                </c:pt>
                <c:pt idx="15">
                  <c:v>48.59</c:v>
                </c:pt>
                <c:pt idx="16">
                  <c:v>46.8</c:v>
                </c:pt>
                <c:pt idx="17">
                  <c:v>48.79</c:v>
                </c:pt>
                <c:pt idx="18">
                  <c:v>51.06</c:v>
                </c:pt>
                <c:pt idx="19">
                  <c:v>48.7</c:v>
                </c:pt>
                <c:pt idx="20">
                  <c:v>43.4</c:v>
                </c:pt>
                <c:pt idx="21">
                  <c:v>47.18</c:v>
                </c:pt>
                <c:pt idx="22">
                  <c:v>50.62</c:v>
                </c:pt>
                <c:pt idx="23">
                  <c:v>51.54</c:v>
                </c:pt>
                <c:pt idx="24">
                  <c:v>51.42</c:v>
                </c:pt>
                <c:pt idx="25">
                  <c:v>53.5</c:v>
                </c:pt>
                <c:pt idx="26">
                  <c:v>50.4</c:v>
                </c:pt>
                <c:pt idx="27">
                  <c:v>50.5</c:v>
                </c:pt>
                <c:pt idx="28">
                  <c:v>52.7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71-4643-A2A4-3E98D462163A}"/>
            </c:ext>
          </c:extLst>
        </c:ser>
        <c:ser>
          <c:idx val="3"/>
          <c:order val="3"/>
          <c:tx>
            <c:strRef>
              <c:f>'Reversal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53.8</c:v>
                </c:pt>
                <c:pt idx="6">
                  <c:v>50.7</c:v>
                </c:pt>
                <c:pt idx="7">
                  <c:v>50</c:v>
                </c:pt>
                <c:pt idx="8">
                  <c:v>54.5</c:v>
                </c:pt>
                <c:pt idx="9">
                  <c:v>52.3</c:v>
                </c:pt>
                <c:pt idx="10">
                  <c:v>52.6</c:v>
                </c:pt>
                <c:pt idx="11">
                  <c:v>48.5</c:v>
                </c:pt>
                <c:pt idx="12">
                  <c:v>51.1</c:v>
                </c:pt>
                <c:pt idx="13">
                  <c:v>51.7</c:v>
                </c:pt>
                <c:pt idx="14">
                  <c:v>52.3</c:v>
                </c:pt>
                <c:pt idx="15">
                  <c:v>52.1</c:v>
                </c:pt>
                <c:pt idx="16">
                  <c:v>48.1</c:v>
                </c:pt>
                <c:pt idx="17">
                  <c:v>51.3</c:v>
                </c:pt>
                <c:pt idx="18">
                  <c:v>51.7</c:v>
                </c:pt>
                <c:pt idx="19">
                  <c:v>52.2</c:v>
                </c:pt>
                <c:pt idx="20">
                  <c:v>51.4</c:v>
                </c:pt>
                <c:pt idx="21">
                  <c:v>47.9</c:v>
                </c:pt>
                <c:pt idx="22">
                  <c:v>51.6</c:v>
                </c:pt>
                <c:pt idx="23">
                  <c:v>51.9</c:v>
                </c:pt>
                <c:pt idx="24">
                  <c:v>51.5</c:v>
                </c:pt>
                <c:pt idx="25">
                  <c:v>48.09</c:v>
                </c:pt>
                <c:pt idx="26">
                  <c:v>48.55</c:v>
                </c:pt>
                <c:pt idx="27">
                  <c:v>51.25</c:v>
                </c:pt>
                <c:pt idx="28">
                  <c:v>49.5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71-4643-A2A4-3E98D4621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Accuracy'!$D$148:$D$177</c:f>
              <c:numCache>
                <c:formatCode>General</c:formatCode>
                <c:ptCount val="30"/>
                <c:pt idx="0">
                  <c:v>58.48</c:v>
                </c:pt>
                <c:pt idx="1">
                  <c:v>49.18</c:v>
                </c:pt>
                <c:pt idx="2">
                  <c:v>47.75</c:v>
                </c:pt>
                <c:pt idx="3">
                  <c:v>50.38</c:v>
                </c:pt>
                <c:pt idx="4">
                  <c:v>42.46</c:v>
                </c:pt>
                <c:pt idx="5">
                  <c:v>54.46</c:v>
                </c:pt>
                <c:pt idx="6">
                  <c:v>47.06</c:v>
                </c:pt>
                <c:pt idx="7">
                  <c:v>51.47</c:v>
                </c:pt>
                <c:pt idx="8">
                  <c:v>50.53</c:v>
                </c:pt>
                <c:pt idx="9">
                  <c:v>42.65</c:v>
                </c:pt>
                <c:pt idx="10">
                  <c:v>63.17</c:v>
                </c:pt>
                <c:pt idx="11">
                  <c:v>53.97</c:v>
                </c:pt>
                <c:pt idx="12">
                  <c:v>57.22</c:v>
                </c:pt>
                <c:pt idx="13">
                  <c:v>50.6</c:v>
                </c:pt>
                <c:pt idx="14">
                  <c:v>46.94</c:v>
                </c:pt>
                <c:pt idx="15">
                  <c:v>57.89</c:v>
                </c:pt>
                <c:pt idx="16">
                  <c:v>50.41</c:v>
                </c:pt>
                <c:pt idx="17">
                  <c:v>51.55</c:v>
                </c:pt>
                <c:pt idx="18">
                  <c:v>50.2</c:v>
                </c:pt>
                <c:pt idx="19">
                  <c:v>45.48</c:v>
                </c:pt>
                <c:pt idx="20">
                  <c:v>55.72</c:v>
                </c:pt>
                <c:pt idx="21">
                  <c:v>50.99</c:v>
                </c:pt>
                <c:pt idx="22">
                  <c:v>51.79</c:v>
                </c:pt>
                <c:pt idx="23">
                  <c:v>51.41</c:v>
                </c:pt>
                <c:pt idx="24">
                  <c:v>48.46</c:v>
                </c:pt>
                <c:pt idx="25">
                  <c:v>56.39</c:v>
                </c:pt>
                <c:pt idx="26">
                  <c:v>51.25</c:v>
                </c:pt>
                <c:pt idx="27">
                  <c:v>50.07</c:v>
                </c:pt>
                <c:pt idx="28">
                  <c:v>49.13</c:v>
                </c:pt>
                <c:pt idx="29">
                  <c:v>51.29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8A-40A2-823B-A8111DFF97B9}"/>
            </c:ext>
          </c:extLst>
        </c:ser>
        <c:ser>
          <c:idx val="1"/>
          <c:order val="1"/>
          <c:tx>
            <c:strRef>
              <c:f>'Reversal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Accuracy'!$E$148:$E$177</c:f>
              <c:numCache>
                <c:formatCode>General</c:formatCode>
                <c:ptCount val="30"/>
                <c:pt idx="0">
                  <c:v>55.3</c:v>
                </c:pt>
                <c:pt idx="1">
                  <c:v>49.3</c:v>
                </c:pt>
                <c:pt idx="2">
                  <c:v>49.7</c:v>
                </c:pt>
                <c:pt idx="3">
                  <c:v>47.3</c:v>
                </c:pt>
                <c:pt idx="4">
                  <c:v>46.3</c:v>
                </c:pt>
                <c:pt idx="5">
                  <c:v>64.8</c:v>
                </c:pt>
                <c:pt idx="6">
                  <c:v>55.5</c:v>
                </c:pt>
                <c:pt idx="7">
                  <c:v>51.7</c:v>
                </c:pt>
                <c:pt idx="8">
                  <c:v>45.9</c:v>
                </c:pt>
                <c:pt idx="9">
                  <c:v>42.4</c:v>
                </c:pt>
                <c:pt idx="10">
                  <c:v>69.400000000000006</c:v>
                </c:pt>
                <c:pt idx="11">
                  <c:v>57.8</c:v>
                </c:pt>
                <c:pt idx="12">
                  <c:v>54</c:v>
                </c:pt>
                <c:pt idx="13">
                  <c:v>47</c:v>
                </c:pt>
                <c:pt idx="14">
                  <c:v>41.2</c:v>
                </c:pt>
                <c:pt idx="15">
                  <c:v>64.5</c:v>
                </c:pt>
                <c:pt idx="16">
                  <c:v>57.7</c:v>
                </c:pt>
                <c:pt idx="17">
                  <c:v>53.5</c:v>
                </c:pt>
                <c:pt idx="18">
                  <c:v>46.9</c:v>
                </c:pt>
                <c:pt idx="19">
                  <c:v>43.4</c:v>
                </c:pt>
                <c:pt idx="20">
                  <c:v>61.3</c:v>
                </c:pt>
                <c:pt idx="21">
                  <c:v>54.2</c:v>
                </c:pt>
                <c:pt idx="22">
                  <c:v>49.4</c:v>
                </c:pt>
                <c:pt idx="23">
                  <c:v>46.3</c:v>
                </c:pt>
                <c:pt idx="24">
                  <c:v>42.5</c:v>
                </c:pt>
                <c:pt idx="25">
                  <c:v>58.1</c:v>
                </c:pt>
                <c:pt idx="26">
                  <c:v>53.8</c:v>
                </c:pt>
                <c:pt idx="27">
                  <c:v>50.2</c:v>
                </c:pt>
                <c:pt idx="28">
                  <c:v>47.8</c:v>
                </c:pt>
                <c:pt idx="29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8A-40A2-823B-A8111DFF97B9}"/>
            </c:ext>
          </c:extLst>
        </c:ser>
        <c:ser>
          <c:idx val="2"/>
          <c:order val="2"/>
          <c:tx>
            <c:strRef>
              <c:f>'Reversal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Accuracy'!$F$148:$F$177</c:f>
              <c:numCache>
                <c:formatCode>General</c:formatCode>
                <c:ptCount val="30"/>
                <c:pt idx="0">
                  <c:v>50.3</c:v>
                </c:pt>
                <c:pt idx="1">
                  <c:v>50.71</c:v>
                </c:pt>
                <c:pt idx="2">
                  <c:v>47.81</c:v>
                </c:pt>
                <c:pt idx="3">
                  <c:v>48.48</c:v>
                </c:pt>
                <c:pt idx="4">
                  <c:v>48.16</c:v>
                </c:pt>
                <c:pt idx="5">
                  <c:v>50.39</c:v>
                </c:pt>
                <c:pt idx="6">
                  <c:v>48.43</c:v>
                </c:pt>
                <c:pt idx="7">
                  <c:v>50</c:v>
                </c:pt>
                <c:pt idx="8">
                  <c:v>47.06</c:v>
                </c:pt>
                <c:pt idx="9">
                  <c:v>49.54</c:v>
                </c:pt>
                <c:pt idx="10">
                  <c:v>52.84</c:v>
                </c:pt>
                <c:pt idx="11">
                  <c:v>47.88</c:v>
                </c:pt>
                <c:pt idx="12">
                  <c:v>49.92</c:v>
                </c:pt>
                <c:pt idx="13">
                  <c:v>48.01</c:v>
                </c:pt>
                <c:pt idx="14">
                  <c:v>51.2</c:v>
                </c:pt>
                <c:pt idx="15">
                  <c:v>49.67</c:v>
                </c:pt>
                <c:pt idx="16">
                  <c:v>46.28</c:v>
                </c:pt>
                <c:pt idx="17">
                  <c:v>51.09</c:v>
                </c:pt>
                <c:pt idx="18">
                  <c:v>46.28</c:v>
                </c:pt>
                <c:pt idx="19">
                  <c:v>50.08</c:v>
                </c:pt>
                <c:pt idx="20">
                  <c:v>49.05</c:v>
                </c:pt>
                <c:pt idx="21">
                  <c:v>48.76</c:v>
                </c:pt>
                <c:pt idx="22">
                  <c:v>51.88</c:v>
                </c:pt>
                <c:pt idx="23">
                  <c:v>48.24</c:v>
                </c:pt>
                <c:pt idx="24">
                  <c:v>51.41</c:v>
                </c:pt>
                <c:pt idx="25">
                  <c:v>50.6</c:v>
                </c:pt>
                <c:pt idx="26">
                  <c:v>49.3</c:v>
                </c:pt>
                <c:pt idx="27">
                  <c:v>51.3</c:v>
                </c:pt>
                <c:pt idx="28">
                  <c:v>53.2</c:v>
                </c:pt>
                <c:pt idx="29">
                  <c:v>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8A-40A2-823B-A8111DFF97B9}"/>
            </c:ext>
          </c:extLst>
        </c:ser>
        <c:ser>
          <c:idx val="3"/>
          <c:order val="3"/>
          <c:tx>
            <c:strRef>
              <c:f>'Reversal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48.2</c:v>
                </c:pt>
                <c:pt idx="6">
                  <c:v>52.1</c:v>
                </c:pt>
                <c:pt idx="7">
                  <c:v>50.1</c:v>
                </c:pt>
                <c:pt idx="8">
                  <c:v>50.1</c:v>
                </c:pt>
                <c:pt idx="9">
                  <c:v>52.6</c:v>
                </c:pt>
                <c:pt idx="10">
                  <c:v>53.4</c:v>
                </c:pt>
                <c:pt idx="11">
                  <c:v>50.9</c:v>
                </c:pt>
                <c:pt idx="12">
                  <c:v>51.7</c:v>
                </c:pt>
                <c:pt idx="13">
                  <c:v>53.6</c:v>
                </c:pt>
                <c:pt idx="14">
                  <c:v>54.1</c:v>
                </c:pt>
                <c:pt idx="15">
                  <c:v>51.4</c:v>
                </c:pt>
                <c:pt idx="16">
                  <c:v>48.1</c:v>
                </c:pt>
                <c:pt idx="17">
                  <c:v>50.6</c:v>
                </c:pt>
                <c:pt idx="18">
                  <c:v>51.2</c:v>
                </c:pt>
                <c:pt idx="19">
                  <c:v>51.7</c:v>
                </c:pt>
                <c:pt idx="20">
                  <c:v>51.5</c:v>
                </c:pt>
                <c:pt idx="21">
                  <c:v>48</c:v>
                </c:pt>
                <c:pt idx="22">
                  <c:v>50.8</c:v>
                </c:pt>
                <c:pt idx="23">
                  <c:v>52</c:v>
                </c:pt>
                <c:pt idx="24">
                  <c:v>52.4</c:v>
                </c:pt>
                <c:pt idx="25">
                  <c:v>48.14</c:v>
                </c:pt>
                <c:pt idx="26">
                  <c:v>47.9</c:v>
                </c:pt>
                <c:pt idx="27">
                  <c:v>51.1</c:v>
                </c:pt>
                <c:pt idx="28">
                  <c:v>49.3</c:v>
                </c:pt>
                <c:pt idx="29">
                  <c:v>51.8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8A-40A2-823B-A8111DFF9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Accuracy'!$D$184:$D$213</c:f>
              <c:numCache>
                <c:formatCode>General</c:formatCode>
                <c:ptCount val="30"/>
                <c:pt idx="0">
                  <c:v>56.55</c:v>
                </c:pt>
                <c:pt idx="1">
                  <c:v>46.42</c:v>
                </c:pt>
                <c:pt idx="2">
                  <c:v>47.77</c:v>
                </c:pt>
                <c:pt idx="3">
                  <c:v>48.77</c:v>
                </c:pt>
                <c:pt idx="4">
                  <c:v>46</c:v>
                </c:pt>
                <c:pt idx="5">
                  <c:v>72.5</c:v>
                </c:pt>
                <c:pt idx="6">
                  <c:v>61.7</c:v>
                </c:pt>
                <c:pt idx="7">
                  <c:v>65.959999999999994</c:v>
                </c:pt>
                <c:pt idx="8">
                  <c:v>55.78</c:v>
                </c:pt>
                <c:pt idx="9">
                  <c:v>51.5</c:v>
                </c:pt>
                <c:pt idx="10">
                  <c:v>73.88</c:v>
                </c:pt>
                <c:pt idx="11">
                  <c:v>63.92</c:v>
                </c:pt>
                <c:pt idx="12">
                  <c:v>60.99</c:v>
                </c:pt>
                <c:pt idx="13">
                  <c:v>60.78</c:v>
                </c:pt>
                <c:pt idx="14">
                  <c:v>54.5</c:v>
                </c:pt>
                <c:pt idx="15">
                  <c:v>70.91</c:v>
                </c:pt>
                <c:pt idx="16">
                  <c:v>58.95</c:v>
                </c:pt>
                <c:pt idx="17">
                  <c:v>62.01</c:v>
                </c:pt>
                <c:pt idx="18">
                  <c:v>53.35</c:v>
                </c:pt>
                <c:pt idx="19">
                  <c:v>52.45</c:v>
                </c:pt>
                <c:pt idx="20">
                  <c:v>70.5</c:v>
                </c:pt>
                <c:pt idx="21">
                  <c:v>58.19</c:v>
                </c:pt>
                <c:pt idx="22">
                  <c:v>59.74</c:v>
                </c:pt>
                <c:pt idx="23">
                  <c:v>56.82</c:v>
                </c:pt>
                <c:pt idx="24">
                  <c:v>53.77</c:v>
                </c:pt>
                <c:pt idx="25">
                  <c:v>67.61</c:v>
                </c:pt>
                <c:pt idx="26">
                  <c:v>62.19</c:v>
                </c:pt>
                <c:pt idx="27">
                  <c:v>60.38</c:v>
                </c:pt>
                <c:pt idx="28">
                  <c:v>57.34</c:v>
                </c:pt>
                <c:pt idx="29">
                  <c:v>52.07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91-4EF2-9E74-BAE1C46605FA}"/>
            </c:ext>
          </c:extLst>
        </c:ser>
        <c:ser>
          <c:idx val="1"/>
          <c:order val="1"/>
          <c:tx>
            <c:strRef>
              <c:f>'Reversal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Accuracy'!$E$184:$E$213</c:f>
              <c:numCache>
                <c:formatCode>General</c:formatCode>
                <c:ptCount val="30"/>
                <c:pt idx="0">
                  <c:v>51.9</c:v>
                </c:pt>
                <c:pt idx="1">
                  <c:v>47.2</c:v>
                </c:pt>
                <c:pt idx="2">
                  <c:v>49.3</c:v>
                </c:pt>
                <c:pt idx="3">
                  <c:v>48.6</c:v>
                </c:pt>
                <c:pt idx="4">
                  <c:v>47.7</c:v>
                </c:pt>
                <c:pt idx="5">
                  <c:v>74.27</c:v>
                </c:pt>
                <c:pt idx="6">
                  <c:v>70.2</c:v>
                </c:pt>
                <c:pt idx="7">
                  <c:v>70.08</c:v>
                </c:pt>
                <c:pt idx="8">
                  <c:v>71.91</c:v>
                </c:pt>
                <c:pt idx="9">
                  <c:v>65.930000000000007</c:v>
                </c:pt>
                <c:pt idx="10">
                  <c:v>77.3</c:v>
                </c:pt>
                <c:pt idx="11">
                  <c:v>72.87</c:v>
                </c:pt>
                <c:pt idx="12">
                  <c:v>72.95</c:v>
                </c:pt>
                <c:pt idx="13">
                  <c:v>72.86</c:v>
                </c:pt>
                <c:pt idx="14">
                  <c:v>68.150000000000006</c:v>
                </c:pt>
                <c:pt idx="15">
                  <c:v>76.5</c:v>
                </c:pt>
                <c:pt idx="16">
                  <c:v>73.11</c:v>
                </c:pt>
                <c:pt idx="17">
                  <c:v>73.27</c:v>
                </c:pt>
                <c:pt idx="18">
                  <c:v>72.63</c:v>
                </c:pt>
                <c:pt idx="19">
                  <c:v>66.319999999999993</c:v>
                </c:pt>
                <c:pt idx="20">
                  <c:v>74.069999999999993</c:v>
                </c:pt>
                <c:pt idx="21">
                  <c:v>71.17</c:v>
                </c:pt>
                <c:pt idx="22">
                  <c:v>70.95</c:v>
                </c:pt>
                <c:pt idx="23">
                  <c:v>69.790000000000006</c:v>
                </c:pt>
                <c:pt idx="24">
                  <c:v>65.22</c:v>
                </c:pt>
                <c:pt idx="25">
                  <c:v>72.3</c:v>
                </c:pt>
                <c:pt idx="26">
                  <c:v>68.06</c:v>
                </c:pt>
                <c:pt idx="27">
                  <c:v>67.27</c:v>
                </c:pt>
                <c:pt idx="28">
                  <c:v>69.849999999999994</c:v>
                </c:pt>
                <c:pt idx="29">
                  <c:v>67.28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91-4EF2-9E74-BAE1C46605FA}"/>
            </c:ext>
          </c:extLst>
        </c:ser>
        <c:ser>
          <c:idx val="2"/>
          <c:order val="2"/>
          <c:tx>
            <c:strRef>
              <c:f>'Reversal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Accuracy'!$F$184:$F$213</c:f>
              <c:numCache>
                <c:formatCode>General</c:formatCode>
                <c:ptCount val="30"/>
                <c:pt idx="0">
                  <c:v>50.7</c:v>
                </c:pt>
                <c:pt idx="1">
                  <c:v>51.89</c:v>
                </c:pt>
                <c:pt idx="2">
                  <c:v>51.43</c:v>
                </c:pt>
                <c:pt idx="3">
                  <c:v>50.21</c:v>
                </c:pt>
                <c:pt idx="4">
                  <c:v>52.49</c:v>
                </c:pt>
                <c:pt idx="5">
                  <c:v>53.59</c:v>
                </c:pt>
                <c:pt idx="6">
                  <c:v>45.56</c:v>
                </c:pt>
                <c:pt idx="7">
                  <c:v>51.41</c:v>
                </c:pt>
                <c:pt idx="8">
                  <c:v>49.29</c:v>
                </c:pt>
                <c:pt idx="9">
                  <c:v>50.57</c:v>
                </c:pt>
                <c:pt idx="10">
                  <c:v>52.86</c:v>
                </c:pt>
                <c:pt idx="11">
                  <c:v>50.85</c:v>
                </c:pt>
                <c:pt idx="12">
                  <c:v>51.71</c:v>
                </c:pt>
                <c:pt idx="13">
                  <c:v>51.37</c:v>
                </c:pt>
                <c:pt idx="14">
                  <c:v>52.55</c:v>
                </c:pt>
                <c:pt idx="15">
                  <c:v>48.47</c:v>
                </c:pt>
                <c:pt idx="16">
                  <c:v>49.67</c:v>
                </c:pt>
                <c:pt idx="17">
                  <c:v>49.68</c:v>
                </c:pt>
                <c:pt idx="18">
                  <c:v>51.91</c:v>
                </c:pt>
                <c:pt idx="19">
                  <c:v>52.68</c:v>
                </c:pt>
                <c:pt idx="20">
                  <c:v>47.03</c:v>
                </c:pt>
                <c:pt idx="21">
                  <c:v>49.62</c:v>
                </c:pt>
                <c:pt idx="22">
                  <c:v>49.73</c:v>
                </c:pt>
                <c:pt idx="23">
                  <c:v>50.51</c:v>
                </c:pt>
                <c:pt idx="24">
                  <c:v>48.31</c:v>
                </c:pt>
                <c:pt idx="25">
                  <c:v>47.68</c:v>
                </c:pt>
                <c:pt idx="26">
                  <c:v>50.11</c:v>
                </c:pt>
                <c:pt idx="27">
                  <c:v>48.49</c:v>
                </c:pt>
                <c:pt idx="28">
                  <c:v>51.41</c:v>
                </c:pt>
                <c:pt idx="29">
                  <c:v>48.69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91-4EF2-9E74-BAE1C46605FA}"/>
            </c:ext>
          </c:extLst>
        </c:ser>
        <c:ser>
          <c:idx val="3"/>
          <c:order val="3"/>
          <c:tx>
            <c:strRef>
              <c:f>'Reversal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44.28</c:v>
                </c:pt>
                <c:pt idx="6">
                  <c:v>45.77</c:v>
                </c:pt>
                <c:pt idx="7">
                  <c:v>41.99</c:v>
                </c:pt>
                <c:pt idx="8">
                  <c:v>45.59</c:v>
                </c:pt>
                <c:pt idx="9">
                  <c:v>46.4</c:v>
                </c:pt>
                <c:pt idx="10">
                  <c:v>46.05</c:v>
                </c:pt>
                <c:pt idx="11">
                  <c:v>44.6</c:v>
                </c:pt>
                <c:pt idx="12">
                  <c:v>45.25</c:v>
                </c:pt>
                <c:pt idx="13">
                  <c:v>41.05</c:v>
                </c:pt>
                <c:pt idx="14">
                  <c:v>44.97</c:v>
                </c:pt>
                <c:pt idx="15">
                  <c:v>44.79</c:v>
                </c:pt>
                <c:pt idx="16">
                  <c:v>46.09</c:v>
                </c:pt>
                <c:pt idx="17">
                  <c:v>51.02</c:v>
                </c:pt>
                <c:pt idx="18">
                  <c:v>45.63</c:v>
                </c:pt>
                <c:pt idx="19">
                  <c:v>45.13</c:v>
                </c:pt>
                <c:pt idx="20">
                  <c:v>46.84</c:v>
                </c:pt>
                <c:pt idx="21">
                  <c:v>50.08</c:v>
                </c:pt>
                <c:pt idx="22">
                  <c:v>47.62</c:v>
                </c:pt>
                <c:pt idx="23">
                  <c:v>49.2</c:v>
                </c:pt>
                <c:pt idx="24">
                  <c:v>50.95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91-4EF2-9E74-BAE1C4660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Accuracy'!$D$220:$D$249</c:f>
              <c:numCache>
                <c:formatCode>General</c:formatCode>
                <c:ptCount val="30"/>
                <c:pt idx="0">
                  <c:v>0</c:v>
                </c:pt>
                <c:pt idx="1">
                  <c:v>52.06</c:v>
                </c:pt>
                <c:pt idx="2">
                  <c:v>53.16</c:v>
                </c:pt>
                <c:pt idx="3">
                  <c:v>50.9</c:v>
                </c:pt>
                <c:pt idx="4">
                  <c:v>40</c:v>
                </c:pt>
                <c:pt idx="5">
                  <c:v>20</c:v>
                </c:pt>
                <c:pt idx="6">
                  <c:v>55.88</c:v>
                </c:pt>
                <c:pt idx="7">
                  <c:v>50</c:v>
                </c:pt>
                <c:pt idx="8">
                  <c:v>50</c:v>
                </c:pt>
                <c:pt idx="9">
                  <c:v>66.67</c:v>
                </c:pt>
                <c:pt idx="10">
                  <c:v>56.4</c:v>
                </c:pt>
                <c:pt idx="11">
                  <c:v>48.47</c:v>
                </c:pt>
                <c:pt idx="12">
                  <c:v>46.05</c:v>
                </c:pt>
                <c:pt idx="13">
                  <c:v>56.2</c:v>
                </c:pt>
                <c:pt idx="14">
                  <c:v>57.14</c:v>
                </c:pt>
                <c:pt idx="15">
                  <c:v>53.45</c:v>
                </c:pt>
                <c:pt idx="16">
                  <c:v>52.17</c:v>
                </c:pt>
                <c:pt idx="17">
                  <c:v>52.26</c:v>
                </c:pt>
                <c:pt idx="18">
                  <c:v>55.83</c:v>
                </c:pt>
                <c:pt idx="19">
                  <c:v>52.9</c:v>
                </c:pt>
                <c:pt idx="20">
                  <c:v>46.58</c:v>
                </c:pt>
                <c:pt idx="21">
                  <c:v>49.65</c:v>
                </c:pt>
                <c:pt idx="22">
                  <c:v>48.91</c:v>
                </c:pt>
                <c:pt idx="23">
                  <c:v>55.56</c:v>
                </c:pt>
                <c:pt idx="24">
                  <c:v>50</c:v>
                </c:pt>
                <c:pt idx="25">
                  <c:v>43.14</c:v>
                </c:pt>
                <c:pt idx="26">
                  <c:v>54.84</c:v>
                </c:pt>
                <c:pt idx="27">
                  <c:v>58.54</c:v>
                </c:pt>
                <c:pt idx="28">
                  <c:v>59.38</c:v>
                </c:pt>
                <c:pt idx="29">
                  <c:v>55.88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F-4690-B78E-8C1D9DB86A86}"/>
            </c:ext>
          </c:extLst>
        </c:ser>
        <c:ser>
          <c:idx val="1"/>
          <c:order val="1"/>
          <c:tx>
            <c:strRef>
              <c:f>'Reversal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47.64</c:v>
                </c:pt>
                <c:pt idx="6">
                  <c:v>47.04</c:v>
                </c:pt>
                <c:pt idx="7">
                  <c:v>43.1</c:v>
                </c:pt>
                <c:pt idx="8">
                  <c:v>45.9</c:v>
                </c:pt>
                <c:pt idx="9">
                  <c:v>40.44</c:v>
                </c:pt>
                <c:pt idx="10">
                  <c:v>48.57</c:v>
                </c:pt>
                <c:pt idx="11">
                  <c:v>47.24</c:v>
                </c:pt>
                <c:pt idx="12">
                  <c:v>49.41</c:v>
                </c:pt>
                <c:pt idx="13">
                  <c:v>46.04</c:v>
                </c:pt>
                <c:pt idx="14">
                  <c:v>47.57</c:v>
                </c:pt>
                <c:pt idx="15">
                  <c:v>46.49</c:v>
                </c:pt>
                <c:pt idx="16">
                  <c:v>49.31</c:v>
                </c:pt>
                <c:pt idx="17">
                  <c:v>50.15</c:v>
                </c:pt>
                <c:pt idx="18">
                  <c:v>48.43</c:v>
                </c:pt>
                <c:pt idx="19">
                  <c:v>46.71</c:v>
                </c:pt>
                <c:pt idx="20">
                  <c:v>47.32</c:v>
                </c:pt>
                <c:pt idx="21">
                  <c:v>49.76</c:v>
                </c:pt>
                <c:pt idx="22">
                  <c:v>48.46</c:v>
                </c:pt>
                <c:pt idx="23">
                  <c:v>46.59</c:v>
                </c:pt>
                <c:pt idx="24">
                  <c:v>42.98</c:v>
                </c:pt>
                <c:pt idx="25">
                  <c:v>46.95</c:v>
                </c:pt>
                <c:pt idx="26">
                  <c:v>48.1</c:v>
                </c:pt>
                <c:pt idx="27">
                  <c:v>50.16</c:v>
                </c:pt>
                <c:pt idx="28">
                  <c:v>46.12</c:v>
                </c:pt>
                <c:pt idx="29">
                  <c:v>47.56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EF-4690-B78E-8C1D9DB86A86}"/>
            </c:ext>
          </c:extLst>
        </c:ser>
        <c:ser>
          <c:idx val="2"/>
          <c:order val="2"/>
          <c:tx>
            <c:strRef>
              <c:f>'Reversal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Accuracy'!$F$220:$F$249</c:f>
              <c:numCache>
                <c:formatCode>General</c:formatCode>
                <c:ptCount val="30"/>
                <c:pt idx="0">
                  <c:v>46.15</c:v>
                </c:pt>
                <c:pt idx="1">
                  <c:v>50</c:v>
                </c:pt>
                <c:pt idx="2">
                  <c:v>36.67</c:v>
                </c:pt>
                <c:pt idx="3">
                  <c:v>38.36</c:v>
                </c:pt>
                <c:pt idx="4">
                  <c:v>40.950000000000003</c:v>
                </c:pt>
                <c:pt idx="5">
                  <c:v>46.62</c:v>
                </c:pt>
                <c:pt idx="6">
                  <c:v>52.65</c:v>
                </c:pt>
                <c:pt idx="7">
                  <c:v>50.65</c:v>
                </c:pt>
                <c:pt idx="8">
                  <c:v>54.05</c:v>
                </c:pt>
                <c:pt idx="9">
                  <c:v>49.91</c:v>
                </c:pt>
                <c:pt idx="10">
                  <c:v>56.93</c:v>
                </c:pt>
                <c:pt idx="11">
                  <c:v>49.59</c:v>
                </c:pt>
                <c:pt idx="12">
                  <c:v>56.92</c:v>
                </c:pt>
                <c:pt idx="13">
                  <c:v>53.38</c:v>
                </c:pt>
                <c:pt idx="14">
                  <c:v>46.29</c:v>
                </c:pt>
                <c:pt idx="15">
                  <c:v>52.5</c:v>
                </c:pt>
                <c:pt idx="16">
                  <c:v>53.44</c:v>
                </c:pt>
                <c:pt idx="17">
                  <c:v>48.74</c:v>
                </c:pt>
                <c:pt idx="18">
                  <c:v>47.75</c:v>
                </c:pt>
                <c:pt idx="19">
                  <c:v>39.659999999999997</c:v>
                </c:pt>
                <c:pt idx="20">
                  <c:v>56</c:v>
                </c:pt>
                <c:pt idx="21">
                  <c:v>54.9</c:v>
                </c:pt>
                <c:pt idx="22">
                  <c:v>48.98</c:v>
                </c:pt>
                <c:pt idx="23">
                  <c:v>39.22</c:v>
                </c:pt>
                <c:pt idx="24">
                  <c:v>45.45</c:v>
                </c:pt>
                <c:pt idx="25">
                  <c:v>53.66</c:v>
                </c:pt>
                <c:pt idx="26">
                  <c:v>51.43</c:v>
                </c:pt>
                <c:pt idx="27">
                  <c:v>56</c:v>
                </c:pt>
                <c:pt idx="28">
                  <c:v>45.95</c:v>
                </c:pt>
                <c:pt idx="29">
                  <c:v>45.83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EF-4690-B78E-8C1D9DB86A86}"/>
            </c:ext>
          </c:extLst>
        </c:ser>
        <c:ser>
          <c:idx val="3"/>
          <c:order val="3"/>
          <c:tx>
            <c:strRef>
              <c:f>'Reversal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100</c:v>
                </c:pt>
                <c:pt idx="15">
                  <c:v>60</c:v>
                </c:pt>
                <c:pt idx="16">
                  <c:v>33.33</c:v>
                </c:pt>
                <c:pt idx="17">
                  <c:v>66.67</c:v>
                </c:pt>
                <c:pt idx="18">
                  <c:v>100</c:v>
                </c:pt>
                <c:pt idx="19">
                  <c:v>0</c:v>
                </c:pt>
                <c:pt idx="20">
                  <c:v>66.67</c:v>
                </c:pt>
                <c:pt idx="21">
                  <c:v>60</c:v>
                </c:pt>
                <c:pt idx="22">
                  <c:v>50</c:v>
                </c:pt>
                <c:pt idx="23">
                  <c:v>50</c:v>
                </c:pt>
                <c:pt idx="24">
                  <c:v>83.33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EF-4690-B78E-8C1D9DB86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48.22</c:v>
                </c:pt>
                <c:pt idx="6">
                  <c:v>55.91</c:v>
                </c:pt>
                <c:pt idx="7">
                  <c:v>54.89</c:v>
                </c:pt>
                <c:pt idx="8">
                  <c:v>54.7</c:v>
                </c:pt>
                <c:pt idx="9">
                  <c:v>57.29</c:v>
                </c:pt>
                <c:pt idx="10">
                  <c:v>48.39</c:v>
                </c:pt>
                <c:pt idx="11">
                  <c:v>54.22</c:v>
                </c:pt>
                <c:pt idx="12">
                  <c:v>53.14</c:v>
                </c:pt>
                <c:pt idx="13">
                  <c:v>51.03</c:v>
                </c:pt>
                <c:pt idx="14">
                  <c:v>53.29</c:v>
                </c:pt>
                <c:pt idx="15">
                  <c:v>50.73</c:v>
                </c:pt>
                <c:pt idx="16">
                  <c:v>53.94</c:v>
                </c:pt>
                <c:pt idx="17">
                  <c:v>51</c:v>
                </c:pt>
                <c:pt idx="18">
                  <c:v>50.37</c:v>
                </c:pt>
                <c:pt idx="19">
                  <c:v>51.84</c:v>
                </c:pt>
                <c:pt idx="20">
                  <c:v>53.29</c:v>
                </c:pt>
                <c:pt idx="21">
                  <c:v>52.7</c:v>
                </c:pt>
                <c:pt idx="22">
                  <c:v>52.15</c:v>
                </c:pt>
                <c:pt idx="23">
                  <c:v>54.13</c:v>
                </c:pt>
                <c:pt idx="24">
                  <c:v>54.77</c:v>
                </c:pt>
                <c:pt idx="25">
                  <c:v>54.65</c:v>
                </c:pt>
                <c:pt idx="26">
                  <c:v>55.24</c:v>
                </c:pt>
                <c:pt idx="27">
                  <c:v>59.05</c:v>
                </c:pt>
                <c:pt idx="28">
                  <c:v>56.59</c:v>
                </c:pt>
                <c:pt idx="29">
                  <c:v>58.02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D-4F20-826F-913D8A530307}"/>
            </c:ext>
          </c:extLst>
        </c:ser>
        <c:ser>
          <c:idx val="1"/>
          <c:order val="1"/>
          <c:tx>
            <c:strRef>
              <c:f>'Stack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51.33</c:v>
                </c:pt>
                <c:pt idx="6">
                  <c:v>46.76</c:v>
                </c:pt>
                <c:pt idx="7">
                  <c:v>41.26</c:v>
                </c:pt>
                <c:pt idx="8">
                  <c:v>42.55</c:v>
                </c:pt>
                <c:pt idx="9">
                  <c:v>49.41</c:v>
                </c:pt>
                <c:pt idx="10">
                  <c:v>49.42</c:v>
                </c:pt>
                <c:pt idx="11">
                  <c:v>39.42</c:v>
                </c:pt>
                <c:pt idx="12">
                  <c:v>36.770000000000003</c:v>
                </c:pt>
                <c:pt idx="13">
                  <c:v>33.06</c:v>
                </c:pt>
                <c:pt idx="14">
                  <c:v>39.22</c:v>
                </c:pt>
                <c:pt idx="15">
                  <c:v>49.95</c:v>
                </c:pt>
                <c:pt idx="16">
                  <c:v>53.08</c:v>
                </c:pt>
                <c:pt idx="17">
                  <c:v>55.07</c:v>
                </c:pt>
                <c:pt idx="18">
                  <c:v>52.26</c:v>
                </c:pt>
                <c:pt idx="19">
                  <c:v>57.56</c:v>
                </c:pt>
                <c:pt idx="20">
                  <c:v>51.3</c:v>
                </c:pt>
                <c:pt idx="21">
                  <c:v>57.96</c:v>
                </c:pt>
                <c:pt idx="22">
                  <c:v>54.3</c:v>
                </c:pt>
                <c:pt idx="23">
                  <c:v>59.66</c:v>
                </c:pt>
                <c:pt idx="24">
                  <c:v>60.36</c:v>
                </c:pt>
                <c:pt idx="25">
                  <c:v>54.1</c:v>
                </c:pt>
                <c:pt idx="26">
                  <c:v>52.2</c:v>
                </c:pt>
                <c:pt idx="27">
                  <c:v>51</c:v>
                </c:pt>
                <c:pt idx="28">
                  <c:v>50.15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D-4F20-826F-913D8A530307}"/>
            </c:ext>
          </c:extLst>
        </c:ser>
        <c:ser>
          <c:idx val="2"/>
          <c:order val="2"/>
          <c:tx>
            <c:strRef>
              <c:f>'Stack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Accuracy'!$F$4:$F$33</c:f>
              <c:numCache>
                <c:formatCode>General</c:formatCode>
                <c:ptCount val="30"/>
                <c:pt idx="0">
                  <c:v>45.04</c:v>
                </c:pt>
                <c:pt idx="1">
                  <c:v>42.89</c:v>
                </c:pt>
                <c:pt idx="2">
                  <c:v>40.380000000000003</c:v>
                </c:pt>
                <c:pt idx="3">
                  <c:v>36.65</c:v>
                </c:pt>
                <c:pt idx="4">
                  <c:v>35.35</c:v>
                </c:pt>
                <c:pt idx="5">
                  <c:v>41.46</c:v>
                </c:pt>
                <c:pt idx="6">
                  <c:v>44</c:v>
                </c:pt>
                <c:pt idx="7">
                  <c:v>43.69</c:v>
                </c:pt>
                <c:pt idx="8">
                  <c:v>45.37</c:v>
                </c:pt>
                <c:pt idx="9">
                  <c:v>45.79</c:v>
                </c:pt>
                <c:pt idx="10">
                  <c:v>42.2</c:v>
                </c:pt>
                <c:pt idx="11">
                  <c:v>46.63</c:v>
                </c:pt>
                <c:pt idx="12">
                  <c:v>46.25</c:v>
                </c:pt>
                <c:pt idx="13">
                  <c:v>45.15</c:v>
                </c:pt>
                <c:pt idx="14">
                  <c:v>39.799999999999997</c:v>
                </c:pt>
                <c:pt idx="15">
                  <c:v>35.299999999999997</c:v>
                </c:pt>
                <c:pt idx="16">
                  <c:v>37.659999999999997</c:v>
                </c:pt>
                <c:pt idx="17">
                  <c:v>36.5</c:v>
                </c:pt>
                <c:pt idx="18">
                  <c:v>36.24</c:v>
                </c:pt>
                <c:pt idx="19">
                  <c:v>33.700000000000003</c:v>
                </c:pt>
                <c:pt idx="20">
                  <c:v>35.799999999999997</c:v>
                </c:pt>
                <c:pt idx="21">
                  <c:v>54.7</c:v>
                </c:pt>
                <c:pt idx="22">
                  <c:v>46.4</c:v>
                </c:pt>
                <c:pt idx="23">
                  <c:v>46.7</c:v>
                </c:pt>
                <c:pt idx="24">
                  <c:v>44.24</c:v>
                </c:pt>
                <c:pt idx="25">
                  <c:v>49.8</c:v>
                </c:pt>
                <c:pt idx="26">
                  <c:v>60.12</c:v>
                </c:pt>
                <c:pt idx="27">
                  <c:v>57.1</c:v>
                </c:pt>
                <c:pt idx="28">
                  <c:v>58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0D-4F20-826F-913D8A530307}"/>
            </c:ext>
          </c:extLst>
        </c:ser>
        <c:ser>
          <c:idx val="3"/>
          <c:order val="3"/>
          <c:tx>
            <c:strRef>
              <c:f>'Stack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Accuracy'!$G$4:$G$33</c:f>
              <c:numCache>
                <c:formatCode>General</c:formatCode>
                <c:ptCount val="30"/>
                <c:pt idx="0">
                  <c:v>51.1</c:v>
                </c:pt>
                <c:pt idx="1">
                  <c:v>51.1</c:v>
                </c:pt>
                <c:pt idx="2">
                  <c:v>49.1</c:v>
                </c:pt>
                <c:pt idx="3">
                  <c:v>48.4</c:v>
                </c:pt>
                <c:pt idx="4">
                  <c:v>48.2</c:v>
                </c:pt>
                <c:pt idx="5">
                  <c:v>51.6</c:v>
                </c:pt>
                <c:pt idx="6">
                  <c:v>50.4</c:v>
                </c:pt>
                <c:pt idx="7">
                  <c:v>48.5</c:v>
                </c:pt>
                <c:pt idx="8">
                  <c:v>47.5</c:v>
                </c:pt>
                <c:pt idx="9">
                  <c:v>46.6</c:v>
                </c:pt>
                <c:pt idx="10">
                  <c:v>48.7</c:v>
                </c:pt>
                <c:pt idx="11">
                  <c:v>49.6</c:v>
                </c:pt>
                <c:pt idx="12">
                  <c:v>51.8</c:v>
                </c:pt>
                <c:pt idx="13">
                  <c:v>52.3</c:v>
                </c:pt>
                <c:pt idx="14">
                  <c:v>52.8</c:v>
                </c:pt>
                <c:pt idx="15">
                  <c:v>48.9</c:v>
                </c:pt>
                <c:pt idx="16">
                  <c:v>52.7</c:v>
                </c:pt>
                <c:pt idx="17">
                  <c:v>49.1</c:v>
                </c:pt>
                <c:pt idx="18">
                  <c:v>47.4</c:v>
                </c:pt>
                <c:pt idx="19">
                  <c:v>47.4</c:v>
                </c:pt>
                <c:pt idx="20">
                  <c:v>50.6</c:v>
                </c:pt>
                <c:pt idx="21">
                  <c:v>65</c:v>
                </c:pt>
                <c:pt idx="22">
                  <c:v>61.7</c:v>
                </c:pt>
                <c:pt idx="23">
                  <c:v>59.5</c:v>
                </c:pt>
                <c:pt idx="24">
                  <c:v>59.6</c:v>
                </c:pt>
                <c:pt idx="25">
                  <c:v>49.1</c:v>
                </c:pt>
                <c:pt idx="26">
                  <c:v>67.900000000000006</c:v>
                </c:pt>
                <c:pt idx="27">
                  <c:v>67.5</c:v>
                </c:pt>
                <c:pt idx="28">
                  <c:v>66.2</c:v>
                </c:pt>
                <c:pt idx="29">
                  <c:v>62.7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0D-4F20-826F-913D8A530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Accuracy'!$D$40:$D$69</c:f>
              <c:numCache>
                <c:formatCode>General</c:formatCode>
                <c:ptCount val="30"/>
                <c:pt idx="0">
                  <c:v>54.94</c:v>
                </c:pt>
                <c:pt idx="1">
                  <c:v>50.84</c:v>
                </c:pt>
                <c:pt idx="2">
                  <c:v>46.11</c:v>
                </c:pt>
                <c:pt idx="3">
                  <c:v>50.64</c:v>
                </c:pt>
                <c:pt idx="4">
                  <c:v>51.65</c:v>
                </c:pt>
                <c:pt idx="5">
                  <c:v>54.22</c:v>
                </c:pt>
                <c:pt idx="6">
                  <c:v>49.2</c:v>
                </c:pt>
                <c:pt idx="7">
                  <c:v>51.11</c:v>
                </c:pt>
                <c:pt idx="8">
                  <c:v>52.71</c:v>
                </c:pt>
                <c:pt idx="9">
                  <c:v>53.01</c:v>
                </c:pt>
                <c:pt idx="10">
                  <c:v>61.71</c:v>
                </c:pt>
                <c:pt idx="11">
                  <c:v>59.56</c:v>
                </c:pt>
                <c:pt idx="12">
                  <c:v>55.46</c:v>
                </c:pt>
                <c:pt idx="13">
                  <c:v>59.36</c:v>
                </c:pt>
                <c:pt idx="14">
                  <c:v>56.83</c:v>
                </c:pt>
                <c:pt idx="15">
                  <c:v>67.540000000000006</c:v>
                </c:pt>
                <c:pt idx="16">
                  <c:v>64.56</c:v>
                </c:pt>
                <c:pt idx="17">
                  <c:v>66.569999999999993</c:v>
                </c:pt>
                <c:pt idx="18">
                  <c:v>65.569999999999993</c:v>
                </c:pt>
                <c:pt idx="19">
                  <c:v>69.77</c:v>
                </c:pt>
                <c:pt idx="20">
                  <c:v>66.900000000000006</c:v>
                </c:pt>
                <c:pt idx="21">
                  <c:v>62.76</c:v>
                </c:pt>
                <c:pt idx="22">
                  <c:v>65.569999999999993</c:v>
                </c:pt>
                <c:pt idx="23">
                  <c:v>63.96</c:v>
                </c:pt>
                <c:pt idx="24">
                  <c:v>66.37</c:v>
                </c:pt>
                <c:pt idx="25">
                  <c:v>64.099999999999994</c:v>
                </c:pt>
                <c:pt idx="26">
                  <c:v>60.46</c:v>
                </c:pt>
                <c:pt idx="27">
                  <c:v>57.56</c:v>
                </c:pt>
                <c:pt idx="28">
                  <c:v>60.2</c:v>
                </c:pt>
                <c:pt idx="29">
                  <c:v>58.7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F4-45D5-828A-CAB75A117B71}"/>
            </c:ext>
          </c:extLst>
        </c:ser>
        <c:ser>
          <c:idx val="1"/>
          <c:order val="1"/>
          <c:tx>
            <c:strRef>
              <c:f>'Stack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Accuracy'!$E$40:$E$69</c:f>
              <c:numCache>
                <c:formatCode>General</c:formatCode>
                <c:ptCount val="30"/>
                <c:pt idx="0">
                  <c:v>59</c:v>
                </c:pt>
                <c:pt idx="1">
                  <c:v>54.2</c:v>
                </c:pt>
                <c:pt idx="2">
                  <c:v>51.8</c:v>
                </c:pt>
                <c:pt idx="3">
                  <c:v>52.61</c:v>
                </c:pt>
                <c:pt idx="4">
                  <c:v>53.31</c:v>
                </c:pt>
                <c:pt idx="5">
                  <c:v>61.9</c:v>
                </c:pt>
                <c:pt idx="6">
                  <c:v>62.8</c:v>
                </c:pt>
                <c:pt idx="7">
                  <c:v>65.8</c:v>
                </c:pt>
                <c:pt idx="8">
                  <c:v>65.3</c:v>
                </c:pt>
                <c:pt idx="9">
                  <c:v>66.5</c:v>
                </c:pt>
                <c:pt idx="10">
                  <c:v>59.6</c:v>
                </c:pt>
                <c:pt idx="11">
                  <c:v>53.8</c:v>
                </c:pt>
                <c:pt idx="12">
                  <c:v>54.7</c:v>
                </c:pt>
                <c:pt idx="13">
                  <c:v>52.9</c:v>
                </c:pt>
                <c:pt idx="14">
                  <c:v>51.3</c:v>
                </c:pt>
                <c:pt idx="15">
                  <c:v>60.5</c:v>
                </c:pt>
                <c:pt idx="16">
                  <c:v>54.3</c:v>
                </c:pt>
                <c:pt idx="17">
                  <c:v>57.4</c:v>
                </c:pt>
                <c:pt idx="18">
                  <c:v>52.9</c:v>
                </c:pt>
                <c:pt idx="19">
                  <c:v>54.2</c:v>
                </c:pt>
                <c:pt idx="20">
                  <c:v>60.4</c:v>
                </c:pt>
                <c:pt idx="21">
                  <c:v>53.4</c:v>
                </c:pt>
                <c:pt idx="22">
                  <c:v>55.5</c:v>
                </c:pt>
                <c:pt idx="23">
                  <c:v>51.8</c:v>
                </c:pt>
                <c:pt idx="24">
                  <c:v>53.3</c:v>
                </c:pt>
                <c:pt idx="25">
                  <c:v>59.8</c:v>
                </c:pt>
                <c:pt idx="26">
                  <c:v>50.9</c:v>
                </c:pt>
                <c:pt idx="27">
                  <c:v>52.2</c:v>
                </c:pt>
                <c:pt idx="28">
                  <c:v>48.4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F4-45D5-828A-CAB75A117B71}"/>
            </c:ext>
          </c:extLst>
        </c:ser>
        <c:ser>
          <c:idx val="2"/>
          <c:order val="2"/>
          <c:tx>
            <c:strRef>
              <c:f>'Stack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Accuracy'!$F$40:$F$69</c:f>
              <c:numCache>
                <c:formatCode>General</c:formatCode>
                <c:ptCount val="30"/>
                <c:pt idx="0">
                  <c:v>50.75</c:v>
                </c:pt>
                <c:pt idx="1">
                  <c:v>41.8</c:v>
                </c:pt>
                <c:pt idx="2">
                  <c:v>41.69</c:v>
                </c:pt>
                <c:pt idx="3">
                  <c:v>40.020000000000003</c:v>
                </c:pt>
                <c:pt idx="4">
                  <c:v>38.020000000000003</c:v>
                </c:pt>
                <c:pt idx="5">
                  <c:v>28.8</c:v>
                </c:pt>
                <c:pt idx="6">
                  <c:v>28.03</c:v>
                </c:pt>
                <c:pt idx="7">
                  <c:v>25.8</c:v>
                </c:pt>
                <c:pt idx="8">
                  <c:v>25.23</c:v>
                </c:pt>
                <c:pt idx="9">
                  <c:v>26.38</c:v>
                </c:pt>
                <c:pt idx="10">
                  <c:v>26.5</c:v>
                </c:pt>
                <c:pt idx="11">
                  <c:v>25.3</c:v>
                </c:pt>
                <c:pt idx="12">
                  <c:v>26.8</c:v>
                </c:pt>
                <c:pt idx="13">
                  <c:v>27.5</c:v>
                </c:pt>
                <c:pt idx="14">
                  <c:v>27.3</c:v>
                </c:pt>
                <c:pt idx="15">
                  <c:v>29.5</c:v>
                </c:pt>
                <c:pt idx="16">
                  <c:v>25</c:v>
                </c:pt>
                <c:pt idx="17">
                  <c:v>28.7</c:v>
                </c:pt>
                <c:pt idx="18">
                  <c:v>25.03</c:v>
                </c:pt>
                <c:pt idx="19">
                  <c:v>25.33</c:v>
                </c:pt>
                <c:pt idx="20">
                  <c:v>23.6</c:v>
                </c:pt>
                <c:pt idx="21">
                  <c:v>40.700000000000003</c:v>
                </c:pt>
                <c:pt idx="22">
                  <c:v>41.9</c:v>
                </c:pt>
                <c:pt idx="23">
                  <c:v>43.7</c:v>
                </c:pt>
                <c:pt idx="24">
                  <c:v>37.5</c:v>
                </c:pt>
                <c:pt idx="25">
                  <c:v>50.6</c:v>
                </c:pt>
                <c:pt idx="26">
                  <c:v>62</c:v>
                </c:pt>
                <c:pt idx="27">
                  <c:v>58.5</c:v>
                </c:pt>
                <c:pt idx="28">
                  <c:v>56.9</c:v>
                </c:pt>
                <c:pt idx="29">
                  <c:v>55.6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F4-45D5-828A-CAB75A117B71}"/>
            </c:ext>
          </c:extLst>
        </c:ser>
        <c:ser>
          <c:idx val="3"/>
          <c:order val="3"/>
          <c:tx>
            <c:strRef>
              <c:f>'Stack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Accuracy'!$G$40:$G$69</c:f>
              <c:numCache>
                <c:formatCode>General</c:formatCode>
                <c:ptCount val="30"/>
                <c:pt idx="0">
                  <c:v>70</c:v>
                </c:pt>
                <c:pt idx="1">
                  <c:v>25</c:v>
                </c:pt>
                <c:pt idx="2">
                  <c:v>0</c:v>
                </c:pt>
                <c:pt idx="3">
                  <c:v>0</c:v>
                </c:pt>
                <c:pt idx="4">
                  <c:v>31.25</c:v>
                </c:pt>
                <c:pt idx="5">
                  <c:v>51.1</c:v>
                </c:pt>
                <c:pt idx="6">
                  <c:v>51.2</c:v>
                </c:pt>
                <c:pt idx="7">
                  <c:v>49.3</c:v>
                </c:pt>
                <c:pt idx="8">
                  <c:v>48.5</c:v>
                </c:pt>
                <c:pt idx="9">
                  <c:v>48</c:v>
                </c:pt>
                <c:pt idx="10">
                  <c:v>48.7</c:v>
                </c:pt>
                <c:pt idx="11">
                  <c:v>48.5</c:v>
                </c:pt>
                <c:pt idx="12">
                  <c:v>50.6</c:v>
                </c:pt>
                <c:pt idx="13">
                  <c:v>51.4</c:v>
                </c:pt>
                <c:pt idx="14">
                  <c:v>52.2</c:v>
                </c:pt>
                <c:pt idx="15">
                  <c:v>49.5</c:v>
                </c:pt>
                <c:pt idx="16">
                  <c:v>50.7</c:v>
                </c:pt>
                <c:pt idx="17">
                  <c:v>49.7</c:v>
                </c:pt>
                <c:pt idx="18">
                  <c:v>49</c:v>
                </c:pt>
                <c:pt idx="19">
                  <c:v>48</c:v>
                </c:pt>
                <c:pt idx="20">
                  <c:v>47.1</c:v>
                </c:pt>
                <c:pt idx="21">
                  <c:v>62.8</c:v>
                </c:pt>
                <c:pt idx="22">
                  <c:v>59.2</c:v>
                </c:pt>
                <c:pt idx="23">
                  <c:v>56.7</c:v>
                </c:pt>
                <c:pt idx="24">
                  <c:v>57.8</c:v>
                </c:pt>
                <c:pt idx="25">
                  <c:v>49.4</c:v>
                </c:pt>
                <c:pt idx="26">
                  <c:v>62.6</c:v>
                </c:pt>
                <c:pt idx="27">
                  <c:v>64</c:v>
                </c:pt>
                <c:pt idx="28">
                  <c:v>64.2</c:v>
                </c:pt>
                <c:pt idx="29">
                  <c:v>62.8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F4-45D5-828A-CAB75A117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Accuracy'!$D$76:$D$105</c:f>
              <c:numCache>
                <c:formatCode>General</c:formatCode>
                <c:ptCount val="30"/>
                <c:pt idx="0">
                  <c:v>58.03</c:v>
                </c:pt>
                <c:pt idx="1">
                  <c:v>52.47</c:v>
                </c:pt>
                <c:pt idx="2">
                  <c:v>52.45</c:v>
                </c:pt>
                <c:pt idx="3">
                  <c:v>53.05</c:v>
                </c:pt>
                <c:pt idx="4">
                  <c:v>55.7</c:v>
                </c:pt>
                <c:pt idx="5">
                  <c:v>54.22</c:v>
                </c:pt>
                <c:pt idx="6">
                  <c:v>57.31</c:v>
                </c:pt>
                <c:pt idx="7">
                  <c:v>54.01</c:v>
                </c:pt>
                <c:pt idx="8">
                  <c:v>58.16</c:v>
                </c:pt>
                <c:pt idx="9">
                  <c:v>56.91</c:v>
                </c:pt>
                <c:pt idx="10">
                  <c:v>62.7</c:v>
                </c:pt>
                <c:pt idx="11">
                  <c:v>64.900000000000006</c:v>
                </c:pt>
                <c:pt idx="12">
                  <c:v>60.4</c:v>
                </c:pt>
                <c:pt idx="13">
                  <c:v>65.599999999999994</c:v>
                </c:pt>
                <c:pt idx="14">
                  <c:v>66.069999999999993</c:v>
                </c:pt>
                <c:pt idx="15">
                  <c:v>70</c:v>
                </c:pt>
                <c:pt idx="16">
                  <c:v>68.2</c:v>
                </c:pt>
                <c:pt idx="17">
                  <c:v>67.569999999999993</c:v>
                </c:pt>
                <c:pt idx="18">
                  <c:v>73.87</c:v>
                </c:pt>
                <c:pt idx="19">
                  <c:v>74.55</c:v>
                </c:pt>
                <c:pt idx="20">
                  <c:v>67.900000000000006</c:v>
                </c:pt>
                <c:pt idx="21">
                  <c:v>67.37</c:v>
                </c:pt>
                <c:pt idx="22">
                  <c:v>67.3</c:v>
                </c:pt>
                <c:pt idx="23">
                  <c:v>70.010000000000005</c:v>
                </c:pt>
                <c:pt idx="24">
                  <c:v>73</c:v>
                </c:pt>
                <c:pt idx="25">
                  <c:v>65.400000000000006</c:v>
                </c:pt>
                <c:pt idx="26">
                  <c:v>62.1</c:v>
                </c:pt>
                <c:pt idx="27">
                  <c:v>64.7</c:v>
                </c:pt>
                <c:pt idx="28">
                  <c:v>67.099999999999994</c:v>
                </c:pt>
                <c:pt idx="29">
                  <c:v>64.900000000000006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1-4AD4-9D4A-DD0E5AB1E6A2}"/>
            </c:ext>
          </c:extLst>
        </c:ser>
        <c:ser>
          <c:idx val="1"/>
          <c:order val="1"/>
          <c:tx>
            <c:strRef>
              <c:f>'Stack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Accuracy'!$E$76:$E$105</c:f>
              <c:numCache>
                <c:formatCode>General</c:formatCode>
                <c:ptCount val="30"/>
                <c:pt idx="0">
                  <c:v>56.4</c:v>
                </c:pt>
                <c:pt idx="1">
                  <c:v>51.3</c:v>
                </c:pt>
                <c:pt idx="2">
                  <c:v>51.2</c:v>
                </c:pt>
                <c:pt idx="3">
                  <c:v>53.2</c:v>
                </c:pt>
                <c:pt idx="4">
                  <c:v>52.2</c:v>
                </c:pt>
                <c:pt idx="5">
                  <c:v>61.3</c:v>
                </c:pt>
                <c:pt idx="6">
                  <c:v>58.1</c:v>
                </c:pt>
                <c:pt idx="7">
                  <c:v>60.5</c:v>
                </c:pt>
                <c:pt idx="8">
                  <c:v>61.9</c:v>
                </c:pt>
                <c:pt idx="9">
                  <c:v>63.3</c:v>
                </c:pt>
                <c:pt idx="10">
                  <c:v>60.2</c:v>
                </c:pt>
                <c:pt idx="11">
                  <c:v>56.5</c:v>
                </c:pt>
                <c:pt idx="12">
                  <c:v>57.4</c:v>
                </c:pt>
                <c:pt idx="13">
                  <c:v>56.1</c:v>
                </c:pt>
                <c:pt idx="14">
                  <c:v>55.1</c:v>
                </c:pt>
                <c:pt idx="15">
                  <c:v>65.099999999999994</c:v>
                </c:pt>
                <c:pt idx="16">
                  <c:v>59.3</c:v>
                </c:pt>
                <c:pt idx="17">
                  <c:v>58.3</c:v>
                </c:pt>
                <c:pt idx="18">
                  <c:v>60.4</c:v>
                </c:pt>
                <c:pt idx="19">
                  <c:v>57.1</c:v>
                </c:pt>
                <c:pt idx="20">
                  <c:v>65.5</c:v>
                </c:pt>
                <c:pt idx="21">
                  <c:v>56.5</c:v>
                </c:pt>
                <c:pt idx="22">
                  <c:v>59.2</c:v>
                </c:pt>
                <c:pt idx="23">
                  <c:v>56.9</c:v>
                </c:pt>
                <c:pt idx="24">
                  <c:v>56.4</c:v>
                </c:pt>
                <c:pt idx="25">
                  <c:v>64.099999999999994</c:v>
                </c:pt>
                <c:pt idx="26">
                  <c:v>56.3</c:v>
                </c:pt>
                <c:pt idx="27">
                  <c:v>57</c:v>
                </c:pt>
                <c:pt idx="28">
                  <c:v>54.3</c:v>
                </c:pt>
                <c:pt idx="29">
                  <c:v>55.4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1-4AD4-9D4A-DD0E5AB1E6A2}"/>
            </c:ext>
          </c:extLst>
        </c:ser>
        <c:ser>
          <c:idx val="2"/>
          <c:order val="2"/>
          <c:tx>
            <c:strRef>
              <c:f>'Stack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Accuracy'!$F$76:$F$105</c:f>
              <c:numCache>
                <c:formatCode>General</c:formatCode>
                <c:ptCount val="30"/>
                <c:pt idx="0">
                  <c:v>43.88</c:v>
                </c:pt>
                <c:pt idx="1">
                  <c:v>35.950000000000003</c:v>
                </c:pt>
                <c:pt idx="2">
                  <c:v>34.19</c:v>
                </c:pt>
                <c:pt idx="3">
                  <c:v>29.42</c:v>
                </c:pt>
                <c:pt idx="4">
                  <c:v>27.21</c:v>
                </c:pt>
                <c:pt idx="5">
                  <c:v>28.1</c:v>
                </c:pt>
                <c:pt idx="6">
                  <c:v>27.1</c:v>
                </c:pt>
                <c:pt idx="7">
                  <c:v>33.1</c:v>
                </c:pt>
                <c:pt idx="8">
                  <c:v>31</c:v>
                </c:pt>
                <c:pt idx="9">
                  <c:v>29.4</c:v>
                </c:pt>
                <c:pt idx="10">
                  <c:v>35.9</c:v>
                </c:pt>
                <c:pt idx="11">
                  <c:v>40.4</c:v>
                </c:pt>
                <c:pt idx="12">
                  <c:v>35.4</c:v>
                </c:pt>
                <c:pt idx="13">
                  <c:v>38.200000000000003</c:v>
                </c:pt>
                <c:pt idx="14">
                  <c:v>34.299999999999997</c:v>
                </c:pt>
                <c:pt idx="15">
                  <c:v>30.1</c:v>
                </c:pt>
                <c:pt idx="16">
                  <c:v>28.6</c:v>
                </c:pt>
                <c:pt idx="17">
                  <c:v>28.13</c:v>
                </c:pt>
                <c:pt idx="18">
                  <c:v>25.9</c:v>
                </c:pt>
                <c:pt idx="19">
                  <c:v>30.23</c:v>
                </c:pt>
                <c:pt idx="20">
                  <c:v>50.7</c:v>
                </c:pt>
                <c:pt idx="21">
                  <c:v>58.7</c:v>
                </c:pt>
                <c:pt idx="22">
                  <c:v>55.9</c:v>
                </c:pt>
                <c:pt idx="23">
                  <c:v>55.7</c:v>
                </c:pt>
                <c:pt idx="24">
                  <c:v>56.2</c:v>
                </c:pt>
                <c:pt idx="25">
                  <c:v>50.2</c:v>
                </c:pt>
                <c:pt idx="26">
                  <c:v>61.2</c:v>
                </c:pt>
                <c:pt idx="27">
                  <c:v>57.8</c:v>
                </c:pt>
                <c:pt idx="28">
                  <c:v>55.9</c:v>
                </c:pt>
                <c:pt idx="29">
                  <c:v>54.6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1-4AD4-9D4A-DD0E5AB1E6A2}"/>
            </c:ext>
          </c:extLst>
        </c:ser>
        <c:ser>
          <c:idx val="3"/>
          <c:order val="3"/>
          <c:tx>
            <c:strRef>
              <c:f>'Stack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Accuracy'!$G$76:$G$105</c:f>
              <c:numCache>
                <c:formatCode>General</c:formatCode>
                <c:ptCount val="30"/>
                <c:pt idx="0">
                  <c:v>41.18</c:v>
                </c:pt>
                <c:pt idx="1">
                  <c:v>56.25</c:v>
                </c:pt>
                <c:pt idx="2">
                  <c:v>60</c:v>
                </c:pt>
                <c:pt idx="3">
                  <c:v>66.67</c:v>
                </c:pt>
                <c:pt idx="4">
                  <c:v>100</c:v>
                </c:pt>
                <c:pt idx="5">
                  <c:v>51.1</c:v>
                </c:pt>
                <c:pt idx="6">
                  <c:v>50.9</c:v>
                </c:pt>
                <c:pt idx="7">
                  <c:v>49.5</c:v>
                </c:pt>
                <c:pt idx="8">
                  <c:v>48.5</c:v>
                </c:pt>
                <c:pt idx="9">
                  <c:v>48.1</c:v>
                </c:pt>
                <c:pt idx="10">
                  <c:v>48.7</c:v>
                </c:pt>
                <c:pt idx="11">
                  <c:v>48.9</c:v>
                </c:pt>
                <c:pt idx="12">
                  <c:v>50.5</c:v>
                </c:pt>
                <c:pt idx="13">
                  <c:v>51.5</c:v>
                </c:pt>
                <c:pt idx="14">
                  <c:v>52.2</c:v>
                </c:pt>
                <c:pt idx="15">
                  <c:v>48.7</c:v>
                </c:pt>
                <c:pt idx="16">
                  <c:v>53.8</c:v>
                </c:pt>
                <c:pt idx="17">
                  <c:v>51</c:v>
                </c:pt>
                <c:pt idx="18">
                  <c:v>49.6</c:v>
                </c:pt>
                <c:pt idx="19">
                  <c:v>49.7</c:v>
                </c:pt>
                <c:pt idx="20">
                  <c:v>50.4</c:v>
                </c:pt>
                <c:pt idx="21">
                  <c:v>51.3</c:v>
                </c:pt>
                <c:pt idx="22">
                  <c:v>47.6</c:v>
                </c:pt>
                <c:pt idx="23">
                  <c:v>47.2</c:v>
                </c:pt>
                <c:pt idx="24">
                  <c:v>46.9</c:v>
                </c:pt>
                <c:pt idx="25">
                  <c:v>52.5</c:v>
                </c:pt>
                <c:pt idx="26">
                  <c:v>55.8</c:v>
                </c:pt>
                <c:pt idx="27">
                  <c:v>55.8</c:v>
                </c:pt>
                <c:pt idx="28">
                  <c:v>54.1</c:v>
                </c:pt>
                <c:pt idx="29">
                  <c:v>51.3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C1-4AD4-9D4A-DD0E5AB1E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47.08</c:v>
                </c:pt>
                <c:pt idx="6">
                  <c:v>50.39</c:v>
                </c:pt>
                <c:pt idx="7">
                  <c:v>47.22</c:v>
                </c:pt>
                <c:pt idx="8">
                  <c:v>50.1</c:v>
                </c:pt>
                <c:pt idx="9">
                  <c:v>50.85</c:v>
                </c:pt>
                <c:pt idx="10">
                  <c:v>50.41</c:v>
                </c:pt>
                <c:pt idx="11">
                  <c:v>52.82</c:v>
                </c:pt>
                <c:pt idx="12">
                  <c:v>53.38</c:v>
                </c:pt>
                <c:pt idx="13">
                  <c:v>50.7</c:v>
                </c:pt>
                <c:pt idx="14">
                  <c:v>55.64</c:v>
                </c:pt>
                <c:pt idx="15">
                  <c:v>50.47</c:v>
                </c:pt>
                <c:pt idx="16">
                  <c:v>52.35</c:v>
                </c:pt>
                <c:pt idx="17">
                  <c:v>52.06</c:v>
                </c:pt>
                <c:pt idx="18">
                  <c:v>50.15</c:v>
                </c:pt>
                <c:pt idx="19">
                  <c:v>53.46</c:v>
                </c:pt>
                <c:pt idx="20">
                  <c:v>51.76</c:v>
                </c:pt>
                <c:pt idx="21">
                  <c:v>56.09</c:v>
                </c:pt>
                <c:pt idx="22">
                  <c:v>51.15</c:v>
                </c:pt>
                <c:pt idx="23">
                  <c:v>50.58</c:v>
                </c:pt>
                <c:pt idx="24">
                  <c:v>51.4</c:v>
                </c:pt>
                <c:pt idx="25">
                  <c:v>57.42</c:v>
                </c:pt>
                <c:pt idx="26">
                  <c:v>52.66</c:v>
                </c:pt>
                <c:pt idx="27">
                  <c:v>51.35</c:v>
                </c:pt>
                <c:pt idx="28">
                  <c:v>55.45</c:v>
                </c:pt>
                <c:pt idx="29">
                  <c:v>52.83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2-4ECC-8527-E70C485AE986}"/>
            </c:ext>
          </c:extLst>
        </c:ser>
        <c:ser>
          <c:idx val="1"/>
          <c:order val="1"/>
          <c:tx>
            <c:strRef>
              <c:f>'Stack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50.87</c:v>
                </c:pt>
                <c:pt idx="6">
                  <c:v>55.02</c:v>
                </c:pt>
                <c:pt idx="7">
                  <c:v>53.01</c:v>
                </c:pt>
                <c:pt idx="8">
                  <c:v>54.27</c:v>
                </c:pt>
                <c:pt idx="9">
                  <c:v>56.06</c:v>
                </c:pt>
                <c:pt idx="10">
                  <c:v>50.96</c:v>
                </c:pt>
                <c:pt idx="11">
                  <c:v>49.09</c:v>
                </c:pt>
                <c:pt idx="12">
                  <c:v>51.2</c:v>
                </c:pt>
                <c:pt idx="13">
                  <c:v>50.3</c:v>
                </c:pt>
                <c:pt idx="14">
                  <c:v>50.55</c:v>
                </c:pt>
                <c:pt idx="15">
                  <c:v>49.95</c:v>
                </c:pt>
                <c:pt idx="16">
                  <c:v>51.76</c:v>
                </c:pt>
                <c:pt idx="17">
                  <c:v>49.3</c:v>
                </c:pt>
                <c:pt idx="18">
                  <c:v>48.8</c:v>
                </c:pt>
                <c:pt idx="19">
                  <c:v>49.25</c:v>
                </c:pt>
                <c:pt idx="20">
                  <c:v>51.2</c:v>
                </c:pt>
                <c:pt idx="21">
                  <c:v>56.36</c:v>
                </c:pt>
                <c:pt idx="22">
                  <c:v>50.8</c:v>
                </c:pt>
                <c:pt idx="23">
                  <c:v>51.3</c:v>
                </c:pt>
                <c:pt idx="24">
                  <c:v>54.4</c:v>
                </c:pt>
                <c:pt idx="25">
                  <c:v>52.2</c:v>
                </c:pt>
                <c:pt idx="26">
                  <c:v>47.6</c:v>
                </c:pt>
                <c:pt idx="27">
                  <c:v>50.3</c:v>
                </c:pt>
                <c:pt idx="28">
                  <c:v>49.5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2-4ECC-8527-E70C485AE986}"/>
            </c:ext>
          </c:extLst>
        </c:ser>
        <c:ser>
          <c:idx val="2"/>
          <c:order val="2"/>
          <c:tx>
            <c:strRef>
              <c:f>'Stack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37.6</c:v>
                </c:pt>
                <c:pt idx="6">
                  <c:v>36.130000000000003</c:v>
                </c:pt>
                <c:pt idx="7">
                  <c:v>32.799999999999997</c:v>
                </c:pt>
                <c:pt idx="8">
                  <c:v>35.97</c:v>
                </c:pt>
                <c:pt idx="9">
                  <c:v>34.229999999999997</c:v>
                </c:pt>
                <c:pt idx="10">
                  <c:v>24.5</c:v>
                </c:pt>
                <c:pt idx="11">
                  <c:v>27.05</c:v>
                </c:pt>
                <c:pt idx="12">
                  <c:v>28.9</c:v>
                </c:pt>
                <c:pt idx="13">
                  <c:v>27.53</c:v>
                </c:pt>
                <c:pt idx="14">
                  <c:v>29.7</c:v>
                </c:pt>
                <c:pt idx="15">
                  <c:v>24.3</c:v>
                </c:pt>
                <c:pt idx="16">
                  <c:v>29.84</c:v>
                </c:pt>
                <c:pt idx="17">
                  <c:v>23.7</c:v>
                </c:pt>
                <c:pt idx="18">
                  <c:v>27.98</c:v>
                </c:pt>
                <c:pt idx="19">
                  <c:v>27.2</c:v>
                </c:pt>
                <c:pt idx="20">
                  <c:v>27</c:v>
                </c:pt>
                <c:pt idx="21">
                  <c:v>32.299999999999997</c:v>
                </c:pt>
                <c:pt idx="22">
                  <c:v>33.1</c:v>
                </c:pt>
                <c:pt idx="23">
                  <c:v>35.5</c:v>
                </c:pt>
                <c:pt idx="24">
                  <c:v>35.4</c:v>
                </c:pt>
                <c:pt idx="25">
                  <c:v>49.9</c:v>
                </c:pt>
                <c:pt idx="26">
                  <c:v>57.67</c:v>
                </c:pt>
                <c:pt idx="27">
                  <c:v>54.7</c:v>
                </c:pt>
                <c:pt idx="28">
                  <c:v>54.15</c:v>
                </c:pt>
                <c:pt idx="29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2-4ECC-8527-E70C485AE986}"/>
            </c:ext>
          </c:extLst>
        </c:ser>
        <c:ser>
          <c:idx val="3"/>
          <c:order val="3"/>
          <c:tx>
            <c:strRef>
              <c:f>'Stack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Accuracy'!$G$112:$G$141</c:f>
              <c:numCache>
                <c:formatCode>General</c:formatCode>
                <c:ptCount val="30"/>
                <c:pt idx="0">
                  <c:v>42.03</c:v>
                </c:pt>
                <c:pt idx="1">
                  <c:v>40.29</c:v>
                </c:pt>
                <c:pt idx="2">
                  <c:v>38.31</c:v>
                </c:pt>
                <c:pt idx="3">
                  <c:v>37.82</c:v>
                </c:pt>
                <c:pt idx="4">
                  <c:v>40.17</c:v>
                </c:pt>
                <c:pt idx="5">
                  <c:v>51.3</c:v>
                </c:pt>
                <c:pt idx="6">
                  <c:v>45.4</c:v>
                </c:pt>
                <c:pt idx="7">
                  <c:v>42.4</c:v>
                </c:pt>
                <c:pt idx="8">
                  <c:v>36</c:v>
                </c:pt>
                <c:pt idx="9">
                  <c:v>37.1</c:v>
                </c:pt>
                <c:pt idx="10">
                  <c:v>49.7</c:v>
                </c:pt>
                <c:pt idx="11">
                  <c:v>48.7</c:v>
                </c:pt>
                <c:pt idx="12">
                  <c:v>50.7</c:v>
                </c:pt>
                <c:pt idx="13">
                  <c:v>51.4</c:v>
                </c:pt>
                <c:pt idx="14">
                  <c:v>51.9</c:v>
                </c:pt>
                <c:pt idx="15">
                  <c:v>48.9</c:v>
                </c:pt>
                <c:pt idx="16">
                  <c:v>54.9</c:v>
                </c:pt>
                <c:pt idx="17">
                  <c:v>52.1</c:v>
                </c:pt>
                <c:pt idx="18">
                  <c:v>50.6</c:v>
                </c:pt>
                <c:pt idx="19">
                  <c:v>50.3</c:v>
                </c:pt>
                <c:pt idx="20">
                  <c:v>47.5</c:v>
                </c:pt>
                <c:pt idx="21">
                  <c:v>67.599999999999994</c:v>
                </c:pt>
                <c:pt idx="22">
                  <c:v>61.8</c:v>
                </c:pt>
                <c:pt idx="23">
                  <c:v>58.2</c:v>
                </c:pt>
                <c:pt idx="24">
                  <c:v>57.7</c:v>
                </c:pt>
                <c:pt idx="25">
                  <c:v>48.6</c:v>
                </c:pt>
                <c:pt idx="26">
                  <c:v>76.2</c:v>
                </c:pt>
                <c:pt idx="27">
                  <c:v>72.099999999999994</c:v>
                </c:pt>
                <c:pt idx="28">
                  <c:v>73.099999999999994</c:v>
                </c:pt>
                <c:pt idx="29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42-4ECC-8527-E70C485AE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Accuracy'!$D$148:$D$177</c:f>
              <c:numCache>
                <c:formatCode>General</c:formatCode>
                <c:ptCount val="30"/>
                <c:pt idx="0">
                  <c:v>64.48</c:v>
                </c:pt>
                <c:pt idx="1">
                  <c:v>53.8</c:v>
                </c:pt>
                <c:pt idx="2">
                  <c:v>56.57</c:v>
                </c:pt>
                <c:pt idx="3">
                  <c:v>56.6</c:v>
                </c:pt>
                <c:pt idx="4">
                  <c:v>56.11</c:v>
                </c:pt>
                <c:pt idx="5">
                  <c:v>58.1</c:v>
                </c:pt>
                <c:pt idx="6">
                  <c:v>62.56</c:v>
                </c:pt>
                <c:pt idx="7">
                  <c:v>62.86</c:v>
                </c:pt>
                <c:pt idx="8">
                  <c:v>64.900000000000006</c:v>
                </c:pt>
                <c:pt idx="9">
                  <c:v>67</c:v>
                </c:pt>
                <c:pt idx="10">
                  <c:v>69.099999999999994</c:v>
                </c:pt>
                <c:pt idx="11">
                  <c:v>62.56</c:v>
                </c:pt>
                <c:pt idx="12">
                  <c:v>63.39</c:v>
                </c:pt>
                <c:pt idx="13">
                  <c:v>61.92</c:v>
                </c:pt>
                <c:pt idx="14">
                  <c:v>66.47</c:v>
                </c:pt>
                <c:pt idx="15">
                  <c:v>72.2</c:v>
                </c:pt>
                <c:pt idx="16">
                  <c:v>70.87</c:v>
                </c:pt>
                <c:pt idx="17">
                  <c:v>70.34</c:v>
                </c:pt>
                <c:pt idx="18">
                  <c:v>71.7</c:v>
                </c:pt>
                <c:pt idx="19">
                  <c:v>75.78</c:v>
                </c:pt>
                <c:pt idx="20">
                  <c:v>70</c:v>
                </c:pt>
                <c:pt idx="21">
                  <c:v>66.900000000000006</c:v>
                </c:pt>
                <c:pt idx="22">
                  <c:v>68.099999999999994</c:v>
                </c:pt>
                <c:pt idx="23">
                  <c:v>67.900000000000006</c:v>
                </c:pt>
                <c:pt idx="24">
                  <c:v>71.37</c:v>
                </c:pt>
                <c:pt idx="25">
                  <c:v>67.599999999999994</c:v>
                </c:pt>
                <c:pt idx="26">
                  <c:v>65.3</c:v>
                </c:pt>
                <c:pt idx="27">
                  <c:v>66.3</c:v>
                </c:pt>
                <c:pt idx="28">
                  <c:v>68.67</c:v>
                </c:pt>
                <c:pt idx="29">
                  <c:v>67.27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F-4296-8179-44A24E65769E}"/>
            </c:ext>
          </c:extLst>
        </c:ser>
        <c:ser>
          <c:idx val="1"/>
          <c:order val="1"/>
          <c:tx>
            <c:strRef>
              <c:f>'Stack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Accuracy'!$E$148:$E$177</c:f>
              <c:numCache>
                <c:formatCode>General</c:formatCode>
                <c:ptCount val="30"/>
                <c:pt idx="0">
                  <c:v>58.87</c:v>
                </c:pt>
                <c:pt idx="1">
                  <c:v>66.33</c:v>
                </c:pt>
                <c:pt idx="2">
                  <c:v>67.72</c:v>
                </c:pt>
                <c:pt idx="3">
                  <c:v>65.77</c:v>
                </c:pt>
                <c:pt idx="4">
                  <c:v>65.36</c:v>
                </c:pt>
                <c:pt idx="5">
                  <c:v>59.2</c:v>
                </c:pt>
                <c:pt idx="6">
                  <c:v>61.6</c:v>
                </c:pt>
                <c:pt idx="7">
                  <c:v>57.5</c:v>
                </c:pt>
                <c:pt idx="8">
                  <c:v>58.2</c:v>
                </c:pt>
                <c:pt idx="9">
                  <c:v>57.2</c:v>
                </c:pt>
                <c:pt idx="10">
                  <c:v>61.8</c:v>
                </c:pt>
                <c:pt idx="11">
                  <c:v>51.1</c:v>
                </c:pt>
                <c:pt idx="12">
                  <c:v>51.6</c:v>
                </c:pt>
                <c:pt idx="13">
                  <c:v>49</c:v>
                </c:pt>
                <c:pt idx="14">
                  <c:v>49.9</c:v>
                </c:pt>
                <c:pt idx="15">
                  <c:v>63.5</c:v>
                </c:pt>
                <c:pt idx="16">
                  <c:v>53</c:v>
                </c:pt>
                <c:pt idx="17">
                  <c:v>54.1</c:v>
                </c:pt>
                <c:pt idx="18">
                  <c:v>51.6</c:v>
                </c:pt>
                <c:pt idx="19">
                  <c:v>51.5</c:v>
                </c:pt>
                <c:pt idx="20">
                  <c:v>63.8</c:v>
                </c:pt>
                <c:pt idx="21">
                  <c:v>53.5</c:v>
                </c:pt>
                <c:pt idx="22">
                  <c:v>51.8</c:v>
                </c:pt>
                <c:pt idx="23">
                  <c:v>50.9</c:v>
                </c:pt>
                <c:pt idx="24">
                  <c:v>49.9</c:v>
                </c:pt>
                <c:pt idx="25">
                  <c:v>63.2</c:v>
                </c:pt>
                <c:pt idx="26">
                  <c:v>52.3</c:v>
                </c:pt>
                <c:pt idx="27">
                  <c:v>49.4</c:v>
                </c:pt>
                <c:pt idx="28">
                  <c:v>51.5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F-4296-8179-44A24E65769E}"/>
            </c:ext>
          </c:extLst>
        </c:ser>
        <c:ser>
          <c:idx val="2"/>
          <c:order val="2"/>
          <c:tx>
            <c:strRef>
              <c:f>'Stack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Accuracy'!$F$148:$F$177</c:f>
              <c:numCache>
                <c:formatCode>General</c:formatCode>
                <c:ptCount val="30"/>
                <c:pt idx="0">
                  <c:v>53.6</c:v>
                </c:pt>
                <c:pt idx="1">
                  <c:v>51.9</c:v>
                </c:pt>
                <c:pt idx="2">
                  <c:v>53.85</c:v>
                </c:pt>
                <c:pt idx="3">
                  <c:v>50.35</c:v>
                </c:pt>
                <c:pt idx="4">
                  <c:v>47.39</c:v>
                </c:pt>
                <c:pt idx="5">
                  <c:v>40.6</c:v>
                </c:pt>
                <c:pt idx="6">
                  <c:v>29.63</c:v>
                </c:pt>
                <c:pt idx="7">
                  <c:v>30.9</c:v>
                </c:pt>
                <c:pt idx="8">
                  <c:v>31.1</c:v>
                </c:pt>
                <c:pt idx="9">
                  <c:v>28.89</c:v>
                </c:pt>
                <c:pt idx="10">
                  <c:v>40.4</c:v>
                </c:pt>
                <c:pt idx="11">
                  <c:v>32.200000000000003</c:v>
                </c:pt>
                <c:pt idx="12">
                  <c:v>34.6</c:v>
                </c:pt>
                <c:pt idx="13">
                  <c:v>32.6</c:v>
                </c:pt>
                <c:pt idx="14">
                  <c:v>31.7</c:v>
                </c:pt>
                <c:pt idx="15">
                  <c:v>40.299999999999997</c:v>
                </c:pt>
                <c:pt idx="16">
                  <c:v>30.2</c:v>
                </c:pt>
                <c:pt idx="17">
                  <c:v>28.9</c:v>
                </c:pt>
                <c:pt idx="18">
                  <c:v>30.53</c:v>
                </c:pt>
                <c:pt idx="19">
                  <c:v>31.2</c:v>
                </c:pt>
                <c:pt idx="20">
                  <c:v>39.4</c:v>
                </c:pt>
                <c:pt idx="21">
                  <c:v>54.2</c:v>
                </c:pt>
                <c:pt idx="22">
                  <c:v>52.9</c:v>
                </c:pt>
                <c:pt idx="23">
                  <c:v>55.9</c:v>
                </c:pt>
                <c:pt idx="24">
                  <c:v>52.6</c:v>
                </c:pt>
                <c:pt idx="25">
                  <c:v>52.5</c:v>
                </c:pt>
                <c:pt idx="26">
                  <c:v>65.599999999999994</c:v>
                </c:pt>
                <c:pt idx="27">
                  <c:v>63.1</c:v>
                </c:pt>
                <c:pt idx="28">
                  <c:v>62</c:v>
                </c:pt>
                <c:pt idx="29">
                  <c:v>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F-4296-8179-44A24E65769E}"/>
            </c:ext>
          </c:extLst>
        </c:ser>
        <c:ser>
          <c:idx val="3"/>
          <c:order val="3"/>
          <c:tx>
            <c:strRef>
              <c:f>'Stack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51.1</c:v>
                </c:pt>
                <c:pt idx="6">
                  <c:v>51.1</c:v>
                </c:pt>
                <c:pt idx="7">
                  <c:v>49.5</c:v>
                </c:pt>
                <c:pt idx="8">
                  <c:v>48.2</c:v>
                </c:pt>
                <c:pt idx="9">
                  <c:v>47.1</c:v>
                </c:pt>
                <c:pt idx="10">
                  <c:v>48.9</c:v>
                </c:pt>
                <c:pt idx="11">
                  <c:v>48.5</c:v>
                </c:pt>
                <c:pt idx="12">
                  <c:v>50.7</c:v>
                </c:pt>
                <c:pt idx="13">
                  <c:v>51.7</c:v>
                </c:pt>
                <c:pt idx="14">
                  <c:v>52.1</c:v>
                </c:pt>
                <c:pt idx="15">
                  <c:v>49.8</c:v>
                </c:pt>
                <c:pt idx="16">
                  <c:v>51.2</c:v>
                </c:pt>
                <c:pt idx="17">
                  <c:v>49.4</c:v>
                </c:pt>
                <c:pt idx="18">
                  <c:v>49</c:v>
                </c:pt>
                <c:pt idx="19">
                  <c:v>48.2</c:v>
                </c:pt>
                <c:pt idx="20">
                  <c:v>48.1</c:v>
                </c:pt>
                <c:pt idx="21">
                  <c:v>68.599999999999994</c:v>
                </c:pt>
                <c:pt idx="22">
                  <c:v>65.5</c:v>
                </c:pt>
                <c:pt idx="23">
                  <c:v>66.7</c:v>
                </c:pt>
                <c:pt idx="24">
                  <c:v>67</c:v>
                </c:pt>
                <c:pt idx="25">
                  <c:v>49.4</c:v>
                </c:pt>
                <c:pt idx="26">
                  <c:v>60.9</c:v>
                </c:pt>
                <c:pt idx="27">
                  <c:v>62.3</c:v>
                </c:pt>
                <c:pt idx="28">
                  <c:v>60.7</c:v>
                </c:pt>
                <c:pt idx="29">
                  <c:v>60.1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2F-4296-8179-44A24E657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Accuracy'!$D$184:$D$213</c:f>
              <c:numCache>
                <c:formatCode>General</c:formatCode>
                <c:ptCount val="30"/>
                <c:pt idx="0">
                  <c:v>53.28</c:v>
                </c:pt>
                <c:pt idx="1">
                  <c:v>53.84</c:v>
                </c:pt>
                <c:pt idx="2">
                  <c:v>53.54</c:v>
                </c:pt>
                <c:pt idx="3">
                  <c:v>52.22</c:v>
                </c:pt>
                <c:pt idx="4">
                  <c:v>52.81</c:v>
                </c:pt>
                <c:pt idx="5">
                  <c:v>57.76</c:v>
                </c:pt>
                <c:pt idx="6">
                  <c:v>71.47</c:v>
                </c:pt>
                <c:pt idx="7">
                  <c:v>67</c:v>
                </c:pt>
                <c:pt idx="8">
                  <c:v>68.099999999999994</c:v>
                </c:pt>
                <c:pt idx="9">
                  <c:v>69.98</c:v>
                </c:pt>
                <c:pt idx="10">
                  <c:v>62.46</c:v>
                </c:pt>
                <c:pt idx="11">
                  <c:v>59.4</c:v>
                </c:pt>
                <c:pt idx="12">
                  <c:v>62.41</c:v>
                </c:pt>
                <c:pt idx="13">
                  <c:v>65.099999999999994</c:v>
                </c:pt>
                <c:pt idx="14">
                  <c:v>65.86</c:v>
                </c:pt>
                <c:pt idx="15">
                  <c:v>66.569999999999993</c:v>
                </c:pt>
                <c:pt idx="16">
                  <c:v>67.13</c:v>
                </c:pt>
                <c:pt idx="17">
                  <c:v>69.3</c:v>
                </c:pt>
                <c:pt idx="18">
                  <c:v>67.94</c:v>
                </c:pt>
                <c:pt idx="19">
                  <c:v>66.77</c:v>
                </c:pt>
                <c:pt idx="20">
                  <c:v>69.849999999999994</c:v>
                </c:pt>
                <c:pt idx="21">
                  <c:v>70.239999999999995</c:v>
                </c:pt>
                <c:pt idx="22">
                  <c:v>71.75</c:v>
                </c:pt>
                <c:pt idx="23">
                  <c:v>68.72</c:v>
                </c:pt>
                <c:pt idx="24">
                  <c:v>72.040000000000006</c:v>
                </c:pt>
                <c:pt idx="25">
                  <c:v>69.239999999999995</c:v>
                </c:pt>
                <c:pt idx="26">
                  <c:v>69.31</c:v>
                </c:pt>
                <c:pt idx="27">
                  <c:v>71.3</c:v>
                </c:pt>
                <c:pt idx="28">
                  <c:v>69.92</c:v>
                </c:pt>
                <c:pt idx="29">
                  <c:v>73.17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A-4004-9502-B54FFA40E7DF}"/>
            </c:ext>
          </c:extLst>
        </c:ser>
        <c:ser>
          <c:idx val="1"/>
          <c:order val="1"/>
          <c:tx>
            <c:strRef>
              <c:f>'Stack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Accuracy'!$E$184:$E$213</c:f>
              <c:numCache>
                <c:formatCode>General</c:formatCode>
                <c:ptCount val="30"/>
                <c:pt idx="0">
                  <c:v>50.77</c:v>
                </c:pt>
                <c:pt idx="1">
                  <c:v>52.89</c:v>
                </c:pt>
                <c:pt idx="2">
                  <c:v>49.75</c:v>
                </c:pt>
                <c:pt idx="3">
                  <c:v>49.93</c:v>
                </c:pt>
                <c:pt idx="4">
                  <c:v>53.95</c:v>
                </c:pt>
                <c:pt idx="5">
                  <c:v>91.2</c:v>
                </c:pt>
                <c:pt idx="6">
                  <c:v>81.33</c:v>
                </c:pt>
                <c:pt idx="7">
                  <c:v>71.64</c:v>
                </c:pt>
                <c:pt idx="8">
                  <c:v>71.72</c:v>
                </c:pt>
                <c:pt idx="9">
                  <c:v>69.22</c:v>
                </c:pt>
                <c:pt idx="10">
                  <c:v>91.2</c:v>
                </c:pt>
                <c:pt idx="11">
                  <c:v>80.98</c:v>
                </c:pt>
                <c:pt idx="12">
                  <c:v>72.09</c:v>
                </c:pt>
                <c:pt idx="13">
                  <c:v>70.239999999999995</c:v>
                </c:pt>
                <c:pt idx="14">
                  <c:v>67.31</c:v>
                </c:pt>
                <c:pt idx="15">
                  <c:v>91</c:v>
                </c:pt>
                <c:pt idx="16">
                  <c:v>81.459999999999994</c:v>
                </c:pt>
                <c:pt idx="17">
                  <c:v>71.989999999999995</c:v>
                </c:pt>
                <c:pt idx="18">
                  <c:v>70.64</c:v>
                </c:pt>
                <c:pt idx="19">
                  <c:v>67.88</c:v>
                </c:pt>
                <c:pt idx="20">
                  <c:v>91.6</c:v>
                </c:pt>
                <c:pt idx="21">
                  <c:v>80.900000000000006</c:v>
                </c:pt>
                <c:pt idx="22">
                  <c:v>71.67</c:v>
                </c:pt>
                <c:pt idx="23">
                  <c:v>68.7</c:v>
                </c:pt>
                <c:pt idx="24">
                  <c:v>64.25</c:v>
                </c:pt>
                <c:pt idx="25">
                  <c:v>91.9</c:v>
                </c:pt>
                <c:pt idx="26">
                  <c:v>81.8</c:v>
                </c:pt>
                <c:pt idx="27">
                  <c:v>71</c:v>
                </c:pt>
                <c:pt idx="28">
                  <c:v>69.599999999999994</c:v>
                </c:pt>
                <c:pt idx="29">
                  <c:v>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6A-4004-9502-B54FFA40E7DF}"/>
            </c:ext>
          </c:extLst>
        </c:ser>
        <c:ser>
          <c:idx val="2"/>
          <c:order val="2"/>
          <c:tx>
            <c:strRef>
              <c:f>'Stack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Accuracy'!$F$184:$F$213</c:f>
              <c:numCache>
                <c:formatCode>General</c:formatCode>
                <c:ptCount val="30"/>
                <c:pt idx="0">
                  <c:v>50.81</c:v>
                </c:pt>
                <c:pt idx="1">
                  <c:v>56.56</c:v>
                </c:pt>
                <c:pt idx="2">
                  <c:v>50.91</c:v>
                </c:pt>
                <c:pt idx="3">
                  <c:v>52.24</c:v>
                </c:pt>
                <c:pt idx="4">
                  <c:v>51.87</c:v>
                </c:pt>
                <c:pt idx="5">
                  <c:v>58.3</c:v>
                </c:pt>
                <c:pt idx="6">
                  <c:v>53.5</c:v>
                </c:pt>
                <c:pt idx="7">
                  <c:v>54.7</c:v>
                </c:pt>
                <c:pt idx="8">
                  <c:v>51.85</c:v>
                </c:pt>
                <c:pt idx="9">
                  <c:v>53.1</c:v>
                </c:pt>
                <c:pt idx="10">
                  <c:v>56.9</c:v>
                </c:pt>
                <c:pt idx="11">
                  <c:v>54.1</c:v>
                </c:pt>
                <c:pt idx="12">
                  <c:v>52.3</c:v>
                </c:pt>
                <c:pt idx="13">
                  <c:v>52.35</c:v>
                </c:pt>
                <c:pt idx="14">
                  <c:v>53.1</c:v>
                </c:pt>
                <c:pt idx="15">
                  <c:v>58.1</c:v>
                </c:pt>
                <c:pt idx="16">
                  <c:v>55.3</c:v>
                </c:pt>
                <c:pt idx="17">
                  <c:v>54.5</c:v>
                </c:pt>
                <c:pt idx="18">
                  <c:v>55</c:v>
                </c:pt>
                <c:pt idx="19">
                  <c:v>53.95</c:v>
                </c:pt>
                <c:pt idx="20">
                  <c:v>57.5</c:v>
                </c:pt>
                <c:pt idx="21">
                  <c:v>52.5</c:v>
                </c:pt>
                <c:pt idx="22">
                  <c:v>53.3</c:v>
                </c:pt>
                <c:pt idx="23">
                  <c:v>54.4</c:v>
                </c:pt>
                <c:pt idx="24">
                  <c:v>48.5</c:v>
                </c:pt>
                <c:pt idx="25">
                  <c:v>52.1</c:v>
                </c:pt>
                <c:pt idx="26">
                  <c:v>51</c:v>
                </c:pt>
                <c:pt idx="27">
                  <c:v>49.9</c:v>
                </c:pt>
                <c:pt idx="28">
                  <c:v>52.5</c:v>
                </c:pt>
                <c:pt idx="2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6A-4004-9502-B54FFA40E7DF}"/>
            </c:ext>
          </c:extLst>
        </c:ser>
        <c:ser>
          <c:idx val="3"/>
          <c:order val="3"/>
          <c:tx>
            <c:strRef>
              <c:f>'Stack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Accuracy'!$G$184:$G$213</c:f>
              <c:numCache>
                <c:formatCode>General</c:formatCode>
                <c:ptCount val="30"/>
                <c:pt idx="0">
                  <c:v>44.44</c:v>
                </c:pt>
                <c:pt idx="1">
                  <c:v>60</c:v>
                </c:pt>
                <c:pt idx="2">
                  <c:v>0</c:v>
                </c:pt>
                <c:pt idx="3">
                  <c:v>0</c:v>
                </c:pt>
                <c:pt idx="4">
                  <c:v>23.53</c:v>
                </c:pt>
                <c:pt idx="5">
                  <c:v>50.4</c:v>
                </c:pt>
                <c:pt idx="6">
                  <c:v>56.4</c:v>
                </c:pt>
                <c:pt idx="7">
                  <c:v>53.6</c:v>
                </c:pt>
                <c:pt idx="8">
                  <c:v>51.4</c:v>
                </c:pt>
                <c:pt idx="9">
                  <c:v>51.2</c:v>
                </c:pt>
                <c:pt idx="10">
                  <c:v>49.3</c:v>
                </c:pt>
                <c:pt idx="11">
                  <c:v>49.7</c:v>
                </c:pt>
                <c:pt idx="12">
                  <c:v>48.7</c:v>
                </c:pt>
                <c:pt idx="13">
                  <c:v>50.7</c:v>
                </c:pt>
                <c:pt idx="14">
                  <c:v>49.5</c:v>
                </c:pt>
                <c:pt idx="15">
                  <c:v>49.5</c:v>
                </c:pt>
                <c:pt idx="16">
                  <c:v>49.55</c:v>
                </c:pt>
                <c:pt idx="17">
                  <c:v>48.2</c:v>
                </c:pt>
                <c:pt idx="18">
                  <c:v>49.5</c:v>
                </c:pt>
                <c:pt idx="19">
                  <c:v>53.3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6A-4004-9502-B54FFA40E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Accuracy'!$D$220:$D$249</c:f>
              <c:numCache>
                <c:formatCode>General</c:formatCode>
                <c:ptCount val="30"/>
                <c:pt idx="0">
                  <c:v>51.23</c:v>
                </c:pt>
                <c:pt idx="1">
                  <c:v>50.06</c:v>
                </c:pt>
                <c:pt idx="2">
                  <c:v>50.6</c:v>
                </c:pt>
                <c:pt idx="3">
                  <c:v>47.7</c:v>
                </c:pt>
                <c:pt idx="4">
                  <c:v>52.26</c:v>
                </c:pt>
                <c:pt idx="5">
                  <c:v>56.73</c:v>
                </c:pt>
                <c:pt idx="6">
                  <c:v>87.21</c:v>
                </c:pt>
                <c:pt idx="7">
                  <c:v>84.69</c:v>
                </c:pt>
                <c:pt idx="8">
                  <c:v>86.71</c:v>
                </c:pt>
                <c:pt idx="9">
                  <c:v>83.5</c:v>
                </c:pt>
                <c:pt idx="10">
                  <c:v>62.79</c:v>
                </c:pt>
                <c:pt idx="11">
                  <c:v>79.760000000000005</c:v>
                </c:pt>
                <c:pt idx="12">
                  <c:v>71.260000000000005</c:v>
                </c:pt>
                <c:pt idx="13">
                  <c:v>71.489999999999995</c:v>
                </c:pt>
                <c:pt idx="14">
                  <c:v>76.48</c:v>
                </c:pt>
                <c:pt idx="15">
                  <c:v>68.61</c:v>
                </c:pt>
                <c:pt idx="16">
                  <c:v>75.88</c:v>
                </c:pt>
                <c:pt idx="17">
                  <c:v>75.180000000000007</c:v>
                </c:pt>
                <c:pt idx="18">
                  <c:v>70.3</c:v>
                </c:pt>
                <c:pt idx="19">
                  <c:v>71.099999999999994</c:v>
                </c:pt>
                <c:pt idx="20">
                  <c:v>68.040000000000006</c:v>
                </c:pt>
                <c:pt idx="21">
                  <c:v>73.599999999999994</c:v>
                </c:pt>
                <c:pt idx="22">
                  <c:v>76.03</c:v>
                </c:pt>
                <c:pt idx="23">
                  <c:v>73.27</c:v>
                </c:pt>
                <c:pt idx="24">
                  <c:v>74.95</c:v>
                </c:pt>
                <c:pt idx="25">
                  <c:v>68.680000000000007</c:v>
                </c:pt>
                <c:pt idx="26">
                  <c:v>71.430000000000007</c:v>
                </c:pt>
                <c:pt idx="27">
                  <c:v>73.88</c:v>
                </c:pt>
                <c:pt idx="28">
                  <c:v>73.040000000000006</c:v>
                </c:pt>
                <c:pt idx="29">
                  <c:v>75.760000000000005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4C-4CEB-9B34-E27663C597D6}"/>
            </c:ext>
          </c:extLst>
        </c:ser>
        <c:ser>
          <c:idx val="1"/>
          <c:order val="1"/>
          <c:tx>
            <c:strRef>
              <c:f>'Stack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Accuracy'!$E$220:$E$249</c:f>
              <c:numCache>
                <c:formatCode>General</c:formatCode>
                <c:ptCount val="30"/>
                <c:pt idx="0">
                  <c:v>48</c:v>
                </c:pt>
                <c:pt idx="1">
                  <c:v>51.1</c:v>
                </c:pt>
                <c:pt idx="2">
                  <c:v>49.79</c:v>
                </c:pt>
                <c:pt idx="3">
                  <c:v>49.89</c:v>
                </c:pt>
                <c:pt idx="4">
                  <c:v>51.35</c:v>
                </c:pt>
                <c:pt idx="5">
                  <c:v>48.37</c:v>
                </c:pt>
                <c:pt idx="6">
                  <c:v>51.39</c:v>
                </c:pt>
                <c:pt idx="7">
                  <c:v>49.54</c:v>
                </c:pt>
                <c:pt idx="8">
                  <c:v>49.85</c:v>
                </c:pt>
                <c:pt idx="9">
                  <c:v>51.89</c:v>
                </c:pt>
                <c:pt idx="10">
                  <c:v>49.49</c:v>
                </c:pt>
                <c:pt idx="11">
                  <c:v>51.94</c:v>
                </c:pt>
                <c:pt idx="12">
                  <c:v>49.85</c:v>
                </c:pt>
                <c:pt idx="13">
                  <c:v>50.2</c:v>
                </c:pt>
                <c:pt idx="14">
                  <c:v>52.6</c:v>
                </c:pt>
                <c:pt idx="15">
                  <c:v>47.29</c:v>
                </c:pt>
                <c:pt idx="16">
                  <c:v>54.24</c:v>
                </c:pt>
                <c:pt idx="17">
                  <c:v>49.95</c:v>
                </c:pt>
                <c:pt idx="18">
                  <c:v>49.6</c:v>
                </c:pt>
                <c:pt idx="19">
                  <c:v>52.53</c:v>
                </c:pt>
                <c:pt idx="20">
                  <c:v>51.96</c:v>
                </c:pt>
                <c:pt idx="21">
                  <c:v>52.05</c:v>
                </c:pt>
                <c:pt idx="22">
                  <c:v>50.76</c:v>
                </c:pt>
                <c:pt idx="23">
                  <c:v>50.95</c:v>
                </c:pt>
                <c:pt idx="24">
                  <c:v>53.46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4C-4CEB-9B34-E27663C597D6}"/>
            </c:ext>
          </c:extLst>
        </c:ser>
        <c:ser>
          <c:idx val="2"/>
          <c:order val="2"/>
          <c:tx>
            <c:strRef>
              <c:f>'Stack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Accuracy'!$F$220:$F$249</c:f>
              <c:numCache>
                <c:formatCode>General</c:formatCode>
                <c:ptCount val="30"/>
                <c:pt idx="0">
                  <c:v>49.45</c:v>
                </c:pt>
                <c:pt idx="1">
                  <c:v>52.59</c:v>
                </c:pt>
                <c:pt idx="2">
                  <c:v>49.19</c:v>
                </c:pt>
                <c:pt idx="3">
                  <c:v>48.83</c:v>
                </c:pt>
                <c:pt idx="4">
                  <c:v>51.95</c:v>
                </c:pt>
                <c:pt idx="5">
                  <c:v>51.71</c:v>
                </c:pt>
                <c:pt idx="6">
                  <c:v>51.64</c:v>
                </c:pt>
                <c:pt idx="7">
                  <c:v>48.67</c:v>
                </c:pt>
                <c:pt idx="8">
                  <c:v>50.87</c:v>
                </c:pt>
                <c:pt idx="9">
                  <c:v>48.9</c:v>
                </c:pt>
                <c:pt idx="10">
                  <c:v>51.11</c:v>
                </c:pt>
                <c:pt idx="11">
                  <c:v>51.07</c:v>
                </c:pt>
                <c:pt idx="12">
                  <c:v>47.72</c:v>
                </c:pt>
                <c:pt idx="13">
                  <c:v>49.29</c:v>
                </c:pt>
                <c:pt idx="14">
                  <c:v>49.37</c:v>
                </c:pt>
                <c:pt idx="15">
                  <c:v>49.48</c:v>
                </c:pt>
                <c:pt idx="16">
                  <c:v>46.78</c:v>
                </c:pt>
                <c:pt idx="17">
                  <c:v>50.6</c:v>
                </c:pt>
                <c:pt idx="18">
                  <c:v>49.16</c:v>
                </c:pt>
                <c:pt idx="19">
                  <c:v>47.36</c:v>
                </c:pt>
                <c:pt idx="20">
                  <c:v>51.86</c:v>
                </c:pt>
                <c:pt idx="21">
                  <c:v>48.2</c:v>
                </c:pt>
                <c:pt idx="22">
                  <c:v>52.31</c:v>
                </c:pt>
                <c:pt idx="23">
                  <c:v>47.7</c:v>
                </c:pt>
                <c:pt idx="24">
                  <c:v>48.27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4C-4CEB-9B34-E27663C597D6}"/>
            </c:ext>
          </c:extLst>
        </c:ser>
        <c:ser>
          <c:idx val="3"/>
          <c:order val="3"/>
          <c:tx>
            <c:strRef>
              <c:f>'Stack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Accuracy'!$G$220:$G$249</c:f>
              <c:numCache>
                <c:formatCode>General</c:formatCode>
                <c:ptCount val="30"/>
                <c:pt idx="0">
                  <c:v>51.34</c:v>
                </c:pt>
                <c:pt idx="1">
                  <c:v>54.92</c:v>
                </c:pt>
                <c:pt idx="2">
                  <c:v>49.62</c:v>
                </c:pt>
                <c:pt idx="3">
                  <c:v>51.72</c:v>
                </c:pt>
                <c:pt idx="4">
                  <c:v>52.46</c:v>
                </c:pt>
                <c:pt idx="5">
                  <c:v>47.24</c:v>
                </c:pt>
                <c:pt idx="6">
                  <c:v>53.07</c:v>
                </c:pt>
                <c:pt idx="7">
                  <c:v>48.78</c:v>
                </c:pt>
                <c:pt idx="8">
                  <c:v>49.13</c:v>
                </c:pt>
                <c:pt idx="9">
                  <c:v>52.11</c:v>
                </c:pt>
                <c:pt idx="10">
                  <c:v>50</c:v>
                </c:pt>
                <c:pt idx="11">
                  <c:v>51.83</c:v>
                </c:pt>
                <c:pt idx="12">
                  <c:v>50.51</c:v>
                </c:pt>
                <c:pt idx="13">
                  <c:v>51.18</c:v>
                </c:pt>
                <c:pt idx="14">
                  <c:v>50.76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4C-4CEB-9B34-E27663C59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62.5</c:v>
                </c:pt>
                <c:pt idx="16">
                  <c:v>64.75</c:v>
                </c:pt>
                <c:pt idx="17">
                  <c:v>62.31</c:v>
                </c:pt>
                <c:pt idx="18">
                  <c:v>61.76</c:v>
                </c:pt>
                <c:pt idx="19">
                  <c:v>60.22</c:v>
                </c:pt>
                <c:pt idx="20">
                  <c:v>70</c:v>
                </c:pt>
                <c:pt idx="21">
                  <c:v>71.400000000000006</c:v>
                </c:pt>
                <c:pt idx="22">
                  <c:v>69.5</c:v>
                </c:pt>
                <c:pt idx="23">
                  <c:v>67.099999999999994</c:v>
                </c:pt>
                <c:pt idx="24">
                  <c:v>62.86</c:v>
                </c:pt>
                <c:pt idx="25">
                  <c:v>76</c:v>
                </c:pt>
                <c:pt idx="26">
                  <c:v>79.5</c:v>
                </c:pt>
                <c:pt idx="27">
                  <c:v>75</c:v>
                </c:pt>
                <c:pt idx="28">
                  <c:v>69.900000000000006</c:v>
                </c:pt>
                <c:pt idx="29">
                  <c:v>72.47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C-40A6-9C20-683E1B3FC1AD}"/>
            </c:ext>
          </c:extLst>
        </c:ser>
        <c:ser>
          <c:idx val="1"/>
          <c:order val="1"/>
          <c:tx>
            <c:strRef>
              <c:f>'Vending_Machine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56.21</c:v>
                </c:pt>
                <c:pt idx="6">
                  <c:v>56.47</c:v>
                </c:pt>
                <c:pt idx="7">
                  <c:v>57.79</c:v>
                </c:pt>
                <c:pt idx="8">
                  <c:v>57.09</c:v>
                </c:pt>
                <c:pt idx="9">
                  <c:v>56.41</c:v>
                </c:pt>
                <c:pt idx="10">
                  <c:v>62.5</c:v>
                </c:pt>
                <c:pt idx="11">
                  <c:v>62.8</c:v>
                </c:pt>
                <c:pt idx="12">
                  <c:v>65.900000000000006</c:v>
                </c:pt>
                <c:pt idx="13">
                  <c:v>65.3</c:v>
                </c:pt>
                <c:pt idx="14">
                  <c:v>59.8</c:v>
                </c:pt>
                <c:pt idx="15">
                  <c:v>54.2</c:v>
                </c:pt>
                <c:pt idx="16">
                  <c:v>56.5</c:v>
                </c:pt>
                <c:pt idx="17">
                  <c:v>55.7</c:v>
                </c:pt>
                <c:pt idx="18">
                  <c:v>53.3</c:v>
                </c:pt>
                <c:pt idx="19">
                  <c:v>55.9</c:v>
                </c:pt>
                <c:pt idx="20">
                  <c:v>75.099999999999994</c:v>
                </c:pt>
                <c:pt idx="21">
                  <c:v>74</c:v>
                </c:pt>
                <c:pt idx="22">
                  <c:v>72.900000000000006</c:v>
                </c:pt>
                <c:pt idx="23">
                  <c:v>68.099999999999994</c:v>
                </c:pt>
                <c:pt idx="24">
                  <c:v>66.2</c:v>
                </c:pt>
                <c:pt idx="25">
                  <c:v>74.099999999999994</c:v>
                </c:pt>
                <c:pt idx="26">
                  <c:v>75.900000000000006</c:v>
                </c:pt>
                <c:pt idx="27">
                  <c:v>75.2</c:v>
                </c:pt>
                <c:pt idx="28">
                  <c:v>67.8</c:v>
                </c:pt>
                <c:pt idx="29">
                  <c:v>67.099999999999994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C-40A6-9C20-683E1B3FC1AD}"/>
            </c:ext>
          </c:extLst>
        </c:ser>
        <c:ser>
          <c:idx val="2"/>
          <c:order val="2"/>
          <c:tx>
            <c:strRef>
              <c:f>'Vending_Machine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Accuracy'!$F$4:$F$33</c:f>
              <c:numCache>
                <c:formatCode>General</c:formatCode>
                <c:ptCount val="30"/>
                <c:pt idx="0">
                  <c:v>46.77</c:v>
                </c:pt>
                <c:pt idx="1">
                  <c:v>47.75</c:v>
                </c:pt>
                <c:pt idx="2">
                  <c:v>47.05</c:v>
                </c:pt>
                <c:pt idx="3">
                  <c:v>45.48</c:v>
                </c:pt>
                <c:pt idx="4">
                  <c:v>48.11</c:v>
                </c:pt>
                <c:pt idx="5">
                  <c:v>53.02</c:v>
                </c:pt>
                <c:pt idx="6">
                  <c:v>49.85</c:v>
                </c:pt>
                <c:pt idx="7">
                  <c:v>47.83</c:v>
                </c:pt>
                <c:pt idx="8">
                  <c:v>45.68</c:v>
                </c:pt>
                <c:pt idx="9">
                  <c:v>43.37</c:v>
                </c:pt>
                <c:pt idx="10">
                  <c:v>51.1</c:v>
                </c:pt>
                <c:pt idx="11">
                  <c:v>37.61</c:v>
                </c:pt>
                <c:pt idx="12">
                  <c:v>42.69</c:v>
                </c:pt>
                <c:pt idx="13">
                  <c:v>42.18</c:v>
                </c:pt>
                <c:pt idx="14">
                  <c:v>39.32</c:v>
                </c:pt>
                <c:pt idx="15">
                  <c:v>66.7</c:v>
                </c:pt>
                <c:pt idx="16">
                  <c:v>57.9</c:v>
                </c:pt>
                <c:pt idx="17">
                  <c:v>53.91</c:v>
                </c:pt>
                <c:pt idx="18">
                  <c:v>55.06</c:v>
                </c:pt>
                <c:pt idx="19">
                  <c:v>50.75</c:v>
                </c:pt>
                <c:pt idx="20">
                  <c:v>74.8</c:v>
                </c:pt>
                <c:pt idx="21">
                  <c:v>77.599999999999994</c:v>
                </c:pt>
                <c:pt idx="22">
                  <c:v>73</c:v>
                </c:pt>
                <c:pt idx="23">
                  <c:v>72.400000000000006</c:v>
                </c:pt>
                <c:pt idx="24">
                  <c:v>66.7</c:v>
                </c:pt>
                <c:pt idx="25">
                  <c:v>81.400000000000006</c:v>
                </c:pt>
                <c:pt idx="26">
                  <c:v>81.5</c:v>
                </c:pt>
                <c:pt idx="27">
                  <c:v>81.599999999999994</c:v>
                </c:pt>
                <c:pt idx="28">
                  <c:v>77.099999999999994</c:v>
                </c:pt>
                <c:pt idx="29">
                  <c:v>71.400000000000006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1C-40A6-9C20-683E1B3FC1AD}"/>
            </c:ext>
          </c:extLst>
        </c:ser>
        <c:ser>
          <c:idx val="3"/>
          <c:order val="3"/>
          <c:tx>
            <c:strRef>
              <c:f>'Vending_Machine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Accuracy'!$G$4:$G$33</c:f>
              <c:numCache>
                <c:formatCode>General</c:formatCode>
                <c:ptCount val="30"/>
                <c:pt idx="0">
                  <c:v>50.4</c:v>
                </c:pt>
                <c:pt idx="1">
                  <c:v>50.8</c:v>
                </c:pt>
                <c:pt idx="2">
                  <c:v>49</c:v>
                </c:pt>
                <c:pt idx="3">
                  <c:v>47.5</c:v>
                </c:pt>
                <c:pt idx="4">
                  <c:v>49.9</c:v>
                </c:pt>
                <c:pt idx="5">
                  <c:v>50.4</c:v>
                </c:pt>
                <c:pt idx="6">
                  <c:v>50.8</c:v>
                </c:pt>
                <c:pt idx="7">
                  <c:v>49</c:v>
                </c:pt>
                <c:pt idx="8">
                  <c:v>47.8</c:v>
                </c:pt>
                <c:pt idx="9">
                  <c:v>49.9</c:v>
                </c:pt>
                <c:pt idx="10">
                  <c:v>51.1</c:v>
                </c:pt>
                <c:pt idx="11">
                  <c:v>50.2</c:v>
                </c:pt>
                <c:pt idx="12">
                  <c:v>51</c:v>
                </c:pt>
                <c:pt idx="13">
                  <c:v>51.6</c:v>
                </c:pt>
                <c:pt idx="14">
                  <c:v>48.1</c:v>
                </c:pt>
                <c:pt idx="15">
                  <c:v>65.7</c:v>
                </c:pt>
                <c:pt idx="16">
                  <c:v>66.8</c:v>
                </c:pt>
                <c:pt idx="17">
                  <c:v>62.5</c:v>
                </c:pt>
                <c:pt idx="18">
                  <c:v>62.2</c:v>
                </c:pt>
                <c:pt idx="19">
                  <c:v>59.4</c:v>
                </c:pt>
                <c:pt idx="20">
                  <c:v>55.6</c:v>
                </c:pt>
                <c:pt idx="21">
                  <c:v>54.3</c:v>
                </c:pt>
                <c:pt idx="22">
                  <c:v>55.2</c:v>
                </c:pt>
                <c:pt idx="23">
                  <c:v>56</c:v>
                </c:pt>
                <c:pt idx="24">
                  <c:v>53.4</c:v>
                </c:pt>
                <c:pt idx="25">
                  <c:v>67.900000000000006</c:v>
                </c:pt>
                <c:pt idx="26">
                  <c:v>67.2</c:v>
                </c:pt>
                <c:pt idx="27">
                  <c:v>64.900000000000006</c:v>
                </c:pt>
                <c:pt idx="28">
                  <c:v>64</c:v>
                </c:pt>
                <c:pt idx="29">
                  <c:v>61.9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C-40A6-9C20-683E1B3FC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Accuracy'!$D$40:$D$69</c:f>
              <c:numCache>
                <c:formatCode>General</c:formatCode>
                <c:ptCount val="30"/>
                <c:pt idx="0">
                  <c:v>51.4</c:v>
                </c:pt>
                <c:pt idx="1">
                  <c:v>52.26</c:v>
                </c:pt>
                <c:pt idx="2">
                  <c:v>52.94</c:v>
                </c:pt>
                <c:pt idx="3">
                  <c:v>51.92</c:v>
                </c:pt>
                <c:pt idx="4">
                  <c:v>50.81</c:v>
                </c:pt>
                <c:pt idx="5">
                  <c:v>61.65</c:v>
                </c:pt>
                <c:pt idx="6">
                  <c:v>64.37</c:v>
                </c:pt>
                <c:pt idx="7">
                  <c:v>63.16</c:v>
                </c:pt>
                <c:pt idx="8">
                  <c:v>61.74</c:v>
                </c:pt>
                <c:pt idx="9">
                  <c:v>56.43</c:v>
                </c:pt>
                <c:pt idx="10">
                  <c:v>55.16</c:v>
                </c:pt>
                <c:pt idx="11">
                  <c:v>56.2</c:v>
                </c:pt>
                <c:pt idx="12">
                  <c:v>54.1</c:v>
                </c:pt>
                <c:pt idx="13">
                  <c:v>54</c:v>
                </c:pt>
                <c:pt idx="14">
                  <c:v>56.46</c:v>
                </c:pt>
                <c:pt idx="15">
                  <c:v>58.9</c:v>
                </c:pt>
                <c:pt idx="16">
                  <c:v>59.4</c:v>
                </c:pt>
                <c:pt idx="17">
                  <c:v>56.9</c:v>
                </c:pt>
                <c:pt idx="18">
                  <c:v>56.16</c:v>
                </c:pt>
                <c:pt idx="19">
                  <c:v>56.9</c:v>
                </c:pt>
                <c:pt idx="20">
                  <c:v>71.3</c:v>
                </c:pt>
                <c:pt idx="21">
                  <c:v>72.2</c:v>
                </c:pt>
                <c:pt idx="22">
                  <c:v>72.400000000000006</c:v>
                </c:pt>
                <c:pt idx="23">
                  <c:v>71.2</c:v>
                </c:pt>
                <c:pt idx="24">
                  <c:v>64.8</c:v>
                </c:pt>
                <c:pt idx="25">
                  <c:v>80.599999999999994</c:v>
                </c:pt>
                <c:pt idx="26">
                  <c:v>80.8</c:v>
                </c:pt>
                <c:pt idx="27">
                  <c:v>76</c:v>
                </c:pt>
                <c:pt idx="28">
                  <c:v>75.3</c:v>
                </c:pt>
                <c:pt idx="29">
                  <c:v>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B3-4FC7-8E39-00312CE4AFEB}"/>
            </c:ext>
          </c:extLst>
        </c:ser>
        <c:ser>
          <c:idx val="1"/>
          <c:order val="1"/>
          <c:tx>
            <c:strRef>
              <c:f>'Vending_Machine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Accuracy'!$E$40:$E$69</c:f>
              <c:numCache>
                <c:formatCode>General</c:formatCode>
                <c:ptCount val="30"/>
                <c:pt idx="0">
                  <c:v>53.95</c:v>
                </c:pt>
                <c:pt idx="1">
                  <c:v>52.12</c:v>
                </c:pt>
                <c:pt idx="2">
                  <c:v>54.29</c:v>
                </c:pt>
                <c:pt idx="3">
                  <c:v>55.01</c:v>
                </c:pt>
                <c:pt idx="4">
                  <c:v>54.1</c:v>
                </c:pt>
                <c:pt idx="5">
                  <c:v>51.1</c:v>
                </c:pt>
                <c:pt idx="6">
                  <c:v>50.1</c:v>
                </c:pt>
                <c:pt idx="7">
                  <c:v>52.4</c:v>
                </c:pt>
                <c:pt idx="8">
                  <c:v>53.1</c:v>
                </c:pt>
                <c:pt idx="9">
                  <c:v>49.7</c:v>
                </c:pt>
                <c:pt idx="10">
                  <c:v>57</c:v>
                </c:pt>
                <c:pt idx="11">
                  <c:v>55.9</c:v>
                </c:pt>
                <c:pt idx="12">
                  <c:v>52.7</c:v>
                </c:pt>
                <c:pt idx="13">
                  <c:v>51.4</c:v>
                </c:pt>
                <c:pt idx="14">
                  <c:v>52.8</c:v>
                </c:pt>
                <c:pt idx="15">
                  <c:v>51.8</c:v>
                </c:pt>
                <c:pt idx="16">
                  <c:v>52.5</c:v>
                </c:pt>
                <c:pt idx="17">
                  <c:v>50.7</c:v>
                </c:pt>
                <c:pt idx="18">
                  <c:v>48.6</c:v>
                </c:pt>
                <c:pt idx="19">
                  <c:v>50.6</c:v>
                </c:pt>
                <c:pt idx="20">
                  <c:v>67.599999999999994</c:v>
                </c:pt>
                <c:pt idx="21">
                  <c:v>66.5</c:v>
                </c:pt>
                <c:pt idx="22">
                  <c:v>62.7</c:v>
                </c:pt>
                <c:pt idx="23">
                  <c:v>60</c:v>
                </c:pt>
                <c:pt idx="24">
                  <c:v>57</c:v>
                </c:pt>
                <c:pt idx="25">
                  <c:v>69</c:v>
                </c:pt>
                <c:pt idx="26">
                  <c:v>69.7</c:v>
                </c:pt>
                <c:pt idx="27">
                  <c:v>64.599999999999994</c:v>
                </c:pt>
                <c:pt idx="28">
                  <c:v>62.2</c:v>
                </c:pt>
                <c:pt idx="29">
                  <c:v>59.5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B3-4FC7-8E39-00312CE4AFEB}"/>
            </c:ext>
          </c:extLst>
        </c:ser>
        <c:ser>
          <c:idx val="2"/>
          <c:order val="2"/>
          <c:tx>
            <c:strRef>
              <c:f>'Vending_Machine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Accuracy'!$F$40:$F$69</c:f>
              <c:numCache>
                <c:formatCode>General</c:formatCode>
                <c:ptCount val="30"/>
                <c:pt idx="0">
                  <c:v>53.05</c:v>
                </c:pt>
                <c:pt idx="1">
                  <c:v>52.15</c:v>
                </c:pt>
                <c:pt idx="2">
                  <c:v>51.61</c:v>
                </c:pt>
                <c:pt idx="3">
                  <c:v>52.95</c:v>
                </c:pt>
                <c:pt idx="4">
                  <c:v>50.65</c:v>
                </c:pt>
                <c:pt idx="5">
                  <c:v>40</c:v>
                </c:pt>
                <c:pt idx="6">
                  <c:v>41.14</c:v>
                </c:pt>
                <c:pt idx="7">
                  <c:v>43.5</c:v>
                </c:pt>
                <c:pt idx="8">
                  <c:v>42.54</c:v>
                </c:pt>
                <c:pt idx="9">
                  <c:v>42</c:v>
                </c:pt>
                <c:pt idx="10">
                  <c:v>31.26</c:v>
                </c:pt>
                <c:pt idx="11">
                  <c:v>32.1</c:v>
                </c:pt>
                <c:pt idx="12">
                  <c:v>35.799999999999997</c:v>
                </c:pt>
                <c:pt idx="13">
                  <c:v>35.74</c:v>
                </c:pt>
                <c:pt idx="14">
                  <c:v>32.130000000000003</c:v>
                </c:pt>
                <c:pt idx="15">
                  <c:v>50.45</c:v>
                </c:pt>
                <c:pt idx="16">
                  <c:v>52.26</c:v>
                </c:pt>
                <c:pt idx="17">
                  <c:v>59.3</c:v>
                </c:pt>
                <c:pt idx="18">
                  <c:v>57.47</c:v>
                </c:pt>
                <c:pt idx="19">
                  <c:v>53.9</c:v>
                </c:pt>
                <c:pt idx="20">
                  <c:v>75.900000000000006</c:v>
                </c:pt>
                <c:pt idx="21">
                  <c:v>78.400000000000006</c:v>
                </c:pt>
                <c:pt idx="22">
                  <c:v>73.7</c:v>
                </c:pt>
                <c:pt idx="23">
                  <c:v>74.8</c:v>
                </c:pt>
                <c:pt idx="24">
                  <c:v>68.400000000000006</c:v>
                </c:pt>
                <c:pt idx="25">
                  <c:v>82.8</c:v>
                </c:pt>
                <c:pt idx="26">
                  <c:v>83</c:v>
                </c:pt>
                <c:pt idx="27">
                  <c:v>81.900000000000006</c:v>
                </c:pt>
                <c:pt idx="28">
                  <c:v>80.599999999999994</c:v>
                </c:pt>
                <c:pt idx="29">
                  <c:v>74.099999999999994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B3-4FC7-8E39-00312CE4AFEB}"/>
            </c:ext>
          </c:extLst>
        </c:ser>
        <c:ser>
          <c:idx val="3"/>
          <c:order val="3"/>
          <c:tx>
            <c:strRef>
              <c:f>'Vending_Machine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52.4</c:v>
                </c:pt>
                <c:pt idx="6">
                  <c:v>49.9</c:v>
                </c:pt>
                <c:pt idx="7">
                  <c:v>50.4</c:v>
                </c:pt>
                <c:pt idx="8">
                  <c:v>53.1</c:v>
                </c:pt>
                <c:pt idx="9">
                  <c:v>51.3</c:v>
                </c:pt>
                <c:pt idx="10">
                  <c:v>52.3</c:v>
                </c:pt>
                <c:pt idx="11">
                  <c:v>51.2</c:v>
                </c:pt>
                <c:pt idx="12">
                  <c:v>53.5</c:v>
                </c:pt>
                <c:pt idx="13">
                  <c:v>53.4</c:v>
                </c:pt>
                <c:pt idx="14">
                  <c:v>51.9</c:v>
                </c:pt>
                <c:pt idx="15">
                  <c:v>70.7</c:v>
                </c:pt>
                <c:pt idx="16">
                  <c:v>70.8</c:v>
                </c:pt>
                <c:pt idx="17">
                  <c:v>67.5</c:v>
                </c:pt>
                <c:pt idx="18">
                  <c:v>70.3</c:v>
                </c:pt>
                <c:pt idx="19">
                  <c:v>63.8</c:v>
                </c:pt>
                <c:pt idx="20">
                  <c:v>59.8</c:v>
                </c:pt>
                <c:pt idx="21">
                  <c:v>58.9</c:v>
                </c:pt>
                <c:pt idx="22">
                  <c:v>59.5</c:v>
                </c:pt>
                <c:pt idx="23">
                  <c:v>62</c:v>
                </c:pt>
                <c:pt idx="24">
                  <c:v>58.6</c:v>
                </c:pt>
                <c:pt idx="25">
                  <c:v>67.3</c:v>
                </c:pt>
                <c:pt idx="26">
                  <c:v>68.3</c:v>
                </c:pt>
                <c:pt idx="27">
                  <c:v>68</c:v>
                </c:pt>
                <c:pt idx="28">
                  <c:v>66.5</c:v>
                </c:pt>
                <c:pt idx="29">
                  <c:v>61.3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B3-4FC7-8E39-00312CE4A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Accuracy'!$D$76:$D$105</c:f>
              <c:numCache>
                <c:formatCode>General</c:formatCode>
                <c:ptCount val="30"/>
                <c:pt idx="0">
                  <c:v>49.32</c:v>
                </c:pt>
                <c:pt idx="1">
                  <c:v>49.15</c:v>
                </c:pt>
                <c:pt idx="2">
                  <c:v>50.9</c:v>
                </c:pt>
                <c:pt idx="3">
                  <c:v>52.23</c:v>
                </c:pt>
                <c:pt idx="4">
                  <c:v>51.56</c:v>
                </c:pt>
                <c:pt idx="5">
                  <c:v>70.650000000000006</c:v>
                </c:pt>
                <c:pt idx="6">
                  <c:v>72.540000000000006</c:v>
                </c:pt>
                <c:pt idx="7">
                  <c:v>71.91</c:v>
                </c:pt>
                <c:pt idx="8">
                  <c:v>67.180000000000007</c:v>
                </c:pt>
                <c:pt idx="9">
                  <c:v>65.78</c:v>
                </c:pt>
                <c:pt idx="10">
                  <c:v>54.25</c:v>
                </c:pt>
                <c:pt idx="11">
                  <c:v>54.21</c:v>
                </c:pt>
                <c:pt idx="12">
                  <c:v>53.25</c:v>
                </c:pt>
                <c:pt idx="13">
                  <c:v>51.96</c:v>
                </c:pt>
                <c:pt idx="14">
                  <c:v>53.47</c:v>
                </c:pt>
                <c:pt idx="15">
                  <c:v>56.6</c:v>
                </c:pt>
                <c:pt idx="16">
                  <c:v>58.9</c:v>
                </c:pt>
                <c:pt idx="17">
                  <c:v>56</c:v>
                </c:pt>
                <c:pt idx="18">
                  <c:v>54.55</c:v>
                </c:pt>
                <c:pt idx="19">
                  <c:v>54.7</c:v>
                </c:pt>
                <c:pt idx="20">
                  <c:v>72.900000000000006</c:v>
                </c:pt>
                <c:pt idx="21">
                  <c:v>76.099999999999994</c:v>
                </c:pt>
                <c:pt idx="22">
                  <c:v>74</c:v>
                </c:pt>
                <c:pt idx="23">
                  <c:v>71.3</c:v>
                </c:pt>
                <c:pt idx="24">
                  <c:v>64.7</c:v>
                </c:pt>
                <c:pt idx="25">
                  <c:v>79.8</c:v>
                </c:pt>
                <c:pt idx="26">
                  <c:v>79.5</c:v>
                </c:pt>
                <c:pt idx="27">
                  <c:v>76.599999999999994</c:v>
                </c:pt>
                <c:pt idx="28">
                  <c:v>74.900000000000006</c:v>
                </c:pt>
                <c:pt idx="29">
                  <c:v>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0C-4F72-8175-F4728D757AA3}"/>
            </c:ext>
          </c:extLst>
        </c:ser>
        <c:ser>
          <c:idx val="1"/>
          <c:order val="1"/>
          <c:tx>
            <c:strRef>
              <c:f>'Vending_Machine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Accuracy'!$E$76:$E$105</c:f>
              <c:numCache>
                <c:formatCode>General</c:formatCode>
                <c:ptCount val="30"/>
                <c:pt idx="0">
                  <c:v>55.7</c:v>
                </c:pt>
                <c:pt idx="1">
                  <c:v>56</c:v>
                </c:pt>
                <c:pt idx="2">
                  <c:v>57.8</c:v>
                </c:pt>
                <c:pt idx="3">
                  <c:v>58</c:v>
                </c:pt>
                <c:pt idx="4">
                  <c:v>54.6</c:v>
                </c:pt>
                <c:pt idx="5">
                  <c:v>66.5</c:v>
                </c:pt>
                <c:pt idx="6">
                  <c:v>64.599999999999994</c:v>
                </c:pt>
                <c:pt idx="7">
                  <c:v>67</c:v>
                </c:pt>
                <c:pt idx="8">
                  <c:v>64.099999999999994</c:v>
                </c:pt>
                <c:pt idx="9">
                  <c:v>61.6</c:v>
                </c:pt>
                <c:pt idx="10">
                  <c:v>58.3</c:v>
                </c:pt>
                <c:pt idx="11">
                  <c:v>59.6</c:v>
                </c:pt>
                <c:pt idx="12">
                  <c:v>56.1</c:v>
                </c:pt>
                <c:pt idx="13">
                  <c:v>55.3</c:v>
                </c:pt>
                <c:pt idx="14">
                  <c:v>56.5</c:v>
                </c:pt>
                <c:pt idx="15">
                  <c:v>53.9</c:v>
                </c:pt>
                <c:pt idx="16">
                  <c:v>56</c:v>
                </c:pt>
                <c:pt idx="17">
                  <c:v>53.5</c:v>
                </c:pt>
                <c:pt idx="18">
                  <c:v>51.6</c:v>
                </c:pt>
                <c:pt idx="19">
                  <c:v>52.5</c:v>
                </c:pt>
                <c:pt idx="20">
                  <c:v>72</c:v>
                </c:pt>
                <c:pt idx="21">
                  <c:v>71.599999999999994</c:v>
                </c:pt>
                <c:pt idx="22">
                  <c:v>68.7</c:v>
                </c:pt>
                <c:pt idx="23">
                  <c:v>65</c:v>
                </c:pt>
                <c:pt idx="24">
                  <c:v>63</c:v>
                </c:pt>
                <c:pt idx="25">
                  <c:v>71.3</c:v>
                </c:pt>
                <c:pt idx="26">
                  <c:v>71.5</c:v>
                </c:pt>
                <c:pt idx="27">
                  <c:v>69.900000000000006</c:v>
                </c:pt>
                <c:pt idx="28">
                  <c:v>65.900000000000006</c:v>
                </c:pt>
                <c:pt idx="29">
                  <c:v>64.3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0C-4F72-8175-F4728D757AA3}"/>
            </c:ext>
          </c:extLst>
        </c:ser>
        <c:ser>
          <c:idx val="2"/>
          <c:order val="2"/>
          <c:tx>
            <c:strRef>
              <c:f>'Vending_Machine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Accuracy'!$F$76:$F$105</c:f>
              <c:numCache>
                <c:formatCode>General</c:formatCode>
                <c:ptCount val="30"/>
                <c:pt idx="0">
                  <c:v>46.49</c:v>
                </c:pt>
                <c:pt idx="1">
                  <c:v>57.4</c:v>
                </c:pt>
                <c:pt idx="2">
                  <c:v>58</c:v>
                </c:pt>
                <c:pt idx="3">
                  <c:v>56.5</c:v>
                </c:pt>
                <c:pt idx="4">
                  <c:v>56.5</c:v>
                </c:pt>
                <c:pt idx="5">
                  <c:v>47.1</c:v>
                </c:pt>
                <c:pt idx="6">
                  <c:v>47</c:v>
                </c:pt>
                <c:pt idx="7">
                  <c:v>46.8</c:v>
                </c:pt>
                <c:pt idx="8">
                  <c:v>48.2</c:v>
                </c:pt>
                <c:pt idx="9">
                  <c:v>52.3</c:v>
                </c:pt>
                <c:pt idx="10">
                  <c:v>65.099999999999994</c:v>
                </c:pt>
                <c:pt idx="11">
                  <c:v>64.8</c:v>
                </c:pt>
                <c:pt idx="12">
                  <c:v>64.900000000000006</c:v>
                </c:pt>
                <c:pt idx="13">
                  <c:v>65.2</c:v>
                </c:pt>
                <c:pt idx="14">
                  <c:v>64</c:v>
                </c:pt>
                <c:pt idx="15">
                  <c:v>67</c:v>
                </c:pt>
                <c:pt idx="16">
                  <c:v>68.8</c:v>
                </c:pt>
                <c:pt idx="17">
                  <c:v>66.2</c:v>
                </c:pt>
                <c:pt idx="18">
                  <c:v>66.599999999999994</c:v>
                </c:pt>
                <c:pt idx="19">
                  <c:v>64.400000000000006</c:v>
                </c:pt>
                <c:pt idx="20">
                  <c:v>75.599999999999994</c:v>
                </c:pt>
                <c:pt idx="21">
                  <c:v>77.900000000000006</c:v>
                </c:pt>
                <c:pt idx="22">
                  <c:v>73</c:v>
                </c:pt>
                <c:pt idx="23">
                  <c:v>72.400000000000006</c:v>
                </c:pt>
                <c:pt idx="24">
                  <c:v>65.400000000000006</c:v>
                </c:pt>
                <c:pt idx="25">
                  <c:v>83.6</c:v>
                </c:pt>
                <c:pt idx="26">
                  <c:v>83.8</c:v>
                </c:pt>
                <c:pt idx="27">
                  <c:v>82</c:v>
                </c:pt>
                <c:pt idx="28">
                  <c:v>79.900000000000006</c:v>
                </c:pt>
                <c:pt idx="29">
                  <c:v>73.3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0C-4F72-8175-F4728D757AA3}"/>
            </c:ext>
          </c:extLst>
        </c:ser>
        <c:ser>
          <c:idx val="3"/>
          <c:order val="3"/>
          <c:tx>
            <c:strRef>
              <c:f>'Vending_Machine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50.3</c:v>
                </c:pt>
                <c:pt idx="6">
                  <c:v>53</c:v>
                </c:pt>
                <c:pt idx="7">
                  <c:v>51</c:v>
                </c:pt>
                <c:pt idx="8">
                  <c:v>51</c:v>
                </c:pt>
                <c:pt idx="9">
                  <c:v>53.5</c:v>
                </c:pt>
                <c:pt idx="10">
                  <c:v>62.8</c:v>
                </c:pt>
                <c:pt idx="11">
                  <c:v>59.8</c:v>
                </c:pt>
                <c:pt idx="12">
                  <c:v>61.9</c:v>
                </c:pt>
                <c:pt idx="13">
                  <c:v>65.3</c:v>
                </c:pt>
                <c:pt idx="14">
                  <c:v>63.5</c:v>
                </c:pt>
                <c:pt idx="15">
                  <c:v>68.5</c:v>
                </c:pt>
                <c:pt idx="16">
                  <c:v>68.7</c:v>
                </c:pt>
                <c:pt idx="17">
                  <c:v>68.900000000000006</c:v>
                </c:pt>
                <c:pt idx="18">
                  <c:v>65.8</c:v>
                </c:pt>
                <c:pt idx="19">
                  <c:v>61.4</c:v>
                </c:pt>
                <c:pt idx="20">
                  <c:v>68.900000000000006</c:v>
                </c:pt>
                <c:pt idx="21">
                  <c:v>65.5</c:v>
                </c:pt>
                <c:pt idx="22">
                  <c:v>64.7</c:v>
                </c:pt>
                <c:pt idx="23">
                  <c:v>64.5</c:v>
                </c:pt>
                <c:pt idx="24">
                  <c:v>59.7</c:v>
                </c:pt>
                <c:pt idx="25">
                  <c:v>65.099999999999994</c:v>
                </c:pt>
                <c:pt idx="26">
                  <c:v>66</c:v>
                </c:pt>
                <c:pt idx="27">
                  <c:v>65.3</c:v>
                </c:pt>
                <c:pt idx="28">
                  <c:v>60.6</c:v>
                </c:pt>
                <c:pt idx="29">
                  <c:v>59.1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0C-4F72-8175-F4728D757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83.33</c:v>
                </c:pt>
                <c:pt idx="11">
                  <c:v>100</c:v>
                </c:pt>
                <c:pt idx="12">
                  <c:v>83.33</c:v>
                </c:pt>
                <c:pt idx="13">
                  <c:v>91.67</c:v>
                </c:pt>
                <c:pt idx="14">
                  <c:v>70.59</c:v>
                </c:pt>
                <c:pt idx="15">
                  <c:v>56.37</c:v>
                </c:pt>
                <c:pt idx="16">
                  <c:v>56.87</c:v>
                </c:pt>
                <c:pt idx="17">
                  <c:v>55.82</c:v>
                </c:pt>
                <c:pt idx="18">
                  <c:v>49.95</c:v>
                </c:pt>
                <c:pt idx="19">
                  <c:v>53.92</c:v>
                </c:pt>
                <c:pt idx="20">
                  <c:v>71.8</c:v>
                </c:pt>
                <c:pt idx="21">
                  <c:v>74.5</c:v>
                </c:pt>
                <c:pt idx="22">
                  <c:v>63.52</c:v>
                </c:pt>
                <c:pt idx="23">
                  <c:v>65.87</c:v>
                </c:pt>
                <c:pt idx="24">
                  <c:v>62.4</c:v>
                </c:pt>
                <c:pt idx="25">
                  <c:v>77.8</c:v>
                </c:pt>
                <c:pt idx="26">
                  <c:v>78.3</c:v>
                </c:pt>
                <c:pt idx="27">
                  <c:v>75.58</c:v>
                </c:pt>
                <c:pt idx="28">
                  <c:v>73.400000000000006</c:v>
                </c:pt>
                <c:pt idx="29">
                  <c:v>62.07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2-4EB3-86E2-C732DDDCB136}"/>
            </c:ext>
          </c:extLst>
        </c:ser>
        <c:ser>
          <c:idx val="1"/>
          <c:order val="1"/>
          <c:tx>
            <c:strRef>
              <c:f>'Vending_Machine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55.57</c:v>
                </c:pt>
                <c:pt idx="6">
                  <c:v>55.46</c:v>
                </c:pt>
                <c:pt idx="7">
                  <c:v>57.11</c:v>
                </c:pt>
                <c:pt idx="8">
                  <c:v>54.31</c:v>
                </c:pt>
                <c:pt idx="9">
                  <c:v>56.2</c:v>
                </c:pt>
                <c:pt idx="10">
                  <c:v>52.9</c:v>
                </c:pt>
                <c:pt idx="11">
                  <c:v>51.9</c:v>
                </c:pt>
                <c:pt idx="12">
                  <c:v>54.6</c:v>
                </c:pt>
                <c:pt idx="13">
                  <c:v>55.5</c:v>
                </c:pt>
                <c:pt idx="14">
                  <c:v>53.1</c:v>
                </c:pt>
                <c:pt idx="15">
                  <c:v>60.4</c:v>
                </c:pt>
                <c:pt idx="16">
                  <c:v>62.8</c:v>
                </c:pt>
                <c:pt idx="17">
                  <c:v>57.6</c:v>
                </c:pt>
                <c:pt idx="18">
                  <c:v>57.4</c:v>
                </c:pt>
                <c:pt idx="19">
                  <c:v>57.5</c:v>
                </c:pt>
                <c:pt idx="20">
                  <c:v>73.400000000000006</c:v>
                </c:pt>
                <c:pt idx="21">
                  <c:v>77</c:v>
                </c:pt>
                <c:pt idx="22">
                  <c:v>75</c:v>
                </c:pt>
                <c:pt idx="23">
                  <c:v>72.400000000000006</c:v>
                </c:pt>
                <c:pt idx="24">
                  <c:v>69.7</c:v>
                </c:pt>
                <c:pt idx="25">
                  <c:v>77</c:v>
                </c:pt>
                <c:pt idx="26">
                  <c:v>80.099999999999994</c:v>
                </c:pt>
                <c:pt idx="27">
                  <c:v>77</c:v>
                </c:pt>
                <c:pt idx="28">
                  <c:v>72.3</c:v>
                </c:pt>
                <c:pt idx="29">
                  <c:v>70.7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02-4EB3-86E2-C732DDDCB136}"/>
            </c:ext>
          </c:extLst>
        </c:ser>
        <c:ser>
          <c:idx val="2"/>
          <c:order val="2"/>
          <c:tx>
            <c:strRef>
              <c:f>'Vending_Machine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28.49</c:v>
                </c:pt>
                <c:pt idx="6">
                  <c:v>26.05</c:v>
                </c:pt>
                <c:pt idx="7">
                  <c:v>25.55</c:v>
                </c:pt>
                <c:pt idx="8">
                  <c:v>24.25</c:v>
                </c:pt>
                <c:pt idx="9">
                  <c:v>27.63</c:v>
                </c:pt>
                <c:pt idx="10">
                  <c:v>40.950000000000003</c:v>
                </c:pt>
                <c:pt idx="11">
                  <c:v>36.64</c:v>
                </c:pt>
                <c:pt idx="12">
                  <c:v>38.14</c:v>
                </c:pt>
                <c:pt idx="13">
                  <c:v>42.09</c:v>
                </c:pt>
                <c:pt idx="14">
                  <c:v>41.95</c:v>
                </c:pt>
                <c:pt idx="15">
                  <c:v>58.42</c:v>
                </c:pt>
                <c:pt idx="16">
                  <c:v>56.86</c:v>
                </c:pt>
                <c:pt idx="17">
                  <c:v>55.31</c:v>
                </c:pt>
                <c:pt idx="18">
                  <c:v>54.96</c:v>
                </c:pt>
                <c:pt idx="19">
                  <c:v>51.1</c:v>
                </c:pt>
                <c:pt idx="20">
                  <c:v>78.400000000000006</c:v>
                </c:pt>
                <c:pt idx="21">
                  <c:v>80.2</c:v>
                </c:pt>
                <c:pt idx="22">
                  <c:v>73.7</c:v>
                </c:pt>
                <c:pt idx="23">
                  <c:v>73.099999999999994</c:v>
                </c:pt>
                <c:pt idx="24">
                  <c:v>68.400000000000006</c:v>
                </c:pt>
                <c:pt idx="25">
                  <c:v>83.4</c:v>
                </c:pt>
                <c:pt idx="26">
                  <c:v>83.2</c:v>
                </c:pt>
                <c:pt idx="27">
                  <c:v>82.3</c:v>
                </c:pt>
                <c:pt idx="28">
                  <c:v>78.8</c:v>
                </c:pt>
                <c:pt idx="29">
                  <c:v>73.3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02-4EB3-86E2-C732DDDCB136}"/>
            </c:ext>
          </c:extLst>
        </c:ser>
        <c:ser>
          <c:idx val="3"/>
          <c:order val="3"/>
          <c:tx>
            <c:strRef>
              <c:f>'Vending_Machine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50.4</c:v>
                </c:pt>
                <c:pt idx="6">
                  <c:v>50.8</c:v>
                </c:pt>
                <c:pt idx="7">
                  <c:v>49</c:v>
                </c:pt>
                <c:pt idx="8">
                  <c:v>47.5</c:v>
                </c:pt>
                <c:pt idx="9">
                  <c:v>49.9</c:v>
                </c:pt>
                <c:pt idx="10">
                  <c:v>52.9</c:v>
                </c:pt>
                <c:pt idx="11">
                  <c:v>51</c:v>
                </c:pt>
                <c:pt idx="12">
                  <c:v>51.4</c:v>
                </c:pt>
                <c:pt idx="13">
                  <c:v>51.8</c:v>
                </c:pt>
                <c:pt idx="14">
                  <c:v>50.8</c:v>
                </c:pt>
                <c:pt idx="15">
                  <c:v>67.3</c:v>
                </c:pt>
                <c:pt idx="16">
                  <c:v>68.400000000000006</c:v>
                </c:pt>
                <c:pt idx="17">
                  <c:v>65</c:v>
                </c:pt>
                <c:pt idx="18">
                  <c:v>62.2</c:v>
                </c:pt>
                <c:pt idx="19">
                  <c:v>62.6</c:v>
                </c:pt>
                <c:pt idx="20">
                  <c:v>62.6</c:v>
                </c:pt>
                <c:pt idx="21">
                  <c:v>60.5</c:v>
                </c:pt>
                <c:pt idx="22">
                  <c:v>58.8</c:v>
                </c:pt>
                <c:pt idx="23">
                  <c:v>60.6</c:v>
                </c:pt>
                <c:pt idx="24">
                  <c:v>57.2</c:v>
                </c:pt>
                <c:pt idx="25">
                  <c:v>68.900000000000006</c:v>
                </c:pt>
                <c:pt idx="26">
                  <c:v>68.599999999999994</c:v>
                </c:pt>
                <c:pt idx="27">
                  <c:v>66.7</c:v>
                </c:pt>
                <c:pt idx="28">
                  <c:v>65.5</c:v>
                </c:pt>
                <c:pt idx="29">
                  <c:v>63.2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02-4EB3-86E2-C732DDDCB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54.21</c:v>
                </c:pt>
                <c:pt idx="6">
                  <c:v>57.92</c:v>
                </c:pt>
                <c:pt idx="7">
                  <c:v>57.3</c:v>
                </c:pt>
                <c:pt idx="8">
                  <c:v>56.12</c:v>
                </c:pt>
                <c:pt idx="9">
                  <c:v>51.4</c:v>
                </c:pt>
                <c:pt idx="10">
                  <c:v>53.85</c:v>
                </c:pt>
                <c:pt idx="11">
                  <c:v>54.1</c:v>
                </c:pt>
                <c:pt idx="12">
                  <c:v>52.1</c:v>
                </c:pt>
                <c:pt idx="13">
                  <c:v>50.8</c:v>
                </c:pt>
                <c:pt idx="14">
                  <c:v>52.5</c:v>
                </c:pt>
                <c:pt idx="15">
                  <c:v>56.6</c:v>
                </c:pt>
                <c:pt idx="16">
                  <c:v>57.4</c:v>
                </c:pt>
                <c:pt idx="17">
                  <c:v>55</c:v>
                </c:pt>
                <c:pt idx="18">
                  <c:v>53.4</c:v>
                </c:pt>
                <c:pt idx="19">
                  <c:v>55</c:v>
                </c:pt>
                <c:pt idx="20">
                  <c:v>72.7</c:v>
                </c:pt>
                <c:pt idx="21">
                  <c:v>74</c:v>
                </c:pt>
                <c:pt idx="22">
                  <c:v>72.400000000000006</c:v>
                </c:pt>
                <c:pt idx="23">
                  <c:v>70.8</c:v>
                </c:pt>
                <c:pt idx="24">
                  <c:v>69.8</c:v>
                </c:pt>
                <c:pt idx="25">
                  <c:v>79.7</c:v>
                </c:pt>
                <c:pt idx="26">
                  <c:v>81.7</c:v>
                </c:pt>
                <c:pt idx="27">
                  <c:v>80.099999999999994</c:v>
                </c:pt>
                <c:pt idx="28">
                  <c:v>77.900000000000006</c:v>
                </c:pt>
                <c:pt idx="29">
                  <c:v>72.8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5-4D2A-8A77-59C4B525D14B}"/>
            </c:ext>
          </c:extLst>
        </c:ser>
        <c:ser>
          <c:idx val="1"/>
          <c:order val="1"/>
          <c:tx>
            <c:strRef>
              <c:f>'Vending_Machine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Accuracy'!$E$148:$E$177</c:f>
              <c:numCache>
                <c:formatCode>General</c:formatCode>
                <c:ptCount val="30"/>
                <c:pt idx="0">
                  <c:v>70.7</c:v>
                </c:pt>
                <c:pt idx="1">
                  <c:v>68.400000000000006</c:v>
                </c:pt>
                <c:pt idx="2">
                  <c:v>69.8</c:v>
                </c:pt>
                <c:pt idx="3">
                  <c:v>68.900000000000006</c:v>
                </c:pt>
                <c:pt idx="4">
                  <c:v>68.3</c:v>
                </c:pt>
                <c:pt idx="5">
                  <c:v>52.4</c:v>
                </c:pt>
                <c:pt idx="6">
                  <c:v>53.2</c:v>
                </c:pt>
                <c:pt idx="7">
                  <c:v>55.5</c:v>
                </c:pt>
                <c:pt idx="8">
                  <c:v>55.2</c:v>
                </c:pt>
                <c:pt idx="9">
                  <c:v>53.2</c:v>
                </c:pt>
                <c:pt idx="10">
                  <c:v>61.8</c:v>
                </c:pt>
                <c:pt idx="11">
                  <c:v>62.3</c:v>
                </c:pt>
                <c:pt idx="12">
                  <c:v>58.4</c:v>
                </c:pt>
                <c:pt idx="13">
                  <c:v>54.4</c:v>
                </c:pt>
                <c:pt idx="14">
                  <c:v>54.9</c:v>
                </c:pt>
                <c:pt idx="15">
                  <c:v>53.4</c:v>
                </c:pt>
                <c:pt idx="16">
                  <c:v>55.2</c:v>
                </c:pt>
                <c:pt idx="17">
                  <c:v>52.7</c:v>
                </c:pt>
                <c:pt idx="18">
                  <c:v>50.5</c:v>
                </c:pt>
                <c:pt idx="19">
                  <c:v>51.5</c:v>
                </c:pt>
                <c:pt idx="20">
                  <c:v>70.8</c:v>
                </c:pt>
                <c:pt idx="21">
                  <c:v>70.7</c:v>
                </c:pt>
                <c:pt idx="22">
                  <c:v>68.900000000000006</c:v>
                </c:pt>
                <c:pt idx="23">
                  <c:v>66.400000000000006</c:v>
                </c:pt>
                <c:pt idx="24">
                  <c:v>62</c:v>
                </c:pt>
                <c:pt idx="25">
                  <c:v>74.2</c:v>
                </c:pt>
                <c:pt idx="26">
                  <c:v>73.5</c:v>
                </c:pt>
                <c:pt idx="27">
                  <c:v>70.3</c:v>
                </c:pt>
                <c:pt idx="28">
                  <c:v>66.7</c:v>
                </c:pt>
                <c:pt idx="29">
                  <c:v>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5-4D2A-8A77-59C4B525D14B}"/>
            </c:ext>
          </c:extLst>
        </c:ser>
        <c:ser>
          <c:idx val="2"/>
          <c:order val="2"/>
          <c:tx>
            <c:strRef>
              <c:f>'Vending_Machine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Accuracy'!$F$148:$F$177</c:f>
              <c:numCache>
                <c:formatCode>General</c:formatCode>
                <c:ptCount val="30"/>
                <c:pt idx="0">
                  <c:v>42.55</c:v>
                </c:pt>
                <c:pt idx="1">
                  <c:v>45.76</c:v>
                </c:pt>
                <c:pt idx="2">
                  <c:v>48.34</c:v>
                </c:pt>
                <c:pt idx="3">
                  <c:v>49.03</c:v>
                </c:pt>
                <c:pt idx="4">
                  <c:v>49.18</c:v>
                </c:pt>
                <c:pt idx="5">
                  <c:v>41.3</c:v>
                </c:pt>
                <c:pt idx="6">
                  <c:v>47.2</c:v>
                </c:pt>
                <c:pt idx="7">
                  <c:v>48.4</c:v>
                </c:pt>
                <c:pt idx="8">
                  <c:v>46.6</c:v>
                </c:pt>
                <c:pt idx="9">
                  <c:v>46.1</c:v>
                </c:pt>
                <c:pt idx="10">
                  <c:v>37.04</c:v>
                </c:pt>
                <c:pt idx="11">
                  <c:v>40.18</c:v>
                </c:pt>
                <c:pt idx="12">
                  <c:v>40.24</c:v>
                </c:pt>
                <c:pt idx="13">
                  <c:v>40.04</c:v>
                </c:pt>
                <c:pt idx="14">
                  <c:v>40.14</c:v>
                </c:pt>
                <c:pt idx="15">
                  <c:v>55.42</c:v>
                </c:pt>
                <c:pt idx="16">
                  <c:v>58.22</c:v>
                </c:pt>
                <c:pt idx="17">
                  <c:v>59.18</c:v>
                </c:pt>
                <c:pt idx="18">
                  <c:v>57.53</c:v>
                </c:pt>
                <c:pt idx="19">
                  <c:v>57.3</c:v>
                </c:pt>
                <c:pt idx="20">
                  <c:v>75.900000000000006</c:v>
                </c:pt>
                <c:pt idx="21">
                  <c:v>78.5</c:v>
                </c:pt>
                <c:pt idx="22">
                  <c:v>73.5</c:v>
                </c:pt>
                <c:pt idx="23">
                  <c:v>74.8</c:v>
                </c:pt>
                <c:pt idx="24">
                  <c:v>68.400000000000006</c:v>
                </c:pt>
                <c:pt idx="25">
                  <c:v>82.8</c:v>
                </c:pt>
                <c:pt idx="26">
                  <c:v>82.9</c:v>
                </c:pt>
                <c:pt idx="27">
                  <c:v>81.8</c:v>
                </c:pt>
                <c:pt idx="28">
                  <c:v>80.5</c:v>
                </c:pt>
                <c:pt idx="29">
                  <c:v>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5-4D2A-8A77-59C4B525D14B}"/>
            </c:ext>
          </c:extLst>
        </c:ser>
        <c:ser>
          <c:idx val="3"/>
          <c:order val="3"/>
          <c:tx>
            <c:strRef>
              <c:f>'Vending_Machine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52.2</c:v>
                </c:pt>
                <c:pt idx="6">
                  <c:v>49.9</c:v>
                </c:pt>
                <c:pt idx="7">
                  <c:v>50.8</c:v>
                </c:pt>
                <c:pt idx="8">
                  <c:v>52.9</c:v>
                </c:pt>
                <c:pt idx="9">
                  <c:v>51.3</c:v>
                </c:pt>
                <c:pt idx="10">
                  <c:v>52.3</c:v>
                </c:pt>
                <c:pt idx="11">
                  <c:v>51.2</c:v>
                </c:pt>
                <c:pt idx="12">
                  <c:v>53.2</c:v>
                </c:pt>
                <c:pt idx="13">
                  <c:v>53.5</c:v>
                </c:pt>
                <c:pt idx="14">
                  <c:v>52.2</c:v>
                </c:pt>
                <c:pt idx="15">
                  <c:v>70.599999999999994</c:v>
                </c:pt>
                <c:pt idx="16">
                  <c:v>71.400000000000006</c:v>
                </c:pt>
                <c:pt idx="17">
                  <c:v>67.400000000000006</c:v>
                </c:pt>
                <c:pt idx="18">
                  <c:v>69.3</c:v>
                </c:pt>
                <c:pt idx="19">
                  <c:v>64.5</c:v>
                </c:pt>
                <c:pt idx="20">
                  <c:v>59.2</c:v>
                </c:pt>
                <c:pt idx="21">
                  <c:v>59</c:v>
                </c:pt>
                <c:pt idx="22">
                  <c:v>60.1</c:v>
                </c:pt>
                <c:pt idx="23">
                  <c:v>61.6</c:v>
                </c:pt>
                <c:pt idx="24">
                  <c:v>58.2</c:v>
                </c:pt>
                <c:pt idx="25">
                  <c:v>67.7</c:v>
                </c:pt>
                <c:pt idx="26">
                  <c:v>68.2</c:v>
                </c:pt>
                <c:pt idx="27">
                  <c:v>67.7</c:v>
                </c:pt>
                <c:pt idx="28">
                  <c:v>65.599999999999994</c:v>
                </c:pt>
                <c:pt idx="29">
                  <c:v>61.5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A5-4D2A-8A77-59C4B525D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Accuracy'!$D$184:$D$213</c:f>
              <c:numCache>
                <c:formatCode>General</c:formatCode>
                <c:ptCount val="30"/>
                <c:pt idx="0">
                  <c:v>64.97</c:v>
                </c:pt>
                <c:pt idx="1">
                  <c:v>67.44</c:v>
                </c:pt>
                <c:pt idx="2">
                  <c:v>65.069999999999993</c:v>
                </c:pt>
                <c:pt idx="3">
                  <c:v>66.47</c:v>
                </c:pt>
                <c:pt idx="4">
                  <c:v>68.33</c:v>
                </c:pt>
                <c:pt idx="5">
                  <c:v>93.47</c:v>
                </c:pt>
                <c:pt idx="6">
                  <c:v>93.55</c:v>
                </c:pt>
                <c:pt idx="7">
                  <c:v>94.27</c:v>
                </c:pt>
                <c:pt idx="8">
                  <c:v>93.13</c:v>
                </c:pt>
                <c:pt idx="9">
                  <c:v>89.11</c:v>
                </c:pt>
                <c:pt idx="10">
                  <c:v>93.46</c:v>
                </c:pt>
                <c:pt idx="11">
                  <c:v>92.6</c:v>
                </c:pt>
                <c:pt idx="12">
                  <c:v>93.72</c:v>
                </c:pt>
                <c:pt idx="13">
                  <c:v>92.49</c:v>
                </c:pt>
                <c:pt idx="14">
                  <c:v>87.76</c:v>
                </c:pt>
                <c:pt idx="15">
                  <c:v>93.49</c:v>
                </c:pt>
                <c:pt idx="16">
                  <c:v>92.36</c:v>
                </c:pt>
                <c:pt idx="17">
                  <c:v>93.38</c:v>
                </c:pt>
                <c:pt idx="18">
                  <c:v>92.14</c:v>
                </c:pt>
                <c:pt idx="19">
                  <c:v>87.64</c:v>
                </c:pt>
                <c:pt idx="20">
                  <c:v>93.45</c:v>
                </c:pt>
                <c:pt idx="21">
                  <c:v>92.48</c:v>
                </c:pt>
                <c:pt idx="22">
                  <c:v>93.05</c:v>
                </c:pt>
                <c:pt idx="23">
                  <c:v>91.92</c:v>
                </c:pt>
                <c:pt idx="24">
                  <c:v>87.68</c:v>
                </c:pt>
                <c:pt idx="25">
                  <c:v>91.77</c:v>
                </c:pt>
                <c:pt idx="26">
                  <c:v>90.97</c:v>
                </c:pt>
                <c:pt idx="27">
                  <c:v>90.36</c:v>
                </c:pt>
                <c:pt idx="28">
                  <c:v>89.4</c:v>
                </c:pt>
                <c:pt idx="29">
                  <c:v>85.34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B7-4899-8838-A4E06F1E97FD}"/>
            </c:ext>
          </c:extLst>
        </c:ser>
        <c:ser>
          <c:idx val="1"/>
          <c:order val="1"/>
          <c:tx>
            <c:strRef>
              <c:f>'Vending_Machine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Accuracy'!$E$184:$E$213</c:f>
              <c:numCache>
                <c:formatCode>General</c:formatCode>
                <c:ptCount val="30"/>
                <c:pt idx="0">
                  <c:v>57.91</c:v>
                </c:pt>
                <c:pt idx="1">
                  <c:v>61.7</c:v>
                </c:pt>
                <c:pt idx="2">
                  <c:v>62.42</c:v>
                </c:pt>
                <c:pt idx="3">
                  <c:v>60.66</c:v>
                </c:pt>
                <c:pt idx="4">
                  <c:v>58.75</c:v>
                </c:pt>
                <c:pt idx="5">
                  <c:v>93.37</c:v>
                </c:pt>
                <c:pt idx="6">
                  <c:v>92.63</c:v>
                </c:pt>
                <c:pt idx="7">
                  <c:v>93.31</c:v>
                </c:pt>
                <c:pt idx="8">
                  <c:v>92.82</c:v>
                </c:pt>
                <c:pt idx="9">
                  <c:v>87.03</c:v>
                </c:pt>
                <c:pt idx="10">
                  <c:v>93.48</c:v>
                </c:pt>
                <c:pt idx="11">
                  <c:v>92.74</c:v>
                </c:pt>
                <c:pt idx="12">
                  <c:v>93.3</c:v>
                </c:pt>
                <c:pt idx="13">
                  <c:v>92.62</c:v>
                </c:pt>
                <c:pt idx="14">
                  <c:v>87.13</c:v>
                </c:pt>
                <c:pt idx="15">
                  <c:v>93.68</c:v>
                </c:pt>
                <c:pt idx="16">
                  <c:v>92.22</c:v>
                </c:pt>
                <c:pt idx="17">
                  <c:v>93.07</c:v>
                </c:pt>
                <c:pt idx="18">
                  <c:v>92.08</c:v>
                </c:pt>
                <c:pt idx="19">
                  <c:v>86.75</c:v>
                </c:pt>
                <c:pt idx="20">
                  <c:v>93.56</c:v>
                </c:pt>
                <c:pt idx="21">
                  <c:v>92.12</c:v>
                </c:pt>
                <c:pt idx="22">
                  <c:v>92.65</c:v>
                </c:pt>
                <c:pt idx="23">
                  <c:v>91.97</c:v>
                </c:pt>
                <c:pt idx="24">
                  <c:v>86.08</c:v>
                </c:pt>
                <c:pt idx="25">
                  <c:v>92.75</c:v>
                </c:pt>
                <c:pt idx="26">
                  <c:v>88.22</c:v>
                </c:pt>
                <c:pt idx="27">
                  <c:v>92.72</c:v>
                </c:pt>
                <c:pt idx="28">
                  <c:v>89.52</c:v>
                </c:pt>
                <c:pt idx="29">
                  <c:v>83.41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B7-4899-8838-A4E06F1E97FD}"/>
            </c:ext>
          </c:extLst>
        </c:ser>
        <c:ser>
          <c:idx val="2"/>
          <c:order val="2"/>
          <c:tx>
            <c:strRef>
              <c:f>'Vending_Machine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Accuracy'!$F$184:$F$213</c:f>
              <c:numCache>
                <c:formatCode>General</c:formatCode>
                <c:ptCount val="30"/>
                <c:pt idx="0">
                  <c:v>54.12</c:v>
                </c:pt>
                <c:pt idx="1">
                  <c:v>53.04</c:v>
                </c:pt>
                <c:pt idx="2">
                  <c:v>54.21</c:v>
                </c:pt>
                <c:pt idx="3">
                  <c:v>53.13</c:v>
                </c:pt>
                <c:pt idx="4">
                  <c:v>51.04</c:v>
                </c:pt>
                <c:pt idx="5">
                  <c:v>87.71</c:v>
                </c:pt>
                <c:pt idx="6">
                  <c:v>70.22</c:v>
                </c:pt>
                <c:pt idx="7">
                  <c:v>69.709999999999994</c:v>
                </c:pt>
                <c:pt idx="8">
                  <c:v>70.37</c:v>
                </c:pt>
                <c:pt idx="9">
                  <c:v>65.849999999999994</c:v>
                </c:pt>
                <c:pt idx="10">
                  <c:v>70.91</c:v>
                </c:pt>
                <c:pt idx="11">
                  <c:v>69.319999999999993</c:v>
                </c:pt>
                <c:pt idx="12">
                  <c:v>70.37</c:v>
                </c:pt>
                <c:pt idx="13">
                  <c:v>70.540000000000006</c:v>
                </c:pt>
                <c:pt idx="14">
                  <c:v>66.98</c:v>
                </c:pt>
                <c:pt idx="15">
                  <c:v>68.42</c:v>
                </c:pt>
                <c:pt idx="16">
                  <c:v>66.37</c:v>
                </c:pt>
                <c:pt idx="17">
                  <c:v>68.400000000000006</c:v>
                </c:pt>
                <c:pt idx="18">
                  <c:v>66.27</c:v>
                </c:pt>
                <c:pt idx="19">
                  <c:v>63.42</c:v>
                </c:pt>
                <c:pt idx="20">
                  <c:v>68.89</c:v>
                </c:pt>
                <c:pt idx="21">
                  <c:v>68.84</c:v>
                </c:pt>
                <c:pt idx="22">
                  <c:v>72.95</c:v>
                </c:pt>
                <c:pt idx="23">
                  <c:v>68.900000000000006</c:v>
                </c:pt>
                <c:pt idx="24">
                  <c:v>63.55</c:v>
                </c:pt>
                <c:pt idx="25">
                  <c:v>66.95</c:v>
                </c:pt>
                <c:pt idx="26">
                  <c:v>64.83</c:v>
                </c:pt>
                <c:pt idx="27">
                  <c:v>69.05</c:v>
                </c:pt>
                <c:pt idx="28">
                  <c:v>64.45</c:v>
                </c:pt>
                <c:pt idx="29">
                  <c:v>60.73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B7-4899-8838-A4E06F1E97FD}"/>
            </c:ext>
          </c:extLst>
        </c:ser>
        <c:ser>
          <c:idx val="3"/>
          <c:order val="3"/>
          <c:tx>
            <c:strRef>
              <c:f>'Vending_Machine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50.51</c:v>
                </c:pt>
                <c:pt idx="6">
                  <c:v>53.64</c:v>
                </c:pt>
                <c:pt idx="7">
                  <c:v>51.22</c:v>
                </c:pt>
                <c:pt idx="8">
                  <c:v>52.43</c:v>
                </c:pt>
                <c:pt idx="9">
                  <c:v>50.82</c:v>
                </c:pt>
                <c:pt idx="10">
                  <c:v>81.94</c:v>
                </c:pt>
                <c:pt idx="11">
                  <c:v>78.88</c:v>
                </c:pt>
                <c:pt idx="12">
                  <c:v>76.12</c:v>
                </c:pt>
                <c:pt idx="13">
                  <c:v>76.319999999999993</c:v>
                </c:pt>
                <c:pt idx="14">
                  <c:v>68.89</c:v>
                </c:pt>
                <c:pt idx="15">
                  <c:v>65.95</c:v>
                </c:pt>
                <c:pt idx="16">
                  <c:v>67.17</c:v>
                </c:pt>
                <c:pt idx="17">
                  <c:v>66.23</c:v>
                </c:pt>
                <c:pt idx="18">
                  <c:v>63.92</c:v>
                </c:pt>
                <c:pt idx="19">
                  <c:v>59.69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B7-4899-8838-A4E06F1E9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Accuracy'!$D$220:$D$249</c:f>
              <c:numCache>
                <c:formatCode>General</c:formatCode>
                <c:ptCount val="30"/>
                <c:pt idx="0">
                  <c:v>53.26</c:v>
                </c:pt>
                <c:pt idx="1">
                  <c:v>52.83</c:v>
                </c:pt>
                <c:pt idx="2">
                  <c:v>48.82</c:v>
                </c:pt>
                <c:pt idx="3">
                  <c:v>49.37</c:v>
                </c:pt>
                <c:pt idx="4">
                  <c:v>50.88</c:v>
                </c:pt>
                <c:pt idx="5">
                  <c:v>52.54</c:v>
                </c:pt>
                <c:pt idx="6">
                  <c:v>52.44</c:v>
                </c:pt>
                <c:pt idx="7">
                  <c:v>52.57</c:v>
                </c:pt>
                <c:pt idx="8">
                  <c:v>56.56</c:v>
                </c:pt>
                <c:pt idx="9">
                  <c:v>48.5</c:v>
                </c:pt>
                <c:pt idx="10">
                  <c:v>50</c:v>
                </c:pt>
                <c:pt idx="11">
                  <c:v>52.55</c:v>
                </c:pt>
                <c:pt idx="12">
                  <c:v>52.42</c:v>
                </c:pt>
                <c:pt idx="13">
                  <c:v>54.01</c:v>
                </c:pt>
                <c:pt idx="14">
                  <c:v>54.3</c:v>
                </c:pt>
                <c:pt idx="15">
                  <c:v>48.62</c:v>
                </c:pt>
                <c:pt idx="16">
                  <c:v>59.68</c:v>
                </c:pt>
                <c:pt idx="17">
                  <c:v>54.44</c:v>
                </c:pt>
                <c:pt idx="18">
                  <c:v>55.88</c:v>
                </c:pt>
                <c:pt idx="19">
                  <c:v>48.45</c:v>
                </c:pt>
                <c:pt idx="20">
                  <c:v>54.41</c:v>
                </c:pt>
                <c:pt idx="21">
                  <c:v>42.86</c:v>
                </c:pt>
                <c:pt idx="22">
                  <c:v>47.54</c:v>
                </c:pt>
                <c:pt idx="23">
                  <c:v>49.12</c:v>
                </c:pt>
                <c:pt idx="24">
                  <c:v>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E-418A-85B5-3470FA6DB015}"/>
            </c:ext>
          </c:extLst>
        </c:ser>
        <c:ser>
          <c:idx val="1"/>
          <c:order val="1"/>
          <c:tx>
            <c:strRef>
              <c:f>'Vending_Machine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Accuracy'!$E$220:$E$249</c:f>
              <c:numCache>
                <c:formatCode>General</c:formatCode>
                <c:ptCount val="30"/>
                <c:pt idx="0">
                  <c:v>45.54</c:v>
                </c:pt>
                <c:pt idx="1">
                  <c:v>47.58</c:v>
                </c:pt>
                <c:pt idx="2">
                  <c:v>44.55</c:v>
                </c:pt>
                <c:pt idx="3">
                  <c:v>46.26</c:v>
                </c:pt>
                <c:pt idx="4">
                  <c:v>46.27</c:v>
                </c:pt>
                <c:pt idx="5">
                  <c:v>54.51</c:v>
                </c:pt>
                <c:pt idx="6">
                  <c:v>51.57</c:v>
                </c:pt>
                <c:pt idx="7">
                  <c:v>54.29</c:v>
                </c:pt>
                <c:pt idx="8">
                  <c:v>55.72</c:v>
                </c:pt>
                <c:pt idx="9">
                  <c:v>50.53</c:v>
                </c:pt>
                <c:pt idx="10">
                  <c:v>56.62</c:v>
                </c:pt>
                <c:pt idx="11">
                  <c:v>53.55</c:v>
                </c:pt>
                <c:pt idx="12">
                  <c:v>54.69</c:v>
                </c:pt>
                <c:pt idx="13">
                  <c:v>57.76</c:v>
                </c:pt>
                <c:pt idx="14">
                  <c:v>53.93</c:v>
                </c:pt>
                <c:pt idx="15">
                  <c:v>60.85</c:v>
                </c:pt>
                <c:pt idx="16">
                  <c:v>59.64</c:v>
                </c:pt>
                <c:pt idx="17">
                  <c:v>59.92</c:v>
                </c:pt>
                <c:pt idx="18">
                  <c:v>62.11</c:v>
                </c:pt>
                <c:pt idx="19">
                  <c:v>57.76</c:v>
                </c:pt>
                <c:pt idx="20">
                  <c:v>61.51</c:v>
                </c:pt>
                <c:pt idx="21">
                  <c:v>62.89</c:v>
                </c:pt>
                <c:pt idx="22">
                  <c:v>59.22</c:v>
                </c:pt>
                <c:pt idx="23">
                  <c:v>61.41</c:v>
                </c:pt>
                <c:pt idx="24">
                  <c:v>57.9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E-418A-85B5-3470FA6DB015}"/>
            </c:ext>
          </c:extLst>
        </c:ser>
        <c:ser>
          <c:idx val="2"/>
          <c:order val="2"/>
          <c:tx>
            <c:strRef>
              <c:f>'Vending_Machine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Accuracy'!$F$220:$F$249</c:f>
              <c:numCache>
                <c:formatCode>General</c:formatCode>
                <c:ptCount val="30"/>
                <c:pt idx="0">
                  <c:v>55.29</c:v>
                </c:pt>
                <c:pt idx="1">
                  <c:v>53.29</c:v>
                </c:pt>
                <c:pt idx="2">
                  <c:v>54.44</c:v>
                </c:pt>
                <c:pt idx="3">
                  <c:v>56.38</c:v>
                </c:pt>
                <c:pt idx="4">
                  <c:v>47.49</c:v>
                </c:pt>
                <c:pt idx="5">
                  <c:v>51.65</c:v>
                </c:pt>
                <c:pt idx="6">
                  <c:v>52.61</c:v>
                </c:pt>
                <c:pt idx="7">
                  <c:v>53.2</c:v>
                </c:pt>
                <c:pt idx="8">
                  <c:v>51.37</c:v>
                </c:pt>
                <c:pt idx="9">
                  <c:v>51.2</c:v>
                </c:pt>
                <c:pt idx="10">
                  <c:v>51.11</c:v>
                </c:pt>
                <c:pt idx="11">
                  <c:v>51.97</c:v>
                </c:pt>
                <c:pt idx="12">
                  <c:v>51.17</c:v>
                </c:pt>
                <c:pt idx="13">
                  <c:v>53.87</c:v>
                </c:pt>
                <c:pt idx="14">
                  <c:v>49.15</c:v>
                </c:pt>
                <c:pt idx="15">
                  <c:v>51.8</c:v>
                </c:pt>
                <c:pt idx="16">
                  <c:v>48.93</c:v>
                </c:pt>
                <c:pt idx="17">
                  <c:v>52.21</c:v>
                </c:pt>
                <c:pt idx="18">
                  <c:v>50.6</c:v>
                </c:pt>
                <c:pt idx="19">
                  <c:v>50.11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E-418A-85B5-3470FA6DB015}"/>
            </c:ext>
          </c:extLst>
        </c:ser>
        <c:ser>
          <c:idx val="3"/>
          <c:order val="3"/>
          <c:tx>
            <c:strRef>
              <c:f>'Vending_Machine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Accuracy'!$G$220:$G$249</c:f>
              <c:numCache>
                <c:formatCode>General</c:formatCode>
                <c:ptCount val="30"/>
                <c:pt idx="0">
                  <c:v>55.61</c:v>
                </c:pt>
                <c:pt idx="1">
                  <c:v>57.07</c:v>
                </c:pt>
                <c:pt idx="2">
                  <c:v>58.25</c:v>
                </c:pt>
                <c:pt idx="3">
                  <c:v>59.57</c:v>
                </c:pt>
                <c:pt idx="4">
                  <c:v>55.29</c:v>
                </c:pt>
                <c:pt idx="5">
                  <c:v>49.1</c:v>
                </c:pt>
                <c:pt idx="6">
                  <c:v>49.4</c:v>
                </c:pt>
                <c:pt idx="7">
                  <c:v>50.5</c:v>
                </c:pt>
                <c:pt idx="8">
                  <c:v>51.86</c:v>
                </c:pt>
                <c:pt idx="9">
                  <c:v>49.55</c:v>
                </c:pt>
                <c:pt idx="10">
                  <c:v>49.1</c:v>
                </c:pt>
                <c:pt idx="11">
                  <c:v>49</c:v>
                </c:pt>
                <c:pt idx="12">
                  <c:v>50.45</c:v>
                </c:pt>
                <c:pt idx="13">
                  <c:v>51.45</c:v>
                </c:pt>
                <c:pt idx="14">
                  <c:v>50.15</c:v>
                </c:pt>
                <c:pt idx="15">
                  <c:v>48.84</c:v>
                </c:pt>
                <c:pt idx="16">
                  <c:v>49.19</c:v>
                </c:pt>
                <c:pt idx="17">
                  <c:v>51.48</c:v>
                </c:pt>
                <c:pt idx="18">
                  <c:v>52.11</c:v>
                </c:pt>
                <c:pt idx="19">
                  <c:v>49.54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7E-418A-85B5-3470FA6DB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(Sum)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6.67</c:v>
                </c:pt>
                <c:pt idx="16">
                  <c:v>5.56</c:v>
                </c:pt>
                <c:pt idx="17">
                  <c:v>11.48</c:v>
                </c:pt>
                <c:pt idx="18">
                  <c:v>6.78</c:v>
                </c:pt>
                <c:pt idx="19">
                  <c:v>6.12</c:v>
                </c:pt>
                <c:pt idx="20">
                  <c:v>4.88</c:v>
                </c:pt>
                <c:pt idx="21">
                  <c:v>9.7200000000000006</c:v>
                </c:pt>
                <c:pt idx="22">
                  <c:v>6.08</c:v>
                </c:pt>
                <c:pt idx="23">
                  <c:v>4.88</c:v>
                </c:pt>
                <c:pt idx="24">
                  <c:v>7.14</c:v>
                </c:pt>
                <c:pt idx="25">
                  <c:v>5.93</c:v>
                </c:pt>
                <c:pt idx="26">
                  <c:v>6.51</c:v>
                </c:pt>
                <c:pt idx="27">
                  <c:v>9.09</c:v>
                </c:pt>
                <c:pt idx="28">
                  <c:v>7.06</c:v>
                </c:pt>
                <c:pt idx="29">
                  <c:v>5.19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FB-46BF-928A-8A73F5F91445}"/>
            </c:ext>
          </c:extLst>
        </c:ser>
        <c:ser>
          <c:idx val="1"/>
          <c:order val="1"/>
          <c:tx>
            <c:strRef>
              <c:f>'Vending_Machine_Sum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Accuracy'!$E$4:$E$33</c:f>
              <c:numCache>
                <c:formatCode>General</c:formatCode>
                <c:ptCount val="30"/>
                <c:pt idx="0">
                  <c:v>1.35</c:v>
                </c:pt>
                <c:pt idx="1">
                  <c:v>1.6</c:v>
                </c:pt>
                <c:pt idx="2">
                  <c:v>0</c:v>
                </c:pt>
                <c:pt idx="3">
                  <c:v>0.51</c:v>
                </c:pt>
                <c:pt idx="4">
                  <c:v>0.67</c:v>
                </c:pt>
                <c:pt idx="5">
                  <c:v>6.64</c:v>
                </c:pt>
                <c:pt idx="6">
                  <c:v>6.11</c:v>
                </c:pt>
                <c:pt idx="7">
                  <c:v>7.59</c:v>
                </c:pt>
                <c:pt idx="8">
                  <c:v>6.61</c:v>
                </c:pt>
                <c:pt idx="9">
                  <c:v>7.49</c:v>
                </c:pt>
                <c:pt idx="10">
                  <c:v>5.56</c:v>
                </c:pt>
                <c:pt idx="11">
                  <c:v>4.8099999999999996</c:v>
                </c:pt>
                <c:pt idx="12">
                  <c:v>4.6900000000000004</c:v>
                </c:pt>
                <c:pt idx="13">
                  <c:v>4.7699999999999996</c:v>
                </c:pt>
                <c:pt idx="14">
                  <c:v>3.51</c:v>
                </c:pt>
                <c:pt idx="15">
                  <c:v>5.65</c:v>
                </c:pt>
                <c:pt idx="16">
                  <c:v>5.37</c:v>
                </c:pt>
                <c:pt idx="17">
                  <c:v>5.31</c:v>
                </c:pt>
                <c:pt idx="18">
                  <c:v>5.36</c:v>
                </c:pt>
                <c:pt idx="19">
                  <c:v>5.14</c:v>
                </c:pt>
                <c:pt idx="20">
                  <c:v>7.34</c:v>
                </c:pt>
                <c:pt idx="21">
                  <c:v>6.1</c:v>
                </c:pt>
                <c:pt idx="22">
                  <c:v>4.62</c:v>
                </c:pt>
                <c:pt idx="23">
                  <c:v>5.94</c:v>
                </c:pt>
                <c:pt idx="24">
                  <c:v>5.63</c:v>
                </c:pt>
                <c:pt idx="25">
                  <c:v>9.7200000000000006</c:v>
                </c:pt>
                <c:pt idx="26">
                  <c:v>7.41</c:v>
                </c:pt>
                <c:pt idx="27">
                  <c:v>7.73</c:v>
                </c:pt>
                <c:pt idx="28">
                  <c:v>6.38</c:v>
                </c:pt>
                <c:pt idx="29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FB-46BF-928A-8A73F5F91445}"/>
            </c:ext>
          </c:extLst>
        </c:ser>
        <c:ser>
          <c:idx val="2"/>
          <c:order val="2"/>
          <c:tx>
            <c:strRef>
              <c:f>'Vending_Machine_Sum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Accuracy'!$F$4:$F$33</c:f>
              <c:numCache>
                <c:formatCode>General</c:formatCode>
                <c:ptCount val="30"/>
                <c:pt idx="0">
                  <c:v>2.2000000000000002</c:v>
                </c:pt>
                <c:pt idx="1">
                  <c:v>2.66</c:v>
                </c:pt>
                <c:pt idx="2">
                  <c:v>3.86</c:v>
                </c:pt>
                <c:pt idx="3">
                  <c:v>2.5299999999999998</c:v>
                </c:pt>
                <c:pt idx="4">
                  <c:v>3.09</c:v>
                </c:pt>
                <c:pt idx="5">
                  <c:v>11.6</c:v>
                </c:pt>
                <c:pt idx="6">
                  <c:v>12.74</c:v>
                </c:pt>
                <c:pt idx="7">
                  <c:v>11.1</c:v>
                </c:pt>
                <c:pt idx="8">
                  <c:v>9.1</c:v>
                </c:pt>
                <c:pt idx="9">
                  <c:v>7.35</c:v>
                </c:pt>
                <c:pt idx="10">
                  <c:v>11.74</c:v>
                </c:pt>
                <c:pt idx="11">
                  <c:v>13.15</c:v>
                </c:pt>
                <c:pt idx="12">
                  <c:v>15.38</c:v>
                </c:pt>
                <c:pt idx="13">
                  <c:v>9.7899999999999991</c:v>
                </c:pt>
                <c:pt idx="14">
                  <c:v>10.15</c:v>
                </c:pt>
                <c:pt idx="15">
                  <c:v>9.16</c:v>
                </c:pt>
                <c:pt idx="16">
                  <c:v>10.37</c:v>
                </c:pt>
                <c:pt idx="17">
                  <c:v>11.76</c:v>
                </c:pt>
                <c:pt idx="18">
                  <c:v>8.9</c:v>
                </c:pt>
                <c:pt idx="19">
                  <c:v>10.49</c:v>
                </c:pt>
                <c:pt idx="20">
                  <c:v>13.86</c:v>
                </c:pt>
                <c:pt idx="21">
                  <c:v>13.94</c:v>
                </c:pt>
                <c:pt idx="22">
                  <c:v>14</c:v>
                </c:pt>
                <c:pt idx="23">
                  <c:v>16.73</c:v>
                </c:pt>
                <c:pt idx="24">
                  <c:v>16.64</c:v>
                </c:pt>
                <c:pt idx="25">
                  <c:v>6.88</c:v>
                </c:pt>
                <c:pt idx="26">
                  <c:v>7.03</c:v>
                </c:pt>
                <c:pt idx="27">
                  <c:v>6.15</c:v>
                </c:pt>
                <c:pt idx="28">
                  <c:v>8.19</c:v>
                </c:pt>
                <c:pt idx="29">
                  <c:v>6.24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FB-46BF-928A-8A73F5F91445}"/>
            </c:ext>
          </c:extLst>
        </c:ser>
        <c:ser>
          <c:idx val="3"/>
          <c:order val="3"/>
          <c:tx>
            <c:strRef>
              <c:f>'Vending_Machine_Sum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Accuracy'!$G$4:$G$33</c:f>
              <c:numCache>
                <c:formatCode>General</c:formatCode>
                <c:ptCount val="30"/>
                <c:pt idx="0">
                  <c:v>6.5</c:v>
                </c:pt>
                <c:pt idx="1">
                  <c:v>5</c:v>
                </c:pt>
                <c:pt idx="2">
                  <c:v>5.9</c:v>
                </c:pt>
                <c:pt idx="3">
                  <c:v>4.7</c:v>
                </c:pt>
                <c:pt idx="4">
                  <c:v>6.3</c:v>
                </c:pt>
                <c:pt idx="5">
                  <c:v>7.3</c:v>
                </c:pt>
                <c:pt idx="6">
                  <c:v>7</c:v>
                </c:pt>
                <c:pt idx="7">
                  <c:v>8.6</c:v>
                </c:pt>
                <c:pt idx="8">
                  <c:v>7.7</c:v>
                </c:pt>
                <c:pt idx="9">
                  <c:v>7.1</c:v>
                </c:pt>
                <c:pt idx="10">
                  <c:v>4.4000000000000004</c:v>
                </c:pt>
                <c:pt idx="11">
                  <c:v>5.3</c:v>
                </c:pt>
                <c:pt idx="12">
                  <c:v>6.3</c:v>
                </c:pt>
                <c:pt idx="13">
                  <c:v>6.3</c:v>
                </c:pt>
                <c:pt idx="14">
                  <c:v>7.3</c:v>
                </c:pt>
                <c:pt idx="15">
                  <c:v>4.5</c:v>
                </c:pt>
                <c:pt idx="16">
                  <c:v>5.7</c:v>
                </c:pt>
                <c:pt idx="17">
                  <c:v>5.3</c:v>
                </c:pt>
                <c:pt idx="18">
                  <c:v>5.9</c:v>
                </c:pt>
                <c:pt idx="19">
                  <c:v>5.3</c:v>
                </c:pt>
                <c:pt idx="20">
                  <c:v>8.5</c:v>
                </c:pt>
                <c:pt idx="21">
                  <c:v>8.4</c:v>
                </c:pt>
                <c:pt idx="22">
                  <c:v>9.4</c:v>
                </c:pt>
                <c:pt idx="23">
                  <c:v>10</c:v>
                </c:pt>
                <c:pt idx="24">
                  <c:v>8.6999999999999993</c:v>
                </c:pt>
                <c:pt idx="25">
                  <c:v>8.5299999999999994</c:v>
                </c:pt>
                <c:pt idx="26">
                  <c:v>8</c:v>
                </c:pt>
                <c:pt idx="27">
                  <c:v>8.1199999999999992</c:v>
                </c:pt>
                <c:pt idx="28">
                  <c:v>7.31</c:v>
                </c:pt>
                <c:pt idx="29">
                  <c:v>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FB-46BF-928A-8A73F5F914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Accuracy'!$D$40:$D$69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0</c:v>
                </c:pt>
                <c:pt idx="4">
                  <c:v>0</c:v>
                </c:pt>
                <c:pt idx="5">
                  <c:v>4.17</c:v>
                </c:pt>
                <c:pt idx="6">
                  <c:v>3.7</c:v>
                </c:pt>
                <c:pt idx="7">
                  <c:v>3.51</c:v>
                </c:pt>
                <c:pt idx="8">
                  <c:v>0</c:v>
                </c:pt>
                <c:pt idx="9">
                  <c:v>2.56</c:v>
                </c:pt>
                <c:pt idx="10">
                  <c:v>2.27</c:v>
                </c:pt>
                <c:pt idx="11">
                  <c:v>2.44</c:v>
                </c:pt>
                <c:pt idx="12">
                  <c:v>2.44</c:v>
                </c:pt>
                <c:pt idx="13">
                  <c:v>0</c:v>
                </c:pt>
                <c:pt idx="14">
                  <c:v>3.7</c:v>
                </c:pt>
                <c:pt idx="15">
                  <c:v>9.19</c:v>
                </c:pt>
                <c:pt idx="16">
                  <c:v>8.0299999999999994</c:v>
                </c:pt>
                <c:pt idx="17">
                  <c:v>11.83</c:v>
                </c:pt>
                <c:pt idx="18">
                  <c:v>10.09</c:v>
                </c:pt>
                <c:pt idx="19">
                  <c:v>14.97</c:v>
                </c:pt>
                <c:pt idx="20">
                  <c:v>13.11</c:v>
                </c:pt>
                <c:pt idx="21">
                  <c:v>15.2</c:v>
                </c:pt>
                <c:pt idx="22">
                  <c:v>15.77</c:v>
                </c:pt>
                <c:pt idx="23">
                  <c:v>21.07</c:v>
                </c:pt>
                <c:pt idx="24">
                  <c:v>17.07</c:v>
                </c:pt>
                <c:pt idx="25">
                  <c:v>13.11</c:v>
                </c:pt>
                <c:pt idx="26">
                  <c:v>9.8800000000000008</c:v>
                </c:pt>
                <c:pt idx="27">
                  <c:v>14.34</c:v>
                </c:pt>
                <c:pt idx="28">
                  <c:v>17.18</c:v>
                </c:pt>
                <c:pt idx="29">
                  <c:v>20.8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EA-43D4-ACF3-F4AE58FA2555}"/>
            </c:ext>
          </c:extLst>
        </c:ser>
        <c:ser>
          <c:idx val="1"/>
          <c:order val="1"/>
          <c:tx>
            <c:strRef>
              <c:f>'Vending_Machine_Sum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Accuracy'!$E$40:$E$69</c:f>
              <c:numCache>
                <c:formatCode>General</c:formatCode>
                <c:ptCount val="30"/>
                <c:pt idx="0">
                  <c:v>13.16</c:v>
                </c:pt>
                <c:pt idx="1">
                  <c:v>12.77</c:v>
                </c:pt>
                <c:pt idx="2">
                  <c:v>9.2799999999999994</c:v>
                </c:pt>
                <c:pt idx="3">
                  <c:v>11.49</c:v>
                </c:pt>
                <c:pt idx="4">
                  <c:v>10.23</c:v>
                </c:pt>
                <c:pt idx="5">
                  <c:v>12.8</c:v>
                </c:pt>
                <c:pt idx="6">
                  <c:v>12.5</c:v>
                </c:pt>
                <c:pt idx="7">
                  <c:v>13.1</c:v>
                </c:pt>
                <c:pt idx="8">
                  <c:v>12.7</c:v>
                </c:pt>
                <c:pt idx="9">
                  <c:v>14.3</c:v>
                </c:pt>
                <c:pt idx="10">
                  <c:v>11.5</c:v>
                </c:pt>
                <c:pt idx="11">
                  <c:v>9.1</c:v>
                </c:pt>
                <c:pt idx="12">
                  <c:v>9.5</c:v>
                </c:pt>
                <c:pt idx="13">
                  <c:v>8.1999999999999993</c:v>
                </c:pt>
                <c:pt idx="14">
                  <c:v>8.6999999999999993</c:v>
                </c:pt>
                <c:pt idx="15">
                  <c:v>11.8</c:v>
                </c:pt>
                <c:pt idx="16">
                  <c:v>9</c:v>
                </c:pt>
                <c:pt idx="17">
                  <c:v>8.9</c:v>
                </c:pt>
                <c:pt idx="18">
                  <c:v>7.6</c:v>
                </c:pt>
                <c:pt idx="19">
                  <c:v>9.1999999999999993</c:v>
                </c:pt>
                <c:pt idx="20">
                  <c:v>11.5</c:v>
                </c:pt>
                <c:pt idx="21">
                  <c:v>10.199999999999999</c:v>
                </c:pt>
                <c:pt idx="22">
                  <c:v>10.3</c:v>
                </c:pt>
                <c:pt idx="23">
                  <c:v>7.3</c:v>
                </c:pt>
                <c:pt idx="24">
                  <c:v>8.9</c:v>
                </c:pt>
                <c:pt idx="25">
                  <c:v>12.6</c:v>
                </c:pt>
                <c:pt idx="26">
                  <c:v>11.5</c:v>
                </c:pt>
                <c:pt idx="27">
                  <c:v>11</c:v>
                </c:pt>
                <c:pt idx="28">
                  <c:v>8.9</c:v>
                </c:pt>
                <c:pt idx="2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EA-43D4-ACF3-F4AE58FA2555}"/>
            </c:ext>
          </c:extLst>
        </c:ser>
        <c:ser>
          <c:idx val="2"/>
          <c:order val="2"/>
          <c:tx>
            <c:strRef>
              <c:f>'Vending_Machine_Sum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Accuracy'!$F$40:$F$69</c:f>
              <c:numCache>
                <c:formatCode>General</c:formatCode>
                <c:ptCount val="30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0</c:v>
                </c:pt>
                <c:pt idx="4">
                  <c:v>0</c:v>
                </c:pt>
                <c:pt idx="5">
                  <c:v>10.42</c:v>
                </c:pt>
                <c:pt idx="6">
                  <c:v>10.54</c:v>
                </c:pt>
                <c:pt idx="7">
                  <c:v>10.4</c:v>
                </c:pt>
                <c:pt idx="8">
                  <c:v>8.2100000000000009</c:v>
                </c:pt>
                <c:pt idx="9">
                  <c:v>7.87</c:v>
                </c:pt>
                <c:pt idx="10">
                  <c:v>8.58</c:v>
                </c:pt>
                <c:pt idx="11">
                  <c:v>11.32</c:v>
                </c:pt>
                <c:pt idx="12">
                  <c:v>7.03</c:v>
                </c:pt>
                <c:pt idx="13">
                  <c:v>5.6</c:v>
                </c:pt>
                <c:pt idx="14">
                  <c:v>7.25</c:v>
                </c:pt>
                <c:pt idx="15">
                  <c:v>10.3</c:v>
                </c:pt>
                <c:pt idx="16">
                  <c:v>10.86</c:v>
                </c:pt>
                <c:pt idx="17">
                  <c:v>12.24</c:v>
                </c:pt>
                <c:pt idx="18">
                  <c:v>11.81</c:v>
                </c:pt>
                <c:pt idx="19">
                  <c:v>11.23</c:v>
                </c:pt>
                <c:pt idx="20">
                  <c:v>11.21</c:v>
                </c:pt>
                <c:pt idx="21">
                  <c:v>10.48</c:v>
                </c:pt>
                <c:pt idx="22">
                  <c:v>10.039999999999999</c:v>
                </c:pt>
                <c:pt idx="23">
                  <c:v>8.39</c:v>
                </c:pt>
                <c:pt idx="24">
                  <c:v>6.17</c:v>
                </c:pt>
                <c:pt idx="25">
                  <c:v>6.04</c:v>
                </c:pt>
                <c:pt idx="26">
                  <c:v>5.56</c:v>
                </c:pt>
                <c:pt idx="27">
                  <c:v>6.17</c:v>
                </c:pt>
                <c:pt idx="28">
                  <c:v>5.0599999999999996</c:v>
                </c:pt>
                <c:pt idx="29">
                  <c:v>4.46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EA-43D4-ACF3-F4AE58FA2555}"/>
            </c:ext>
          </c:extLst>
        </c:ser>
        <c:ser>
          <c:idx val="3"/>
          <c:order val="3"/>
          <c:tx>
            <c:strRef>
              <c:f>'Vending_Machine_Sum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13.7</c:v>
                </c:pt>
                <c:pt idx="6">
                  <c:v>16.3</c:v>
                </c:pt>
                <c:pt idx="7">
                  <c:v>19.5</c:v>
                </c:pt>
                <c:pt idx="8">
                  <c:v>19.3</c:v>
                </c:pt>
                <c:pt idx="9">
                  <c:v>18.3</c:v>
                </c:pt>
                <c:pt idx="10">
                  <c:v>6.4</c:v>
                </c:pt>
                <c:pt idx="11">
                  <c:v>6.8</c:v>
                </c:pt>
                <c:pt idx="12">
                  <c:v>8.1999999999999993</c:v>
                </c:pt>
                <c:pt idx="13">
                  <c:v>9.4</c:v>
                </c:pt>
                <c:pt idx="14">
                  <c:v>9.6999999999999993</c:v>
                </c:pt>
                <c:pt idx="15">
                  <c:v>12.1</c:v>
                </c:pt>
                <c:pt idx="16">
                  <c:v>12.8</c:v>
                </c:pt>
                <c:pt idx="17">
                  <c:v>12.4</c:v>
                </c:pt>
                <c:pt idx="18">
                  <c:v>10.5</c:v>
                </c:pt>
                <c:pt idx="19">
                  <c:v>12</c:v>
                </c:pt>
                <c:pt idx="20">
                  <c:v>7</c:v>
                </c:pt>
                <c:pt idx="21">
                  <c:v>7.3</c:v>
                </c:pt>
                <c:pt idx="22">
                  <c:v>7.5</c:v>
                </c:pt>
                <c:pt idx="23">
                  <c:v>7.9</c:v>
                </c:pt>
                <c:pt idx="24">
                  <c:v>7.8</c:v>
                </c:pt>
                <c:pt idx="25">
                  <c:v>7.2</c:v>
                </c:pt>
                <c:pt idx="26">
                  <c:v>6.8</c:v>
                </c:pt>
                <c:pt idx="27">
                  <c:v>8.3000000000000007</c:v>
                </c:pt>
                <c:pt idx="28">
                  <c:v>6.4</c:v>
                </c:pt>
                <c:pt idx="29">
                  <c:v>8.8000000000000007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EA-43D4-ACF3-F4AE58FA2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Accuracy'!$D$76:$D$105</c:f>
              <c:numCache>
                <c:formatCode>General</c:formatCode>
                <c:ptCount val="30"/>
                <c:pt idx="0">
                  <c:v>23.08</c:v>
                </c:pt>
                <c:pt idx="1">
                  <c:v>6.25</c:v>
                </c:pt>
                <c:pt idx="2">
                  <c:v>10</c:v>
                </c:pt>
                <c:pt idx="3">
                  <c:v>7.14</c:v>
                </c:pt>
                <c:pt idx="4">
                  <c:v>0</c:v>
                </c:pt>
                <c:pt idx="5">
                  <c:v>0</c:v>
                </c:pt>
                <c:pt idx="6">
                  <c:v>16.670000000000002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</c:v>
                </c:pt>
                <c:pt idx="13">
                  <c:v>20</c:v>
                </c:pt>
                <c:pt idx="14">
                  <c:v>100</c:v>
                </c:pt>
                <c:pt idx="15">
                  <c:v>10.81</c:v>
                </c:pt>
                <c:pt idx="16">
                  <c:v>7.5</c:v>
                </c:pt>
                <c:pt idx="17">
                  <c:v>21.21</c:v>
                </c:pt>
                <c:pt idx="18">
                  <c:v>9.3800000000000008</c:v>
                </c:pt>
                <c:pt idx="19">
                  <c:v>17.95</c:v>
                </c:pt>
                <c:pt idx="20">
                  <c:v>7.76</c:v>
                </c:pt>
                <c:pt idx="21">
                  <c:v>3.54</c:v>
                </c:pt>
                <c:pt idx="22">
                  <c:v>4.95</c:v>
                </c:pt>
                <c:pt idx="23">
                  <c:v>5.32</c:v>
                </c:pt>
                <c:pt idx="24">
                  <c:v>5.38</c:v>
                </c:pt>
                <c:pt idx="25">
                  <c:v>12.04</c:v>
                </c:pt>
                <c:pt idx="26">
                  <c:v>5.93</c:v>
                </c:pt>
                <c:pt idx="27">
                  <c:v>8.26</c:v>
                </c:pt>
                <c:pt idx="28">
                  <c:v>7.34</c:v>
                </c:pt>
                <c:pt idx="29">
                  <c:v>8.5399999999999991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86-443A-8492-8A07B5129D5B}"/>
            </c:ext>
          </c:extLst>
        </c:ser>
        <c:ser>
          <c:idx val="1"/>
          <c:order val="1"/>
          <c:tx>
            <c:strRef>
              <c:f>'Vending_Machine_Sum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Accuracy'!$E$76:$E$105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13.67</c:v>
                </c:pt>
                <c:pt idx="6">
                  <c:v>13.72</c:v>
                </c:pt>
                <c:pt idx="7">
                  <c:v>15.34</c:v>
                </c:pt>
                <c:pt idx="8">
                  <c:v>15.02</c:v>
                </c:pt>
                <c:pt idx="9">
                  <c:v>17.62</c:v>
                </c:pt>
                <c:pt idx="10">
                  <c:v>12.5</c:v>
                </c:pt>
                <c:pt idx="11">
                  <c:v>11.4</c:v>
                </c:pt>
                <c:pt idx="12">
                  <c:v>11.6</c:v>
                </c:pt>
                <c:pt idx="13">
                  <c:v>13.1</c:v>
                </c:pt>
                <c:pt idx="14">
                  <c:v>13.7</c:v>
                </c:pt>
                <c:pt idx="15">
                  <c:v>12.1</c:v>
                </c:pt>
                <c:pt idx="16">
                  <c:v>11.52</c:v>
                </c:pt>
                <c:pt idx="17">
                  <c:v>11.4</c:v>
                </c:pt>
                <c:pt idx="18">
                  <c:v>11</c:v>
                </c:pt>
                <c:pt idx="19">
                  <c:v>13.1</c:v>
                </c:pt>
                <c:pt idx="20">
                  <c:v>9.6</c:v>
                </c:pt>
                <c:pt idx="21">
                  <c:v>8.5</c:v>
                </c:pt>
                <c:pt idx="22">
                  <c:v>8.11</c:v>
                </c:pt>
                <c:pt idx="23">
                  <c:v>8.01</c:v>
                </c:pt>
                <c:pt idx="24">
                  <c:v>10.44</c:v>
                </c:pt>
                <c:pt idx="25">
                  <c:v>9.1</c:v>
                </c:pt>
                <c:pt idx="26">
                  <c:v>9.3000000000000007</c:v>
                </c:pt>
                <c:pt idx="27">
                  <c:v>10.02</c:v>
                </c:pt>
                <c:pt idx="28">
                  <c:v>9.61</c:v>
                </c:pt>
                <c:pt idx="29">
                  <c:v>10.81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86-443A-8492-8A07B5129D5B}"/>
            </c:ext>
          </c:extLst>
        </c:ser>
        <c:ser>
          <c:idx val="2"/>
          <c:order val="2"/>
          <c:tx>
            <c:strRef>
              <c:f>'Vending_Machine_Sum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Accuracy'!$F$76:$F$105</c:f>
              <c:numCache>
                <c:formatCode>General</c:formatCode>
                <c:ptCount val="30"/>
                <c:pt idx="0">
                  <c:v>7.69</c:v>
                </c:pt>
                <c:pt idx="1">
                  <c:v>0</c:v>
                </c:pt>
                <c:pt idx="2">
                  <c:v>4.4400000000000004</c:v>
                </c:pt>
                <c:pt idx="3">
                  <c:v>0</c:v>
                </c:pt>
                <c:pt idx="4">
                  <c:v>0</c:v>
                </c:pt>
                <c:pt idx="5">
                  <c:v>11.2</c:v>
                </c:pt>
                <c:pt idx="6">
                  <c:v>12.69</c:v>
                </c:pt>
                <c:pt idx="7">
                  <c:v>11.69</c:v>
                </c:pt>
                <c:pt idx="8">
                  <c:v>12.17</c:v>
                </c:pt>
                <c:pt idx="9">
                  <c:v>10.210000000000001</c:v>
                </c:pt>
                <c:pt idx="10">
                  <c:v>10.81</c:v>
                </c:pt>
                <c:pt idx="11">
                  <c:v>10.99</c:v>
                </c:pt>
                <c:pt idx="12">
                  <c:v>11.5</c:v>
                </c:pt>
                <c:pt idx="13">
                  <c:v>11.34</c:v>
                </c:pt>
                <c:pt idx="14">
                  <c:v>10.59</c:v>
                </c:pt>
                <c:pt idx="15">
                  <c:v>10.62</c:v>
                </c:pt>
                <c:pt idx="16">
                  <c:v>11.14</c:v>
                </c:pt>
                <c:pt idx="17">
                  <c:v>12.28</c:v>
                </c:pt>
                <c:pt idx="18">
                  <c:v>12.12</c:v>
                </c:pt>
                <c:pt idx="19">
                  <c:v>13.47</c:v>
                </c:pt>
                <c:pt idx="20">
                  <c:v>3.63</c:v>
                </c:pt>
                <c:pt idx="21">
                  <c:v>5.46</c:v>
                </c:pt>
                <c:pt idx="22">
                  <c:v>4.0999999999999996</c:v>
                </c:pt>
                <c:pt idx="23">
                  <c:v>4.87</c:v>
                </c:pt>
                <c:pt idx="24">
                  <c:v>4.6500000000000004</c:v>
                </c:pt>
                <c:pt idx="25">
                  <c:v>7.53</c:v>
                </c:pt>
                <c:pt idx="26">
                  <c:v>5.71</c:v>
                </c:pt>
                <c:pt idx="27">
                  <c:v>4.83</c:v>
                </c:pt>
                <c:pt idx="28">
                  <c:v>4.18</c:v>
                </c:pt>
                <c:pt idx="29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86-443A-8492-8A07B5129D5B}"/>
            </c:ext>
          </c:extLst>
        </c:ser>
        <c:ser>
          <c:idx val="3"/>
          <c:order val="3"/>
          <c:tx>
            <c:strRef>
              <c:f>'Vending_Machine_Sum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19.399999999999999</c:v>
                </c:pt>
                <c:pt idx="6">
                  <c:v>16.8</c:v>
                </c:pt>
                <c:pt idx="7">
                  <c:v>19.3</c:v>
                </c:pt>
                <c:pt idx="8">
                  <c:v>18.2</c:v>
                </c:pt>
                <c:pt idx="9">
                  <c:v>18</c:v>
                </c:pt>
                <c:pt idx="10">
                  <c:v>11.8</c:v>
                </c:pt>
                <c:pt idx="11">
                  <c:v>14.5</c:v>
                </c:pt>
                <c:pt idx="12">
                  <c:v>16.3</c:v>
                </c:pt>
                <c:pt idx="13">
                  <c:v>16.100000000000001</c:v>
                </c:pt>
                <c:pt idx="14">
                  <c:v>19.399999999999999</c:v>
                </c:pt>
                <c:pt idx="15">
                  <c:v>14.7</c:v>
                </c:pt>
                <c:pt idx="16">
                  <c:v>16.100000000000001</c:v>
                </c:pt>
                <c:pt idx="17">
                  <c:v>15.5</c:v>
                </c:pt>
                <c:pt idx="18">
                  <c:v>14.6</c:v>
                </c:pt>
                <c:pt idx="19">
                  <c:v>17.7</c:v>
                </c:pt>
                <c:pt idx="20">
                  <c:v>9.1</c:v>
                </c:pt>
                <c:pt idx="21">
                  <c:v>9.8000000000000007</c:v>
                </c:pt>
                <c:pt idx="22">
                  <c:v>9.5</c:v>
                </c:pt>
                <c:pt idx="23">
                  <c:v>9.6999999999999993</c:v>
                </c:pt>
                <c:pt idx="24">
                  <c:v>10.9</c:v>
                </c:pt>
                <c:pt idx="25">
                  <c:v>8.1999999999999993</c:v>
                </c:pt>
                <c:pt idx="26">
                  <c:v>8.1</c:v>
                </c:pt>
                <c:pt idx="27">
                  <c:v>9.5</c:v>
                </c:pt>
                <c:pt idx="28">
                  <c:v>9.4</c:v>
                </c:pt>
                <c:pt idx="29">
                  <c:v>10.51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86-443A-8492-8A07B5129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9.09</c:v>
                </c:pt>
                <c:pt idx="7">
                  <c:v>10.53</c:v>
                </c:pt>
                <c:pt idx="8">
                  <c:v>15.79</c:v>
                </c:pt>
                <c:pt idx="9">
                  <c:v>10.71</c:v>
                </c:pt>
                <c:pt idx="10">
                  <c:v>6.02</c:v>
                </c:pt>
                <c:pt idx="11">
                  <c:v>13.4</c:v>
                </c:pt>
                <c:pt idx="12">
                  <c:v>16.87</c:v>
                </c:pt>
                <c:pt idx="13">
                  <c:v>15.62</c:v>
                </c:pt>
                <c:pt idx="14">
                  <c:v>18.75</c:v>
                </c:pt>
                <c:pt idx="15">
                  <c:v>8.9600000000000009</c:v>
                </c:pt>
                <c:pt idx="16">
                  <c:v>11.94</c:v>
                </c:pt>
                <c:pt idx="17">
                  <c:v>11.22</c:v>
                </c:pt>
                <c:pt idx="18">
                  <c:v>10.52</c:v>
                </c:pt>
                <c:pt idx="19">
                  <c:v>10.4</c:v>
                </c:pt>
                <c:pt idx="20">
                  <c:v>7.82</c:v>
                </c:pt>
                <c:pt idx="21">
                  <c:v>7.29</c:v>
                </c:pt>
                <c:pt idx="22">
                  <c:v>7.65</c:v>
                </c:pt>
                <c:pt idx="23">
                  <c:v>9.4499999999999993</c:v>
                </c:pt>
                <c:pt idx="24">
                  <c:v>6.63</c:v>
                </c:pt>
                <c:pt idx="25">
                  <c:v>11.09</c:v>
                </c:pt>
                <c:pt idx="26">
                  <c:v>9.6</c:v>
                </c:pt>
                <c:pt idx="27">
                  <c:v>13.33</c:v>
                </c:pt>
                <c:pt idx="28">
                  <c:v>13.42</c:v>
                </c:pt>
                <c:pt idx="29">
                  <c:v>10.63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FA-46AD-B550-EBFAF8FF0ED4}"/>
            </c:ext>
          </c:extLst>
        </c:ser>
        <c:ser>
          <c:idx val="1"/>
          <c:order val="1"/>
          <c:tx>
            <c:strRef>
              <c:f>'Vending_Machine_Sum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5.19</c:v>
                </c:pt>
                <c:pt idx="6">
                  <c:v>6.67</c:v>
                </c:pt>
                <c:pt idx="7">
                  <c:v>4.3099999999999996</c:v>
                </c:pt>
                <c:pt idx="8">
                  <c:v>3.51</c:v>
                </c:pt>
                <c:pt idx="9">
                  <c:v>6.14</c:v>
                </c:pt>
                <c:pt idx="10">
                  <c:v>4.72</c:v>
                </c:pt>
                <c:pt idx="11">
                  <c:v>4.93</c:v>
                </c:pt>
                <c:pt idx="12">
                  <c:v>5.41</c:v>
                </c:pt>
                <c:pt idx="13">
                  <c:v>4.5199999999999996</c:v>
                </c:pt>
                <c:pt idx="14">
                  <c:v>3.63</c:v>
                </c:pt>
                <c:pt idx="15">
                  <c:v>5.2</c:v>
                </c:pt>
                <c:pt idx="16">
                  <c:v>4.49</c:v>
                </c:pt>
                <c:pt idx="17">
                  <c:v>5.36</c:v>
                </c:pt>
                <c:pt idx="18">
                  <c:v>6.06</c:v>
                </c:pt>
                <c:pt idx="19">
                  <c:v>4.43</c:v>
                </c:pt>
                <c:pt idx="20">
                  <c:v>5.0199999999999996</c:v>
                </c:pt>
                <c:pt idx="21">
                  <c:v>4.6100000000000003</c:v>
                </c:pt>
                <c:pt idx="22">
                  <c:v>3.13</c:v>
                </c:pt>
                <c:pt idx="23">
                  <c:v>3.05</c:v>
                </c:pt>
                <c:pt idx="24">
                  <c:v>3.26</c:v>
                </c:pt>
                <c:pt idx="25">
                  <c:v>8.92</c:v>
                </c:pt>
                <c:pt idx="26">
                  <c:v>8.51</c:v>
                </c:pt>
                <c:pt idx="27">
                  <c:v>7.13</c:v>
                </c:pt>
                <c:pt idx="28">
                  <c:v>5.63</c:v>
                </c:pt>
                <c:pt idx="29">
                  <c:v>5.74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FA-46AD-B550-EBFAF8FF0ED4}"/>
            </c:ext>
          </c:extLst>
        </c:ser>
        <c:ser>
          <c:idx val="2"/>
          <c:order val="2"/>
          <c:tx>
            <c:strRef>
              <c:f>'Vending_Machine_Sum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11.46</c:v>
                </c:pt>
                <c:pt idx="6">
                  <c:v>13.33</c:v>
                </c:pt>
                <c:pt idx="7">
                  <c:v>13.98</c:v>
                </c:pt>
                <c:pt idx="8">
                  <c:v>11.86</c:v>
                </c:pt>
                <c:pt idx="9">
                  <c:v>10.43</c:v>
                </c:pt>
                <c:pt idx="10">
                  <c:v>10.74</c:v>
                </c:pt>
                <c:pt idx="11">
                  <c:v>13.58</c:v>
                </c:pt>
                <c:pt idx="12">
                  <c:v>13.58</c:v>
                </c:pt>
                <c:pt idx="13">
                  <c:v>12.74</c:v>
                </c:pt>
                <c:pt idx="14">
                  <c:v>10.74</c:v>
                </c:pt>
                <c:pt idx="15">
                  <c:v>9.7799999999999994</c:v>
                </c:pt>
                <c:pt idx="16">
                  <c:v>10.6</c:v>
                </c:pt>
                <c:pt idx="17">
                  <c:v>12.22</c:v>
                </c:pt>
                <c:pt idx="18">
                  <c:v>10</c:v>
                </c:pt>
                <c:pt idx="19">
                  <c:v>12.88</c:v>
                </c:pt>
                <c:pt idx="20">
                  <c:v>7.59</c:v>
                </c:pt>
                <c:pt idx="21">
                  <c:v>9.01</c:v>
                </c:pt>
                <c:pt idx="22">
                  <c:v>7.6</c:v>
                </c:pt>
                <c:pt idx="23">
                  <c:v>7.29</c:v>
                </c:pt>
                <c:pt idx="24">
                  <c:v>6.27</c:v>
                </c:pt>
                <c:pt idx="25">
                  <c:v>10.88</c:v>
                </c:pt>
                <c:pt idx="26">
                  <c:v>9.41</c:v>
                </c:pt>
                <c:pt idx="27">
                  <c:v>10.039999999999999</c:v>
                </c:pt>
                <c:pt idx="28">
                  <c:v>9.89</c:v>
                </c:pt>
                <c:pt idx="29">
                  <c:v>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FA-46AD-B550-EBFAF8FF0ED4}"/>
            </c:ext>
          </c:extLst>
        </c:ser>
        <c:ser>
          <c:idx val="3"/>
          <c:order val="3"/>
          <c:tx>
            <c:strRef>
              <c:f>'Vending_Machine_Sum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9.1999999999999993</c:v>
                </c:pt>
                <c:pt idx="6">
                  <c:v>12.3</c:v>
                </c:pt>
                <c:pt idx="7">
                  <c:v>12.6</c:v>
                </c:pt>
                <c:pt idx="8">
                  <c:v>9.9</c:v>
                </c:pt>
                <c:pt idx="9">
                  <c:v>7.4</c:v>
                </c:pt>
                <c:pt idx="10">
                  <c:v>3.2</c:v>
                </c:pt>
                <c:pt idx="11">
                  <c:v>3.8</c:v>
                </c:pt>
                <c:pt idx="12">
                  <c:v>3.8</c:v>
                </c:pt>
                <c:pt idx="13">
                  <c:v>4.9000000000000004</c:v>
                </c:pt>
                <c:pt idx="14">
                  <c:v>4.2</c:v>
                </c:pt>
                <c:pt idx="15">
                  <c:v>8.1</c:v>
                </c:pt>
                <c:pt idx="16">
                  <c:v>11.6</c:v>
                </c:pt>
                <c:pt idx="17">
                  <c:v>9</c:v>
                </c:pt>
                <c:pt idx="18">
                  <c:v>8.1999999999999993</c:v>
                </c:pt>
                <c:pt idx="19">
                  <c:v>8</c:v>
                </c:pt>
                <c:pt idx="20">
                  <c:v>4.5999999999999996</c:v>
                </c:pt>
                <c:pt idx="21">
                  <c:v>5.6</c:v>
                </c:pt>
                <c:pt idx="22">
                  <c:v>6.2</c:v>
                </c:pt>
                <c:pt idx="23">
                  <c:v>5.6</c:v>
                </c:pt>
                <c:pt idx="24">
                  <c:v>5.3</c:v>
                </c:pt>
                <c:pt idx="25">
                  <c:v>10.17</c:v>
                </c:pt>
                <c:pt idx="26">
                  <c:v>9.5299999999999994</c:v>
                </c:pt>
                <c:pt idx="27">
                  <c:v>8.43</c:v>
                </c:pt>
                <c:pt idx="28">
                  <c:v>8.44</c:v>
                </c:pt>
                <c:pt idx="29">
                  <c:v>9.92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FA-46AD-B550-EBFAF8FF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4.54</c:v>
                </c:pt>
                <c:pt idx="6">
                  <c:v>5.6</c:v>
                </c:pt>
                <c:pt idx="7">
                  <c:v>3.99</c:v>
                </c:pt>
                <c:pt idx="8">
                  <c:v>5.54</c:v>
                </c:pt>
                <c:pt idx="9">
                  <c:v>5.69</c:v>
                </c:pt>
                <c:pt idx="10">
                  <c:v>0.8</c:v>
                </c:pt>
                <c:pt idx="11">
                  <c:v>1.17</c:v>
                </c:pt>
                <c:pt idx="12">
                  <c:v>2.0099999999999998</c:v>
                </c:pt>
                <c:pt idx="13">
                  <c:v>2.63</c:v>
                </c:pt>
                <c:pt idx="14">
                  <c:v>1.82</c:v>
                </c:pt>
                <c:pt idx="15">
                  <c:v>4.46</c:v>
                </c:pt>
                <c:pt idx="16">
                  <c:v>4.16</c:v>
                </c:pt>
                <c:pt idx="17">
                  <c:v>4.96</c:v>
                </c:pt>
                <c:pt idx="18">
                  <c:v>4.5199999999999996</c:v>
                </c:pt>
                <c:pt idx="19">
                  <c:v>4.4800000000000004</c:v>
                </c:pt>
                <c:pt idx="20">
                  <c:v>7.27</c:v>
                </c:pt>
                <c:pt idx="21">
                  <c:v>7.54</c:v>
                </c:pt>
                <c:pt idx="22">
                  <c:v>8.23</c:v>
                </c:pt>
                <c:pt idx="23">
                  <c:v>10.82</c:v>
                </c:pt>
                <c:pt idx="24">
                  <c:v>13.99</c:v>
                </c:pt>
                <c:pt idx="25">
                  <c:v>6.18</c:v>
                </c:pt>
                <c:pt idx="26">
                  <c:v>6.58</c:v>
                </c:pt>
                <c:pt idx="27">
                  <c:v>7.11</c:v>
                </c:pt>
                <c:pt idx="28">
                  <c:v>7.65</c:v>
                </c:pt>
                <c:pt idx="29">
                  <c:v>9.1300000000000008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4-40DF-9DFB-70C559D585F2}"/>
            </c:ext>
          </c:extLst>
        </c:ser>
        <c:ser>
          <c:idx val="1"/>
          <c:order val="1"/>
          <c:tx>
            <c:strRef>
              <c:f>'Vending_Machine_Sum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Accuracy'!$E$148:$E$177</c:f>
              <c:numCache>
                <c:formatCode>General</c:formatCode>
                <c:ptCount val="30"/>
                <c:pt idx="0">
                  <c:v>11.91</c:v>
                </c:pt>
                <c:pt idx="1">
                  <c:v>14.61</c:v>
                </c:pt>
                <c:pt idx="2">
                  <c:v>13.23</c:v>
                </c:pt>
                <c:pt idx="3">
                  <c:v>11.12</c:v>
                </c:pt>
                <c:pt idx="4">
                  <c:v>11.94</c:v>
                </c:pt>
                <c:pt idx="5">
                  <c:v>12.8</c:v>
                </c:pt>
                <c:pt idx="6">
                  <c:v>13.5</c:v>
                </c:pt>
                <c:pt idx="7">
                  <c:v>14.2</c:v>
                </c:pt>
                <c:pt idx="8">
                  <c:v>13.7</c:v>
                </c:pt>
                <c:pt idx="9">
                  <c:v>16</c:v>
                </c:pt>
                <c:pt idx="10">
                  <c:v>12.3</c:v>
                </c:pt>
                <c:pt idx="11">
                  <c:v>12.9</c:v>
                </c:pt>
                <c:pt idx="12">
                  <c:v>14</c:v>
                </c:pt>
                <c:pt idx="13">
                  <c:v>13.3</c:v>
                </c:pt>
                <c:pt idx="14">
                  <c:v>14.7</c:v>
                </c:pt>
                <c:pt idx="15">
                  <c:v>13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12.7</c:v>
                </c:pt>
                <c:pt idx="20">
                  <c:v>14.8</c:v>
                </c:pt>
                <c:pt idx="21">
                  <c:v>12.4</c:v>
                </c:pt>
                <c:pt idx="22">
                  <c:v>12.4</c:v>
                </c:pt>
                <c:pt idx="23">
                  <c:v>11.1</c:v>
                </c:pt>
                <c:pt idx="24">
                  <c:v>11.6</c:v>
                </c:pt>
                <c:pt idx="25">
                  <c:v>14.5</c:v>
                </c:pt>
                <c:pt idx="26">
                  <c:v>12.7</c:v>
                </c:pt>
                <c:pt idx="27">
                  <c:v>13.1</c:v>
                </c:pt>
                <c:pt idx="28">
                  <c:v>10.199999999999999</c:v>
                </c:pt>
                <c:pt idx="29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4-40DF-9DFB-70C559D585F2}"/>
            </c:ext>
          </c:extLst>
        </c:ser>
        <c:ser>
          <c:idx val="2"/>
          <c:order val="2"/>
          <c:tx>
            <c:strRef>
              <c:f>'Vending_Machine_Sum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Accuracy'!$F$148:$F$177</c:f>
              <c:numCache>
                <c:formatCode>General</c:formatCode>
                <c:ptCount val="30"/>
                <c:pt idx="0">
                  <c:v>14.29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9.94</c:v>
                </c:pt>
                <c:pt idx="6">
                  <c:v>10.29</c:v>
                </c:pt>
                <c:pt idx="7">
                  <c:v>9.4700000000000006</c:v>
                </c:pt>
                <c:pt idx="8">
                  <c:v>9.01</c:v>
                </c:pt>
                <c:pt idx="9">
                  <c:v>7.72</c:v>
                </c:pt>
                <c:pt idx="10">
                  <c:v>9.5299999999999994</c:v>
                </c:pt>
                <c:pt idx="11">
                  <c:v>9.39</c:v>
                </c:pt>
                <c:pt idx="12">
                  <c:v>7.91</c:v>
                </c:pt>
                <c:pt idx="13">
                  <c:v>7.34</c:v>
                </c:pt>
                <c:pt idx="14">
                  <c:v>7.28</c:v>
                </c:pt>
                <c:pt idx="15">
                  <c:v>8.61</c:v>
                </c:pt>
                <c:pt idx="16">
                  <c:v>11.1</c:v>
                </c:pt>
                <c:pt idx="17">
                  <c:v>9.89</c:v>
                </c:pt>
                <c:pt idx="18">
                  <c:v>11.75</c:v>
                </c:pt>
                <c:pt idx="19">
                  <c:v>10.39</c:v>
                </c:pt>
                <c:pt idx="20">
                  <c:v>11.34</c:v>
                </c:pt>
                <c:pt idx="21">
                  <c:v>10.24</c:v>
                </c:pt>
                <c:pt idx="22">
                  <c:v>9.92</c:v>
                </c:pt>
                <c:pt idx="23">
                  <c:v>7.94</c:v>
                </c:pt>
                <c:pt idx="24">
                  <c:v>6.84</c:v>
                </c:pt>
                <c:pt idx="25">
                  <c:v>6.29</c:v>
                </c:pt>
                <c:pt idx="26">
                  <c:v>6.03</c:v>
                </c:pt>
                <c:pt idx="27">
                  <c:v>6.29</c:v>
                </c:pt>
                <c:pt idx="28">
                  <c:v>5.3</c:v>
                </c:pt>
                <c:pt idx="29">
                  <c:v>5.03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4-40DF-9DFB-70C559D585F2}"/>
            </c:ext>
          </c:extLst>
        </c:ser>
        <c:ser>
          <c:idx val="3"/>
          <c:order val="3"/>
          <c:tx>
            <c:strRef>
              <c:f>'Vending_Machine_Sum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14.1</c:v>
                </c:pt>
                <c:pt idx="6">
                  <c:v>15.8</c:v>
                </c:pt>
                <c:pt idx="7">
                  <c:v>20.100000000000001</c:v>
                </c:pt>
                <c:pt idx="8">
                  <c:v>18.7</c:v>
                </c:pt>
                <c:pt idx="9">
                  <c:v>18.5</c:v>
                </c:pt>
                <c:pt idx="10">
                  <c:v>6.4</c:v>
                </c:pt>
                <c:pt idx="11">
                  <c:v>6.9</c:v>
                </c:pt>
                <c:pt idx="12">
                  <c:v>8.3000000000000007</c:v>
                </c:pt>
                <c:pt idx="13">
                  <c:v>9.4</c:v>
                </c:pt>
                <c:pt idx="14">
                  <c:v>10.5</c:v>
                </c:pt>
                <c:pt idx="15">
                  <c:v>12</c:v>
                </c:pt>
                <c:pt idx="16">
                  <c:v>12.5</c:v>
                </c:pt>
                <c:pt idx="17">
                  <c:v>13.2</c:v>
                </c:pt>
                <c:pt idx="18">
                  <c:v>11.1</c:v>
                </c:pt>
                <c:pt idx="19">
                  <c:v>11.8</c:v>
                </c:pt>
                <c:pt idx="20">
                  <c:v>7.1</c:v>
                </c:pt>
                <c:pt idx="21">
                  <c:v>6.7</c:v>
                </c:pt>
                <c:pt idx="22">
                  <c:v>7.7</c:v>
                </c:pt>
                <c:pt idx="23">
                  <c:v>7.7</c:v>
                </c:pt>
                <c:pt idx="24">
                  <c:v>7</c:v>
                </c:pt>
                <c:pt idx="25">
                  <c:v>7.4</c:v>
                </c:pt>
                <c:pt idx="26">
                  <c:v>6.9</c:v>
                </c:pt>
                <c:pt idx="27">
                  <c:v>8.1</c:v>
                </c:pt>
                <c:pt idx="28">
                  <c:v>6.61</c:v>
                </c:pt>
                <c:pt idx="29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4-40DF-9DFB-70C559D58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Accuracy'!$D$184:$D$213</c:f>
              <c:numCache>
                <c:formatCode>General</c:formatCode>
                <c:ptCount val="30"/>
                <c:pt idx="0">
                  <c:v>13.4</c:v>
                </c:pt>
                <c:pt idx="1">
                  <c:v>14.2</c:v>
                </c:pt>
                <c:pt idx="2">
                  <c:v>15.2</c:v>
                </c:pt>
                <c:pt idx="3">
                  <c:v>16.600000000000001</c:v>
                </c:pt>
                <c:pt idx="4">
                  <c:v>17.7</c:v>
                </c:pt>
                <c:pt idx="5">
                  <c:v>14.7</c:v>
                </c:pt>
                <c:pt idx="6">
                  <c:v>15.3</c:v>
                </c:pt>
                <c:pt idx="7">
                  <c:v>15.9</c:v>
                </c:pt>
                <c:pt idx="8">
                  <c:v>16.8</c:v>
                </c:pt>
                <c:pt idx="9">
                  <c:v>18.2</c:v>
                </c:pt>
                <c:pt idx="10">
                  <c:v>15.2</c:v>
                </c:pt>
                <c:pt idx="11">
                  <c:v>14.71</c:v>
                </c:pt>
                <c:pt idx="12">
                  <c:v>15.2</c:v>
                </c:pt>
                <c:pt idx="13">
                  <c:v>16.3</c:v>
                </c:pt>
                <c:pt idx="14">
                  <c:v>17.23</c:v>
                </c:pt>
                <c:pt idx="15">
                  <c:v>15</c:v>
                </c:pt>
                <c:pt idx="16">
                  <c:v>15.2</c:v>
                </c:pt>
                <c:pt idx="17">
                  <c:v>15.7</c:v>
                </c:pt>
                <c:pt idx="18">
                  <c:v>16.5</c:v>
                </c:pt>
                <c:pt idx="19">
                  <c:v>16.149999999999999</c:v>
                </c:pt>
                <c:pt idx="20">
                  <c:v>14.7</c:v>
                </c:pt>
                <c:pt idx="21">
                  <c:v>15.12</c:v>
                </c:pt>
                <c:pt idx="22">
                  <c:v>15.5</c:v>
                </c:pt>
                <c:pt idx="23">
                  <c:v>16.420000000000002</c:v>
                </c:pt>
                <c:pt idx="24">
                  <c:v>16.52</c:v>
                </c:pt>
                <c:pt idx="25">
                  <c:v>15.32</c:v>
                </c:pt>
                <c:pt idx="26">
                  <c:v>15.52</c:v>
                </c:pt>
                <c:pt idx="27">
                  <c:v>16</c:v>
                </c:pt>
                <c:pt idx="28">
                  <c:v>16.53</c:v>
                </c:pt>
                <c:pt idx="29">
                  <c:v>17.100000000000001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F1-45B4-94F7-C9E4B713536E}"/>
            </c:ext>
          </c:extLst>
        </c:ser>
        <c:ser>
          <c:idx val="1"/>
          <c:order val="1"/>
          <c:tx>
            <c:strRef>
              <c:f>'Vending_Machine_Sum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Accuracy'!$E$184:$E$213</c:f>
              <c:numCache>
                <c:formatCode>General</c:formatCode>
                <c:ptCount val="30"/>
                <c:pt idx="0">
                  <c:v>14.4</c:v>
                </c:pt>
                <c:pt idx="1">
                  <c:v>14.2</c:v>
                </c:pt>
                <c:pt idx="2">
                  <c:v>15.9</c:v>
                </c:pt>
                <c:pt idx="3">
                  <c:v>16.100000000000001</c:v>
                </c:pt>
                <c:pt idx="4">
                  <c:v>17.100000000000001</c:v>
                </c:pt>
                <c:pt idx="5">
                  <c:v>16.2</c:v>
                </c:pt>
                <c:pt idx="6">
                  <c:v>16.100000000000001</c:v>
                </c:pt>
                <c:pt idx="7">
                  <c:v>17.5</c:v>
                </c:pt>
                <c:pt idx="8">
                  <c:v>17.899999999999999</c:v>
                </c:pt>
                <c:pt idx="9">
                  <c:v>19.5</c:v>
                </c:pt>
                <c:pt idx="10">
                  <c:v>16.2</c:v>
                </c:pt>
                <c:pt idx="11">
                  <c:v>16.5</c:v>
                </c:pt>
                <c:pt idx="12">
                  <c:v>17.72</c:v>
                </c:pt>
                <c:pt idx="13">
                  <c:v>18.12</c:v>
                </c:pt>
                <c:pt idx="14">
                  <c:v>19.5</c:v>
                </c:pt>
                <c:pt idx="15">
                  <c:v>15.92</c:v>
                </c:pt>
                <c:pt idx="16">
                  <c:v>16.100000000000001</c:v>
                </c:pt>
                <c:pt idx="17">
                  <c:v>17.739999999999998</c:v>
                </c:pt>
                <c:pt idx="18">
                  <c:v>18.100000000000001</c:v>
                </c:pt>
                <c:pt idx="19">
                  <c:v>20</c:v>
                </c:pt>
                <c:pt idx="20">
                  <c:v>16.12</c:v>
                </c:pt>
                <c:pt idx="21">
                  <c:v>16.3</c:v>
                </c:pt>
                <c:pt idx="22">
                  <c:v>17.55</c:v>
                </c:pt>
                <c:pt idx="23">
                  <c:v>17.420000000000002</c:v>
                </c:pt>
                <c:pt idx="24">
                  <c:v>19.02</c:v>
                </c:pt>
                <c:pt idx="25">
                  <c:v>16.399999999999999</c:v>
                </c:pt>
                <c:pt idx="26">
                  <c:v>16.2</c:v>
                </c:pt>
                <c:pt idx="27">
                  <c:v>17.84</c:v>
                </c:pt>
                <c:pt idx="28">
                  <c:v>17.7</c:v>
                </c:pt>
                <c:pt idx="29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F1-45B4-94F7-C9E4B713536E}"/>
            </c:ext>
          </c:extLst>
        </c:ser>
        <c:ser>
          <c:idx val="2"/>
          <c:order val="2"/>
          <c:tx>
            <c:strRef>
              <c:f>'Vending_Machine_Sum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Accuracy'!$F$184:$F$213</c:f>
              <c:numCache>
                <c:formatCode>General</c:formatCode>
                <c:ptCount val="30"/>
                <c:pt idx="0">
                  <c:v>10.7</c:v>
                </c:pt>
                <c:pt idx="1">
                  <c:v>11.3</c:v>
                </c:pt>
                <c:pt idx="2">
                  <c:v>10.62</c:v>
                </c:pt>
                <c:pt idx="3">
                  <c:v>11.52</c:v>
                </c:pt>
                <c:pt idx="4">
                  <c:v>12.42</c:v>
                </c:pt>
                <c:pt idx="5">
                  <c:v>13.8</c:v>
                </c:pt>
                <c:pt idx="6">
                  <c:v>12.53</c:v>
                </c:pt>
                <c:pt idx="7">
                  <c:v>13.44</c:v>
                </c:pt>
                <c:pt idx="8">
                  <c:v>13.5</c:v>
                </c:pt>
                <c:pt idx="9">
                  <c:v>14</c:v>
                </c:pt>
                <c:pt idx="10">
                  <c:v>12.61</c:v>
                </c:pt>
                <c:pt idx="11">
                  <c:v>12.4</c:v>
                </c:pt>
                <c:pt idx="12">
                  <c:v>13.13</c:v>
                </c:pt>
                <c:pt idx="13">
                  <c:v>12.91</c:v>
                </c:pt>
                <c:pt idx="14">
                  <c:v>13.54</c:v>
                </c:pt>
                <c:pt idx="15">
                  <c:v>10.51</c:v>
                </c:pt>
                <c:pt idx="16">
                  <c:v>9.52</c:v>
                </c:pt>
                <c:pt idx="17">
                  <c:v>11.71</c:v>
                </c:pt>
                <c:pt idx="18">
                  <c:v>9.91</c:v>
                </c:pt>
                <c:pt idx="19">
                  <c:v>11.8</c:v>
                </c:pt>
                <c:pt idx="20">
                  <c:v>9.5</c:v>
                </c:pt>
                <c:pt idx="21">
                  <c:v>9.5</c:v>
                </c:pt>
                <c:pt idx="22">
                  <c:v>9.81</c:v>
                </c:pt>
                <c:pt idx="23">
                  <c:v>9.4</c:v>
                </c:pt>
                <c:pt idx="24">
                  <c:v>9.81</c:v>
                </c:pt>
                <c:pt idx="25">
                  <c:v>11.6</c:v>
                </c:pt>
                <c:pt idx="26">
                  <c:v>11.3</c:v>
                </c:pt>
                <c:pt idx="27">
                  <c:v>12</c:v>
                </c:pt>
                <c:pt idx="28">
                  <c:v>10.9</c:v>
                </c:pt>
                <c:pt idx="29">
                  <c:v>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F1-45B4-94F7-C9E4B713536E}"/>
            </c:ext>
          </c:extLst>
        </c:ser>
        <c:ser>
          <c:idx val="3"/>
          <c:order val="3"/>
          <c:tx>
            <c:strRef>
              <c:f>'Vending_Machine_Sum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Accuracy'!$G$184:$G$213</c:f>
              <c:numCache>
                <c:formatCode>General</c:formatCode>
                <c:ptCount val="30"/>
                <c:pt idx="0">
                  <c:v>6.67</c:v>
                </c:pt>
                <c:pt idx="1">
                  <c:v>0</c:v>
                </c:pt>
                <c:pt idx="2">
                  <c:v>6.25</c:v>
                </c:pt>
                <c:pt idx="3">
                  <c:v>0</c:v>
                </c:pt>
                <c:pt idx="4">
                  <c:v>0</c:v>
                </c:pt>
                <c:pt idx="5">
                  <c:v>9.3000000000000007</c:v>
                </c:pt>
                <c:pt idx="6">
                  <c:v>9.42</c:v>
                </c:pt>
                <c:pt idx="7">
                  <c:v>10.32</c:v>
                </c:pt>
                <c:pt idx="8">
                  <c:v>10.1</c:v>
                </c:pt>
                <c:pt idx="9">
                  <c:v>12.21</c:v>
                </c:pt>
                <c:pt idx="10">
                  <c:v>10.199999999999999</c:v>
                </c:pt>
                <c:pt idx="11">
                  <c:v>10.71</c:v>
                </c:pt>
                <c:pt idx="12">
                  <c:v>11.61</c:v>
                </c:pt>
                <c:pt idx="13">
                  <c:v>10.73</c:v>
                </c:pt>
                <c:pt idx="14">
                  <c:v>11.91</c:v>
                </c:pt>
                <c:pt idx="15">
                  <c:v>10.199999999999999</c:v>
                </c:pt>
                <c:pt idx="16">
                  <c:v>10.7</c:v>
                </c:pt>
                <c:pt idx="17">
                  <c:v>12.11</c:v>
                </c:pt>
                <c:pt idx="18">
                  <c:v>11.5</c:v>
                </c:pt>
                <c:pt idx="19">
                  <c:v>13.3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F1-45B4-94F7-C9E4B7135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Accuracy'!$D$220:$D$249</c:f>
              <c:numCache>
                <c:formatCode>General</c:formatCode>
                <c:ptCount val="30"/>
                <c:pt idx="0">
                  <c:v>6.18</c:v>
                </c:pt>
                <c:pt idx="1">
                  <c:v>5.07</c:v>
                </c:pt>
                <c:pt idx="2">
                  <c:v>6.71</c:v>
                </c:pt>
                <c:pt idx="3">
                  <c:v>8.2100000000000009</c:v>
                </c:pt>
                <c:pt idx="4">
                  <c:v>10.220000000000001</c:v>
                </c:pt>
                <c:pt idx="5">
                  <c:v>8.31</c:v>
                </c:pt>
                <c:pt idx="6">
                  <c:v>9.52</c:v>
                </c:pt>
                <c:pt idx="7">
                  <c:v>9.9600000000000009</c:v>
                </c:pt>
                <c:pt idx="8">
                  <c:v>10.89</c:v>
                </c:pt>
                <c:pt idx="9">
                  <c:v>10.97</c:v>
                </c:pt>
                <c:pt idx="10">
                  <c:v>10.68</c:v>
                </c:pt>
                <c:pt idx="11">
                  <c:v>8.0399999999999991</c:v>
                </c:pt>
                <c:pt idx="12">
                  <c:v>8.23</c:v>
                </c:pt>
                <c:pt idx="13">
                  <c:v>9.6199999999999992</c:v>
                </c:pt>
                <c:pt idx="14">
                  <c:v>9.82</c:v>
                </c:pt>
                <c:pt idx="15">
                  <c:v>9.39</c:v>
                </c:pt>
                <c:pt idx="16">
                  <c:v>5.43</c:v>
                </c:pt>
                <c:pt idx="17">
                  <c:v>13.45</c:v>
                </c:pt>
                <c:pt idx="18">
                  <c:v>8.8699999999999992</c:v>
                </c:pt>
                <c:pt idx="19">
                  <c:v>8.66</c:v>
                </c:pt>
                <c:pt idx="20">
                  <c:v>5.38</c:v>
                </c:pt>
                <c:pt idx="21">
                  <c:v>10.87</c:v>
                </c:pt>
                <c:pt idx="22">
                  <c:v>10.34</c:v>
                </c:pt>
                <c:pt idx="23">
                  <c:v>9.7799999999999994</c:v>
                </c:pt>
                <c:pt idx="24">
                  <c:v>9.09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E-4769-847A-174EF737189C}"/>
            </c:ext>
          </c:extLst>
        </c:ser>
        <c:ser>
          <c:idx val="1"/>
          <c:order val="1"/>
          <c:tx>
            <c:strRef>
              <c:f>'Vending_Machine_Sum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Accuracy'!$E$220:$E$249</c:f>
              <c:numCache>
                <c:formatCode>General</c:formatCode>
                <c:ptCount val="30"/>
                <c:pt idx="0">
                  <c:v>9.89</c:v>
                </c:pt>
                <c:pt idx="1">
                  <c:v>11.93</c:v>
                </c:pt>
                <c:pt idx="2">
                  <c:v>10.65</c:v>
                </c:pt>
                <c:pt idx="3">
                  <c:v>11.18</c:v>
                </c:pt>
                <c:pt idx="4">
                  <c:v>12.2</c:v>
                </c:pt>
                <c:pt idx="5">
                  <c:v>9.3000000000000007</c:v>
                </c:pt>
                <c:pt idx="6">
                  <c:v>8.9</c:v>
                </c:pt>
                <c:pt idx="7">
                  <c:v>9.9</c:v>
                </c:pt>
                <c:pt idx="8">
                  <c:v>9.6</c:v>
                </c:pt>
                <c:pt idx="9">
                  <c:v>9.8000000000000007</c:v>
                </c:pt>
                <c:pt idx="10">
                  <c:v>9.1999999999999993</c:v>
                </c:pt>
                <c:pt idx="11">
                  <c:v>8.6</c:v>
                </c:pt>
                <c:pt idx="12">
                  <c:v>9.5</c:v>
                </c:pt>
                <c:pt idx="13">
                  <c:v>9.4</c:v>
                </c:pt>
                <c:pt idx="14">
                  <c:v>9.61</c:v>
                </c:pt>
                <c:pt idx="15">
                  <c:v>9.61</c:v>
                </c:pt>
                <c:pt idx="16">
                  <c:v>8.83</c:v>
                </c:pt>
                <c:pt idx="17">
                  <c:v>9.7100000000000009</c:v>
                </c:pt>
                <c:pt idx="18">
                  <c:v>10.11</c:v>
                </c:pt>
                <c:pt idx="19">
                  <c:v>11.7</c:v>
                </c:pt>
                <c:pt idx="20">
                  <c:v>11.7</c:v>
                </c:pt>
                <c:pt idx="21">
                  <c:v>10</c:v>
                </c:pt>
                <c:pt idx="22">
                  <c:v>10.51</c:v>
                </c:pt>
                <c:pt idx="23">
                  <c:v>10.63</c:v>
                </c:pt>
                <c:pt idx="24">
                  <c:v>11.43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AE-4769-847A-174EF737189C}"/>
            </c:ext>
          </c:extLst>
        </c:ser>
        <c:ser>
          <c:idx val="2"/>
          <c:order val="2"/>
          <c:tx>
            <c:strRef>
              <c:f>'Vending_Machine_Sum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Accuracy'!$F$220:$F$249</c:f>
              <c:numCache>
                <c:formatCode>General</c:formatCode>
                <c:ptCount val="30"/>
                <c:pt idx="0">
                  <c:v>8.68</c:v>
                </c:pt>
                <c:pt idx="1">
                  <c:v>9.85</c:v>
                </c:pt>
                <c:pt idx="2">
                  <c:v>10.09</c:v>
                </c:pt>
                <c:pt idx="3">
                  <c:v>11.12</c:v>
                </c:pt>
                <c:pt idx="4">
                  <c:v>12.36</c:v>
                </c:pt>
                <c:pt idx="5">
                  <c:v>9.92</c:v>
                </c:pt>
                <c:pt idx="6">
                  <c:v>10.26</c:v>
                </c:pt>
                <c:pt idx="7">
                  <c:v>10.51</c:v>
                </c:pt>
                <c:pt idx="8">
                  <c:v>11.01</c:v>
                </c:pt>
                <c:pt idx="9">
                  <c:v>12.21</c:v>
                </c:pt>
                <c:pt idx="10">
                  <c:v>11.7</c:v>
                </c:pt>
                <c:pt idx="11">
                  <c:v>10.8</c:v>
                </c:pt>
                <c:pt idx="12">
                  <c:v>10.81</c:v>
                </c:pt>
                <c:pt idx="13">
                  <c:v>12.3</c:v>
                </c:pt>
                <c:pt idx="14">
                  <c:v>11.4</c:v>
                </c:pt>
                <c:pt idx="15">
                  <c:v>10.71</c:v>
                </c:pt>
                <c:pt idx="16">
                  <c:v>11</c:v>
                </c:pt>
                <c:pt idx="17">
                  <c:v>12.4</c:v>
                </c:pt>
                <c:pt idx="18">
                  <c:v>11.8</c:v>
                </c:pt>
                <c:pt idx="19">
                  <c:v>15.12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AE-4769-847A-174EF737189C}"/>
            </c:ext>
          </c:extLst>
        </c:ser>
        <c:ser>
          <c:idx val="3"/>
          <c:order val="3"/>
          <c:tx>
            <c:strRef>
              <c:f>'Vending_Machine_Sum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Accuracy'!$G$220:$G$249</c:f>
              <c:numCache>
                <c:formatCode>General</c:formatCode>
                <c:ptCount val="30"/>
                <c:pt idx="0">
                  <c:v>12.69</c:v>
                </c:pt>
                <c:pt idx="1">
                  <c:v>11.35</c:v>
                </c:pt>
                <c:pt idx="2">
                  <c:v>14.47</c:v>
                </c:pt>
                <c:pt idx="3">
                  <c:v>13.83</c:v>
                </c:pt>
                <c:pt idx="4">
                  <c:v>16.03</c:v>
                </c:pt>
                <c:pt idx="5">
                  <c:v>12.4</c:v>
                </c:pt>
                <c:pt idx="6">
                  <c:v>12</c:v>
                </c:pt>
                <c:pt idx="7">
                  <c:v>12.7</c:v>
                </c:pt>
                <c:pt idx="8">
                  <c:v>13.1</c:v>
                </c:pt>
                <c:pt idx="9">
                  <c:v>14.1</c:v>
                </c:pt>
                <c:pt idx="10">
                  <c:v>11.6</c:v>
                </c:pt>
                <c:pt idx="11">
                  <c:v>12.1</c:v>
                </c:pt>
                <c:pt idx="12">
                  <c:v>12.2</c:v>
                </c:pt>
                <c:pt idx="13">
                  <c:v>11.6</c:v>
                </c:pt>
                <c:pt idx="14">
                  <c:v>13.2</c:v>
                </c:pt>
                <c:pt idx="15">
                  <c:v>12.4</c:v>
                </c:pt>
                <c:pt idx="16">
                  <c:v>12.4</c:v>
                </c:pt>
                <c:pt idx="17">
                  <c:v>13.3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AE-4769-847A-174EF7371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MazeComplete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50</c:v>
                </c:pt>
                <c:pt idx="14">
                  <c:v>75</c:v>
                </c:pt>
                <c:pt idx="15">
                  <c:v>65.040000000000006</c:v>
                </c:pt>
                <c:pt idx="16">
                  <c:v>64.63</c:v>
                </c:pt>
                <c:pt idx="17">
                  <c:v>63.33</c:v>
                </c:pt>
                <c:pt idx="18">
                  <c:v>65.33</c:v>
                </c:pt>
                <c:pt idx="19">
                  <c:v>66.48</c:v>
                </c:pt>
                <c:pt idx="20">
                  <c:v>77.959999999999994</c:v>
                </c:pt>
                <c:pt idx="21">
                  <c:v>80.540000000000006</c:v>
                </c:pt>
                <c:pt idx="22">
                  <c:v>78.03</c:v>
                </c:pt>
                <c:pt idx="23">
                  <c:v>75.3</c:v>
                </c:pt>
                <c:pt idx="24">
                  <c:v>75.38</c:v>
                </c:pt>
                <c:pt idx="25">
                  <c:v>79.58</c:v>
                </c:pt>
                <c:pt idx="26">
                  <c:v>83.47</c:v>
                </c:pt>
                <c:pt idx="27">
                  <c:v>79.260000000000005</c:v>
                </c:pt>
                <c:pt idx="28">
                  <c:v>78.23</c:v>
                </c:pt>
                <c:pt idx="29">
                  <c:v>78.59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0-40AF-89DF-439C39B464CE}"/>
            </c:ext>
          </c:extLst>
        </c:ser>
        <c:ser>
          <c:idx val="1"/>
          <c:order val="1"/>
          <c:tx>
            <c:strRef>
              <c:f>'MazeComplete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Accuracy'!$E$4:$E$33</c:f>
              <c:numCache>
                <c:formatCode>General</c:formatCode>
                <c:ptCount val="30"/>
                <c:pt idx="0">
                  <c:v>86.67</c:v>
                </c:pt>
                <c:pt idx="1">
                  <c:v>75</c:v>
                </c:pt>
                <c:pt idx="2">
                  <c:v>80</c:v>
                </c:pt>
                <c:pt idx="3">
                  <c:v>71.430000000000007</c:v>
                </c:pt>
                <c:pt idx="4">
                  <c:v>83.33</c:v>
                </c:pt>
                <c:pt idx="5">
                  <c:v>78.08</c:v>
                </c:pt>
                <c:pt idx="6">
                  <c:v>73.680000000000007</c:v>
                </c:pt>
                <c:pt idx="7">
                  <c:v>78.12</c:v>
                </c:pt>
                <c:pt idx="8">
                  <c:v>69.33</c:v>
                </c:pt>
                <c:pt idx="9">
                  <c:v>67.209999999999994</c:v>
                </c:pt>
                <c:pt idx="10">
                  <c:v>55.81</c:v>
                </c:pt>
                <c:pt idx="11">
                  <c:v>54.71</c:v>
                </c:pt>
                <c:pt idx="12">
                  <c:v>54.44</c:v>
                </c:pt>
                <c:pt idx="13">
                  <c:v>55.51</c:v>
                </c:pt>
                <c:pt idx="14">
                  <c:v>54.9</c:v>
                </c:pt>
                <c:pt idx="15">
                  <c:v>58</c:v>
                </c:pt>
                <c:pt idx="16">
                  <c:v>59.2</c:v>
                </c:pt>
                <c:pt idx="17">
                  <c:v>56</c:v>
                </c:pt>
                <c:pt idx="18">
                  <c:v>54.6</c:v>
                </c:pt>
                <c:pt idx="19">
                  <c:v>54.8</c:v>
                </c:pt>
                <c:pt idx="20">
                  <c:v>65.599999999999994</c:v>
                </c:pt>
                <c:pt idx="21">
                  <c:v>66.099999999999994</c:v>
                </c:pt>
                <c:pt idx="22">
                  <c:v>61.5</c:v>
                </c:pt>
                <c:pt idx="23">
                  <c:v>58.73</c:v>
                </c:pt>
                <c:pt idx="24">
                  <c:v>61.4</c:v>
                </c:pt>
                <c:pt idx="25">
                  <c:v>72.099999999999994</c:v>
                </c:pt>
                <c:pt idx="26">
                  <c:v>71.400000000000006</c:v>
                </c:pt>
                <c:pt idx="27">
                  <c:v>68.7</c:v>
                </c:pt>
                <c:pt idx="28">
                  <c:v>67.400000000000006</c:v>
                </c:pt>
                <c:pt idx="29">
                  <c:v>64.7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70-40AF-89DF-439C39B464CE}"/>
            </c:ext>
          </c:extLst>
        </c:ser>
        <c:ser>
          <c:idx val="2"/>
          <c:order val="2"/>
          <c:tx>
            <c:strRef>
              <c:f>'MazeComplete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Accuracy'!$F$4:$F$33</c:f>
              <c:numCache>
                <c:formatCode>General</c:formatCode>
                <c:ptCount val="30"/>
                <c:pt idx="0">
                  <c:v>37.75</c:v>
                </c:pt>
                <c:pt idx="1">
                  <c:v>36.69</c:v>
                </c:pt>
                <c:pt idx="2">
                  <c:v>35.200000000000003</c:v>
                </c:pt>
                <c:pt idx="3">
                  <c:v>39.25</c:v>
                </c:pt>
                <c:pt idx="4">
                  <c:v>39.43</c:v>
                </c:pt>
                <c:pt idx="5">
                  <c:v>51.64</c:v>
                </c:pt>
                <c:pt idx="6">
                  <c:v>47.76</c:v>
                </c:pt>
                <c:pt idx="7">
                  <c:v>50.57</c:v>
                </c:pt>
                <c:pt idx="8">
                  <c:v>50.42</c:v>
                </c:pt>
                <c:pt idx="9">
                  <c:v>47.41</c:v>
                </c:pt>
                <c:pt idx="10">
                  <c:v>49.61</c:v>
                </c:pt>
                <c:pt idx="11">
                  <c:v>49.81</c:v>
                </c:pt>
                <c:pt idx="12">
                  <c:v>52.41</c:v>
                </c:pt>
                <c:pt idx="13">
                  <c:v>46.96</c:v>
                </c:pt>
                <c:pt idx="14">
                  <c:v>49.43</c:v>
                </c:pt>
                <c:pt idx="15">
                  <c:v>71.16</c:v>
                </c:pt>
                <c:pt idx="16">
                  <c:v>67.95</c:v>
                </c:pt>
                <c:pt idx="17">
                  <c:v>69.11</c:v>
                </c:pt>
                <c:pt idx="18">
                  <c:v>68.959999999999994</c:v>
                </c:pt>
                <c:pt idx="19">
                  <c:v>66.13</c:v>
                </c:pt>
                <c:pt idx="20">
                  <c:v>75.099999999999994</c:v>
                </c:pt>
                <c:pt idx="21">
                  <c:v>76.400000000000006</c:v>
                </c:pt>
                <c:pt idx="22">
                  <c:v>76.099999999999994</c:v>
                </c:pt>
                <c:pt idx="23">
                  <c:v>74</c:v>
                </c:pt>
                <c:pt idx="24">
                  <c:v>73.7</c:v>
                </c:pt>
                <c:pt idx="25">
                  <c:v>74</c:v>
                </c:pt>
                <c:pt idx="26">
                  <c:v>74.099999999999994</c:v>
                </c:pt>
                <c:pt idx="27">
                  <c:v>71.8</c:v>
                </c:pt>
                <c:pt idx="28">
                  <c:v>68.7</c:v>
                </c:pt>
                <c:pt idx="29">
                  <c:v>65.900000000000006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70-40AF-89DF-439C39B464CE}"/>
            </c:ext>
          </c:extLst>
        </c:ser>
        <c:ser>
          <c:idx val="3"/>
          <c:order val="3"/>
          <c:tx>
            <c:strRef>
              <c:f>'MazeComplete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50.2</c:v>
                </c:pt>
                <c:pt idx="6">
                  <c:v>50.5</c:v>
                </c:pt>
                <c:pt idx="7">
                  <c:v>52.1</c:v>
                </c:pt>
                <c:pt idx="8">
                  <c:v>48.6</c:v>
                </c:pt>
                <c:pt idx="9">
                  <c:v>49.3</c:v>
                </c:pt>
                <c:pt idx="10">
                  <c:v>47.9</c:v>
                </c:pt>
                <c:pt idx="11">
                  <c:v>48.1</c:v>
                </c:pt>
                <c:pt idx="12">
                  <c:v>50.2</c:v>
                </c:pt>
                <c:pt idx="13">
                  <c:v>45.2</c:v>
                </c:pt>
                <c:pt idx="14">
                  <c:v>46.5</c:v>
                </c:pt>
                <c:pt idx="15">
                  <c:v>78.8</c:v>
                </c:pt>
                <c:pt idx="16">
                  <c:v>80.5</c:v>
                </c:pt>
                <c:pt idx="17">
                  <c:v>78.2</c:v>
                </c:pt>
                <c:pt idx="18">
                  <c:v>76.400000000000006</c:v>
                </c:pt>
                <c:pt idx="19">
                  <c:v>76.7</c:v>
                </c:pt>
                <c:pt idx="20">
                  <c:v>78.900000000000006</c:v>
                </c:pt>
                <c:pt idx="21">
                  <c:v>80.599999999999994</c:v>
                </c:pt>
                <c:pt idx="22">
                  <c:v>78.3</c:v>
                </c:pt>
                <c:pt idx="23">
                  <c:v>77.099999999999994</c:v>
                </c:pt>
                <c:pt idx="24">
                  <c:v>78.3</c:v>
                </c:pt>
                <c:pt idx="25">
                  <c:v>77.900000000000006</c:v>
                </c:pt>
                <c:pt idx="26">
                  <c:v>79.599999999999994</c:v>
                </c:pt>
                <c:pt idx="27">
                  <c:v>77.7</c:v>
                </c:pt>
                <c:pt idx="28">
                  <c:v>76.599999999999994</c:v>
                </c:pt>
                <c:pt idx="29">
                  <c:v>77.400000000000006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70-40AF-89DF-439C39B46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Accuracy'!$D$40:$D$69</c:f>
              <c:numCache>
                <c:formatCode>General</c:formatCode>
                <c:ptCount val="30"/>
                <c:pt idx="0">
                  <c:v>8.44</c:v>
                </c:pt>
                <c:pt idx="1">
                  <c:v>7.61</c:v>
                </c:pt>
                <c:pt idx="2">
                  <c:v>5.6</c:v>
                </c:pt>
                <c:pt idx="3">
                  <c:v>4.09</c:v>
                </c:pt>
                <c:pt idx="4">
                  <c:v>4.7699999999999996</c:v>
                </c:pt>
                <c:pt idx="5">
                  <c:v>46.55</c:v>
                </c:pt>
                <c:pt idx="6">
                  <c:v>52.76</c:v>
                </c:pt>
                <c:pt idx="7">
                  <c:v>49.75</c:v>
                </c:pt>
                <c:pt idx="8">
                  <c:v>48.42</c:v>
                </c:pt>
                <c:pt idx="9">
                  <c:v>48.72</c:v>
                </c:pt>
                <c:pt idx="10">
                  <c:v>53.56</c:v>
                </c:pt>
                <c:pt idx="11">
                  <c:v>50.55</c:v>
                </c:pt>
                <c:pt idx="12">
                  <c:v>54.27</c:v>
                </c:pt>
                <c:pt idx="13">
                  <c:v>51.31</c:v>
                </c:pt>
                <c:pt idx="14">
                  <c:v>55.58</c:v>
                </c:pt>
                <c:pt idx="15">
                  <c:v>56.56</c:v>
                </c:pt>
                <c:pt idx="16">
                  <c:v>58.72</c:v>
                </c:pt>
                <c:pt idx="17">
                  <c:v>60.1</c:v>
                </c:pt>
                <c:pt idx="18">
                  <c:v>55.65</c:v>
                </c:pt>
                <c:pt idx="19">
                  <c:v>57.88</c:v>
                </c:pt>
                <c:pt idx="20">
                  <c:v>64.83</c:v>
                </c:pt>
                <c:pt idx="21">
                  <c:v>65.67</c:v>
                </c:pt>
                <c:pt idx="22">
                  <c:v>62.03</c:v>
                </c:pt>
                <c:pt idx="23">
                  <c:v>61.86</c:v>
                </c:pt>
                <c:pt idx="24">
                  <c:v>65.66</c:v>
                </c:pt>
                <c:pt idx="25">
                  <c:v>70.63</c:v>
                </c:pt>
                <c:pt idx="26">
                  <c:v>69.790000000000006</c:v>
                </c:pt>
                <c:pt idx="27">
                  <c:v>67.239999999999995</c:v>
                </c:pt>
                <c:pt idx="28">
                  <c:v>68.37</c:v>
                </c:pt>
                <c:pt idx="29">
                  <c:v>64.92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53-4485-9446-CDFE8340558B}"/>
            </c:ext>
          </c:extLst>
        </c:ser>
        <c:ser>
          <c:idx val="1"/>
          <c:order val="1"/>
          <c:tx>
            <c:strRef>
              <c:f>'MazeComplete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Accuracy'!$E$40:$E$69</c:f>
              <c:numCache>
                <c:formatCode>General</c:formatCode>
                <c:ptCount val="30"/>
                <c:pt idx="0">
                  <c:v>47.1</c:v>
                </c:pt>
                <c:pt idx="1">
                  <c:v>47.6</c:v>
                </c:pt>
                <c:pt idx="2">
                  <c:v>49.9</c:v>
                </c:pt>
                <c:pt idx="3">
                  <c:v>45.7</c:v>
                </c:pt>
                <c:pt idx="4">
                  <c:v>45.7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49.7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43.1</c:v>
                </c:pt>
                <c:pt idx="16">
                  <c:v>43.1</c:v>
                </c:pt>
                <c:pt idx="17">
                  <c:v>42.6</c:v>
                </c:pt>
                <c:pt idx="18">
                  <c:v>46.1</c:v>
                </c:pt>
                <c:pt idx="19">
                  <c:v>45.7</c:v>
                </c:pt>
                <c:pt idx="20">
                  <c:v>49.5</c:v>
                </c:pt>
                <c:pt idx="21">
                  <c:v>49</c:v>
                </c:pt>
                <c:pt idx="22">
                  <c:v>48</c:v>
                </c:pt>
                <c:pt idx="23">
                  <c:v>51</c:v>
                </c:pt>
                <c:pt idx="24">
                  <c:v>49.2</c:v>
                </c:pt>
                <c:pt idx="25">
                  <c:v>50.6</c:v>
                </c:pt>
                <c:pt idx="26">
                  <c:v>50.1</c:v>
                </c:pt>
                <c:pt idx="27">
                  <c:v>48.8</c:v>
                </c:pt>
                <c:pt idx="28">
                  <c:v>53.1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53-4485-9446-CDFE8340558B}"/>
            </c:ext>
          </c:extLst>
        </c:ser>
        <c:ser>
          <c:idx val="2"/>
          <c:order val="2"/>
          <c:tx>
            <c:strRef>
              <c:f>'MazeComplete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Accuracy'!$F$40:$F$69</c:f>
              <c:numCache>
                <c:formatCode>General</c:formatCode>
                <c:ptCount val="30"/>
                <c:pt idx="0">
                  <c:v>51.42</c:v>
                </c:pt>
                <c:pt idx="1">
                  <c:v>50.46</c:v>
                </c:pt>
                <c:pt idx="2">
                  <c:v>49.69</c:v>
                </c:pt>
                <c:pt idx="3">
                  <c:v>51.09</c:v>
                </c:pt>
                <c:pt idx="4">
                  <c:v>51.02</c:v>
                </c:pt>
                <c:pt idx="5">
                  <c:v>47.06</c:v>
                </c:pt>
                <c:pt idx="6">
                  <c:v>47.8</c:v>
                </c:pt>
                <c:pt idx="7">
                  <c:v>47.09</c:v>
                </c:pt>
                <c:pt idx="8">
                  <c:v>49.68</c:v>
                </c:pt>
                <c:pt idx="9">
                  <c:v>48.61</c:v>
                </c:pt>
                <c:pt idx="10">
                  <c:v>67.86</c:v>
                </c:pt>
                <c:pt idx="11">
                  <c:v>65.08</c:v>
                </c:pt>
                <c:pt idx="12">
                  <c:v>67.02</c:v>
                </c:pt>
                <c:pt idx="13">
                  <c:v>64</c:v>
                </c:pt>
                <c:pt idx="14">
                  <c:v>68.77</c:v>
                </c:pt>
                <c:pt idx="15">
                  <c:v>63.58</c:v>
                </c:pt>
                <c:pt idx="16">
                  <c:v>66.89</c:v>
                </c:pt>
                <c:pt idx="17">
                  <c:v>61.8</c:v>
                </c:pt>
                <c:pt idx="18">
                  <c:v>61.63</c:v>
                </c:pt>
                <c:pt idx="19">
                  <c:v>60.99</c:v>
                </c:pt>
                <c:pt idx="20">
                  <c:v>75.8</c:v>
                </c:pt>
                <c:pt idx="21">
                  <c:v>76.7</c:v>
                </c:pt>
                <c:pt idx="22">
                  <c:v>75.900000000000006</c:v>
                </c:pt>
                <c:pt idx="23">
                  <c:v>73.599999999999994</c:v>
                </c:pt>
                <c:pt idx="24">
                  <c:v>74.2</c:v>
                </c:pt>
                <c:pt idx="25">
                  <c:v>77.5</c:v>
                </c:pt>
                <c:pt idx="26">
                  <c:v>77.900000000000006</c:v>
                </c:pt>
                <c:pt idx="27">
                  <c:v>76.400000000000006</c:v>
                </c:pt>
                <c:pt idx="28">
                  <c:v>75.5</c:v>
                </c:pt>
                <c:pt idx="29">
                  <c:v>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53-4485-9446-CDFE8340558B}"/>
            </c:ext>
          </c:extLst>
        </c:ser>
        <c:ser>
          <c:idx val="3"/>
          <c:order val="3"/>
          <c:tx>
            <c:strRef>
              <c:f>'MazeComplete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50.3</c:v>
                </c:pt>
                <c:pt idx="7">
                  <c:v>51.7</c:v>
                </c:pt>
                <c:pt idx="8">
                  <c:v>48.6</c:v>
                </c:pt>
                <c:pt idx="9">
                  <c:v>49.2</c:v>
                </c:pt>
                <c:pt idx="10">
                  <c:v>54</c:v>
                </c:pt>
                <c:pt idx="11">
                  <c:v>55.1</c:v>
                </c:pt>
                <c:pt idx="12">
                  <c:v>55.9</c:v>
                </c:pt>
                <c:pt idx="13">
                  <c:v>54</c:v>
                </c:pt>
                <c:pt idx="14">
                  <c:v>55.3</c:v>
                </c:pt>
                <c:pt idx="15">
                  <c:v>76.2</c:v>
                </c:pt>
                <c:pt idx="16">
                  <c:v>78.099999999999994</c:v>
                </c:pt>
                <c:pt idx="17">
                  <c:v>76.8</c:v>
                </c:pt>
                <c:pt idx="18">
                  <c:v>73.2</c:v>
                </c:pt>
                <c:pt idx="19">
                  <c:v>75.5</c:v>
                </c:pt>
                <c:pt idx="20">
                  <c:v>78.8</c:v>
                </c:pt>
                <c:pt idx="21">
                  <c:v>80.5</c:v>
                </c:pt>
                <c:pt idx="22">
                  <c:v>78.400000000000006</c:v>
                </c:pt>
                <c:pt idx="23">
                  <c:v>77.099999999999994</c:v>
                </c:pt>
                <c:pt idx="24">
                  <c:v>78.099999999999994</c:v>
                </c:pt>
                <c:pt idx="25">
                  <c:v>76.900000000000006</c:v>
                </c:pt>
                <c:pt idx="26">
                  <c:v>78.7</c:v>
                </c:pt>
                <c:pt idx="27">
                  <c:v>76.099999999999994</c:v>
                </c:pt>
                <c:pt idx="28">
                  <c:v>75.3</c:v>
                </c:pt>
                <c:pt idx="29">
                  <c:v>76.599999999999994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53-4485-9446-CDFE83405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Accuracy'!$D$76:$D$105</c:f>
              <c:numCache>
                <c:formatCode>General</c:formatCode>
                <c:ptCount val="30"/>
                <c:pt idx="0">
                  <c:v>50.25</c:v>
                </c:pt>
                <c:pt idx="1">
                  <c:v>50.45</c:v>
                </c:pt>
                <c:pt idx="2">
                  <c:v>52.11</c:v>
                </c:pt>
                <c:pt idx="3">
                  <c:v>48.7</c:v>
                </c:pt>
                <c:pt idx="4">
                  <c:v>49.15</c:v>
                </c:pt>
                <c:pt idx="5">
                  <c:v>48.8</c:v>
                </c:pt>
                <c:pt idx="6">
                  <c:v>48.7</c:v>
                </c:pt>
                <c:pt idx="7">
                  <c:v>46.7</c:v>
                </c:pt>
                <c:pt idx="8">
                  <c:v>50.1</c:v>
                </c:pt>
                <c:pt idx="9">
                  <c:v>50.15</c:v>
                </c:pt>
                <c:pt idx="10">
                  <c:v>49.2</c:v>
                </c:pt>
                <c:pt idx="11">
                  <c:v>49.9</c:v>
                </c:pt>
                <c:pt idx="12">
                  <c:v>50.25</c:v>
                </c:pt>
                <c:pt idx="13">
                  <c:v>50.85</c:v>
                </c:pt>
                <c:pt idx="14">
                  <c:v>50.85</c:v>
                </c:pt>
                <c:pt idx="15">
                  <c:v>65.8</c:v>
                </c:pt>
                <c:pt idx="16">
                  <c:v>66.8</c:v>
                </c:pt>
                <c:pt idx="17">
                  <c:v>66.3</c:v>
                </c:pt>
                <c:pt idx="18">
                  <c:v>64.599999999999994</c:v>
                </c:pt>
                <c:pt idx="19">
                  <c:v>63.7</c:v>
                </c:pt>
                <c:pt idx="20">
                  <c:v>76.650000000000006</c:v>
                </c:pt>
                <c:pt idx="21">
                  <c:v>79.14</c:v>
                </c:pt>
                <c:pt idx="22">
                  <c:v>75.5</c:v>
                </c:pt>
                <c:pt idx="23">
                  <c:v>74.25</c:v>
                </c:pt>
                <c:pt idx="24">
                  <c:v>72.75</c:v>
                </c:pt>
                <c:pt idx="25">
                  <c:v>80.7</c:v>
                </c:pt>
                <c:pt idx="26">
                  <c:v>83.2</c:v>
                </c:pt>
                <c:pt idx="27">
                  <c:v>80.2</c:v>
                </c:pt>
                <c:pt idx="28">
                  <c:v>79.2</c:v>
                </c:pt>
                <c:pt idx="29">
                  <c:v>78.7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3-4465-81B9-A9138DE92D3E}"/>
            </c:ext>
          </c:extLst>
        </c:ser>
        <c:ser>
          <c:idx val="1"/>
          <c:order val="1"/>
          <c:tx>
            <c:strRef>
              <c:f>'MazeComplete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Accuracy'!$E$76:$E$105</c:f>
              <c:numCache>
                <c:formatCode>General</c:formatCode>
                <c:ptCount val="30"/>
                <c:pt idx="0">
                  <c:v>50.3</c:v>
                </c:pt>
                <c:pt idx="1">
                  <c:v>50.2</c:v>
                </c:pt>
                <c:pt idx="2">
                  <c:v>52</c:v>
                </c:pt>
                <c:pt idx="3">
                  <c:v>48.5</c:v>
                </c:pt>
                <c:pt idx="4">
                  <c:v>49.2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49.3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43</c:v>
                </c:pt>
                <c:pt idx="16">
                  <c:v>42.5</c:v>
                </c:pt>
                <c:pt idx="17">
                  <c:v>42.6</c:v>
                </c:pt>
                <c:pt idx="18">
                  <c:v>45.6</c:v>
                </c:pt>
                <c:pt idx="19">
                  <c:v>43.4</c:v>
                </c:pt>
                <c:pt idx="20">
                  <c:v>49.3</c:v>
                </c:pt>
                <c:pt idx="21">
                  <c:v>49</c:v>
                </c:pt>
                <c:pt idx="22">
                  <c:v>48.3</c:v>
                </c:pt>
                <c:pt idx="23">
                  <c:v>51.3</c:v>
                </c:pt>
                <c:pt idx="24">
                  <c:v>49.3</c:v>
                </c:pt>
                <c:pt idx="25">
                  <c:v>50.5</c:v>
                </c:pt>
                <c:pt idx="26">
                  <c:v>49.7</c:v>
                </c:pt>
                <c:pt idx="27">
                  <c:v>48.74</c:v>
                </c:pt>
                <c:pt idx="28">
                  <c:v>53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63-4465-81B9-A9138DE92D3E}"/>
            </c:ext>
          </c:extLst>
        </c:ser>
        <c:ser>
          <c:idx val="2"/>
          <c:order val="2"/>
          <c:tx>
            <c:strRef>
              <c:f>'MazeComplete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Accuracy'!$F$76:$F$105</c:f>
              <c:numCache>
                <c:formatCode>General</c:formatCode>
                <c:ptCount val="30"/>
                <c:pt idx="0">
                  <c:v>44.03</c:v>
                </c:pt>
                <c:pt idx="1">
                  <c:v>42.71</c:v>
                </c:pt>
                <c:pt idx="2">
                  <c:v>42.06</c:v>
                </c:pt>
                <c:pt idx="3">
                  <c:v>45.54</c:v>
                </c:pt>
                <c:pt idx="4">
                  <c:v>43.66</c:v>
                </c:pt>
                <c:pt idx="5">
                  <c:v>48.89</c:v>
                </c:pt>
                <c:pt idx="6">
                  <c:v>48.36</c:v>
                </c:pt>
                <c:pt idx="7">
                  <c:v>51.26</c:v>
                </c:pt>
                <c:pt idx="8">
                  <c:v>52.04</c:v>
                </c:pt>
                <c:pt idx="9">
                  <c:v>50.43</c:v>
                </c:pt>
                <c:pt idx="10">
                  <c:v>63.11</c:v>
                </c:pt>
                <c:pt idx="11">
                  <c:v>63.62</c:v>
                </c:pt>
                <c:pt idx="12">
                  <c:v>63.7</c:v>
                </c:pt>
                <c:pt idx="13">
                  <c:v>65.489999999999995</c:v>
                </c:pt>
                <c:pt idx="14">
                  <c:v>66.62</c:v>
                </c:pt>
                <c:pt idx="15">
                  <c:v>64.959999999999994</c:v>
                </c:pt>
                <c:pt idx="16">
                  <c:v>65.2</c:v>
                </c:pt>
                <c:pt idx="17">
                  <c:v>65.44</c:v>
                </c:pt>
                <c:pt idx="18">
                  <c:v>60.63</c:v>
                </c:pt>
                <c:pt idx="19">
                  <c:v>60.31</c:v>
                </c:pt>
                <c:pt idx="20">
                  <c:v>74.900000000000006</c:v>
                </c:pt>
                <c:pt idx="21">
                  <c:v>75.3</c:v>
                </c:pt>
                <c:pt idx="22">
                  <c:v>74.400000000000006</c:v>
                </c:pt>
                <c:pt idx="23">
                  <c:v>72.400000000000006</c:v>
                </c:pt>
                <c:pt idx="24">
                  <c:v>73.599999999999994</c:v>
                </c:pt>
                <c:pt idx="25">
                  <c:v>77.400000000000006</c:v>
                </c:pt>
                <c:pt idx="26">
                  <c:v>78.5</c:v>
                </c:pt>
                <c:pt idx="27">
                  <c:v>76.900000000000006</c:v>
                </c:pt>
                <c:pt idx="28">
                  <c:v>75.400000000000006</c:v>
                </c:pt>
                <c:pt idx="29">
                  <c:v>73.7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63-4465-81B9-A9138DE92D3E}"/>
            </c:ext>
          </c:extLst>
        </c:ser>
        <c:ser>
          <c:idx val="3"/>
          <c:order val="3"/>
          <c:tx>
            <c:strRef>
              <c:f>'MazeComplete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56.4</c:v>
                </c:pt>
                <c:pt idx="6">
                  <c:v>56</c:v>
                </c:pt>
                <c:pt idx="7">
                  <c:v>55.5</c:v>
                </c:pt>
                <c:pt idx="8">
                  <c:v>53.7</c:v>
                </c:pt>
                <c:pt idx="9">
                  <c:v>53.4</c:v>
                </c:pt>
                <c:pt idx="10">
                  <c:v>59.7</c:v>
                </c:pt>
                <c:pt idx="11">
                  <c:v>60.5</c:v>
                </c:pt>
                <c:pt idx="12">
                  <c:v>61.7</c:v>
                </c:pt>
                <c:pt idx="13">
                  <c:v>59.1</c:v>
                </c:pt>
                <c:pt idx="14">
                  <c:v>59.2</c:v>
                </c:pt>
                <c:pt idx="15">
                  <c:v>75.099999999999994</c:v>
                </c:pt>
                <c:pt idx="16">
                  <c:v>79</c:v>
                </c:pt>
                <c:pt idx="17">
                  <c:v>75.599999999999994</c:v>
                </c:pt>
                <c:pt idx="18">
                  <c:v>72.7</c:v>
                </c:pt>
                <c:pt idx="19">
                  <c:v>75.099999999999994</c:v>
                </c:pt>
                <c:pt idx="20">
                  <c:v>78.599999999999994</c:v>
                </c:pt>
                <c:pt idx="21">
                  <c:v>80.400000000000006</c:v>
                </c:pt>
                <c:pt idx="22">
                  <c:v>78.099999999999994</c:v>
                </c:pt>
                <c:pt idx="23">
                  <c:v>76.900000000000006</c:v>
                </c:pt>
                <c:pt idx="24">
                  <c:v>77.7</c:v>
                </c:pt>
                <c:pt idx="25">
                  <c:v>78.5</c:v>
                </c:pt>
                <c:pt idx="26">
                  <c:v>80.2</c:v>
                </c:pt>
                <c:pt idx="27">
                  <c:v>78.2</c:v>
                </c:pt>
                <c:pt idx="28">
                  <c:v>76.7</c:v>
                </c:pt>
                <c:pt idx="29">
                  <c:v>77.599999999999994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63-4465-81B9-A9138DE92D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4F-44A9-B3F1-CF474FE145BF}"/>
            </c:ext>
          </c:extLst>
        </c:ser>
        <c:ser>
          <c:idx val="1"/>
          <c:order val="1"/>
          <c:tx>
            <c:strRef>
              <c:f>'MazeComplete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33.33</c:v>
                </c:pt>
                <c:pt idx="6">
                  <c:v>50</c:v>
                </c:pt>
                <c:pt idx="7">
                  <c:v>40</c:v>
                </c:pt>
                <c:pt idx="8">
                  <c:v>33.33</c:v>
                </c:pt>
                <c:pt idx="9">
                  <c:v>80</c:v>
                </c:pt>
                <c:pt idx="10">
                  <c:v>48.63</c:v>
                </c:pt>
                <c:pt idx="11">
                  <c:v>48.84</c:v>
                </c:pt>
                <c:pt idx="12">
                  <c:v>47.13</c:v>
                </c:pt>
                <c:pt idx="13">
                  <c:v>50.84</c:v>
                </c:pt>
                <c:pt idx="14">
                  <c:v>49.58</c:v>
                </c:pt>
                <c:pt idx="15">
                  <c:v>50.1</c:v>
                </c:pt>
                <c:pt idx="16">
                  <c:v>50.9</c:v>
                </c:pt>
                <c:pt idx="17">
                  <c:v>49.6</c:v>
                </c:pt>
                <c:pt idx="18">
                  <c:v>52.3</c:v>
                </c:pt>
                <c:pt idx="19">
                  <c:v>50.2</c:v>
                </c:pt>
                <c:pt idx="20">
                  <c:v>59.2</c:v>
                </c:pt>
                <c:pt idx="21">
                  <c:v>60</c:v>
                </c:pt>
                <c:pt idx="22">
                  <c:v>56.7</c:v>
                </c:pt>
                <c:pt idx="23">
                  <c:v>59</c:v>
                </c:pt>
                <c:pt idx="24">
                  <c:v>57.5</c:v>
                </c:pt>
                <c:pt idx="25">
                  <c:v>64.400000000000006</c:v>
                </c:pt>
                <c:pt idx="26">
                  <c:v>65.8</c:v>
                </c:pt>
                <c:pt idx="27">
                  <c:v>60.6</c:v>
                </c:pt>
                <c:pt idx="28">
                  <c:v>65.400000000000006</c:v>
                </c:pt>
                <c:pt idx="29">
                  <c:v>62.1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4F-44A9-B3F1-CF474FE145BF}"/>
            </c:ext>
          </c:extLst>
        </c:ser>
        <c:ser>
          <c:idx val="2"/>
          <c:order val="2"/>
          <c:tx>
            <c:strRef>
              <c:f>'MazeComplete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48.92</c:v>
                </c:pt>
                <c:pt idx="6">
                  <c:v>47.98</c:v>
                </c:pt>
                <c:pt idx="7">
                  <c:v>50.57</c:v>
                </c:pt>
                <c:pt idx="8">
                  <c:v>45.92</c:v>
                </c:pt>
                <c:pt idx="9">
                  <c:v>48.12</c:v>
                </c:pt>
                <c:pt idx="10">
                  <c:v>45.54</c:v>
                </c:pt>
                <c:pt idx="11">
                  <c:v>53.48</c:v>
                </c:pt>
                <c:pt idx="12">
                  <c:v>46.31</c:v>
                </c:pt>
                <c:pt idx="13">
                  <c:v>48.21</c:v>
                </c:pt>
                <c:pt idx="14">
                  <c:v>46.34</c:v>
                </c:pt>
                <c:pt idx="15">
                  <c:v>72.23</c:v>
                </c:pt>
                <c:pt idx="16">
                  <c:v>66.989999999999995</c:v>
                </c:pt>
                <c:pt idx="17">
                  <c:v>71.430000000000007</c:v>
                </c:pt>
                <c:pt idx="18">
                  <c:v>68.94</c:v>
                </c:pt>
                <c:pt idx="19">
                  <c:v>66.67</c:v>
                </c:pt>
                <c:pt idx="20">
                  <c:v>77.400000000000006</c:v>
                </c:pt>
                <c:pt idx="21">
                  <c:v>79.3</c:v>
                </c:pt>
                <c:pt idx="22">
                  <c:v>77.400000000000006</c:v>
                </c:pt>
                <c:pt idx="23">
                  <c:v>76.5</c:v>
                </c:pt>
                <c:pt idx="24">
                  <c:v>76.599999999999994</c:v>
                </c:pt>
                <c:pt idx="25">
                  <c:v>77.099999999999994</c:v>
                </c:pt>
                <c:pt idx="26">
                  <c:v>77.2</c:v>
                </c:pt>
                <c:pt idx="27">
                  <c:v>75.8</c:v>
                </c:pt>
                <c:pt idx="28">
                  <c:v>74.7</c:v>
                </c:pt>
                <c:pt idx="29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4F-44A9-B3F1-CF474FE145BF}"/>
            </c:ext>
          </c:extLst>
        </c:ser>
        <c:ser>
          <c:idx val="3"/>
          <c:order val="3"/>
          <c:tx>
            <c:strRef>
              <c:f>'MazeComplete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50.2</c:v>
                </c:pt>
                <c:pt idx="6">
                  <c:v>50.5</c:v>
                </c:pt>
                <c:pt idx="7">
                  <c:v>52.1</c:v>
                </c:pt>
                <c:pt idx="8">
                  <c:v>48.6</c:v>
                </c:pt>
                <c:pt idx="9">
                  <c:v>49.3</c:v>
                </c:pt>
                <c:pt idx="10">
                  <c:v>47.4</c:v>
                </c:pt>
                <c:pt idx="11">
                  <c:v>48.8</c:v>
                </c:pt>
                <c:pt idx="12">
                  <c:v>51.5</c:v>
                </c:pt>
                <c:pt idx="13">
                  <c:v>45.1</c:v>
                </c:pt>
                <c:pt idx="14">
                  <c:v>47.6</c:v>
                </c:pt>
                <c:pt idx="15">
                  <c:v>78.7</c:v>
                </c:pt>
                <c:pt idx="16">
                  <c:v>79.8</c:v>
                </c:pt>
                <c:pt idx="17">
                  <c:v>77.7</c:v>
                </c:pt>
                <c:pt idx="18">
                  <c:v>76.2</c:v>
                </c:pt>
                <c:pt idx="19">
                  <c:v>76.400000000000006</c:v>
                </c:pt>
                <c:pt idx="20">
                  <c:v>78.8</c:v>
                </c:pt>
                <c:pt idx="21">
                  <c:v>80.5</c:v>
                </c:pt>
                <c:pt idx="22">
                  <c:v>78.400000000000006</c:v>
                </c:pt>
                <c:pt idx="23">
                  <c:v>77.099999999999994</c:v>
                </c:pt>
                <c:pt idx="24">
                  <c:v>78.400000000000006</c:v>
                </c:pt>
                <c:pt idx="25">
                  <c:v>77.900000000000006</c:v>
                </c:pt>
                <c:pt idx="26">
                  <c:v>79.7</c:v>
                </c:pt>
                <c:pt idx="27">
                  <c:v>77.099999999999994</c:v>
                </c:pt>
                <c:pt idx="28">
                  <c:v>76.099999999999994</c:v>
                </c:pt>
                <c:pt idx="29">
                  <c:v>77.349999999999994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4F-44A9-B3F1-CF474FE14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49.8</c:v>
                </c:pt>
                <c:pt idx="6">
                  <c:v>49.4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50.1</c:v>
                </c:pt>
                <c:pt idx="11">
                  <c:v>48.7</c:v>
                </c:pt>
                <c:pt idx="12">
                  <c:v>48.3</c:v>
                </c:pt>
                <c:pt idx="13">
                  <c:v>51</c:v>
                </c:pt>
                <c:pt idx="14">
                  <c:v>49.5</c:v>
                </c:pt>
                <c:pt idx="15">
                  <c:v>59.9</c:v>
                </c:pt>
                <c:pt idx="16">
                  <c:v>63.3</c:v>
                </c:pt>
                <c:pt idx="17">
                  <c:v>62.8</c:v>
                </c:pt>
                <c:pt idx="18">
                  <c:v>61.9</c:v>
                </c:pt>
                <c:pt idx="19">
                  <c:v>61.5</c:v>
                </c:pt>
                <c:pt idx="20">
                  <c:v>76.900000000000006</c:v>
                </c:pt>
                <c:pt idx="21">
                  <c:v>79.099999999999994</c:v>
                </c:pt>
                <c:pt idx="22">
                  <c:v>75.400000000000006</c:v>
                </c:pt>
                <c:pt idx="23">
                  <c:v>72.2</c:v>
                </c:pt>
                <c:pt idx="24">
                  <c:v>72.099999999999994</c:v>
                </c:pt>
                <c:pt idx="25">
                  <c:v>79.7</c:v>
                </c:pt>
                <c:pt idx="26">
                  <c:v>81.400000000000006</c:v>
                </c:pt>
                <c:pt idx="27">
                  <c:v>80.260000000000005</c:v>
                </c:pt>
                <c:pt idx="28">
                  <c:v>78.23</c:v>
                </c:pt>
                <c:pt idx="29">
                  <c:v>78.58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3-4FAD-89F2-28339F3D6F7C}"/>
            </c:ext>
          </c:extLst>
        </c:ser>
        <c:ser>
          <c:idx val="1"/>
          <c:order val="1"/>
          <c:tx>
            <c:strRef>
              <c:f>'MazeComplete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Accuracy'!$E$148:$E$177</c:f>
              <c:numCache>
                <c:formatCode>General</c:formatCode>
                <c:ptCount val="30"/>
                <c:pt idx="0">
                  <c:v>51.5</c:v>
                </c:pt>
                <c:pt idx="1">
                  <c:v>51.9</c:v>
                </c:pt>
                <c:pt idx="2">
                  <c:v>52.3</c:v>
                </c:pt>
                <c:pt idx="3">
                  <c:v>54.6</c:v>
                </c:pt>
                <c:pt idx="4">
                  <c:v>52.8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46.7</c:v>
                </c:pt>
                <c:pt idx="16">
                  <c:v>46.2</c:v>
                </c:pt>
                <c:pt idx="17">
                  <c:v>45.1</c:v>
                </c:pt>
                <c:pt idx="18">
                  <c:v>48.3</c:v>
                </c:pt>
                <c:pt idx="19">
                  <c:v>47.4</c:v>
                </c:pt>
                <c:pt idx="20">
                  <c:v>49.3</c:v>
                </c:pt>
                <c:pt idx="21">
                  <c:v>49.5</c:v>
                </c:pt>
                <c:pt idx="22">
                  <c:v>48.1</c:v>
                </c:pt>
                <c:pt idx="23">
                  <c:v>51.1</c:v>
                </c:pt>
                <c:pt idx="24">
                  <c:v>49.6</c:v>
                </c:pt>
                <c:pt idx="25">
                  <c:v>49.5</c:v>
                </c:pt>
                <c:pt idx="26">
                  <c:v>50</c:v>
                </c:pt>
                <c:pt idx="27">
                  <c:v>47.9</c:v>
                </c:pt>
                <c:pt idx="28">
                  <c:v>51.7</c:v>
                </c:pt>
                <c:pt idx="29">
                  <c:v>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3-4FAD-89F2-28339F3D6F7C}"/>
            </c:ext>
          </c:extLst>
        </c:ser>
        <c:ser>
          <c:idx val="2"/>
          <c:order val="2"/>
          <c:tx>
            <c:strRef>
              <c:f>'MazeComplete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Accuracy'!$F$148:$F$177</c:f>
              <c:numCache>
                <c:formatCode>General</c:formatCode>
                <c:ptCount val="30"/>
                <c:pt idx="0">
                  <c:v>49.8</c:v>
                </c:pt>
                <c:pt idx="1">
                  <c:v>49.3</c:v>
                </c:pt>
                <c:pt idx="2">
                  <c:v>47.9</c:v>
                </c:pt>
                <c:pt idx="3">
                  <c:v>51.5</c:v>
                </c:pt>
                <c:pt idx="4">
                  <c:v>50.85</c:v>
                </c:pt>
                <c:pt idx="5">
                  <c:v>50.22</c:v>
                </c:pt>
                <c:pt idx="6">
                  <c:v>48.88</c:v>
                </c:pt>
                <c:pt idx="7">
                  <c:v>48.22</c:v>
                </c:pt>
                <c:pt idx="8">
                  <c:v>50.5</c:v>
                </c:pt>
                <c:pt idx="9">
                  <c:v>51.98</c:v>
                </c:pt>
                <c:pt idx="10">
                  <c:v>65.95</c:v>
                </c:pt>
                <c:pt idx="11">
                  <c:v>66</c:v>
                </c:pt>
                <c:pt idx="12">
                  <c:v>66.010000000000005</c:v>
                </c:pt>
                <c:pt idx="13">
                  <c:v>64.599999999999994</c:v>
                </c:pt>
                <c:pt idx="14">
                  <c:v>65.209999999999994</c:v>
                </c:pt>
                <c:pt idx="15">
                  <c:v>65.81</c:v>
                </c:pt>
                <c:pt idx="16">
                  <c:v>66.430000000000007</c:v>
                </c:pt>
                <c:pt idx="17">
                  <c:v>68.55</c:v>
                </c:pt>
                <c:pt idx="18">
                  <c:v>62.7</c:v>
                </c:pt>
                <c:pt idx="19">
                  <c:v>63.65</c:v>
                </c:pt>
                <c:pt idx="20">
                  <c:v>75.900000000000006</c:v>
                </c:pt>
                <c:pt idx="21">
                  <c:v>77</c:v>
                </c:pt>
                <c:pt idx="22">
                  <c:v>75.900000000000006</c:v>
                </c:pt>
                <c:pt idx="23">
                  <c:v>73.599999999999994</c:v>
                </c:pt>
                <c:pt idx="24">
                  <c:v>74.099999999999994</c:v>
                </c:pt>
                <c:pt idx="25">
                  <c:v>77.5</c:v>
                </c:pt>
                <c:pt idx="26">
                  <c:v>77.7</c:v>
                </c:pt>
                <c:pt idx="27">
                  <c:v>76.7</c:v>
                </c:pt>
                <c:pt idx="28">
                  <c:v>75.7</c:v>
                </c:pt>
                <c:pt idx="29">
                  <c:v>73.599999999999994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3-4FAD-89F2-28339F3D6F7C}"/>
            </c:ext>
          </c:extLst>
        </c:ser>
        <c:ser>
          <c:idx val="3"/>
          <c:order val="3"/>
          <c:tx>
            <c:strRef>
              <c:f>'MazeComplete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49.8</c:v>
                </c:pt>
                <c:pt idx="6">
                  <c:v>50.2</c:v>
                </c:pt>
                <c:pt idx="7">
                  <c:v>51.7</c:v>
                </c:pt>
                <c:pt idx="8">
                  <c:v>48.6</c:v>
                </c:pt>
                <c:pt idx="9">
                  <c:v>49.2</c:v>
                </c:pt>
                <c:pt idx="10">
                  <c:v>53.9</c:v>
                </c:pt>
                <c:pt idx="11">
                  <c:v>55.1</c:v>
                </c:pt>
                <c:pt idx="12">
                  <c:v>55.6</c:v>
                </c:pt>
                <c:pt idx="13">
                  <c:v>54.1</c:v>
                </c:pt>
                <c:pt idx="14">
                  <c:v>55.2</c:v>
                </c:pt>
                <c:pt idx="15">
                  <c:v>76.2</c:v>
                </c:pt>
                <c:pt idx="16">
                  <c:v>77.900000000000006</c:v>
                </c:pt>
                <c:pt idx="17">
                  <c:v>76.8</c:v>
                </c:pt>
                <c:pt idx="18">
                  <c:v>72.400000000000006</c:v>
                </c:pt>
                <c:pt idx="19">
                  <c:v>75.7</c:v>
                </c:pt>
                <c:pt idx="20">
                  <c:v>78.8</c:v>
                </c:pt>
                <c:pt idx="21">
                  <c:v>80.400000000000006</c:v>
                </c:pt>
                <c:pt idx="22">
                  <c:v>78.599999999999994</c:v>
                </c:pt>
                <c:pt idx="23">
                  <c:v>77.099999999999994</c:v>
                </c:pt>
                <c:pt idx="24">
                  <c:v>78.3</c:v>
                </c:pt>
                <c:pt idx="25">
                  <c:v>77.2</c:v>
                </c:pt>
                <c:pt idx="26">
                  <c:v>78.2</c:v>
                </c:pt>
                <c:pt idx="27">
                  <c:v>76</c:v>
                </c:pt>
                <c:pt idx="28">
                  <c:v>75.3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13-4FAD-89F2-28339F3D6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Accuracy'!$D$184:$D$213</c:f>
              <c:numCache>
                <c:formatCode>General</c:formatCode>
                <c:ptCount val="30"/>
                <c:pt idx="0">
                  <c:v>47.73</c:v>
                </c:pt>
                <c:pt idx="1">
                  <c:v>44.71</c:v>
                </c:pt>
                <c:pt idx="2">
                  <c:v>38.89</c:v>
                </c:pt>
                <c:pt idx="3">
                  <c:v>40.14</c:v>
                </c:pt>
                <c:pt idx="4">
                  <c:v>38.94</c:v>
                </c:pt>
                <c:pt idx="5">
                  <c:v>53.38</c:v>
                </c:pt>
                <c:pt idx="6">
                  <c:v>48.51</c:v>
                </c:pt>
                <c:pt idx="7">
                  <c:v>50.16</c:v>
                </c:pt>
                <c:pt idx="8">
                  <c:v>52.93</c:v>
                </c:pt>
                <c:pt idx="9">
                  <c:v>49.27</c:v>
                </c:pt>
                <c:pt idx="10">
                  <c:v>51.53</c:v>
                </c:pt>
                <c:pt idx="11">
                  <c:v>52.22</c:v>
                </c:pt>
                <c:pt idx="12">
                  <c:v>51</c:v>
                </c:pt>
                <c:pt idx="13">
                  <c:v>51.54</c:v>
                </c:pt>
                <c:pt idx="14">
                  <c:v>52.4</c:v>
                </c:pt>
                <c:pt idx="15">
                  <c:v>53.9</c:v>
                </c:pt>
                <c:pt idx="16">
                  <c:v>61.93</c:v>
                </c:pt>
                <c:pt idx="17">
                  <c:v>59.42</c:v>
                </c:pt>
                <c:pt idx="18">
                  <c:v>60.56</c:v>
                </c:pt>
                <c:pt idx="19">
                  <c:v>57.38</c:v>
                </c:pt>
                <c:pt idx="20">
                  <c:v>51.25</c:v>
                </c:pt>
                <c:pt idx="21">
                  <c:v>68.17</c:v>
                </c:pt>
                <c:pt idx="22">
                  <c:v>67.52</c:v>
                </c:pt>
                <c:pt idx="23">
                  <c:v>60.2</c:v>
                </c:pt>
                <c:pt idx="24">
                  <c:v>58.65</c:v>
                </c:pt>
                <c:pt idx="25">
                  <c:v>53.7</c:v>
                </c:pt>
                <c:pt idx="26">
                  <c:v>69.33</c:v>
                </c:pt>
                <c:pt idx="27">
                  <c:v>71.78</c:v>
                </c:pt>
                <c:pt idx="28">
                  <c:v>73.22</c:v>
                </c:pt>
                <c:pt idx="29">
                  <c:v>69.88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F2-4F93-8420-D8FC994C469D}"/>
            </c:ext>
          </c:extLst>
        </c:ser>
        <c:ser>
          <c:idx val="1"/>
          <c:order val="1"/>
          <c:tx>
            <c:strRef>
              <c:f>'MazeComplete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Accuracy'!$E$184:$E$213</c:f>
              <c:numCache>
                <c:formatCode>General</c:formatCode>
                <c:ptCount val="30"/>
                <c:pt idx="0">
                  <c:v>47.1</c:v>
                </c:pt>
                <c:pt idx="1">
                  <c:v>47.1</c:v>
                </c:pt>
                <c:pt idx="2">
                  <c:v>49.55</c:v>
                </c:pt>
                <c:pt idx="3">
                  <c:v>47</c:v>
                </c:pt>
                <c:pt idx="4">
                  <c:v>44.64</c:v>
                </c:pt>
                <c:pt idx="5">
                  <c:v>53.5</c:v>
                </c:pt>
                <c:pt idx="6">
                  <c:v>52.6</c:v>
                </c:pt>
                <c:pt idx="7">
                  <c:v>50.1</c:v>
                </c:pt>
                <c:pt idx="8">
                  <c:v>53.6</c:v>
                </c:pt>
                <c:pt idx="9">
                  <c:v>54.2</c:v>
                </c:pt>
                <c:pt idx="10">
                  <c:v>56.8</c:v>
                </c:pt>
                <c:pt idx="11">
                  <c:v>55.8</c:v>
                </c:pt>
                <c:pt idx="12">
                  <c:v>53.2</c:v>
                </c:pt>
                <c:pt idx="13">
                  <c:v>55.2</c:v>
                </c:pt>
                <c:pt idx="14">
                  <c:v>58.4</c:v>
                </c:pt>
                <c:pt idx="15">
                  <c:v>55.06</c:v>
                </c:pt>
                <c:pt idx="16">
                  <c:v>56.3</c:v>
                </c:pt>
                <c:pt idx="17">
                  <c:v>52.91</c:v>
                </c:pt>
                <c:pt idx="18">
                  <c:v>53.41</c:v>
                </c:pt>
                <c:pt idx="19">
                  <c:v>58.82</c:v>
                </c:pt>
                <c:pt idx="20">
                  <c:v>55.9</c:v>
                </c:pt>
                <c:pt idx="21">
                  <c:v>61</c:v>
                </c:pt>
                <c:pt idx="22">
                  <c:v>55.2</c:v>
                </c:pt>
                <c:pt idx="23">
                  <c:v>55</c:v>
                </c:pt>
                <c:pt idx="24">
                  <c:v>57.4</c:v>
                </c:pt>
                <c:pt idx="25">
                  <c:v>60</c:v>
                </c:pt>
                <c:pt idx="26">
                  <c:v>65.400000000000006</c:v>
                </c:pt>
                <c:pt idx="27">
                  <c:v>59.8</c:v>
                </c:pt>
                <c:pt idx="28">
                  <c:v>59</c:v>
                </c:pt>
                <c:pt idx="29">
                  <c:v>60.96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F2-4F93-8420-D8FC994C469D}"/>
            </c:ext>
          </c:extLst>
        </c:ser>
        <c:ser>
          <c:idx val="2"/>
          <c:order val="2"/>
          <c:tx>
            <c:strRef>
              <c:f>'MazeComplete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Accuracy'!$F$184:$F$213</c:f>
              <c:numCache>
                <c:formatCode>General</c:formatCode>
                <c:ptCount val="30"/>
                <c:pt idx="0">
                  <c:v>52.91</c:v>
                </c:pt>
                <c:pt idx="1">
                  <c:v>49.09</c:v>
                </c:pt>
                <c:pt idx="2">
                  <c:v>48.4</c:v>
                </c:pt>
                <c:pt idx="3">
                  <c:v>52.66</c:v>
                </c:pt>
                <c:pt idx="4">
                  <c:v>52.3</c:v>
                </c:pt>
                <c:pt idx="5">
                  <c:v>56.27</c:v>
                </c:pt>
                <c:pt idx="6">
                  <c:v>48.27</c:v>
                </c:pt>
                <c:pt idx="7">
                  <c:v>51</c:v>
                </c:pt>
                <c:pt idx="8">
                  <c:v>49.27</c:v>
                </c:pt>
                <c:pt idx="9">
                  <c:v>51.48</c:v>
                </c:pt>
                <c:pt idx="10">
                  <c:v>56.8</c:v>
                </c:pt>
                <c:pt idx="11">
                  <c:v>58.6</c:v>
                </c:pt>
                <c:pt idx="12">
                  <c:v>59.26</c:v>
                </c:pt>
                <c:pt idx="13">
                  <c:v>58.2</c:v>
                </c:pt>
                <c:pt idx="14">
                  <c:v>58.5</c:v>
                </c:pt>
                <c:pt idx="15">
                  <c:v>67.3</c:v>
                </c:pt>
                <c:pt idx="16">
                  <c:v>69.3</c:v>
                </c:pt>
                <c:pt idx="17">
                  <c:v>68</c:v>
                </c:pt>
                <c:pt idx="18">
                  <c:v>67.67</c:v>
                </c:pt>
                <c:pt idx="19">
                  <c:v>67.8</c:v>
                </c:pt>
                <c:pt idx="20">
                  <c:v>67.5</c:v>
                </c:pt>
                <c:pt idx="21">
                  <c:v>69.099999999999994</c:v>
                </c:pt>
                <c:pt idx="22">
                  <c:v>68</c:v>
                </c:pt>
                <c:pt idx="23">
                  <c:v>67.3</c:v>
                </c:pt>
                <c:pt idx="24">
                  <c:v>67.599999999999994</c:v>
                </c:pt>
                <c:pt idx="25">
                  <c:v>71.7</c:v>
                </c:pt>
                <c:pt idx="26">
                  <c:v>72.3</c:v>
                </c:pt>
                <c:pt idx="27">
                  <c:v>70.400000000000006</c:v>
                </c:pt>
                <c:pt idx="28">
                  <c:v>71</c:v>
                </c:pt>
                <c:pt idx="29">
                  <c:v>70.099999999999994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2-4F93-8420-D8FC994C469D}"/>
            </c:ext>
          </c:extLst>
        </c:ser>
        <c:ser>
          <c:idx val="3"/>
          <c:order val="3"/>
          <c:tx>
            <c:strRef>
              <c:f>'MazeComplete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Accuracy'!$G$184:$G$213</c:f>
              <c:numCache>
                <c:formatCode>General</c:formatCode>
                <c:ptCount val="30"/>
                <c:pt idx="0">
                  <c:v>59.26</c:v>
                </c:pt>
                <c:pt idx="1">
                  <c:v>56.82</c:v>
                </c:pt>
                <c:pt idx="2">
                  <c:v>66.67</c:v>
                </c:pt>
                <c:pt idx="3">
                  <c:v>50.94</c:v>
                </c:pt>
                <c:pt idx="4">
                  <c:v>46.67</c:v>
                </c:pt>
                <c:pt idx="5">
                  <c:v>64.760000000000005</c:v>
                </c:pt>
                <c:pt idx="6">
                  <c:v>64.84</c:v>
                </c:pt>
                <c:pt idx="7">
                  <c:v>64.260000000000005</c:v>
                </c:pt>
                <c:pt idx="8">
                  <c:v>64.849999999999994</c:v>
                </c:pt>
                <c:pt idx="9">
                  <c:v>64.55</c:v>
                </c:pt>
                <c:pt idx="10">
                  <c:v>67.8</c:v>
                </c:pt>
                <c:pt idx="11">
                  <c:v>70.16</c:v>
                </c:pt>
                <c:pt idx="12">
                  <c:v>66.55</c:v>
                </c:pt>
                <c:pt idx="13">
                  <c:v>70.48</c:v>
                </c:pt>
                <c:pt idx="14">
                  <c:v>68.739999999999995</c:v>
                </c:pt>
                <c:pt idx="15">
                  <c:v>75.540000000000006</c:v>
                </c:pt>
                <c:pt idx="16">
                  <c:v>76.28</c:v>
                </c:pt>
                <c:pt idx="17">
                  <c:v>73.290000000000006</c:v>
                </c:pt>
                <c:pt idx="18">
                  <c:v>73.56</c:v>
                </c:pt>
                <c:pt idx="19">
                  <c:v>73.680000000000007</c:v>
                </c:pt>
                <c:pt idx="20">
                  <c:v>57.68</c:v>
                </c:pt>
                <c:pt idx="21">
                  <c:v>63.03</c:v>
                </c:pt>
                <c:pt idx="22">
                  <c:v>59.1</c:v>
                </c:pt>
                <c:pt idx="23">
                  <c:v>65.17</c:v>
                </c:pt>
                <c:pt idx="24">
                  <c:v>61.63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F2-4F93-8420-D8FC994C4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Accuracy'!$D$220:$D$249</c:f>
              <c:numCache>
                <c:formatCode>General</c:formatCode>
                <c:ptCount val="30"/>
                <c:pt idx="0">
                  <c:v>46.64</c:v>
                </c:pt>
                <c:pt idx="1">
                  <c:v>43.37</c:v>
                </c:pt>
                <c:pt idx="2">
                  <c:v>50.43</c:v>
                </c:pt>
                <c:pt idx="3">
                  <c:v>50.79</c:v>
                </c:pt>
                <c:pt idx="4">
                  <c:v>35.71</c:v>
                </c:pt>
                <c:pt idx="5">
                  <c:v>52.05</c:v>
                </c:pt>
                <c:pt idx="6">
                  <c:v>47.89</c:v>
                </c:pt>
                <c:pt idx="7">
                  <c:v>40.98</c:v>
                </c:pt>
                <c:pt idx="8">
                  <c:v>56.52</c:v>
                </c:pt>
                <c:pt idx="9">
                  <c:v>51.47</c:v>
                </c:pt>
                <c:pt idx="10">
                  <c:v>50</c:v>
                </c:pt>
                <c:pt idx="11">
                  <c:v>55.77</c:v>
                </c:pt>
                <c:pt idx="12">
                  <c:v>51.47</c:v>
                </c:pt>
                <c:pt idx="13">
                  <c:v>50</c:v>
                </c:pt>
                <c:pt idx="14">
                  <c:v>46.88</c:v>
                </c:pt>
                <c:pt idx="15">
                  <c:v>36.36</c:v>
                </c:pt>
                <c:pt idx="16">
                  <c:v>52</c:v>
                </c:pt>
                <c:pt idx="17">
                  <c:v>43.75</c:v>
                </c:pt>
                <c:pt idx="18">
                  <c:v>48.15</c:v>
                </c:pt>
                <c:pt idx="19">
                  <c:v>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C-4DF2-A08E-A0D69129C1EC}"/>
            </c:ext>
          </c:extLst>
        </c:ser>
        <c:ser>
          <c:idx val="1"/>
          <c:order val="1"/>
          <c:tx>
            <c:strRef>
              <c:f>'MazeComplete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Accuracy'!$E$220:$E$249</c:f>
              <c:numCache>
                <c:formatCode>General</c:formatCode>
                <c:ptCount val="30"/>
                <c:pt idx="0">
                  <c:v>55.88</c:v>
                </c:pt>
                <c:pt idx="1">
                  <c:v>56.71</c:v>
                </c:pt>
                <c:pt idx="2">
                  <c:v>56.49</c:v>
                </c:pt>
                <c:pt idx="3">
                  <c:v>55.48</c:v>
                </c:pt>
                <c:pt idx="4">
                  <c:v>59.38</c:v>
                </c:pt>
                <c:pt idx="5">
                  <c:v>65.650000000000006</c:v>
                </c:pt>
                <c:pt idx="6">
                  <c:v>66.94</c:v>
                </c:pt>
                <c:pt idx="7">
                  <c:v>65.02</c:v>
                </c:pt>
                <c:pt idx="8">
                  <c:v>64.36</c:v>
                </c:pt>
                <c:pt idx="9">
                  <c:v>68.63</c:v>
                </c:pt>
                <c:pt idx="10">
                  <c:v>65.489999999999995</c:v>
                </c:pt>
                <c:pt idx="11">
                  <c:v>66.5</c:v>
                </c:pt>
                <c:pt idx="12">
                  <c:v>62.39</c:v>
                </c:pt>
                <c:pt idx="13">
                  <c:v>70.12</c:v>
                </c:pt>
                <c:pt idx="14">
                  <c:v>66.52</c:v>
                </c:pt>
                <c:pt idx="15">
                  <c:v>61.19</c:v>
                </c:pt>
                <c:pt idx="16">
                  <c:v>61.94</c:v>
                </c:pt>
                <c:pt idx="17">
                  <c:v>55.08</c:v>
                </c:pt>
                <c:pt idx="18">
                  <c:v>65.98</c:v>
                </c:pt>
                <c:pt idx="19">
                  <c:v>56.96</c:v>
                </c:pt>
                <c:pt idx="20">
                  <c:v>52.76</c:v>
                </c:pt>
                <c:pt idx="21">
                  <c:v>56.88</c:v>
                </c:pt>
                <c:pt idx="22">
                  <c:v>55.5</c:v>
                </c:pt>
                <c:pt idx="23">
                  <c:v>51.34</c:v>
                </c:pt>
                <c:pt idx="24">
                  <c:v>54.69</c:v>
                </c:pt>
                <c:pt idx="25">
                  <c:v>50.7</c:v>
                </c:pt>
                <c:pt idx="26">
                  <c:v>60.61</c:v>
                </c:pt>
                <c:pt idx="27">
                  <c:v>57.04</c:v>
                </c:pt>
                <c:pt idx="28">
                  <c:v>54.93</c:v>
                </c:pt>
                <c:pt idx="29">
                  <c:v>50.79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C-4DF2-A08E-A0D69129C1EC}"/>
            </c:ext>
          </c:extLst>
        </c:ser>
        <c:ser>
          <c:idx val="2"/>
          <c:order val="2"/>
          <c:tx>
            <c:strRef>
              <c:f>'MazeComplete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Accuracy'!$F$220:$F$249</c:f>
              <c:numCache>
                <c:formatCode>General</c:formatCode>
                <c:ptCount val="30"/>
                <c:pt idx="0">
                  <c:v>50.1</c:v>
                </c:pt>
                <c:pt idx="1">
                  <c:v>49.8</c:v>
                </c:pt>
                <c:pt idx="2">
                  <c:v>48.38</c:v>
                </c:pt>
                <c:pt idx="3">
                  <c:v>52.03</c:v>
                </c:pt>
                <c:pt idx="4">
                  <c:v>51.28</c:v>
                </c:pt>
                <c:pt idx="5">
                  <c:v>51.52</c:v>
                </c:pt>
                <c:pt idx="6">
                  <c:v>52.31</c:v>
                </c:pt>
                <c:pt idx="7">
                  <c:v>51.91</c:v>
                </c:pt>
                <c:pt idx="8">
                  <c:v>46.19</c:v>
                </c:pt>
                <c:pt idx="9">
                  <c:v>51.16</c:v>
                </c:pt>
                <c:pt idx="10">
                  <c:v>51.94</c:v>
                </c:pt>
                <c:pt idx="11">
                  <c:v>47.55</c:v>
                </c:pt>
                <c:pt idx="12">
                  <c:v>50.1</c:v>
                </c:pt>
                <c:pt idx="13">
                  <c:v>49.82</c:v>
                </c:pt>
                <c:pt idx="14">
                  <c:v>51.57</c:v>
                </c:pt>
                <c:pt idx="15">
                  <c:v>51.6</c:v>
                </c:pt>
                <c:pt idx="16">
                  <c:v>54.35</c:v>
                </c:pt>
                <c:pt idx="17">
                  <c:v>47.51</c:v>
                </c:pt>
                <c:pt idx="18">
                  <c:v>49.04</c:v>
                </c:pt>
                <c:pt idx="19">
                  <c:v>48.91</c:v>
                </c:pt>
                <c:pt idx="20">
                  <c:v>51.49</c:v>
                </c:pt>
                <c:pt idx="21">
                  <c:v>51.1</c:v>
                </c:pt>
                <c:pt idx="22">
                  <c:v>50.38</c:v>
                </c:pt>
                <c:pt idx="23">
                  <c:v>47.5</c:v>
                </c:pt>
                <c:pt idx="24">
                  <c:v>54.02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C-4DF2-A08E-A0D69129C1EC}"/>
            </c:ext>
          </c:extLst>
        </c:ser>
        <c:ser>
          <c:idx val="3"/>
          <c:order val="3"/>
          <c:tx>
            <c:strRef>
              <c:f>'MazeComplete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48.99</c:v>
                </c:pt>
                <c:pt idx="6">
                  <c:v>49.86</c:v>
                </c:pt>
                <c:pt idx="7">
                  <c:v>54.74</c:v>
                </c:pt>
                <c:pt idx="8">
                  <c:v>48.88</c:v>
                </c:pt>
                <c:pt idx="9">
                  <c:v>47.65</c:v>
                </c:pt>
                <c:pt idx="10">
                  <c:v>55</c:v>
                </c:pt>
                <c:pt idx="11">
                  <c:v>53.48</c:v>
                </c:pt>
                <c:pt idx="12">
                  <c:v>49.73</c:v>
                </c:pt>
                <c:pt idx="13">
                  <c:v>48.6</c:v>
                </c:pt>
                <c:pt idx="14">
                  <c:v>46.07</c:v>
                </c:pt>
                <c:pt idx="15">
                  <c:v>51.92</c:v>
                </c:pt>
                <c:pt idx="16">
                  <c:v>48.94</c:v>
                </c:pt>
                <c:pt idx="17">
                  <c:v>40.380000000000003</c:v>
                </c:pt>
                <c:pt idx="18">
                  <c:v>49.23</c:v>
                </c:pt>
                <c:pt idx="19">
                  <c:v>50.91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CC-4DF2-A08E-A0D69129C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MazeSolve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58.22</c:v>
                </c:pt>
                <c:pt idx="16">
                  <c:v>53.92</c:v>
                </c:pt>
                <c:pt idx="17">
                  <c:v>60.31</c:v>
                </c:pt>
                <c:pt idx="18">
                  <c:v>56.88</c:v>
                </c:pt>
                <c:pt idx="19">
                  <c:v>60.28</c:v>
                </c:pt>
                <c:pt idx="20">
                  <c:v>51.9</c:v>
                </c:pt>
                <c:pt idx="21">
                  <c:v>50.05</c:v>
                </c:pt>
                <c:pt idx="22">
                  <c:v>51.86</c:v>
                </c:pt>
                <c:pt idx="23">
                  <c:v>51.91</c:v>
                </c:pt>
                <c:pt idx="24">
                  <c:v>49.66</c:v>
                </c:pt>
                <c:pt idx="25">
                  <c:v>51.17</c:v>
                </c:pt>
                <c:pt idx="26">
                  <c:v>51.72</c:v>
                </c:pt>
                <c:pt idx="27">
                  <c:v>51.68</c:v>
                </c:pt>
                <c:pt idx="28">
                  <c:v>52.17</c:v>
                </c:pt>
                <c:pt idx="29">
                  <c:v>50.21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E-47F6-B086-62AC833ADFC8}"/>
            </c:ext>
          </c:extLst>
        </c:ser>
        <c:ser>
          <c:idx val="1"/>
          <c:order val="1"/>
          <c:tx>
            <c:strRef>
              <c:f>'MazeSolve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53.01</c:v>
                </c:pt>
                <c:pt idx="11">
                  <c:v>55.46</c:v>
                </c:pt>
                <c:pt idx="12">
                  <c:v>51.02</c:v>
                </c:pt>
                <c:pt idx="13">
                  <c:v>50.17</c:v>
                </c:pt>
                <c:pt idx="14">
                  <c:v>47.81</c:v>
                </c:pt>
                <c:pt idx="15">
                  <c:v>55.92</c:v>
                </c:pt>
                <c:pt idx="16">
                  <c:v>54.61</c:v>
                </c:pt>
                <c:pt idx="17">
                  <c:v>54.44</c:v>
                </c:pt>
                <c:pt idx="18">
                  <c:v>52.31</c:v>
                </c:pt>
                <c:pt idx="19">
                  <c:v>53.72</c:v>
                </c:pt>
                <c:pt idx="20">
                  <c:v>57.82</c:v>
                </c:pt>
                <c:pt idx="21">
                  <c:v>58.42</c:v>
                </c:pt>
                <c:pt idx="22">
                  <c:v>58.86</c:v>
                </c:pt>
                <c:pt idx="23">
                  <c:v>55.16</c:v>
                </c:pt>
                <c:pt idx="24">
                  <c:v>56.76</c:v>
                </c:pt>
                <c:pt idx="25">
                  <c:v>60.2</c:v>
                </c:pt>
                <c:pt idx="26">
                  <c:v>60.4</c:v>
                </c:pt>
                <c:pt idx="27">
                  <c:v>57.7</c:v>
                </c:pt>
                <c:pt idx="28">
                  <c:v>57.8</c:v>
                </c:pt>
                <c:pt idx="29">
                  <c:v>56.56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CE-47F6-B086-62AC833ADFC8}"/>
            </c:ext>
          </c:extLst>
        </c:ser>
        <c:ser>
          <c:idx val="2"/>
          <c:order val="2"/>
          <c:tx>
            <c:strRef>
              <c:f>'MazeSolve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Accuracy'!$F$4:$F$33</c:f>
              <c:numCache>
                <c:formatCode>General</c:formatCode>
                <c:ptCount val="30"/>
                <c:pt idx="0">
                  <c:v>50.6</c:v>
                </c:pt>
                <c:pt idx="1">
                  <c:v>50.5</c:v>
                </c:pt>
                <c:pt idx="2">
                  <c:v>51.4</c:v>
                </c:pt>
                <c:pt idx="3">
                  <c:v>49.3</c:v>
                </c:pt>
                <c:pt idx="4">
                  <c:v>52.1</c:v>
                </c:pt>
                <c:pt idx="5">
                  <c:v>49.8</c:v>
                </c:pt>
                <c:pt idx="6">
                  <c:v>49.5</c:v>
                </c:pt>
                <c:pt idx="7">
                  <c:v>49.1</c:v>
                </c:pt>
                <c:pt idx="8">
                  <c:v>50.9</c:v>
                </c:pt>
                <c:pt idx="9">
                  <c:v>48.4</c:v>
                </c:pt>
                <c:pt idx="10">
                  <c:v>50.5</c:v>
                </c:pt>
                <c:pt idx="11">
                  <c:v>50.2</c:v>
                </c:pt>
                <c:pt idx="12">
                  <c:v>51.5</c:v>
                </c:pt>
                <c:pt idx="13">
                  <c:v>49.6</c:v>
                </c:pt>
                <c:pt idx="14">
                  <c:v>51.9</c:v>
                </c:pt>
                <c:pt idx="15">
                  <c:v>49.3</c:v>
                </c:pt>
                <c:pt idx="16">
                  <c:v>52.1</c:v>
                </c:pt>
                <c:pt idx="17">
                  <c:v>51.3</c:v>
                </c:pt>
                <c:pt idx="18">
                  <c:v>51.4</c:v>
                </c:pt>
                <c:pt idx="19">
                  <c:v>51.8</c:v>
                </c:pt>
                <c:pt idx="20">
                  <c:v>58.4</c:v>
                </c:pt>
                <c:pt idx="21">
                  <c:v>56.1</c:v>
                </c:pt>
                <c:pt idx="22">
                  <c:v>57.8</c:v>
                </c:pt>
                <c:pt idx="23">
                  <c:v>56.7</c:v>
                </c:pt>
                <c:pt idx="24">
                  <c:v>56.5</c:v>
                </c:pt>
                <c:pt idx="25">
                  <c:v>58.5</c:v>
                </c:pt>
                <c:pt idx="26">
                  <c:v>57.3</c:v>
                </c:pt>
                <c:pt idx="27">
                  <c:v>58.9</c:v>
                </c:pt>
                <c:pt idx="28">
                  <c:v>55.8</c:v>
                </c:pt>
                <c:pt idx="29">
                  <c:v>55.7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CE-47F6-B086-62AC833ADFC8}"/>
            </c:ext>
          </c:extLst>
        </c:ser>
        <c:ser>
          <c:idx val="3"/>
          <c:order val="3"/>
          <c:tx>
            <c:strRef>
              <c:f>'MazeSolve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Accuracy'!$G$4:$G$33</c:f>
              <c:numCache>
                <c:formatCode>General</c:formatCode>
                <c:ptCount val="30"/>
                <c:pt idx="0">
                  <c:v>50.6</c:v>
                </c:pt>
                <c:pt idx="1">
                  <c:v>50.5</c:v>
                </c:pt>
                <c:pt idx="2">
                  <c:v>51.4</c:v>
                </c:pt>
                <c:pt idx="3">
                  <c:v>49.4</c:v>
                </c:pt>
                <c:pt idx="4">
                  <c:v>52.1</c:v>
                </c:pt>
                <c:pt idx="5">
                  <c:v>48.7</c:v>
                </c:pt>
                <c:pt idx="6">
                  <c:v>49.3</c:v>
                </c:pt>
                <c:pt idx="7">
                  <c:v>48.2</c:v>
                </c:pt>
                <c:pt idx="8">
                  <c:v>48.3</c:v>
                </c:pt>
                <c:pt idx="9">
                  <c:v>48.7</c:v>
                </c:pt>
                <c:pt idx="10">
                  <c:v>50.6</c:v>
                </c:pt>
                <c:pt idx="11">
                  <c:v>50.5</c:v>
                </c:pt>
                <c:pt idx="12">
                  <c:v>51.4</c:v>
                </c:pt>
                <c:pt idx="13">
                  <c:v>49.4</c:v>
                </c:pt>
                <c:pt idx="14">
                  <c:v>52.1</c:v>
                </c:pt>
                <c:pt idx="15">
                  <c:v>51.8</c:v>
                </c:pt>
                <c:pt idx="16">
                  <c:v>52.3</c:v>
                </c:pt>
                <c:pt idx="17">
                  <c:v>52.9</c:v>
                </c:pt>
                <c:pt idx="18">
                  <c:v>51</c:v>
                </c:pt>
                <c:pt idx="19">
                  <c:v>50.3</c:v>
                </c:pt>
                <c:pt idx="20">
                  <c:v>49.2</c:v>
                </c:pt>
                <c:pt idx="21">
                  <c:v>49.5</c:v>
                </c:pt>
                <c:pt idx="22">
                  <c:v>49</c:v>
                </c:pt>
                <c:pt idx="23">
                  <c:v>49.6</c:v>
                </c:pt>
                <c:pt idx="24">
                  <c:v>50</c:v>
                </c:pt>
                <c:pt idx="25">
                  <c:v>54.8</c:v>
                </c:pt>
                <c:pt idx="26">
                  <c:v>50.9</c:v>
                </c:pt>
                <c:pt idx="27">
                  <c:v>55.8</c:v>
                </c:pt>
                <c:pt idx="28">
                  <c:v>52.3</c:v>
                </c:pt>
                <c:pt idx="29">
                  <c:v>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CE-47F6-B086-62AC833AD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Accuracy'!$D$40:$D$69</c:f>
              <c:numCache>
                <c:formatCode>General</c:formatCode>
                <c:ptCount val="30"/>
                <c:pt idx="0">
                  <c:v>51.95</c:v>
                </c:pt>
                <c:pt idx="1">
                  <c:v>53.56</c:v>
                </c:pt>
                <c:pt idx="2">
                  <c:v>55.96</c:v>
                </c:pt>
                <c:pt idx="3">
                  <c:v>56.2</c:v>
                </c:pt>
                <c:pt idx="4">
                  <c:v>55.77</c:v>
                </c:pt>
                <c:pt idx="5">
                  <c:v>62.8</c:v>
                </c:pt>
                <c:pt idx="6">
                  <c:v>63.7</c:v>
                </c:pt>
                <c:pt idx="7">
                  <c:v>60.86</c:v>
                </c:pt>
                <c:pt idx="8">
                  <c:v>62.6</c:v>
                </c:pt>
                <c:pt idx="9">
                  <c:v>60.16</c:v>
                </c:pt>
                <c:pt idx="10">
                  <c:v>51.75</c:v>
                </c:pt>
                <c:pt idx="11">
                  <c:v>51.1</c:v>
                </c:pt>
                <c:pt idx="12">
                  <c:v>50.59</c:v>
                </c:pt>
                <c:pt idx="13">
                  <c:v>52.4</c:v>
                </c:pt>
                <c:pt idx="14">
                  <c:v>49.8</c:v>
                </c:pt>
                <c:pt idx="15">
                  <c:v>57.52</c:v>
                </c:pt>
                <c:pt idx="16">
                  <c:v>58.76</c:v>
                </c:pt>
                <c:pt idx="17">
                  <c:v>60.1</c:v>
                </c:pt>
                <c:pt idx="18">
                  <c:v>59.6</c:v>
                </c:pt>
                <c:pt idx="19">
                  <c:v>59.5</c:v>
                </c:pt>
                <c:pt idx="20">
                  <c:v>68.8</c:v>
                </c:pt>
                <c:pt idx="21">
                  <c:v>64.900000000000006</c:v>
                </c:pt>
                <c:pt idx="22">
                  <c:v>64.959999999999994</c:v>
                </c:pt>
                <c:pt idx="23">
                  <c:v>65.67</c:v>
                </c:pt>
                <c:pt idx="24">
                  <c:v>61.4</c:v>
                </c:pt>
                <c:pt idx="25">
                  <c:v>69.900000000000006</c:v>
                </c:pt>
                <c:pt idx="26">
                  <c:v>67.2</c:v>
                </c:pt>
                <c:pt idx="27">
                  <c:v>66.099999999999994</c:v>
                </c:pt>
                <c:pt idx="28">
                  <c:v>64.8</c:v>
                </c:pt>
                <c:pt idx="2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9A-4D44-9644-AA8DF6AEA321}"/>
            </c:ext>
          </c:extLst>
        </c:ser>
        <c:ser>
          <c:idx val="1"/>
          <c:order val="1"/>
          <c:tx>
            <c:strRef>
              <c:f>'MazeSolve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Accuracy'!$E$40:$E$69</c:f>
              <c:numCache>
                <c:formatCode>General</c:formatCode>
                <c:ptCount val="30"/>
                <c:pt idx="0">
                  <c:v>56.98</c:v>
                </c:pt>
                <c:pt idx="1">
                  <c:v>58.5</c:v>
                </c:pt>
                <c:pt idx="2">
                  <c:v>59.42</c:v>
                </c:pt>
                <c:pt idx="3">
                  <c:v>58.44</c:v>
                </c:pt>
                <c:pt idx="4">
                  <c:v>59.53</c:v>
                </c:pt>
                <c:pt idx="5">
                  <c:v>58.1</c:v>
                </c:pt>
                <c:pt idx="6">
                  <c:v>56.6</c:v>
                </c:pt>
                <c:pt idx="7">
                  <c:v>58</c:v>
                </c:pt>
                <c:pt idx="8">
                  <c:v>57.1</c:v>
                </c:pt>
                <c:pt idx="9">
                  <c:v>57</c:v>
                </c:pt>
                <c:pt idx="10">
                  <c:v>52.1</c:v>
                </c:pt>
                <c:pt idx="11">
                  <c:v>52.9</c:v>
                </c:pt>
                <c:pt idx="12">
                  <c:v>51.4</c:v>
                </c:pt>
                <c:pt idx="13">
                  <c:v>52</c:v>
                </c:pt>
                <c:pt idx="14">
                  <c:v>49.9</c:v>
                </c:pt>
                <c:pt idx="15">
                  <c:v>52.9</c:v>
                </c:pt>
                <c:pt idx="16">
                  <c:v>53.5</c:v>
                </c:pt>
                <c:pt idx="17">
                  <c:v>51.4</c:v>
                </c:pt>
                <c:pt idx="18">
                  <c:v>52.8</c:v>
                </c:pt>
                <c:pt idx="19">
                  <c:v>52</c:v>
                </c:pt>
                <c:pt idx="20">
                  <c:v>60.4</c:v>
                </c:pt>
                <c:pt idx="21">
                  <c:v>60</c:v>
                </c:pt>
                <c:pt idx="22">
                  <c:v>59.7</c:v>
                </c:pt>
                <c:pt idx="23">
                  <c:v>57.2</c:v>
                </c:pt>
                <c:pt idx="24">
                  <c:v>57.6</c:v>
                </c:pt>
                <c:pt idx="25">
                  <c:v>57.4</c:v>
                </c:pt>
                <c:pt idx="26">
                  <c:v>58.6</c:v>
                </c:pt>
                <c:pt idx="27">
                  <c:v>55.5</c:v>
                </c:pt>
                <c:pt idx="28">
                  <c:v>57.9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9A-4D44-9644-AA8DF6AEA321}"/>
            </c:ext>
          </c:extLst>
        </c:ser>
        <c:ser>
          <c:idx val="2"/>
          <c:order val="2"/>
          <c:tx>
            <c:strRef>
              <c:f>'MazeSolve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Accuracy'!$F$40:$F$69</c:f>
              <c:numCache>
                <c:formatCode>General</c:formatCode>
                <c:ptCount val="30"/>
                <c:pt idx="0">
                  <c:v>53.07</c:v>
                </c:pt>
                <c:pt idx="1">
                  <c:v>52.53</c:v>
                </c:pt>
                <c:pt idx="2">
                  <c:v>50.25</c:v>
                </c:pt>
                <c:pt idx="3">
                  <c:v>53.01</c:v>
                </c:pt>
                <c:pt idx="4">
                  <c:v>51.33</c:v>
                </c:pt>
                <c:pt idx="5">
                  <c:v>55.79</c:v>
                </c:pt>
                <c:pt idx="6">
                  <c:v>57.21</c:v>
                </c:pt>
                <c:pt idx="7">
                  <c:v>52.61</c:v>
                </c:pt>
                <c:pt idx="8">
                  <c:v>54.63</c:v>
                </c:pt>
                <c:pt idx="9">
                  <c:v>51.57</c:v>
                </c:pt>
                <c:pt idx="10">
                  <c:v>57.56</c:v>
                </c:pt>
                <c:pt idx="11">
                  <c:v>56.3</c:v>
                </c:pt>
                <c:pt idx="12">
                  <c:v>54.71</c:v>
                </c:pt>
                <c:pt idx="13">
                  <c:v>54.98</c:v>
                </c:pt>
                <c:pt idx="14">
                  <c:v>52.07</c:v>
                </c:pt>
                <c:pt idx="15">
                  <c:v>57.5</c:v>
                </c:pt>
                <c:pt idx="16">
                  <c:v>55.1</c:v>
                </c:pt>
                <c:pt idx="17">
                  <c:v>56.2</c:v>
                </c:pt>
                <c:pt idx="18">
                  <c:v>54.7</c:v>
                </c:pt>
                <c:pt idx="19">
                  <c:v>53.5</c:v>
                </c:pt>
                <c:pt idx="20">
                  <c:v>64</c:v>
                </c:pt>
                <c:pt idx="21">
                  <c:v>62.9</c:v>
                </c:pt>
                <c:pt idx="22">
                  <c:v>63.8</c:v>
                </c:pt>
                <c:pt idx="23">
                  <c:v>61.4</c:v>
                </c:pt>
                <c:pt idx="24">
                  <c:v>60.6</c:v>
                </c:pt>
                <c:pt idx="25">
                  <c:v>61.2</c:v>
                </c:pt>
                <c:pt idx="26">
                  <c:v>60</c:v>
                </c:pt>
                <c:pt idx="27">
                  <c:v>62.1</c:v>
                </c:pt>
                <c:pt idx="28">
                  <c:v>58.3</c:v>
                </c:pt>
                <c:pt idx="29">
                  <c:v>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9A-4D44-9644-AA8DF6AEA321}"/>
            </c:ext>
          </c:extLst>
        </c:ser>
        <c:ser>
          <c:idx val="3"/>
          <c:order val="3"/>
          <c:tx>
            <c:strRef>
              <c:f>'MazeSolve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59.6</c:v>
                </c:pt>
                <c:pt idx="6">
                  <c:v>58</c:v>
                </c:pt>
                <c:pt idx="7">
                  <c:v>57.5</c:v>
                </c:pt>
                <c:pt idx="8">
                  <c:v>55.7</c:v>
                </c:pt>
                <c:pt idx="9">
                  <c:v>52.7</c:v>
                </c:pt>
                <c:pt idx="10">
                  <c:v>50.8</c:v>
                </c:pt>
                <c:pt idx="11">
                  <c:v>50.7</c:v>
                </c:pt>
                <c:pt idx="12">
                  <c:v>51.8</c:v>
                </c:pt>
                <c:pt idx="13">
                  <c:v>50.1</c:v>
                </c:pt>
                <c:pt idx="14">
                  <c:v>52.2</c:v>
                </c:pt>
                <c:pt idx="15">
                  <c:v>56.7</c:v>
                </c:pt>
                <c:pt idx="16">
                  <c:v>57.3</c:v>
                </c:pt>
                <c:pt idx="17">
                  <c:v>56.3</c:v>
                </c:pt>
                <c:pt idx="18">
                  <c:v>54.3</c:v>
                </c:pt>
                <c:pt idx="19">
                  <c:v>54.6</c:v>
                </c:pt>
                <c:pt idx="20">
                  <c:v>56.7</c:v>
                </c:pt>
                <c:pt idx="21">
                  <c:v>52.9</c:v>
                </c:pt>
                <c:pt idx="22">
                  <c:v>51.7</c:v>
                </c:pt>
                <c:pt idx="23">
                  <c:v>54.5</c:v>
                </c:pt>
                <c:pt idx="24">
                  <c:v>53.2</c:v>
                </c:pt>
                <c:pt idx="25">
                  <c:v>54.3</c:v>
                </c:pt>
                <c:pt idx="26">
                  <c:v>53.7</c:v>
                </c:pt>
                <c:pt idx="27">
                  <c:v>53.5</c:v>
                </c:pt>
                <c:pt idx="28">
                  <c:v>52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9A-4D44-9644-AA8DF6AEA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Accuracy'!$D$76:$D$105</c:f>
              <c:numCache>
                <c:formatCode>General</c:formatCode>
                <c:ptCount val="30"/>
                <c:pt idx="0">
                  <c:v>46.65</c:v>
                </c:pt>
                <c:pt idx="1">
                  <c:v>51.84</c:v>
                </c:pt>
                <c:pt idx="2">
                  <c:v>49.74</c:v>
                </c:pt>
                <c:pt idx="3">
                  <c:v>53.77</c:v>
                </c:pt>
                <c:pt idx="4">
                  <c:v>54.85</c:v>
                </c:pt>
                <c:pt idx="5">
                  <c:v>66.67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33.33</c:v>
                </c:pt>
                <c:pt idx="10">
                  <c:v>50.1</c:v>
                </c:pt>
                <c:pt idx="11">
                  <c:v>50.19</c:v>
                </c:pt>
                <c:pt idx="12">
                  <c:v>49.38</c:v>
                </c:pt>
                <c:pt idx="13">
                  <c:v>48.24</c:v>
                </c:pt>
                <c:pt idx="14">
                  <c:v>49.9</c:v>
                </c:pt>
                <c:pt idx="15">
                  <c:v>46.88</c:v>
                </c:pt>
                <c:pt idx="16">
                  <c:v>52.17</c:v>
                </c:pt>
                <c:pt idx="17">
                  <c:v>56.16</c:v>
                </c:pt>
                <c:pt idx="18">
                  <c:v>55.6</c:v>
                </c:pt>
                <c:pt idx="19">
                  <c:v>49.9</c:v>
                </c:pt>
                <c:pt idx="20">
                  <c:v>49.48</c:v>
                </c:pt>
                <c:pt idx="21">
                  <c:v>51.71</c:v>
                </c:pt>
                <c:pt idx="22">
                  <c:v>51.55</c:v>
                </c:pt>
                <c:pt idx="23">
                  <c:v>50.25</c:v>
                </c:pt>
                <c:pt idx="24">
                  <c:v>46.28</c:v>
                </c:pt>
                <c:pt idx="25">
                  <c:v>53.04</c:v>
                </c:pt>
                <c:pt idx="26">
                  <c:v>54.6</c:v>
                </c:pt>
                <c:pt idx="27">
                  <c:v>54.69</c:v>
                </c:pt>
                <c:pt idx="28">
                  <c:v>53.65</c:v>
                </c:pt>
                <c:pt idx="29">
                  <c:v>50.82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18-4544-8C38-E596EBF84706}"/>
            </c:ext>
          </c:extLst>
        </c:ser>
        <c:ser>
          <c:idx val="1"/>
          <c:order val="1"/>
          <c:tx>
            <c:strRef>
              <c:f>'MazeSolve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Accuracy'!$E$76:$E$105</c:f>
              <c:numCache>
                <c:formatCode>General</c:formatCode>
                <c:ptCount val="30"/>
                <c:pt idx="0">
                  <c:v>57.22</c:v>
                </c:pt>
                <c:pt idx="1">
                  <c:v>58.41</c:v>
                </c:pt>
                <c:pt idx="2">
                  <c:v>57.16</c:v>
                </c:pt>
                <c:pt idx="3">
                  <c:v>58.55</c:v>
                </c:pt>
                <c:pt idx="4">
                  <c:v>57.35</c:v>
                </c:pt>
                <c:pt idx="5">
                  <c:v>57.2</c:v>
                </c:pt>
                <c:pt idx="6">
                  <c:v>56</c:v>
                </c:pt>
                <c:pt idx="7">
                  <c:v>58.8</c:v>
                </c:pt>
                <c:pt idx="8">
                  <c:v>56.3</c:v>
                </c:pt>
                <c:pt idx="9">
                  <c:v>55.9</c:v>
                </c:pt>
                <c:pt idx="10">
                  <c:v>52.7</c:v>
                </c:pt>
                <c:pt idx="11">
                  <c:v>53.4</c:v>
                </c:pt>
                <c:pt idx="12">
                  <c:v>51.9</c:v>
                </c:pt>
                <c:pt idx="13">
                  <c:v>52.7</c:v>
                </c:pt>
                <c:pt idx="14">
                  <c:v>51</c:v>
                </c:pt>
                <c:pt idx="15">
                  <c:v>52.5</c:v>
                </c:pt>
                <c:pt idx="16">
                  <c:v>53</c:v>
                </c:pt>
                <c:pt idx="17">
                  <c:v>51.6</c:v>
                </c:pt>
                <c:pt idx="18">
                  <c:v>52.9</c:v>
                </c:pt>
                <c:pt idx="19">
                  <c:v>51.7</c:v>
                </c:pt>
                <c:pt idx="20">
                  <c:v>58.9</c:v>
                </c:pt>
                <c:pt idx="21">
                  <c:v>59.9</c:v>
                </c:pt>
                <c:pt idx="22">
                  <c:v>60.8</c:v>
                </c:pt>
                <c:pt idx="23">
                  <c:v>57.2</c:v>
                </c:pt>
                <c:pt idx="24">
                  <c:v>59.5</c:v>
                </c:pt>
                <c:pt idx="25">
                  <c:v>58.1</c:v>
                </c:pt>
                <c:pt idx="26">
                  <c:v>59</c:v>
                </c:pt>
                <c:pt idx="27">
                  <c:v>57.9</c:v>
                </c:pt>
                <c:pt idx="28">
                  <c:v>58.4</c:v>
                </c:pt>
                <c:pt idx="29">
                  <c:v>56.6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18-4544-8C38-E596EBF84706}"/>
            </c:ext>
          </c:extLst>
        </c:ser>
        <c:ser>
          <c:idx val="2"/>
          <c:order val="2"/>
          <c:tx>
            <c:strRef>
              <c:f>'MazeSolve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Accuracy'!$F$76:$F$105</c:f>
              <c:numCache>
                <c:formatCode>General</c:formatCode>
                <c:ptCount val="30"/>
                <c:pt idx="0">
                  <c:v>49.49</c:v>
                </c:pt>
                <c:pt idx="1">
                  <c:v>49.43</c:v>
                </c:pt>
                <c:pt idx="2">
                  <c:v>47.91</c:v>
                </c:pt>
                <c:pt idx="3">
                  <c:v>50.68</c:v>
                </c:pt>
                <c:pt idx="4">
                  <c:v>47.28</c:v>
                </c:pt>
                <c:pt idx="5">
                  <c:v>55.69</c:v>
                </c:pt>
                <c:pt idx="6">
                  <c:v>55.04</c:v>
                </c:pt>
                <c:pt idx="7">
                  <c:v>51.42</c:v>
                </c:pt>
                <c:pt idx="8">
                  <c:v>54.56</c:v>
                </c:pt>
                <c:pt idx="9">
                  <c:v>53.45</c:v>
                </c:pt>
                <c:pt idx="10">
                  <c:v>55.78</c:v>
                </c:pt>
                <c:pt idx="11">
                  <c:v>54.73</c:v>
                </c:pt>
                <c:pt idx="12">
                  <c:v>57.01</c:v>
                </c:pt>
                <c:pt idx="13">
                  <c:v>55.03</c:v>
                </c:pt>
                <c:pt idx="14">
                  <c:v>53.13</c:v>
                </c:pt>
                <c:pt idx="15">
                  <c:v>57.1</c:v>
                </c:pt>
                <c:pt idx="16">
                  <c:v>56.4</c:v>
                </c:pt>
                <c:pt idx="17">
                  <c:v>57</c:v>
                </c:pt>
                <c:pt idx="18">
                  <c:v>55.9</c:v>
                </c:pt>
                <c:pt idx="19">
                  <c:v>54.2</c:v>
                </c:pt>
                <c:pt idx="20">
                  <c:v>65.599999999999994</c:v>
                </c:pt>
                <c:pt idx="21">
                  <c:v>65</c:v>
                </c:pt>
                <c:pt idx="22">
                  <c:v>66.400000000000006</c:v>
                </c:pt>
                <c:pt idx="23">
                  <c:v>64.3</c:v>
                </c:pt>
                <c:pt idx="24">
                  <c:v>63.8</c:v>
                </c:pt>
                <c:pt idx="25">
                  <c:v>61.1</c:v>
                </c:pt>
                <c:pt idx="26">
                  <c:v>60.4</c:v>
                </c:pt>
                <c:pt idx="27">
                  <c:v>62.6</c:v>
                </c:pt>
                <c:pt idx="28">
                  <c:v>59.1</c:v>
                </c:pt>
                <c:pt idx="2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18-4544-8C38-E596EBF84706}"/>
            </c:ext>
          </c:extLst>
        </c:ser>
        <c:ser>
          <c:idx val="3"/>
          <c:order val="3"/>
          <c:tx>
            <c:strRef>
              <c:f>'MazeSolve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59.7</c:v>
                </c:pt>
                <c:pt idx="6">
                  <c:v>58.8</c:v>
                </c:pt>
                <c:pt idx="7">
                  <c:v>57.4</c:v>
                </c:pt>
                <c:pt idx="8">
                  <c:v>56.3</c:v>
                </c:pt>
                <c:pt idx="9">
                  <c:v>54.7</c:v>
                </c:pt>
                <c:pt idx="10">
                  <c:v>51.1</c:v>
                </c:pt>
                <c:pt idx="11">
                  <c:v>51.2</c:v>
                </c:pt>
                <c:pt idx="12">
                  <c:v>52.2</c:v>
                </c:pt>
                <c:pt idx="13">
                  <c:v>49.9</c:v>
                </c:pt>
                <c:pt idx="14">
                  <c:v>52.5</c:v>
                </c:pt>
                <c:pt idx="15">
                  <c:v>55.7</c:v>
                </c:pt>
                <c:pt idx="16">
                  <c:v>55.4</c:v>
                </c:pt>
                <c:pt idx="17">
                  <c:v>55.4</c:v>
                </c:pt>
                <c:pt idx="18">
                  <c:v>53.8</c:v>
                </c:pt>
                <c:pt idx="19">
                  <c:v>55</c:v>
                </c:pt>
                <c:pt idx="20">
                  <c:v>58</c:v>
                </c:pt>
                <c:pt idx="21">
                  <c:v>53.2</c:v>
                </c:pt>
                <c:pt idx="22">
                  <c:v>53.4</c:v>
                </c:pt>
                <c:pt idx="23">
                  <c:v>54.5</c:v>
                </c:pt>
                <c:pt idx="24">
                  <c:v>54.9</c:v>
                </c:pt>
                <c:pt idx="25">
                  <c:v>53.2</c:v>
                </c:pt>
                <c:pt idx="26">
                  <c:v>52.9</c:v>
                </c:pt>
                <c:pt idx="27">
                  <c:v>53.8</c:v>
                </c:pt>
                <c:pt idx="28">
                  <c:v>52</c:v>
                </c:pt>
                <c:pt idx="29">
                  <c:v>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18-4544-8C38-E596EBF84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</c:v>
                </c:pt>
                <c:pt idx="6">
                  <c:v>60</c:v>
                </c:pt>
                <c:pt idx="7">
                  <c:v>50</c:v>
                </c:pt>
                <c:pt idx="8">
                  <c:v>100</c:v>
                </c:pt>
                <c:pt idx="9">
                  <c:v>83.33</c:v>
                </c:pt>
                <c:pt idx="10">
                  <c:v>55.62</c:v>
                </c:pt>
                <c:pt idx="11">
                  <c:v>57.69</c:v>
                </c:pt>
                <c:pt idx="12">
                  <c:v>55.97</c:v>
                </c:pt>
                <c:pt idx="13">
                  <c:v>61.87</c:v>
                </c:pt>
                <c:pt idx="14">
                  <c:v>58.65</c:v>
                </c:pt>
                <c:pt idx="15">
                  <c:v>53.01</c:v>
                </c:pt>
                <c:pt idx="16">
                  <c:v>53.38</c:v>
                </c:pt>
                <c:pt idx="17">
                  <c:v>54.02</c:v>
                </c:pt>
                <c:pt idx="18">
                  <c:v>53.5</c:v>
                </c:pt>
                <c:pt idx="19">
                  <c:v>50.83</c:v>
                </c:pt>
                <c:pt idx="20">
                  <c:v>49.67</c:v>
                </c:pt>
                <c:pt idx="21">
                  <c:v>50.38</c:v>
                </c:pt>
                <c:pt idx="22">
                  <c:v>49.4</c:v>
                </c:pt>
                <c:pt idx="23">
                  <c:v>50.66</c:v>
                </c:pt>
                <c:pt idx="24">
                  <c:v>48.38</c:v>
                </c:pt>
                <c:pt idx="25">
                  <c:v>55.23</c:v>
                </c:pt>
                <c:pt idx="26">
                  <c:v>53.46</c:v>
                </c:pt>
                <c:pt idx="27">
                  <c:v>55.67</c:v>
                </c:pt>
                <c:pt idx="28">
                  <c:v>54.89</c:v>
                </c:pt>
                <c:pt idx="29">
                  <c:v>52.62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20-4EEC-9F7C-B56A1918EB3A}"/>
            </c:ext>
          </c:extLst>
        </c:ser>
        <c:ser>
          <c:idx val="1"/>
          <c:order val="1"/>
          <c:tx>
            <c:strRef>
              <c:f>'MazeSolve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76.92</c:v>
                </c:pt>
                <c:pt idx="6">
                  <c:v>61.9</c:v>
                </c:pt>
                <c:pt idx="7">
                  <c:v>55.56</c:v>
                </c:pt>
                <c:pt idx="8">
                  <c:v>70</c:v>
                </c:pt>
                <c:pt idx="9">
                  <c:v>57.14</c:v>
                </c:pt>
                <c:pt idx="10">
                  <c:v>53.65</c:v>
                </c:pt>
                <c:pt idx="11">
                  <c:v>50</c:v>
                </c:pt>
                <c:pt idx="12">
                  <c:v>54.46</c:v>
                </c:pt>
                <c:pt idx="13">
                  <c:v>50.23</c:v>
                </c:pt>
                <c:pt idx="14">
                  <c:v>51.57</c:v>
                </c:pt>
                <c:pt idx="15">
                  <c:v>55.69</c:v>
                </c:pt>
                <c:pt idx="16">
                  <c:v>55.11</c:v>
                </c:pt>
                <c:pt idx="17">
                  <c:v>53.77</c:v>
                </c:pt>
                <c:pt idx="18">
                  <c:v>53.48</c:v>
                </c:pt>
                <c:pt idx="19">
                  <c:v>53.51</c:v>
                </c:pt>
                <c:pt idx="20">
                  <c:v>57.47</c:v>
                </c:pt>
                <c:pt idx="21">
                  <c:v>59.92</c:v>
                </c:pt>
                <c:pt idx="22">
                  <c:v>57.33</c:v>
                </c:pt>
                <c:pt idx="23">
                  <c:v>55.27</c:v>
                </c:pt>
                <c:pt idx="24">
                  <c:v>56.5</c:v>
                </c:pt>
                <c:pt idx="25">
                  <c:v>54.9</c:v>
                </c:pt>
                <c:pt idx="26">
                  <c:v>58.6</c:v>
                </c:pt>
                <c:pt idx="27">
                  <c:v>54.7</c:v>
                </c:pt>
                <c:pt idx="28">
                  <c:v>58.5</c:v>
                </c:pt>
                <c:pt idx="2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20-4EEC-9F7C-B56A1918EB3A}"/>
            </c:ext>
          </c:extLst>
        </c:ser>
        <c:ser>
          <c:idx val="2"/>
          <c:order val="2"/>
          <c:tx>
            <c:strRef>
              <c:f>'MazeSolve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47.04</c:v>
                </c:pt>
                <c:pt idx="6">
                  <c:v>48.84</c:v>
                </c:pt>
                <c:pt idx="7">
                  <c:v>46.49</c:v>
                </c:pt>
                <c:pt idx="8">
                  <c:v>49.81</c:v>
                </c:pt>
                <c:pt idx="9">
                  <c:v>45.83</c:v>
                </c:pt>
                <c:pt idx="10">
                  <c:v>53.75</c:v>
                </c:pt>
                <c:pt idx="11">
                  <c:v>51.54</c:v>
                </c:pt>
                <c:pt idx="12">
                  <c:v>51.42</c:v>
                </c:pt>
                <c:pt idx="13">
                  <c:v>46.88</c:v>
                </c:pt>
                <c:pt idx="14">
                  <c:v>52.15</c:v>
                </c:pt>
                <c:pt idx="15">
                  <c:v>50.4</c:v>
                </c:pt>
                <c:pt idx="16">
                  <c:v>51.7</c:v>
                </c:pt>
                <c:pt idx="17">
                  <c:v>51.9</c:v>
                </c:pt>
                <c:pt idx="18">
                  <c:v>51.6</c:v>
                </c:pt>
                <c:pt idx="19">
                  <c:v>52</c:v>
                </c:pt>
                <c:pt idx="20">
                  <c:v>63.1</c:v>
                </c:pt>
                <c:pt idx="21">
                  <c:v>60.5</c:v>
                </c:pt>
                <c:pt idx="22">
                  <c:v>64.099999999999994</c:v>
                </c:pt>
                <c:pt idx="23">
                  <c:v>62.4</c:v>
                </c:pt>
                <c:pt idx="24">
                  <c:v>61.9</c:v>
                </c:pt>
                <c:pt idx="25">
                  <c:v>59.6</c:v>
                </c:pt>
                <c:pt idx="26">
                  <c:v>59</c:v>
                </c:pt>
                <c:pt idx="27">
                  <c:v>60.2</c:v>
                </c:pt>
                <c:pt idx="28">
                  <c:v>56.2</c:v>
                </c:pt>
                <c:pt idx="29">
                  <c:v>55.9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20-4EEC-9F7C-B56A1918EB3A}"/>
            </c:ext>
          </c:extLst>
        </c:ser>
        <c:ser>
          <c:idx val="3"/>
          <c:order val="3"/>
          <c:tx>
            <c:strRef>
              <c:f>'MazeSolve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49.5</c:v>
                </c:pt>
                <c:pt idx="6">
                  <c:v>49.7</c:v>
                </c:pt>
                <c:pt idx="7">
                  <c:v>48.5</c:v>
                </c:pt>
                <c:pt idx="8">
                  <c:v>50.6</c:v>
                </c:pt>
                <c:pt idx="9">
                  <c:v>47.8</c:v>
                </c:pt>
                <c:pt idx="10">
                  <c:v>50.6</c:v>
                </c:pt>
                <c:pt idx="11">
                  <c:v>50.5</c:v>
                </c:pt>
                <c:pt idx="12">
                  <c:v>51.4</c:v>
                </c:pt>
                <c:pt idx="13">
                  <c:v>49.4</c:v>
                </c:pt>
                <c:pt idx="14">
                  <c:v>52.1</c:v>
                </c:pt>
                <c:pt idx="15">
                  <c:v>51.6</c:v>
                </c:pt>
                <c:pt idx="16">
                  <c:v>53.4</c:v>
                </c:pt>
                <c:pt idx="17">
                  <c:v>51.8</c:v>
                </c:pt>
                <c:pt idx="18">
                  <c:v>51.9</c:v>
                </c:pt>
                <c:pt idx="19">
                  <c:v>52.2</c:v>
                </c:pt>
                <c:pt idx="20">
                  <c:v>48.9</c:v>
                </c:pt>
                <c:pt idx="21">
                  <c:v>50</c:v>
                </c:pt>
                <c:pt idx="22">
                  <c:v>48.8</c:v>
                </c:pt>
                <c:pt idx="23">
                  <c:v>51.8</c:v>
                </c:pt>
                <c:pt idx="24">
                  <c:v>47.7</c:v>
                </c:pt>
                <c:pt idx="25">
                  <c:v>54.4</c:v>
                </c:pt>
                <c:pt idx="26">
                  <c:v>52.1</c:v>
                </c:pt>
                <c:pt idx="27">
                  <c:v>53.8</c:v>
                </c:pt>
                <c:pt idx="28">
                  <c:v>52.4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20-4EEC-9F7C-B56A1918E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</c:v>
                </c:pt>
                <c:pt idx="6">
                  <c:v>51.3</c:v>
                </c:pt>
                <c:pt idx="7">
                  <c:v>48.84</c:v>
                </c:pt>
                <c:pt idx="8">
                  <c:v>52.16</c:v>
                </c:pt>
                <c:pt idx="9">
                  <c:v>50.94</c:v>
                </c:pt>
                <c:pt idx="10">
                  <c:v>51.66</c:v>
                </c:pt>
                <c:pt idx="11">
                  <c:v>52.18</c:v>
                </c:pt>
                <c:pt idx="12">
                  <c:v>49.42</c:v>
                </c:pt>
                <c:pt idx="13">
                  <c:v>52.91</c:v>
                </c:pt>
                <c:pt idx="14">
                  <c:v>49.54</c:v>
                </c:pt>
                <c:pt idx="15">
                  <c:v>50.6</c:v>
                </c:pt>
                <c:pt idx="16">
                  <c:v>53.42</c:v>
                </c:pt>
                <c:pt idx="17">
                  <c:v>52.53</c:v>
                </c:pt>
                <c:pt idx="18">
                  <c:v>54.15</c:v>
                </c:pt>
                <c:pt idx="19">
                  <c:v>52.86</c:v>
                </c:pt>
                <c:pt idx="20">
                  <c:v>54.44</c:v>
                </c:pt>
                <c:pt idx="21">
                  <c:v>52.22</c:v>
                </c:pt>
                <c:pt idx="22">
                  <c:v>52.84</c:v>
                </c:pt>
                <c:pt idx="23">
                  <c:v>54.63</c:v>
                </c:pt>
                <c:pt idx="24">
                  <c:v>52.22</c:v>
                </c:pt>
                <c:pt idx="25">
                  <c:v>53.22</c:v>
                </c:pt>
                <c:pt idx="26">
                  <c:v>53.61</c:v>
                </c:pt>
                <c:pt idx="27">
                  <c:v>57.27</c:v>
                </c:pt>
                <c:pt idx="28">
                  <c:v>53.05</c:v>
                </c:pt>
                <c:pt idx="29">
                  <c:v>53.51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E-4E36-9886-BFFE7E72C06B}"/>
            </c:ext>
          </c:extLst>
        </c:ser>
        <c:ser>
          <c:idx val="1"/>
          <c:order val="1"/>
          <c:tx>
            <c:strRef>
              <c:f>'MazeSolve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Accuracy'!$E$148:$E$177</c:f>
              <c:numCache>
                <c:formatCode>General</c:formatCode>
                <c:ptCount val="30"/>
                <c:pt idx="0">
                  <c:v>56.09</c:v>
                </c:pt>
                <c:pt idx="1">
                  <c:v>54.01</c:v>
                </c:pt>
                <c:pt idx="2">
                  <c:v>53.81</c:v>
                </c:pt>
                <c:pt idx="3">
                  <c:v>55.87</c:v>
                </c:pt>
                <c:pt idx="4">
                  <c:v>57.11</c:v>
                </c:pt>
                <c:pt idx="5">
                  <c:v>56.2</c:v>
                </c:pt>
                <c:pt idx="6">
                  <c:v>54.9</c:v>
                </c:pt>
                <c:pt idx="7">
                  <c:v>56.3</c:v>
                </c:pt>
                <c:pt idx="8">
                  <c:v>55.2</c:v>
                </c:pt>
                <c:pt idx="9">
                  <c:v>57.4</c:v>
                </c:pt>
                <c:pt idx="10">
                  <c:v>53.2</c:v>
                </c:pt>
                <c:pt idx="11">
                  <c:v>54.1</c:v>
                </c:pt>
                <c:pt idx="12">
                  <c:v>53.1</c:v>
                </c:pt>
                <c:pt idx="13">
                  <c:v>53.1</c:v>
                </c:pt>
                <c:pt idx="14">
                  <c:v>52.6</c:v>
                </c:pt>
                <c:pt idx="15">
                  <c:v>56.8</c:v>
                </c:pt>
                <c:pt idx="16">
                  <c:v>56.2</c:v>
                </c:pt>
                <c:pt idx="17">
                  <c:v>54.8</c:v>
                </c:pt>
                <c:pt idx="18">
                  <c:v>54.7</c:v>
                </c:pt>
                <c:pt idx="19">
                  <c:v>54.4</c:v>
                </c:pt>
                <c:pt idx="20">
                  <c:v>59.6</c:v>
                </c:pt>
                <c:pt idx="21">
                  <c:v>61.2</c:v>
                </c:pt>
                <c:pt idx="22">
                  <c:v>61</c:v>
                </c:pt>
                <c:pt idx="23">
                  <c:v>57</c:v>
                </c:pt>
                <c:pt idx="24">
                  <c:v>57.6</c:v>
                </c:pt>
                <c:pt idx="25">
                  <c:v>61.1</c:v>
                </c:pt>
                <c:pt idx="26">
                  <c:v>60.7</c:v>
                </c:pt>
                <c:pt idx="27">
                  <c:v>57.6</c:v>
                </c:pt>
                <c:pt idx="28">
                  <c:v>59</c:v>
                </c:pt>
                <c:pt idx="29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E-4E36-9886-BFFE7E72C06B}"/>
            </c:ext>
          </c:extLst>
        </c:ser>
        <c:ser>
          <c:idx val="2"/>
          <c:order val="2"/>
          <c:tx>
            <c:strRef>
              <c:f>'MazeSolve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Accuracy'!$F$148:$F$177</c:f>
              <c:numCache>
                <c:formatCode>General</c:formatCode>
                <c:ptCount val="30"/>
                <c:pt idx="0">
                  <c:v>49.4</c:v>
                </c:pt>
                <c:pt idx="1">
                  <c:v>49.65</c:v>
                </c:pt>
                <c:pt idx="2">
                  <c:v>48.79</c:v>
                </c:pt>
                <c:pt idx="3">
                  <c:v>50.81</c:v>
                </c:pt>
                <c:pt idx="4">
                  <c:v>47.67</c:v>
                </c:pt>
                <c:pt idx="5">
                  <c:v>55.67</c:v>
                </c:pt>
                <c:pt idx="6">
                  <c:v>54.6</c:v>
                </c:pt>
                <c:pt idx="7">
                  <c:v>52.7</c:v>
                </c:pt>
                <c:pt idx="8">
                  <c:v>52.84</c:v>
                </c:pt>
                <c:pt idx="9">
                  <c:v>50.66</c:v>
                </c:pt>
                <c:pt idx="10">
                  <c:v>56.63</c:v>
                </c:pt>
                <c:pt idx="11">
                  <c:v>53.36</c:v>
                </c:pt>
                <c:pt idx="12">
                  <c:v>57.09</c:v>
                </c:pt>
                <c:pt idx="13">
                  <c:v>56.37</c:v>
                </c:pt>
                <c:pt idx="14">
                  <c:v>51.98</c:v>
                </c:pt>
                <c:pt idx="15">
                  <c:v>57.4</c:v>
                </c:pt>
                <c:pt idx="16">
                  <c:v>55.4</c:v>
                </c:pt>
                <c:pt idx="17">
                  <c:v>56.2</c:v>
                </c:pt>
                <c:pt idx="18">
                  <c:v>54.8</c:v>
                </c:pt>
                <c:pt idx="19">
                  <c:v>53.5</c:v>
                </c:pt>
                <c:pt idx="20">
                  <c:v>64.3</c:v>
                </c:pt>
                <c:pt idx="21">
                  <c:v>63.5</c:v>
                </c:pt>
                <c:pt idx="22">
                  <c:v>64.5</c:v>
                </c:pt>
                <c:pt idx="23">
                  <c:v>60.9</c:v>
                </c:pt>
                <c:pt idx="24">
                  <c:v>60.5</c:v>
                </c:pt>
                <c:pt idx="25">
                  <c:v>61.4</c:v>
                </c:pt>
                <c:pt idx="26">
                  <c:v>60.2</c:v>
                </c:pt>
                <c:pt idx="27">
                  <c:v>62</c:v>
                </c:pt>
                <c:pt idx="28">
                  <c:v>58.7</c:v>
                </c:pt>
                <c:pt idx="29">
                  <c:v>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E-4E36-9886-BFFE7E72C06B}"/>
            </c:ext>
          </c:extLst>
        </c:ser>
        <c:ser>
          <c:idx val="3"/>
          <c:order val="3"/>
          <c:tx>
            <c:strRef>
              <c:f>'MazeSolve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59.9</c:v>
                </c:pt>
                <c:pt idx="6">
                  <c:v>57</c:v>
                </c:pt>
                <c:pt idx="7">
                  <c:v>57.8</c:v>
                </c:pt>
                <c:pt idx="8">
                  <c:v>55.9</c:v>
                </c:pt>
                <c:pt idx="9">
                  <c:v>51.6</c:v>
                </c:pt>
                <c:pt idx="10">
                  <c:v>51</c:v>
                </c:pt>
                <c:pt idx="11">
                  <c:v>51.2</c:v>
                </c:pt>
                <c:pt idx="12">
                  <c:v>51.4</c:v>
                </c:pt>
                <c:pt idx="13">
                  <c:v>50.1</c:v>
                </c:pt>
                <c:pt idx="14">
                  <c:v>52.2</c:v>
                </c:pt>
                <c:pt idx="15">
                  <c:v>56</c:v>
                </c:pt>
                <c:pt idx="16">
                  <c:v>57.5</c:v>
                </c:pt>
                <c:pt idx="17">
                  <c:v>56.4</c:v>
                </c:pt>
                <c:pt idx="18">
                  <c:v>53.5</c:v>
                </c:pt>
                <c:pt idx="19">
                  <c:v>54.3</c:v>
                </c:pt>
                <c:pt idx="20">
                  <c:v>56.6</c:v>
                </c:pt>
                <c:pt idx="21">
                  <c:v>52.6</c:v>
                </c:pt>
                <c:pt idx="22">
                  <c:v>52.5</c:v>
                </c:pt>
                <c:pt idx="23">
                  <c:v>54</c:v>
                </c:pt>
                <c:pt idx="24">
                  <c:v>53.5</c:v>
                </c:pt>
                <c:pt idx="25">
                  <c:v>53.4</c:v>
                </c:pt>
                <c:pt idx="26">
                  <c:v>52.7</c:v>
                </c:pt>
                <c:pt idx="27">
                  <c:v>54.4</c:v>
                </c:pt>
                <c:pt idx="28">
                  <c:v>52.1</c:v>
                </c:pt>
                <c:pt idx="29">
                  <c:v>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DE-4E36-9886-BFFE7E72C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Accuracy'!$D$184:$D$213</c:f>
              <c:numCache>
                <c:formatCode>General</c:formatCode>
                <c:ptCount val="30"/>
                <c:pt idx="0">
                  <c:v>51.47</c:v>
                </c:pt>
                <c:pt idx="1">
                  <c:v>52.86</c:v>
                </c:pt>
                <c:pt idx="2">
                  <c:v>43.43</c:v>
                </c:pt>
                <c:pt idx="3">
                  <c:v>52.57</c:v>
                </c:pt>
                <c:pt idx="4">
                  <c:v>46.15</c:v>
                </c:pt>
                <c:pt idx="5">
                  <c:v>55.75</c:v>
                </c:pt>
                <c:pt idx="6">
                  <c:v>51.5</c:v>
                </c:pt>
                <c:pt idx="7">
                  <c:v>53.42</c:v>
                </c:pt>
                <c:pt idx="8">
                  <c:v>51.88</c:v>
                </c:pt>
                <c:pt idx="9">
                  <c:v>45.76</c:v>
                </c:pt>
                <c:pt idx="10">
                  <c:v>48.23</c:v>
                </c:pt>
                <c:pt idx="11">
                  <c:v>52.97</c:v>
                </c:pt>
                <c:pt idx="12">
                  <c:v>50.89</c:v>
                </c:pt>
                <c:pt idx="13">
                  <c:v>49.5</c:v>
                </c:pt>
                <c:pt idx="14">
                  <c:v>51.8</c:v>
                </c:pt>
                <c:pt idx="15">
                  <c:v>50.58</c:v>
                </c:pt>
                <c:pt idx="16">
                  <c:v>49.76</c:v>
                </c:pt>
                <c:pt idx="17">
                  <c:v>48.87</c:v>
                </c:pt>
                <c:pt idx="18">
                  <c:v>48.82</c:v>
                </c:pt>
                <c:pt idx="19">
                  <c:v>49.75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4F-42E9-AB75-A6027DE53F12}"/>
            </c:ext>
          </c:extLst>
        </c:ser>
        <c:ser>
          <c:idx val="1"/>
          <c:order val="1"/>
          <c:tx>
            <c:strRef>
              <c:f>'MazeSolve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Accuracy'!$E$184:$E$213</c:f>
              <c:numCache>
                <c:formatCode>General</c:formatCode>
                <c:ptCount val="30"/>
                <c:pt idx="0">
                  <c:v>57.51</c:v>
                </c:pt>
                <c:pt idx="1">
                  <c:v>56.37</c:v>
                </c:pt>
                <c:pt idx="2">
                  <c:v>57.51</c:v>
                </c:pt>
                <c:pt idx="3">
                  <c:v>57.9</c:v>
                </c:pt>
                <c:pt idx="4">
                  <c:v>57.17</c:v>
                </c:pt>
                <c:pt idx="5">
                  <c:v>54.1</c:v>
                </c:pt>
                <c:pt idx="6">
                  <c:v>54.7</c:v>
                </c:pt>
                <c:pt idx="7">
                  <c:v>54</c:v>
                </c:pt>
                <c:pt idx="8">
                  <c:v>54.3</c:v>
                </c:pt>
                <c:pt idx="9">
                  <c:v>52.3</c:v>
                </c:pt>
                <c:pt idx="10">
                  <c:v>54.65</c:v>
                </c:pt>
                <c:pt idx="11">
                  <c:v>57.14</c:v>
                </c:pt>
                <c:pt idx="12">
                  <c:v>54.45</c:v>
                </c:pt>
                <c:pt idx="13">
                  <c:v>55.66</c:v>
                </c:pt>
                <c:pt idx="14">
                  <c:v>53.4</c:v>
                </c:pt>
                <c:pt idx="15">
                  <c:v>56.26</c:v>
                </c:pt>
                <c:pt idx="16">
                  <c:v>57.08</c:v>
                </c:pt>
                <c:pt idx="17">
                  <c:v>53.77</c:v>
                </c:pt>
                <c:pt idx="18">
                  <c:v>55.81</c:v>
                </c:pt>
                <c:pt idx="19">
                  <c:v>53.89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4F-42E9-AB75-A6027DE53F12}"/>
            </c:ext>
          </c:extLst>
        </c:ser>
        <c:ser>
          <c:idx val="2"/>
          <c:order val="2"/>
          <c:tx>
            <c:strRef>
              <c:f>'MazeSolve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Accuracy'!$F$184:$F$213</c:f>
              <c:numCache>
                <c:formatCode>General</c:formatCode>
                <c:ptCount val="30"/>
                <c:pt idx="0">
                  <c:v>51.84</c:v>
                </c:pt>
                <c:pt idx="1">
                  <c:v>51.72</c:v>
                </c:pt>
                <c:pt idx="2">
                  <c:v>52.02</c:v>
                </c:pt>
                <c:pt idx="3">
                  <c:v>51.31</c:v>
                </c:pt>
                <c:pt idx="4">
                  <c:v>49.78</c:v>
                </c:pt>
                <c:pt idx="5">
                  <c:v>50.5</c:v>
                </c:pt>
                <c:pt idx="6">
                  <c:v>49.8</c:v>
                </c:pt>
                <c:pt idx="7">
                  <c:v>48.8</c:v>
                </c:pt>
                <c:pt idx="8">
                  <c:v>50.6</c:v>
                </c:pt>
                <c:pt idx="9">
                  <c:v>48.55</c:v>
                </c:pt>
                <c:pt idx="10">
                  <c:v>51.9</c:v>
                </c:pt>
                <c:pt idx="11">
                  <c:v>51.2</c:v>
                </c:pt>
                <c:pt idx="12">
                  <c:v>52.4</c:v>
                </c:pt>
                <c:pt idx="13">
                  <c:v>52.1</c:v>
                </c:pt>
                <c:pt idx="14">
                  <c:v>50.1</c:v>
                </c:pt>
                <c:pt idx="15">
                  <c:v>49.5</c:v>
                </c:pt>
                <c:pt idx="16">
                  <c:v>49.6</c:v>
                </c:pt>
                <c:pt idx="17">
                  <c:v>48.7</c:v>
                </c:pt>
                <c:pt idx="18">
                  <c:v>50.6</c:v>
                </c:pt>
                <c:pt idx="19">
                  <c:v>48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4F-42E9-AB75-A6027DE53F12}"/>
            </c:ext>
          </c:extLst>
        </c:ser>
        <c:ser>
          <c:idx val="3"/>
          <c:order val="3"/>
          <c:tx>
            <c:strRef>
              <c:f>'MazeSolve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49.4</c:v>
                </c:pt>
                <c:pt idx="6">
                  <c:v>49.5</c:v>
                </c:pt>
                <c:pt idx="7">
                  <c:v>48.6</c:v>
                </c:pt>
                <c:pt idx="8">
                  <c:v>50.6</c:v>
                </c:pt>
                <c:pt idx="9">
                  <c:v>47.9</c:v>
                </c:pt>
                <c:pt idx="10">
                  <c:v>50.1</c:v>
                </c:pt>
                <c:pt idx="11">
                  <c:v>50.1</c:v>
                </c:pt>
                <c:pt idx="12">
                  <c:v>50.6</c:v>
                </c:pt>
                <c:pt idx="13">
                  <c:v>51.5</c:v>
                </c:pt>
                <c:pt idx="14">
                  <c:v>48.7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4F-42E9-AB75-A6027DE53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Accuracy'!$D$220:$D$249</c:f>
              <c:numCache>
                <c:formatCode>General</c:formatCode>
                <c:ptCount val="30"/>
                <c:pt idx="0">
                  <c:v>55.11</c:v>
                </c:pt>
                <c:pt idx="1">
                  <c:v>52.36</c:v>
                </c:pt>
                <c:pt idx="2">
                  <c:v>48.46</c:v>
                </c:pt>
                <c:pt idx="3">
                  <c:v>51.17</c:v>
                </c:pt>
                <c:pt idx="4">
                  <c:v>43.48</c:v>
                </c:pt>
                <c:pt idx="5">
                  <c:v>55.73</c:v>
                </c:pt>
                <c:pt idx="6">
                  <c:v>36.700000000000003</c:v>
                </c:pt>
                <c:pt idx="7">
                  <c:v>55.32</c:v>
                </c:pt>
                <c:pt idx="8">
                  <c:v>49.64</c:v>
                </c:pt>
                <c:pt idx="9">
                  <c:v>49.56</c:v>
                </c:pt>
                <c:pt idx="10">
                  <c:v>51.76</c:v>
                </c:pt>
                <c:pt idx="11">
                  <c:v>51.9</c:v>
                </c:pt>
                <c:pt idx="12">
                  <c:v>51.32</c:v>
                </c:pt>
                <c:pt idx="13">
                  <c:v>50</c:v>
                </c:pt>
                <c:pt idx="14">
                  <c:v>36.11</c:v>
                </c:pt>
                <c:pt idx="15">
                  <c:v>71.430000000000007</c:v>
                </c:pt>
                <c:pt idx="16">
                  <c:v>51.72</c:v>
                </c:pt>
                <c:pt idx="17">
                  <c:v>41.94</c:v>
                </c:pt>
                <c:pt idx="18">
                  <c:v>25</c:v>
                </c:pt>
                <c:pt idx="19">
                  <c:v>50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A3-40D4-8AA4-A559FB6D4C1A}"/>
            </c:ext>
          </c:extLst>
        </c:ser>
        <c:ser>
          <c:idx val="1"/>
          <c:order val="1"/>
          <c:tx>
            <c:strRef>
              <c:f>'MazeSolve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Accuracy'!$E$220:$E$249</c:f>
              <c:numCache>
                <c:formatCode>General</c:formatCode>
                <c:ptCount val="30"/>
                <c:pt idx="0">
                  <c:v>63.81</c:v>
                </c:pt>
                <c:pt idx="1">
                  <c:v>62.22</c:v>
                </c:pt>
                <c:pt idx="2">
                  <c:v>62.09</c:v>
                </c:pt>
                <c:pt idx="3">
                  <c:v>62.28</c:v>
                </c:pt>
                <c:pt idx="4">
                  <c:v>57.4</c:v>
                </c:pt>
                <c:pt idx="5">
                  <c:v>29.37</c:v>
                </c:pt>
                <c:pt idx="6">
                  <c:v>37.83</c:v>
                </c:pt>
                <c:pt idx="7">
                  <c:v>31.22</c:v>
                </c:pt>
                <c:pt idx="8">
                  <c:v>36.090000000000003</c:v>
                </c:pt>
                <c:pt idx="9">
                  <c:v>36.86</c:v>
                </c:pt>
                <c:pt idx="10">
                  <c:v>45.85</c:v>
                </c:pt>
                <c:pt idx="11">
                  <c:v>46.5</c:v>
                </c:pt>
                <c:pt idx="12">
                  <c:v>44.55</c:v>
                </c:pt>
                <c:pt idx="13">
                  <c:v>43.14</c:v>
                </c:pt>
                <c:pt idx="14">
                  <c:v>43.74</c:v>
                </c:pt>
                <c:pt idx="15">
                  <c:v>49.36</c:v>
                </c:pt>
                <c:pt idx="16">
                  <c:v>50.11</c:v>
                </c:pt>
                <c:pt idx="17">
                  <c:v>49.42</c:v>
                </c:pt>
                <c:pt idx="18">
                  <c:v>50.64</c:v>
                </c:pt>
                <c:pt idx="19">
                  <c:v>47.98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A3-40D4-8AA4-A559FB6D4C1A}"/>
            </c:ext>
          </c:extLst>
        </c:ser>
        <c:ser>
          <c:idx val="2"/>
          <c:order val="2"/>
          <c:tx>
            <c:strRef>
              <c:f>'MazeSolve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Accuracy'!$F$220:$F$249</c:f>
              <c:numCache>
                <c:formatCode>General</c:formatCode>
                <c:ptCount val="30"/>
                <c:pt idx="0">
                  <c:v>45.89</c:v>
                </c:pt>
                <c:pt idx="1">
                  <c:v>48.61</c:v>
                </c:pt>
                <c:pt idx="2">
                  <c:v>48.81</c:v>
                </c:pt>
                <c:pt idx="3">
                  <c:v>49.04</c:v>
                </c:pt>
                <c:pt idx="4">
                  <c:v>51.86</c:v>
                </c:pt>
                <c:pt idx="5">
                  <c:v>48.81</c:v>
                </c:pt>
                <c:pt idx="6">
                  <c:v>48.36</c:v>
                </c:pt>
                <c:pt idx="7">
                  <c:v>48.49</c:v>
                </c:pt>
                <c:pt idx="8">
                  <c:v>49.87</c:v>
                </c:pt>
                <c:pt idx="9">
                  <c:v>48.88</c:v>
                </c:pt>
                <c:pt idx="10">
                  <c:v>48.85</c:v>
                </c:pt>
                <c:pt idx="11">
                  <c:v>50.59</c:v>
                </c:pt>
                <c:pt idx="12">
                  <c:v>49.74</c:v>
                </c:pt>
                <c:pt idx="13">
                  <c:v>50.93</c:v>
                </c:pt>
                <c:pt idx="14">
                  <c:v>48.63</c:v>
                </c:pt>
                <c:pt idx="15">
                  <c:v>49.69</c:v>
                </c:pt>
                <c:pt idx="16">
                  <c:v>50.13</c:v>
                </c:pt>
                <c:pt idx="17">
                  <c:v>47.53</c:v>
                </c:pt>
                <c:pt idx="18">
                  <c:v>50.45</c:v>
                </c:pt>
                <c:pt idx="19">
                  <c:v>47.95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A3-40D4-8AA4-A559FB6D4C1A}"/>
            </c:ext>
          </c:extLst>
        </c:ser>
        <c:ser>
          <c:idx val="3"/>
          <c:order val="3"/>
          <c:tx>
            <c:strRef>
              <c:f>'MazeSolve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66.67</c:v>
                </c:pt>
                <c:pt idx="2">
                  <c:v>40</c:v>
                </c:pt>
                <c:pt idx="3">
                  <c:v>33.33</c:v>
                </c:pt>
                <c:pt idx="4">
                  <c:v>50</c:v>
                </c:pt>
                <c:pt idx="5">
                  <c:v>49.45</c:v>
                </c:pt>
                <c:pt idx="6">
                  <c:v>49.55</c:v>
                </c:pt>
                <c:pt idx="7">
                  <c:v>48.65</c:v>
                </c:pt>
                <c:pt idx="8">
                  <c:v>50.55</c:v>
                </c:pt>
                <c:pt idx="9">
                  <c:v>47.94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A3-40D4-8AA4-A559FB6D4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Hamiltonian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95.5</c:v>
                </c:pt>
                <c:pt idx="6">
                  <c:v>86.36</c:v>
                </c:pt>
                <c:pt idx="7">
                  <c:v>86.26</c:v>
                </c:pt>
                <c:pt idx="8">
                  <c:v>84.51</c:v>
                </c:pt>
                <c:pt idx="9">
                  <c:v>88.41</c:v>
                </c:pt>
                <c:pt idx="10">
                  <c:v>95.14</c:v>
                </c:pt>
                <c:pt idx="11">
                  <c:v>86.05</c:v>
                </c:pt>
                <c:pt idx="12">
                  <c:v>89.69</c:v>
                </c:pt>
                <c:pt idx="13">
                  <c:v>88.39</c:v>
                </c:pt>
                <c:pt idx="14">
                  <c:v>90.71</c:v>
                </c:pt>
                <c:pt idx="15">
                  <c:v>80.28</c:v>
                </c:pt>
                <c:pt idx="16">
                  <c:v>77.62</c:v>
                </c:pt>
                <c:pt idx="17">
                  <c:v>81.16</c:v>
                </c:pt>
                <c:pt idx="18">
                  <c:v>79.61</c:v>
                </c:pt>
                <c:pt idx="19">
                  <c:v>74.2</c:v>
                </c:pt>
                <c:pt idx="20">
                  <c:v>87.64</c:v>
                </c:pt>
                <c:pt idx="21">
                  <c:v>85.6</c:v>
                </c:pt>
                <c:pt idx="22">
                  <c:v>87.74</c:v>
                </c:pt>
                <c:pt idx="23">
                  <c:v>85.58</c:v>
                </c:pt>
                <c:pt idx="24">
                  <c:v>86.49</c:v>
                </c:pt>
                <c:pt idx="25">
                  <c:v>86.85</c:v>
                </c:pt>
                <c:pt idx="26">
                  <c:v>78.3</c:v>
                </c:pt>
                <c:pt idx="27">
                  <c:v>87.62</c:v>
                </c:pt>
                <c:pt idx="28">
                  <c:v>86.22</c:v>
                </c:pt>
                <c:pt idx="29">
                  <c:v>84.02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A2-4289-9A36-12D5BA9F6CEC}"/>
            </c:ext>
          </c:extLst>
        </c:ser>
        <c:ser>
          <c:idx val="1"/>
          <c:order val="1"/>
          <c:tx>
            <c:strRef>
              <c:f>'Hamiltonian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Accuracy'!$E$4:$E$33</c:f>
              <c:numCache>
                <c:formatCode>General</c:formatCode>
                <c:ptCount val="30"/>
                <c:pt idx="0">
                  <c:v>88.65</c:v>
                </c:pt>
                <c:pt idx="1">
                  <c:v>81.48</c:v>
                </c:pt>
                <c:pt idx="2">
                  <c:v>82.03</c:v>
                </c:pt>
                <c:pt idx="3">
                  <c:v>78.2</c:v>
                </c:pt>
                <c:pt idx="4">
                  <c:v>73.05</c:v>
                </c:pt>
                <c:pt idx="5">
                  <c:v>74.400000000000006</c:v>
                </c:pt>
                <c:pt idx="6">
                  <c:v>73.459999999999994</c:v>
                </c:pt>
                <c:pt idx="7">
                  <c:v>72.180000000000007</c:v>
                </c:pt>
                <c:pt idx="8">
                  <c:v>70.09</c:v>
                </c:pt>
                <c:pt idx="9">
                  <c:v>62.43</c:v>
                </c:pt>
                <c:pt idx="10">
                  <c:v>74.39</c:v>
                </c:pt>
                <c:pt idx="11">
                  <c:v>73.459999999999994</c:v>
                </c:pt>
                <c:pt idx="12">
                  <c:v>74.87</c:v>
                </c:pt>
                <c:pt idx="13">
                  <c:v>68.59</c:v>
                </c:pt>
                <c:pt idx="14">
                  <c:v>68.61</c:v>
                </c:pt>
                <c:pt idx="15">
                  <c:v>83.3</c:v>
                </c:pt>
                <c:pt idx="16">
                  <c:v>82.5</c:v>
                </c:pt>
                <c:pt idx="17">
                  <c:v>83.7</c:v>
                </c:pt>
                <c:pt idx="18">
                  <c:v>83</c:v>
                </c:pt>
                <c:pt idx="19">
                  <c:v>84.7</c:v>
                </c:pt>
                <c:pt idx="20">
                  <c:v>91.5</c:v>
                </c:pt>
                <c:pt idx="21">
                  <c:v>90.2</c:v>
                </c:pt>
                <c:pt idx="22">
                  <c:v>91.2</c:v>
                </c:pt>
                <c:pt idx="23">
                  <c:v>89.3</c:v>
                </c:pt>
                <c:pt idx="24">
                  <c:v>86.2</c:v>
                </c:pt>
                <c:pt idx="25">
                  <c:v>89.3</c:v>
                </c:pt>
                <c:pt idx="26">
                  <c:v>88.9</c:v>
                </c:pt>
                <c:pt idx="27">
                  <c:v>88.8</c:v>
                </c:pt>
                <c:pt idx="28">
                  <c:v>86.3</c:v>
                </c:pt>
                <c:pt idx="29">
                  <c:v>81.3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A2-4289-9A36-12D5BA9F6CEC}"/>
            </c:ext>
          </c:extLst>
        </c:ser>
        <c:ser>
          <c:idx val="2"/>
          <c:order val="2"/>
          <c:tx>
            <c:strRef>
              <c:f>'Hamiltonian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Accuracy'!$F$4:$F$33</c:f>
              <c:numCache>
                <c:formatCode>General</c:formatCode>
                <c:ptCount val="30"/>
                <c:pt idx="0">
                  <c:v>47.29</c:v>
                </c:pt>
                <c:pt idx="1">
                  <c:v>47.9</c:v>
                </c:pt>
                <c:pt idx="2">
                  <c:v>48.42</c:v>
                </c:pt>
                <c:pt idx="3">
                  <c:v>48.22</c:v>
                </c:pt>
                <c:pt idx="4">
                  <c:v>48.34</c:v>
                </c:pt>
                <c:pt idx="5">
                  <c:v>53.91</c:v>
                </c:pt>
                <c:pt idx="6">
                  <c:v>55.97</c:v>
                </c:pt>
                <c:pt idx="7">
                  <c:v>49.12</c:v>
                </c:pt>
                <c:pt idx="8">
                  <c:v>50.22</c:v>
                </c:pt>
                <c:pt idx="9">
                  <c:v>54.7</c:v>
                </c:pt>
                <c:pt idx="10">
                  <c:v>76.599999999999994</c:v>
                </c:pt>
                <c:pt idx="11">
                  <c:v>75.3</c:v>
                </c:pt>
                <c:pt idx="12">
                  <c:v>72.900000000000006</c:v>
                </c:pt>
                <c:pt idx="13">
                  <c:v>72.2</c:v>
                </c:pt>
                <c:pt idx="14">
                  <c:v>75.7</c:v>
                </c:pt>
                <c:pt idx="15">
                  <c:v>79.400000000000006</c:v>
                </c:pt>
                <c:pt idx="16">
                  <c:v>77.099999999999994</c:v>
                </c:pt>
                <c:pt idx="17">
                  <c:v>79.099999999999994</c:v>
                </c:pt>
                <c:pt idx="18">
                  <c:v>77.2</c:v>
                </c:pt>
                <c:pt idx="19">
                  <c:v>77.3</c:v>
                </c:pt>
                <c:pt idx="20">
                  <c:v>80.400000000000006</c:v>
                </c:pt>
                <c:pt idx="21">
                  <c:v>79.400000000000006</c:v>
                </c:pt>
                <c:pt idx="22">
                  <c:v>78.8</c:v>
                </c:pt>
                <c:pt idx="23">
                  <c:v>79.099999999999994</c:v>
                </c:pt>
                <c:pt idx="24">
                  <c:v>80.3</c:v>
                </c:pt>
                <c:pt idx="25">
                  <c:v>84.7</c:v>
                </c:pt>
                <c:pt idx="26">
                  <c:v>83</c:v>
                </c:pt>
                <c:pt idx="27">
                  <c:v>82.6</c:v>
                </c:pt>
                <c:pt idx="28">
                  <c:v>79.900000000000006</c:v>
                </c:pt>
                <c:pt idx="29">
                  <c:v>83.9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A2-4289-9A36-12D5BA9F6CEC}"/>
            </c:ext>
          </c:extLst>
        </c:ser>
        <c:ser>
          <c:idx val="3"/>
          <c:order val="3"/>
          <c:tx>
            <c:strRef>
              <c:f>'Hamiltonian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Accuracy'!$G$4:$G$33</c:f>
              <c:numCache>
                <c:formatCode>General</c:formatCode>
                <c:ptCount val="30"/>
                <c:pt idx="0">
                  <c:v>72.7</c:v>
                </c:pt>
                <c:pt idx="1">
                  <c:v>72.2</c:v>
                </c:pt>
                <c:pt idx="2">
                  <c:v>70.900000000000006</c:v>
                </c:pt>
                <c:pt idx="3">
                  <c:v>66.3</c:v>
                </c:pt>
                <c:pt idx="4">
                  <c:v>67.599999999999994</c:v>
                </c:pt>
                <c:pt idx="5">
                  <c:v>54</c:v>
                </c:pt>
                <c:pt idx="6">
                  <c:v>54.8</c:v>
                </c:pt>
                <c:pt idx="7">
                  <c:v>56.7</c:v>
                </c:pt>
                <c:pt idx="8">
                  <c:v>55.6</c:v>
                </c:pt>
                <c:pt idx="9">
                  <c:v>54.1</c:v>
                </c:pt>
                <c:pt idx="10">
                  <c:v>76.5</c:v>
                </c:pt>
                <c:pt idx="11">
                  <c:v>78.3</c:v>
                </c:pt>
                <c:pt idx="12">
                  <c:v>80</c:v>
                </c:pt>
                <c:pt idx="13">
                  <c:v>75.400000000000006</c:v>
                </c:pt>
                <c:pt idx="14">
                  <c:v>71.2</c:v>
                </c:pt>
                <c:pt idx="15">
                  <c:v>84.1</c:v>
                </c:pt>
                <c:pt idx="16">
                  <c:v>79.5</c:v>
                </c:pt>
                <c:pt idx="17">
                  <c:v>81.099999999999994</c:v>
                </c:pt>
                <c:pt idx="18">
                  <c:v>79.900000000000006</c:v>
                </c:pt>
                <c:pt idx="19">
                  <c:v>78.099999999999994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A2-4289-9A36-12D5BA9F6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Accuracy'!$D$40:$D$69</c:f>
              <c:numCache>
                <c:formatCode>General</c:formatCode>
                <c:ptCount val="30"/>
                <c:pt idx="0">
                  <c:v>75.5</c:v>
                </c:pt>
                <c:pt idx="1">
                  <c:v>75.900000000000006</c:v>
                </c:pt>
                <c:pt idx="2">
                  <c:v>77.2</c:v>
                </c:pt>
                <c:pt idx="3">
                  <c:v>77.099999999999994</c:v>
                </c:pt>
                <c:pt idx="4">
                  <c:v>73.2</c:v>
                </c:pt>
                <c:pt idx="5">
                  <c:v>89.3</c:v>
                </c:pt>
                <c:pt idx="6">
                  <c:v>90.2</c:v>
                </c:pt>
                <c:pt idx="7">
                  <c:v>92.1</c:v>
                </c:pt>
                <c:pt idx="8">
                  <c:v>91.6</c:v>
                </c:pt>
                <c:pt idx="9">
                  <c:v>90.39</c:v>
                </c:pt>
                <c:pt idx="10">
                  <c:v>84.5</c:v>
                </c:pt>
                <c:pt idx="11">
                  <c:v>83.6</c:v>
                </c:pt>
                <c:pt idx="12">
                  <c:v>86</c:v>
                </c:pt>
                <c:pt idx="13">
                  <c:v>85.3</c:v>
                </c:pt>
                <c:pt idx="14">
                  <c:v>81.599999999999994</c:v>
                </c:pt>
                <c:pt idx="15">
                  <c:v>88.2</c:v>
                </c:pt>
                <c:pt idx="16">
                  <c:v>86.55</c:v>
                </c:pt>
                <c:pt idx="17">
                  <c:v>90.56</c:v>
                </c:pt>
                <c:pt idx="18">
                  <c:v>90.3</c:v>
                </c:pt>
                <c:pt idx="19">
                  <c:v>88.9</c:v>
                </c:pt>
                <c:pt idx="20">
                  <c:v>89.2</c:v>
                </c:pt>
                <c:pt idx="21">
                  <c:v>90.8</c:v>
                </c:pt>
                <c:pt idx="22">
                  <c:v>93.3</c:v>
                </c:pt>
                <c:pt idx="23">
                  <c:v>91.1</c:v>
                </c:pt>
                <c:pt idx="24">
                  <c:v>88</c:v>
                </c:pt>
                <c:pt idx="25">
                  <c:v>89.5</c:v>
                </c:pt>
                <c:pt idx="26">
                  <c:v>91.3</c:v>
                </c:pt>
                <c:pt idx="27">
                  <c:v>91.8</c:v>
                </c:pt>
                <c:pt idx="28">
                  <c:v>92.1</c:v>
                </c:pt>
                <c:pt idx="29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1-46FE-AAB1-6EC12B5A6392}"/>
            </c:ext>
          </c:extLst>
        </c:ser>
        <c:ser>
          <c:idx val="1"/>
          <c:order val="1"/>
          <c:tx>
            <c:strRef>
              <c:f>'Hamiltonian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Accuracy'!$E$40:$E$69</c:f>
              <c:numCache>
                <c:formatCode>General</c:formatCode>
                <c:ptCount val="30"/>
                <c:pt idx="0">
                  <c:v>91.6</c:v>
                </c:pt>
                <c:pt idx="1">
                  <c:v>91.5</c:v>
                </c:pt>
                <c:pt idx="2">
                  <c:v>91.7</c:v>
                </c:pt>
                <c:pt idx="3">
                  <c:v>89.2</c:v>
                </c:pt>
                <c:pt idx="4">
                  <c:v>87.2</c:v>
                </c:pt>
                <c:pt idx="5">
                  <c:v>87.2</c:v>
                </c:pt>
                <c:pt idx="6">
                  <c:v>88.4</c:v>
                </c:pt>
                <c:pt idx="7">
                  <c:v>87.8</c:v>
                </c:pt>
                <c:pt idx="8">
                  <c:v>86.8</c:v>
                </c:pt>
                <c:pt idx="9">
                  <c:v>81.900000000000006</c:v>
                </c:pt>
                <c:pt idx="10">
                  <c:v>89</c:v>
                </c:pt>
                <c:pt idx="11">
                  <c:v>89.7</c:v>
                </c:pt>
                <c:pt idx="12">
                  <c:v>88.5</c:v>
                </c:pt>
                <c:pt idx="13">
                  <c:v>88.3</c:v>
                </c:pt>
                <c:pt idx="14">
                  <c:v>83.1</c:v>
                </c:pt>
                <c:pt idx="15">
                  <c:v>84.9</c:v>
                </c:pt>
                <c:pt idx="16">
                  <c:v>88.9</c:v>
                </c:pt>
                <c:pt idx="17">
                  <c:v>86.3</c:v>
                </c:pt>
                <c:pt idx="18">
                  <c:v>86.8</c:v>
                </c:pt>
                <c:pt idx="19">
                  <c:v>85.7</c:v>
                </c:pt>
                <c:pt idx="20">
                  <c:v>86.8</c:v>
                </c:pt>
                <c:pt idx="21">
                  <c:v>87.5</c:v>
                </c:pt>
                <c:pt idx="22">
                  <c:v>87</c:v>
                </c:pt>
                <c:pt idx="23">
                  <c:v>85.8</c:v>
                </c:pt>
                <c:pt idx="24">
                  <c:v>83.1</c:v>
                </c:pt>
                <c:pt idx="25">
                  <c:v>87.5</c:v>
                </c:pt>
                <c:pt idx="26">
                  <c:v>88.3</c:v>
                </c:pt>
                <c:pt idx="27">
                  <c:v>86.8</c:v>
                </c:pt>
                <c:pt idx="28">
                  <c:v>85.7</c:v>
                </c:pt>
                <c:pt idx="29">
                  <c:v>80.900000000000006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1-46FE-AAB1-6EC12B5A6392}"/>
            </c:ext>
          </c:extLst>
        </c:ser>
        <c:ser>
          <c:idx val="2"/>
          <c:order val="2"/>
          <c:tx>
            <c:strRef>
              <c:f>'Hamiltonian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Accuracy'!$F$40:$F$69</c:f>
              <c:numCache>
                <c:formatCode>General</c:formatCode>
                <c:ptCount val="30"/>
                <c:pt idx="0">
                  <c:v>72.81</c:v>
                </c:pt>
                <c:pt idx="1">
                  <c:v>72.489999999999995</c:v>
                </c:pt>
                <c:pt idx="2">
                  <c:v>74.67</c:v>
                </c:pt>
                <c:pt idx="3">
                  <c:v>74.150000000000006</c:v>
                </c:pt>
                <c:pt idx="4">
                  <c:v>68.92</c:v>
                </c:pt>
                <c:pt idx="5">
                  <c:v>60.09</c:v>
                </c:pt>
                <c:pt idx="6">
                  <c:v>64.56</c:v>
                </c:pt>
                <c:pt idx="7">
                  <c:v>60.72</c:v>
                </c:pt>
                <c:pt idx="8">
                  <c:v>60</c:v>
                </c:pt>
                <c:pt idx="9">
                  <c:v>50.87</c:v>
                </c:pt>
                <c:pt idx="10">
                  <c:v>52.7</c:v>
                </c:pt>
                <c:pt idx="11">
                  <c:v>57.3</c:v>
                </c:pt>
                <c:pt idx="12">
                  <c:v>56.3</c:v>
                </c:pt>
                <c:pt idx="13">
                  <c:v>55.6</c:v>
                </c:pt>
                <c:pt idx="14">
                  <c:v>50.4</c:v>
                </c:pt>
                <c:pt idx="15">
                  <c:v>80.8</c:v>
                </c:pt>
                <c:pt idx="16">
                  <c:v>80.3</c:v>
                </c:pt>
                <c:pt idx="17">
                  <c:v>81</c:v>
                </c:pt>
                <c:pt idx="18">
                  <c:v>78.7</c:v>
                </c:pt>
                <c:pt idx="19">
                  <c:v>75.5</c:v>
                </c:pt>
                <c:pt idx="20">
                  <c:v>80</c:v>
                </c:pt>
                <c:pt idx="21">
                  <c:v>79.7</c:v>
                </c:pt>
                <c:pt idx="22">
                  <c:v>78.5</c:v>
                </c:pt>
                <c:pt idx="23">
                  <c:v>78.099999999999994</c:v>
                </c:pt>
                <c:pt idx="24">
                  <c:v>79.400000000000006</c:v>
                </c:pt>
                <c:pt idx="25">
                  <c:v>84.7</c:v>
                </c:pt>
                <c:pt idx="26">
                  <c:v>85.8</c:v>
                </c:pt>
                <c:pt idx="27">
                  <c:v>83.6</c:v>
                </c:pt>
                <c:pt idx="28">
                  <c:v>80.3</c:v>
                </c:pt>
                <c:pt idx="29">
                  <c:v>77.900000000000006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31-46FE-AAB1-6EC12B5A6392}"/>
            </c:ext>
          </c:extLst>
        </c:ser>
        <c:ser>
          <c:idx val="3"/>
          <c:order val="3"/>
          <c:tx>
            <c:strRef>
              <c:f>'Hamiltonian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Accuracy'!$G$40:$G$69</c:f>
              <c:numCache>
                <c:formatCode>General</c:formatCode>
                <c:ptCount val="30"/>
                <c:pt idx="0">
                  <c:v>71.900000000000006</c:v>
                </c:pt>
                <c:pt idx="1">
                  <c:v>69.42</c:v>
                </c:pt>
                <c:pt idx="2">
                  <c:v>70.510000000000005</c:v>
                </c:pt>
                <c:pt idx="3">
                  <c:v>68.97</c:v>
                </c:pt>
                <c:pt idx="4">
                  <c:v>62.26</c:v>
                </c:pt>
                <c:pt idx="5">
                  <c:v>69.400000000000006</c:v>
                </c:pt>
                <c:pt idx="6">
                  <c:v>70.5</c:v>
                </c:pt>
                <c:pt idx="7">
                  <c:v>71.099999999999994</c:v>
                </c:pt>
                <c:pt idx="8">
                  <c:v>70.3</c:v>
                </c:pt>
                <c:pt idx="9">
                  <c:v>67.099999999999994</c:v>
                </c:pt>
                <c:pt idx="10">
                  <c:v>83.8</c:v>
                </c:pt>
                <c:pt idx="11">
                  <c:v>82.6</c:v>
                </c:pt>
                <c:pt idx="12">
                  <c:v>81.5</c:v>
                </c:pt>
                <c:pt idx="13">
                  <c:v>82.5</c:v>
                </c:pt>
                <c:pt idx="14">
                  <c:v>81.7</c:v>
                </c:pt>
                <c:pt idx="15">
                  <c:v>82.3</c:v>
                </c:pt>
                <c:pt idx="16">
                  <c:v>79.599999999999994</c:v>
                </c:pt>
                <c:pt idx="17">
                  <c:v>82</c:v>
                </c:pt>
                <c:pt idx="18">
                  <c:v>79.900000000000006</c:v>
                </c:pt>
                <c:pt idx="19">
                  <c:v>74.5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1-46FE-AAB1-6EC12B5A6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Accuracy'!$D$76:$D$105</c:f>
              <c:numCache>
                <c:formatCode>General</c:formatCode>
                <c:ptCount val="30"/>
                <c:pt idx="0">
                  <c:v>71.89</c:v>
                </c:pt>
                <c:pt idx="1">
                  <c:v>74.45</c:v>
                </c:pt>
                <c:pt idx="2">
                  <c:v>75.900000000000006</c:v>
                </c:pt>
                <c:pt idx="3">
                  <c:v>75</c:v>
                </c:pt>
                <c:pt idx="4">
                  <c:v>72.5</c:v>
                </c:pt>
                <c:pt idx="5">
                  <c:v>81.98</c:v>
                </c:pt>
                <c:pt idx="6">
                  <c:v>82.58</c:v>
                </c:pt>
                <c:pt idx="7">
                  <c:v>84.38</c:v>
                </c:pt>
                <c:pt idx="8">
                  <c:v>82.5</c:v>
                </c:pt>
                <c:pt idx="9">
                  <c:v>79.5</c:v>
                </c:pt>
                <c:pt idx="10">
                  <c:v>78.510000000000005</c:v>
                </c:pt>
                <c:pt idx="11">
                  <c:v>78.760000000000005</c:v>
                </c:pt>
                <c:pt idx="12">
                  <c:v>80.599999999999994</c:v>
                </c:pt>
                <c:pt idx="13">
                  <c:v>80.260000000000005</c:v>
                </c:pt>
                <c:pt idx="14">
                  <c:v>75.7</c:v>
                </c:pt>
                <c:pt idx="15">
                  <c:v>86.06</c:v>
                </c:pt>
                <c:pt idx="16">
                  <c:v>86.09</c:v>
                </c:pt>
                <c:pt idx="17">
                  <c:v>85.37</c:v>
                </c:pt>
                <c:pt idx="18">
                  <c:v>87.54</c:v>
                </c:pt>
                <c:pt idx="19">
                  <c:v>85.79</c:v>
                </c:pt>
                <c:pt idx="20">
                  <c:v>83.6</c:v>
                </c:pt>
                <c:pt idx="21">
                  <c:v>87.3</c:v>
                </c:pt>
                <c:pt idx="22">
                  <c:v>84.14</c:v>
                </c:pt>
                <c:pt idx="23">
                  <c:v>79.22</c:v>
                </c:pt>
                <c:pt idx="24">
                  <c:v>83.5</c:v>
                </c:pt>
                <c:pt idx="25">
                  <c:v>86.5</c:v>
                </c:pt>
                <c:pt idx="26">
                  <c:v>84.2</c:v>
                </c:pt>
                <c:pt idx="27">
                  <c:v>85.37</c:v>
                </c:pt>
                <c:pt idx="28">
                  <c:v>86</c:v>
                </c:pt>
                <c:pt idx="29">
                  <c:v>82.48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D-4AA5-93EA-BDDBE9067485}"/>
            </c:ext>
          </c:extLst>
        </c:ser>
        <c:ser>
          <c:idx val="1"/>
          <c:order val="1"/>
          <c:tx>
            <c:strRef>
              <c:f>'Hamiltonian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Accuracy'!$E$76:$E$105</c:f>
              <c:numCache>
                <c:formatCode>General</c:formatCode>
                <c:ptCount val="30"/>
                <c:pt idx="0">
                  <c:v>89.2</c:v>
                </c:pt>
                <c:pt idx="1">
                  <c:v>88.9</c:v>
                </c:pt>
                <c:pt idx="2">
                  <c:v>90.2</c:v>
                </c:pt>
                <c:pt idx="3">
                  <c:v>88.8</c:v>
                </c:pt>
                <c:pt idx="4">
                  <c:v>89</c:v>
                </c:pt>
                <c:pt idx="5">
                  <c:v>86.3</c:v>
                </c:pt>
                <c:pt idx="6">
                  <c:v>88.3</c:v>
                </c:pt>
                <c:pt idx="7">
                  <c:v>87.5</c:v>
                </c:pt>
                <c:pt idx="8">
                  <c:v>85.7</c:v>
                </c:pt>
                <c:pt idx="9">
                  <c:v>81.5</c:v>
                </c:pt>
                <c:pt idx="10">
                  <c:v>85.2</c:v>
                </c:pt>
                <c:pt idx="11">
                  <c:v>87.8</c:v>
                </c:pt>
                <c:pt idx="12">
                  <c:v>86.6</c:v>
                </c:pt>
                <c:pt idx="13">
                  <c:v>86.1</c:v>
                </c:pt>
                <c:pt idx="14">
                  <c:v>80.099999999999994</c:v>
                </c:pt>
                <c:pt idx="15">
                  <c:v>87.7</c:v>
                </c:pt>
                <c:pt idx="16">
                  <c:v>91.5</c:v>
                </c:pt>
                <c:pt idx="17">
                  <c:v>88.8</c:v>
                </c:pt>
                <c:pt idx="18">
                  <c:v>89.5</c:v>
                </c:pt>
                <c:pt idx="19">
                  <c:v>87.2</c:v>
                </c:pt>
                <c:pt idx="20">
                  <c:v>86.1</c:v>
                </c:pt>
                <c:pt idx="21">
                  <c:v>88.4</c:v>
                </c:pt>
                <c:pt idx="22">
                  <c:v>88.4</c:v>
                </c:pt>
                <c:pt idx="23">
                  <c:v>87.7</c:v>
                </c:pt>
                <c:pt idx="24">
                  <c:v>85</c:v>
                </c:pt>
                <c:pt idx="25">
                  <c:v>87.4</c:v>
                </c:pt>
                <c:pt idx="26">
                  <c:v>89.7</c:v>
                </c:pt>
                <c:pt idx="27">
                  <c:v>86.9</c:v>
                </c:pt>
                <c:pt idx="28">
                  <c:v>85.8</c:v>
                </c:pt>
                <c:pt idx="29">
                  <c:v>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D-4AA5-93EA-BDDBE9067485}"/>
            </c:ext>
          </c:extLst>
        </c:ser>
        <c:ser>
          <c:idx val="2"/>
          <c:order val="2"/>
          <c:tx>
            <c:strRef>
              <c:f>'Hamiltonian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Accuracy'!$F$76:$F$105</c:f>
              <c:numCache>
                <c:formatCode>General</c:formatCode>
                <c:ptCount val="30"/>
                <c:pt idx="0">
                  <c:v>78.900000000000006</c:v>
                </c:pt>
                <c:pt idx="1">
                  <c:v>58.4</c:v>
                </c:pt>
                <c:pt idx="2">
                  <c:v>54.88</c:v>
                </c:pt>
                <c:pt idx="3">
                  <c:v>56.79</c:v>
                </c:pt>
                <c:pt idx="4">
                  <c:v>48.88</c:v>
                </c:pt>
                <c:pt idx="5">
                  <c:v>52.15</c:v>
                </c:pt>
                <c:pt idx="6">
                  <c:v>51.93</c:v>
                </c:pt>
                <c:pt idx="7">
                  <c:v>51.71</c:v>
                </c:pt>
                <c:pt idx="8">
                  <c:v>51.76</c:v>
                </c:pt>
                <c:pt idx="9">
                  <c:v>48.75</c:v>
                </c:pt>
                <c:pt idx="10">
                  <c:v>49.4</c:v>
                </c:pt>
                <c:pt idx="11">
                  <c:v>50.9</c:v>
                </c:pt>
                <c:pt idx="12">
                  <c:v>50.6</c:v>
                </c:pt>
                <c:pt idx="13">
                  <c:v>50.3</c:v>
                </c:pt>
                <c:pt idx="14">
                  <c:v>45.4</c:v>
                </c:pt>
                <c:pt idx="15">
                  <c:v>73.8</c:v>
                </c:pt>
                <c:pt idx="16">
                  <c:v>75.900000000000006</c:v>
                </c:pt>
                <c:pt idx="17">
                  <c:v>77.400000000000006</c:v>
                </c:pt>
                <c:pt idx="18">
                  <c:v>72.7</c:v>
                </c:pt>
                <c:pt idx="19">
                  <c:v>72.2</c:v>
                </c:pt>
                <c:pt idx="20">
                  <c:v>77.8</c:v>
                </c:pt>
                <c:pt idx="21">
                  <c:v>78.5</c:v>
                </c:pt>
                <c:pt idx="22">
                  <c:v>78.8</c:v>
                </c:pt>
                <c:pt idx="23">
                  <c:v>76.7</c:v>
                </c:pt>
                <c:pt idx="24">
                  <c:v>78.900000000000006</c:v>
                </c:pt>
                <c:pt idx="25">
                  <c:v>84.4</c:v>
                </c:pt>
                <c:pt idx="26">
                  <c:v>85.2</c:v>
                </c:pt>
                <c:pt idx="27">
                  <c:v>83.2</c:v>
                </c:pt>
                <c:pt idx="28">
                  <c:v>81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D-4AA5-93EA-BDDBE9067485}"/>
            </c:ext>
          </c:extLst>
        </c:ser>
        <c:ser>
          <c:idx val="3"/>
          <c:order val="3"/>
          <c:tx>
            <c:strRef>
              <c:f>'Hamiltonian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Accuracy'!$G$76:$G$105</c:f>
              <c:numCache>
                <c:formatCode>General</c:formatCode>
                <c:ptCount val="30"/>
                <c:pt idx="0">
                  <c:v>83.86</c:v>
                </c:pt>
                <c:pt idx="1">
                  <c:v>78.44</c:v>
                </c:pt>
                <c:pt idx="2">
                  <c:v>79.709999999999994</c:v>
                </c:pt>
                <c:pt idx="3">
                  <c:v>74.599999999999994</c:v>
                </c:pt>
                <c:pt idx="4">
                  <c:v>72</c:v>
                </c:pt>
                <c:pt idx="5">
                  <c:v>58.2</c:v>
                </c:pt>
                <c:pt idx="6">
                  <c:v>61.2</c:v>
                </c:pt>
                <c:pt idx="7">
                  <c:v>61.9</c:v>
                </c:pt>
                <c:pt idx="8">
                  <c:v>60.4</c:v>
                </c:pt>
                <c:pt idx="9">
                  <c:v>57</c:v>
                </c:pt>
                <c:pt idx="10">
                  <c:v>82.3</c:v>
                </c:pt>
                <c:pt idx="11">
                  <c:v>80.900000000000006</c:v>
                </c:pt>
                <c:pt idx="12">
                  <c:v>80.599999999999994</c:v>
                </c:pt>
                <c:pt idx="13">
                  <c:v>79.5</c:v>
                </c:pt>
                <c:pt idx="14">
                  <c:v>80.900000000000006</c:v>
                </c:pt>
                <c:pt idx="15">
                  <c:v>83.7</c:v>
                </c:pt>
                <c:pt idx="16">
                  <c:v>81.5</c:v>
                </c:pt>
                <c:pt idx="17">
                  <c:v>82.9</c:v>
                </c:pt>
                <c:pt idx="18">
                  <c:v>81</c:v>
                </c:pt>
                <c:pt idx="19">
                  <c:v>80.400000000000006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D-4AA5-93EA-BDDBE9067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72.290000000000006</c:v>
                </c:pt>
                <c:pt idx="6">
                  <c:v>69.72</c:v>
                </c:pt>
                <c:pt idx="7">
                  <c:v>72.44</c:v>
                </c:pt>
                <c:pt idx="8">
                  <c:v>71.58</c:v>
                </c:pt>
                <c:pt idx="9">
                  <c:v>66.42</c:v>
                </c:pt>
                <c:pt idx="10">
                  <c:v>73.22</c:v>
                </c:pt>
                <c:pt idx="11">
                  <c:v>70.84</c:v>
                </c:pt>
                <c:pt idx="12">
                  <c:v>73.94</c:v>
                </c:pt>
                <c:pt idx="13">
                  <c:v>72.42</c:v>
                </c:pt>
                <c:pt idx="14">
                  <c:v>67.849999999999994</c:v>
                </c:pt>
                <c:pt idx="15">
                  <c:v>67.86</c:v>
                </c:pt>
                <c:pt idx="16">
                  <c:v>67.08</c:v>
                </c:pt>
                <c:pt idx="17">
                  <c:v>70.22</c:v>
                </c:pt>
                <c:pt idx="18">
                  <c:v>66.25</c:v>
                </c:pt>
                <c:pt idx="19">
                  <c:v>65.790000000000006</c:v>
                </c:pt>
                <c:pt idx="20">
                  <c:v>85.48</c:v>
                </c:pt>
                <c:pt idx="21">
                  <c:v>83.13</c:v>
                </c:pt>
                <c:pt idx="22">
                  <c:v>81.89</c:v>
                </c:pt>
                <c:pt idx="23">
                  <c:v>79.75</c:v>
                </c:pt>
                <c:pt idx="24">
                  <c:v>81.849999999999994</c:v>
                </c:pt>
                <c:pt idx="25">
                  <c:v>87.2</c:v>
                </c:pt>
                <c:pt idx="26">
                  <c:v>89.26</c:v>
                </c:pt>
                <c:pt idx="27">
                  <c:v>87.7</c:v>
                </c:pt>
                <c:pt idx="28">
                  <c:v>81.36</c:v>
                </c:pt>
                <c:pt idx="29">
                  <c:v>85.34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0-4C9F-A6C8-3CED54B626BB}"/>
            </c:ext>
          </c:extLst>
        </c:ser>
        <c:ser>
          <c:idx val="1"/>
          <c:order val="1"/>
          <c:tx>
            <c:strRef>
              <c:f>'Hamiltonian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72.78</c:v>
                </c:pt>
                <c:pt idx="6">
                  <c:v>71.099999999999994</c:v>
                </c:pt>
                <c:pt idx="7">
                  <c:v>72.36</c:v>
                </c:pt>
                <c:pt idx="8">
                  <c:v>66.86</c:v>
                </c:pt>
                <c:pt idx="9">
                  <c:v>63.88</c:v>
                </c:pt>
                <c:pt idx="10">
                  <c:v>68.400000000000006</c:v>
                </c:pt>
                <c:pt idx="11">
                  <c:v>66.56</c:v>
                </c:pt>
                <c:pt idx="12">
                  <c:v>68.78</c:v>
                </c:pt>
                <c:pt idx="13">
                  <c:v>65.819999999999993</c:v>
                </c:pt>
                <c:pt idx="14">
                  <c:v>60.63</c:v>
                </c:pt>
                <c:pt idx="15">
                  <c:v>84</c:v>
                </c:pt>
                <c:pt idx="16">
                  <c:v>81.58</c:v>
                </c:pt>
                <c:pt idx="17">
                  <c:v>83.02</c:v>
                </c:pt>
                <c:pt idx="18">
                  <c:v>82.35</c:v>
                </c:pt>
                <c:pt idx="19">
                  <c:v>80.66</c:v>
                </c:pt>
                <c:pt idx="20">
                  <c:v>86.4</c:v>
                </c:pt>
                <c:pt idx="21">
                  <c:v>85.8</c:v>
                </c:pt>
                <c:pt idx="22">
                  <c:v>87.9</c:v>
                </c:pt>
                <c:pt idx="23">
                  <c:v>86.2</c:v>
                </c:pt>
                <c:pt idx="24">
                  <c:v>82.5</c:v>
                </c:pt>
                <c:pt idx="25">
                  <c:v>87</c:v>
                </c:pt>
                <c:pt idx="26">
                  <c:v>87.1</c:v>
                </c:pt>
                <c:pt idx="27">
                  <c:v>88.5</c:v>
                </c:pt>
                <c:pt idx="28">
                  <c:v>85.4</c:v>
                </c:pt>
                <c:pt idx="29">
                  <c:v>78.3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50-4C9F-A6C8-3CED54B626BB}"/>
            </c:ext>
          </c:extLst>
        </c:ser>
        <c:ser>
          <c:idx val="2"/>
          <c:order val="2"/>
          <c:tx>
            <c:strRef>
              <c:f>'Hamiltonian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54.08</c:v>
                </c:pt>
                <c:pt idx="6">
                  <c:v>59.11</c:v>
                </c:pt>
                <c:pt idx="7">
                  <c:v>53.02</c:v>
                </c:pt>
                <c:pt idx="8">
                  <c:v>52.56</c:v>
                </c:pt>
                <c:pt idx="9">
                  <c:v>56</c:v>
                </c:pt>
                <c:pt idx="10">
                  <c:v>68.8</c:v>
                </c:pt>
                <c:pt idx="11">
                  <c:v>69.400000000000006</c:v>
                </c:pt>
                <c:pt idx="12">
                  <c:v>65.8</c:v>
                </c:pt>
                <c:pt idx="13">
                  <c:v>64.5</c:v>
                </c:pt>
                <c:pt idx="14">
                  <c:v>65.2</c:v>
                </c:pt>
                <c:pt idx="15">
                  <c:v>68.400000000000006</c:v>
                </c:pt>
                <c:pt idx="16">
                  <c:v>66.2</c:v>
                </c:pt>
                <c:pt idx="17">
                  <c:v>66.099999999999994</c:v>
                </c:pt>
                <c:pt idx="18">
                  <c:v>66.900000000000006</c:v>
                </c:pt>
                <c:pt idx="19">
                  <c:v>66.900000000000006</c:v>
                </c:pt>
                <c:pt idx="20">
                  <c:v>78</c:v>
                </c:pt>
                <c:pt idx="21">
                  <c:v>76.3</c:v>
                </c:pt>
                <c:pt idx="22">
                  <c:v>76</c:v>
                </c:pt>
                <c:pt idx="23">
                  <c:v>75.900000000000006</c:v>
                </c:pt>
                <c:pt idx="24">
                  <c:v>77.400000000000006</c:v>
                </c:pt>
                <c:pt idx="25">
                  <c:v>83.8</c:v>
                </c:pt>
                <c:pt idx="26">
                  <c:v>79.900000000000006</c:v>
                </c:pt>
                <c:pt idx="27">
                  <c:v>79.900000000000006</c:v>
                </c:pt>
                <c:pt idx="28">
                  <c:v>76.7</c:v>
                </c:pt>
                <c:pt idx="29">
                  <c:v>80.2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50-4C9F-A6C8-3CED54B626BB}"/>
            </c:ext>
          </c:extLst>
        </c:ser>
        <c:ser>
          <c:idx val="3"/>
          <c:order val="3"/>
          <c:tx>
            <c:strRef>
              <c:f>'Hamiltonian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56.2</c:v>
                </c:pt>
                <c:pt idx="6">
                  <c:v>57.8</c:v>
                </c:pt>
                <c:pt idx="7">
                  <c:v>58.1</c:v>
                </c:pt>
                <c:pt idx="8">
                  <c:v>58.7</c:v>
                </c:pt>
                <c:pt idx="9">
                  <c:v>54.9</c:v>
                </c:pt>
                <c:pt idx="10">
                  <c:v>76.8</c:v>
                </c:pt>
                <c:pt idx="11">
                  <c:v>75.900000000000006</c:v>
                </c:pt>
                <c:pt idx="12">
                  <c:v>79.599999999999994</c:v>
                </c:pt>
                <c:pt idx="13">
                  <c:v>74.8</c:v>
                </c:pt>
                <c:pt idx="14">
                  <c:v>70</c:v>
                </c:pt>
                <c:pt idx="15">
                  <c:v>84.5</c:v>
                </c:pt>
                <c:pt idx="16">
                  <c:v>80.7</c:v>
                </c:pt>
                <c:pt idx="17">
                  <c:v>81.400000000000006</c:v>
                </c:pt>
                <c:pt idx="18">
                  <c:v>80.400000000000006</c:v>
                </c:pt>
                <c:pt idx="19">
                  <c:v>77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50-4C9F-A6C8-3CED54B62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Accuracy'!$D$148:$D$177</c:f>
              <c:numCache>
                <c:formatCode>General</c:formatCode>
                <c:ptCount val="30"/>
                <c:pt idx="0">
                  <c:v>87.36</c:v>
                </c:pt>
                <c:pt idx="1">
                  <c:v>86.21</c:v>
                </c:pt>
                <c:pt idx="2">
                  <c:v>87.25</c:v>
                </c:pt>
                <c:pt idx="3">
                  <c:v>86.75</c:v>
                </c:pt>
                <c:pt idx="4">
                  <c:v>87.66</c:v>
                </c:pt>
                <c:pt idx="5">
                  <c:v>85.2</c:v>
                </c:pt>
                <c:pt idx="6">
                  <c:v>86.29</c:v>
                </c:pt>
                <c:pt idx="7">
                  <c:v>87.5</c:v>
                </c:pt>
                <c:pt idx="8">
                  <c:v>85.7</c:v>
                </c:pt>
                <c:pt idx="9">
                  <c:v>85.6</c:v>
                </c:pt>
                <c:pt idx="10">
                  <c:v>83.87</c:v>
                </c:pt>
                <c:pt idx="11">
                  <c:v>83.87</c:v>
                </c:pt>
                <c:pt idx="12">
                  <c:v>86.47</c:v>
                </c:pt>
                <c:pt idx="13">
                  <c:v>86.26</c:v>
                </c:pt>
                <c:pt idx="14">
                  <c:v>82.66</c:v>
                </c:pt>
                <c:pt idx="15">
                  <c:v>87.15</c:v>
                </c:pt>
                <c:pt idx="16">
                  <c:v>85.79</c:v>
                </c:pt>
                <c:pt idx="17">
                  <c:v>86.19</c:v>
                </c:pt>
                <c:pt idx="18">
                  <c:v>87.05</c:v>
                </c:pt>
                <c:pt idx="19">
                  <c:v>85.79</c:v>
                </c:pt>
                <c:pt idx="20">
                  <c:v>87.22</c:v>
                </c:pt>
                <c:pt idx="21">
                  <c:v>87.09</c:v>
                </c:pt>
                <c:pt idx="22">
                  <c:v>88.47</c:v>
                </c:pt>
                <c:pt idx="23">
                  <c:v>88.08</c:v>
                </c:pt>
                <c:pt idx="24">
                  <c:v>86.39</c:v>
                </c:pt>
                <c:pt idx="25">
                  <c:v>80.56</c:v>
                </c:pt>
                <c:pt idx="26">
                  <c:v>84.88</c:v>
                </c:pt>
                <c:pt idx="27">
                  <c:v>84.75</c:v>
                </c:pt>
                <c:pt idx="28">
                  <c:v>84.69</c:v>
                </c:pt>
                <c:pt idx="29">
                  <c:v>83.13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A-48F8-A149-22AD1F7033AE}"/>
            </c:ext>
          </c:extLst>
        </c:ser>
        <c:ser>
          <c:idx val="1"/>
          <c:order val="1"/>
          <c:tx>
            <c:strRef>
              <c:f>'Hamiltonian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Accuracy'!$E$148:$E$177</c:f>
              <c:numCache>
                <c:formatCode>General</c:formatCode>
                <c:ptCount val="30"/>
                <c:pt idx="0">
                  <c:v>93.13</c:v>
                </c:pt>
                <c:pt idx="1">
                  <c:v>94.97</c:v>
                </c:pt>
                <c:pt idx="2">
                  <c:v>93.91</c:v>
                </c:pt>
                <c:pt idx="3">
                  <c:v>93.27</c:v>
                </c:pt>
                <c:pt idx="4">
                  <c:v>90.82</c:v>
                </c:pt>
                <c:pt idx="5">
                  <c:v>90.4</c:v>
                </c:pt>
                <c:pt idx="6">
                  <c:v>90</c:v>
                </c:pt>
                <c:pt idx="7">
                  <c:v>90.1</c:v>
                </c:pt>
                <c:pt idx="8">
                  <c:v>89.4</c:v>
                </c:pt>
                <c:pt idx="9">
                  <c:v>85.9</c:v>
                </c:pt>
                <c:pt idx="10">
                  <c:v>90.5</c:v>
                </c:pt>
                <c:pt idx="11">
                  <c:v>89.2</c:v>
                </c:pt>
                <c:pt idx="12">
                  <c:v>89.2</c:v>
                </c:pt>
                <c:pt idx="13">
                  <c:v>87.4</c:v>
                </c:pt>
                <c:pt idx="14">
                  <c:v>85.2</c:v>
                </c:pt>
                <c:pt idx="15">
                  <c:v>90.7</c:v>
                </c:pt>
                <c:pt idx="16">
                  <c:v>91.8</c:v>
                </c:pt>
                <c:pt idx="17">
                  <c:v>91.7</c:v>
                </c:pt>
                <c:pt idx="18">
                  <c:v>90.8</c:v>
                </c:pt>
                <c:pt idx="19">
                  <c:v>88.1</c:v>
                </c:pt>
                <c:pt idx="20">
                  <c:v>84.6</c:v>
                </c:pt>
                <c:pt idx="21">
                  <c:v>85.5</c:v>
                </c:pt>
                <c:pt idx="22">
                  <c:v>85.7</c:v>
                </c:pt>
                <c:pt idx="23">
                  <c:v>83.7</c:v>
                </c:pt>
                <c:pt idx="24">
                  <c:v>80.900000000000006</c:v>
                </c:pt>
                <c:pt idx="25">
                  <c:v>87.1</c:v>
                </c:pt>
                <c:pt idx="26">
                  <c:v>88.8</c:v>
                </c:pt>
                <c:pt idx="27">
                  <c:v>89.5</c:v>
                </c:pt>
                <c:pt idx="28">
                  <c:v>87.7</c:v>
                </c:pt>
                <c:pt idx="29">
                  <c:v>83.1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EA-48F8-A149-22AD1F7033AE}"/>
            </c:ext>
          </c:extLst>
        </c:ser>
        <c:ser>
          <c:idx val="2"/>
          <c:order val="2"/>
          <c:tx>
            <c:strRef>
              <c:f>'Hamiltonian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Accuracy'!$F$148:$F$177</c:f>
              <c:numCache>
                <c:formatCode>General</c:formatCode>
                <c:ptCount val="30"/>
                <c:pt idx="0">
                  <c:v>74.760000000000005</c:v>
                </c:pt>
                <c:pt idx="1">
                  <c:v>71.75</c:v>
                </c:pt>
                <c:pt idx="2">
                  <c:v>73.72</c:v>
                </c:pt>
                <c:pt idx="3">
                  <c:v>72.23</c:v>
                </c:pt>
                <c:pt idx="4">
                  <c:v>67.14</c:v>
                </c:pt>
                <c:pt idx="5">
                  <c:v>58.64</c:v>
                </c:pt>
                <c:pt idx="6">
                  <c:v>57.29</c:v>
                </c:pt>
                <c:pt idx="7">
                  <c:v>65.069999999999993</c:v>
                </c:pt>
                <c:pt idx="8">
                  <c:v>63.93</c:v>
                </c:pt>
                <c:pt idx="9">
                  <c:v>55.43</c:v>
                </c:pt>
                <c:pt idx="10">
                  <c:v>52.9</c:v>
                </c:pt>
                <c:pt idx="11">
                  <c:v>57.5</c:v>
                </c:pt>
                <c:pt idx="12">
                  <c:v>56.3</c:v>
                </c:pt>
                <c:pt idx="13">
                  <c:v>56.1</c:v>
                </c:pt>
                <c:pt idx="14">
                  <c:v>50.9</c:v>
                </c:pt>
                <c:pt idx="15">
                  <c:v>80.900000000000006</c:v>
                </c:pt>
                <c:pt idx="16">
                  <c:v>79.900000000000006</c:v>
                </c:pt>
                <c:pt idx="17">
                  <c:v>80.8</c:v>
                </c:pt>
                <c:pt idx="18">
                  <c:v>78.099999999999994</c:v>
                </c:pt>
                <c:pt idx="19">
                  <c:v>75.5</c:v>
                </c:pt>
                <c:pt idx="20">
                  <c:v>79.8</c:v>
                </c:pt>
                <c:pt idx="21">
                  <c:v>79.5</c:v>
                </c:pt>
                <c:pt idx="22">
                  <c:v>78.900000000000006</c:v>
                </c:pt>
                <c:pt idx="23">
                  <c:v>77.8</c:v>
                </c:pt>
                <c:pt idx="24">
                  <c:v>79.599999999999994</c:v>
                </c:pt>
                <c:pt idx="25">
                  <c:v>84.6</c:v>
                </c:pt>
                <c:pt idx="26">
                  <c:v>85.6</c:v>
                </c:pt>
                <c:pt idx="27">
                  <c:v>83.7</c:v>
                </c:pt>
                <c:pt idx="28">
                  <c:v>80.599999999999994</c:v>
                </c:pt>
                <c:pt idx="29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EA-48F8-A149-22AD1F7033AE}"/>
            </c:ext>
          </c:extLst>
        </c:ser>
        <c:ser>
          <c:idx val="3"/>
          <c:order val="3"/>
          <c:tx>
            <c:strRef>
              <c:f>'Hamiltonian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69.099999999999994</c:v>
                </c:pt>
                <c:pt idx="6">
                  <c:v>71.8</c:v>
                </c:pt>
                <c:pt idx="7">
                  <c:v>70.3</c:v>
                </c:pt>
                <c:pt idx="8">
                  <c:v>70.400000000000006</c:v>
                </c:pt>
                <c:pt idx="9">
                  <c:v>66.900000000000006</c:v>
                </c:pt>
                <c:pt idx="10">
                  <c:v>84.1</c:v>
                </c:pt>
                <c:pt idx="11">
                  <c:v>82.3</c:v>
                </c:pt>
                <c:pt idx="12">
                  <c:v>81.8</c:v>
                </c:pt>
                <c:pt idx="13">
                  <c:v>83.5</c:v>
                </c:pt>
                <c:pt idx="14">
                  <c:v>81.599999999999994</c:v>
                </c:pt>
                <c:pt idx="15">
                  <c:v>82.6</c:v>
                </c:pt>
                <c:pt idx="16">
                  <c:v>79.900000000000006</c:v>
                </c:pt>
                <c:pt idx="17">
                  <c:v>82.7</c:v>
                </c:pt>
                <c:pt idx="18">
                  <c:v>79.400000000000006</c:v>
                </c:pt>
                <c:pt idx="19">
                  <c:v>74.3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EA-48F8-A149-22AD1F703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Accuracy'!$D$184:$D$213</c:f>
              <c:numCache>
                <c:formatCode>General</c:formatCode>
                <c:ptCount val="30"/>
                <c:pt idx="0">
                  <c:v>47.75</c:v>
                </c:pt>
                <c:pt idx="1">
                  <c:v>49.43</c:v>
                </c:pt>
                <c:pt idx="2">
                  <c:v>50.11</c:v>
                </c:pt>
                <c:pt idx="3">
                  <c:v>49.47</c:v>
                </c:pt>
                <c:pt idx="4">
                  <c:v>47.06</c:v>
                </c:pt>
                <c:pt idx="5">
                  <c:v>62.75</c:v>
                </c:pt>
                <c:pt idx="6">
                  <c:v>64.569999999999993</c:v>
                </c:pt>
                <c:pt idx="7">
                  <c:v>68.87</c:v>
                </c:pt>
                <c:pt idx="8">
                  <c:v>68.459999999999994</c:v>
                </c:pt>
                <c:pt idx="9">
                  <c:v>67.12</c:v>
                </c:pt>
                <c:pt idx="10">
                  <c:v>58.27</c:v>
                </c:pt>
                <c:pt idx="11">
                  <c:v>58.57</c:v>
                </c:pt>
                <c:pt idx="12">
                  <c:v>58.5</c:v>
                </c:pt>
                <c:pt idx="13">
                  <c:v>62.2</c:v>
                </c:pt>
                <c:pt idx="14">
                  <c:v>63.03</c:v>
                </c:pt>
                <c:pt idx="15">
                  <c:v>56.28</c:v>
                </c:pt>
                <c:pt idx="16">
                  <c:v>64.650000000000006</c:v>
                </c:pt>
                <c:pt idx="17">
                  <c:v>65.540000000000006</c:v>
                </c:pt>
                <c:pt idx="18">
                  <c:v>65.08</c:v>
                </c:pt>
                <c:pt idx="19">
                  <c:v>65.13</c:v>
                </c:pt>
                <c:pt idx="20">
                  <c:v>48.44</c:v>
                </c:pt>
                <c:pt idx="21">
                  <c:v>67.790000000000006</c:v>
                </c:pt>
                <c:pt idx="22">
                  <c:v>68.94</c:v>
                </c:pt>
                <c:pt idx="23">
                  <c:v>66.81</c:v>
                </c:pt>
                <c:pt idx="24">
                  <c:v>66.319999999999993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EA-4CFB-B6FB-16E816BF85CD}"/>
            </c:ext>
          </c:extLst>
        </c:ser>
        <c:ser>
          <c:idx val="1"/>
          <c:order val="1"/>
          <c:tx>
            <c:strRef>
              <c:f>'Hamiltonian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Accuracy'!$E$184:$E$213</c:f>
              <c:numCache>
                <c:formatCode>General</c:formatCode>
                <c:ptCount val="30"/>
                <c:pt idx="0">
                  <c:v>82.79</c:v>
                </c:pt>
                <c:pt idx="1">
                  <c:v>80.930000000000007</c:v>
                </c:pt>
                <c:pt idx="2">
                  <c:v>82.11</c:v>
                </c:pt>
                <c:pt idx="3">
                  <c:v>75.510000000000005</c:v>
                </c:pt>
                <c:pt idx="4">
                  <c:v>71.680000000000007</c:v>
                </c:pt>
                <c:pt idx="5">
                  <c:v>89.68</c:v>
                </c:pt>
                <c:pt idx="6">
                  <c:v>82.7</c:v>
                </c:pt>
                <c:pt idx="7">
                  <c:v>92.6</c:v>
                </c:pt>
                <c:pt idx="8">
                  <c:v>92.64</c:v>
                </c:pt>
                <c:pt idx="9">
                  <c:v>92.5</c:v>
                </c:pt>
                <c:pt idx="10">
                  <c:v>88.82</c:v>
                </c:pt>
                <c:pt idx="11">
                  <c:v>92.14</c:v>
                </c:pt>
                <c:pt idx="12">
                  <c:v>92.19</c:v>
                </c:pt>
                <c:pt idx="13">
                  <c:v>91.94</c:v>
                </c:pt>
                <c:pt idx="14">
                  <c:v>91.8</c:v>
                </c:pt>
                <c:pt idx="15">
                  <c:v>89.07</c:v>
                </c:pt>
                <c:pt idx="16">
                  <c:v>92.41</c:v>
                </c:pt>
                <c:pt idx="17">
                  <c:v>91.89</c:v>
                </c:pt>
                <c:pt idx="18">
                  <c:v>92.21</c:v>
                </c:pt>
                <c:pt idx="19">
                  <c:v>92.08</c:v>
                </c:pt>
                <c:pt idx="20">
                  <c:v>89.6</c:v>
                </c:pt>
                <c:pt idx="21">
                  <c:v>92.2</c:v>
                </c:pt>
                <c:pt idx="22">
                  <c:v>91.58</c:v>
                </c:pt>
                <c:pt idx="23">
                  <c:v>91.79</c:v>
                </c:pt>
                <c:pt idx="24">
                  <c:v>91.95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EA-4CFB-B6FB-16E816BF85CD}"/>
            </c:ext>
          </c:extLst>
        </c:ser>
        <c:ser>
          <c:idx val="2"/>
          <c:order val="2"/>
          <c:tx>
            <c:strRef>
              <c:f>'Hamiltonian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Accuracy'!$F$184:$F$213</c:f>
              <c:numCache>
                <c:formatCode>General</c:formatCode>
                <c:ptCount val="30"/>
                <c:pt idx="0">
                  <c:v>54.67</c:v>
                </c:pt>
                <c:pt idx="1">
                  <c:v>57.36</c:v>
                </c:pt>
                <c:pt idx="2">
                  <c:v>53.15</c:v>
                </c:pt>
                <c:pt idx="3">
                  <c:v>49.3</c:v>
                </c:pt>
                <c:pt idx="4">
                  <c:v>53.6</c:v>
                </c:pt>
                <c:pt idx="5">
                  <c:v>66.239999999999995</c:v>
                </c:pt>
                <c:pt idx="6">
                  <c:v>66.430000000000007</c:v>
                </c:pt>
                <c:pt idx="7">
                  <c:v>67.95</c:v>
                </c:pt>
                <c:pt idx="8">
                  <c:v>64.63</c:v>
                </c:pt>
                <c:pt idx="9">
                  <c:v>55.62</c:v>
                </c:pt>
                <c:pt idx="10">
                  <c:v>64.61</c:v>
                </c:pt>
                <c:pt idx="11">
                  <c:v>65.290000000000006</c:v>
                </c:pt>
                <c:pt idx="12">
                  <c:v>64.400000000000006</c:v>
                </c:pt>
                <c:pt idx="13">
                  <c:v>61.1</c:v>
                </c:pt>
                <c:pt idx="14">
                  <c:v>54.11</c:v>
                </c:pt>
                <c:pt idx="15">
                  <c:v>71.5</c:v>
                </c:pt>
                <c:pt idx="16">
                  <c:v>72.180000000000007</c:v>
                </c:pt>
                <c:pt idx="17">
                  <c:v>70.12</c:v>
                </c:pt>
                <c:pt idx="18">
                  <c:v>67.7</c:v>
                </c:pt>
                <c:pt idx="19">
                  <c:v>59.41</c:v>
                </c:pt>
                <c:pt idx="20">
                  <c:v>71.319999999999993</c:v>
                </c:pt>
                <c:pt idx="21">
                  <c:v>70.08</c:v>
                </c:pt>
                <c:pt idx="22">
                  <c:v>72.5</c:v>
                </c:pt>
                <c:pt idx="23">
                  <c:v>66.31</c:v>
                </c:pt>
                <c:pt idx="24">
                  <c:v>55.71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EA-4CFB-B6FB-16E816BF85CD}"/>
            </c:ext>
          </c:extLst>
        </c:ser>
        <c:ser>
          <c:idx val="3"/>
          <c:order val="3"/>
          <c:tx>
            <c:strRef>
              <c:f>'Hamiltonian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Accuracy'!$G$184:$G$213</c:f>
              <c:numCache>
                <c:formatCode>General</c:formatCode>
                <c:ptCount val="30"/>
                <c:pt idx="0">
                  <c:v>70.87</c:v>
                </c:pt>
                <c:pt idx="1">
                  <c:v>69.11</c:v>
                </c:pt>
                <c:pt idx="2">
                  <c:v>69.040000000000006</c:v>
                </c:pt>
                <c:pt idx="3">
                  <c:v>66.239999999999995</c:v>
                </c:pt>
                <c:pt idx="4">
                  <c:v>59.07</c:v>
                </c:pt>
                <c:pt idx="5">
                  <c:v>57.81</c:v>
                </c:pt>
                <c:pt idx="6">
                  <c:v>59.31</c:v>
                </c:pt>
                <c:pt idx="7">
                  <c:v>61.81</c:v>
                </c:pt>
                <c:pt idx="8">
                  <c:v>56.42</c:v>
                </c:pt>
                <c:pt idx="9">
                  <c:v>47.57</c:v>
                </c:pt>
                <c:pt idx="10">
                  <c:v>58.04</c:v>
                </c:pt>
                <c:pt idx="11">
                  <c:v>56.73</c:v>
                </c:pt>
                <c:pt idx="12">
                  <c:v>60.12</c:v>
                </c:pt>
                <c:pt idx="13">
                  <c:v>58.98</c:v>
                </c:pt>
                <c:pt idx="14">
                  <c:v>51.94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EA-4CFB-B6FB-16E816BF85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Accuracy'!$D$220:$D$249</c:f>
              <c:numCache>
                <c:formatCode>General</c:formatCode>
                <c:ptCount val="30"/>
                <c:pt idx="0">
                  <c:v>38.46</c:v>
                </c:pt>
                <c:pt idx="1">
                  <c:v>46.59</c:v>
                </c:pt>
                <c:pt idx="2">
                  <c:v>48.12</c:v>
                </c:pt>
                <c:pt idx="3">
                  <c:v>39.380000000000003</c:v>
                </c:pt>
                <c:pt idx="4">
                  <c:v>33.46</c:v>
                </c:pt>
                <c:pt idx="5">
                  <c:v>44.64</c:v>
                </c:pt>
                <c:pt idx="6">
                  <c:v>47.37</c:v>
                </c:pt>
                <c:pt idx="7">
                  <c:v>41.54</c:v>
                </c:pt>
                <c:pt idx="8">
                  <c:v>42.65</c:v>
                </c:pt>
                <c:pt idx="9">
                  <c:v>51.95</c:v>
                </c:pt>
                <c:pt idx="10">
                  <c:v>64</c:v>
                </c:pt>
                <c:pt idx="11">
                  <c:v>53.85</c:v>
                </c:pt>
                <c:pt idx="12">
                  <c:v>40</c:v>
                </c:pt>
                <c:pt idx="13">
                  <c:v>46.43</c:v>
                </c:pt>
                <c:pt idx="14">
                  <c:v>50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9-4A50-9299-B7AD93AF57E9}"/>
            </c:ext>
          </c:extLst>
        </c:ser>
        <c:ser>
          <c:idx val="1"/>
          <c:order val="1"/>
          <c:tx>
            <c:strRef>
              <c:f>'Hamiltonian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Accuracy'!$E$220:$E$249</c:f>
              <c:numCache>
                <c:formatCode>General</c:formatCode>
                <c:ptCount val="30"/>
                <c:pt idx="0">
                  <c:v>37.58</c:v>
                </c:pt>
                <c:pt idx="1">
                  <c:v>36.700000000000003</c:v>
                </c:pt>
                <c:pt idx="2">
                  <c:v>37.799999999999997</c:v>
                </c:pt>
                <c:pt idx="3">
                  <c:v>40.31</c:v>
                </c:pt>
                <c:pt idx="4">
                  <c:v>36.82</c:v>
                </c:pt>
                <c:pt idx="5">
                  <c:v>32.35</c:v>
                </c:pt>
                <c:pt idx="6">
                  <c:v>34.4</c:v>
                </c:pt>
                <c:pt idx="7">
                  <c:v>31.29</c:v>
                </c:pt>
                <c:pt idx="8">
                  <c:v>32.35</c:v>
                </c:pt>
                <c:pt idx="9">
                  <c:v>30.93</c:v>
                </c:pt>
                <c:pt idx="10">
                  <c:v>22.05</c:v>
                </c:pt>
                <c:pt idx="11">
                  <c:v>31.19</c:v>
                </c:pt>
                <c:pt idx="12">
                  <c:v>27.46</c:v>
                </c:pt>
                <c:pt idx="13">
                  <c:v>27.54</c:v>
                </c:pt>
                <c:pt idx="14">
                  <c:v>28.89</c:v>
                </c:pt>
                <c:pt idx="15">
                  <c:v>41.69</c:v>
                </c:pt>
                <c:pt idx="16">
                  <c:v>41.82</c:v>
                </c:pt>
                <c:pt idx="17">
                  <c:v>43.07</c:v>
                </c:pt>
                <c:pt idx="18">
                  <c:v>39.299999999999997</c:v>
                </c:pt>
                <c:pt idx="19">
                  <c:v>40.53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39-4A50-9299-B7AD93AF57E9}"/>
            </c:ext>
          </c:extLst>
        </c:ser>
        <c:ser>
          <c:idx val="2"/>
          <c:order val="2"/>
          <c:tx>
            <c:strRef>
              <c:f>'Hamiltonian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Accuracy'!$F$220:$F$249</c:f>
              <c:numCache>
                <c:formatCode>General</c:formatCode>
                <c:ptCount val="30"/>
                <c:pt idx="0">
                  <c:v>47.47</c:v>
                </c:pt>
                <c:pt idx="1">
                  <c:v>48.17</c:v>
                </c:pt>
                <c:pt idx="2">
                  <c:v>47.47</c:v>
                </c:pt>
                <c:pt idx="3">
                  <c:v>48.51</c:v>
                </c:pt>
                <c:pt idx="4">
                  <c:v>48.24</c:v>
                </c:pt>
                <c:pt idx="5">
                  <c:v>62.01</c:v>
                </c:pt>
                <c:pt idx="6">
                  <c:v>61.09</c:v>
                </c:pt>
                <c:pt idx="7">
                  <c:v>60.45</c:v>
                </c:pt>
                <c:pt idx="8">
                  <c:v>56.69</c:v>
                </c:pt>
                <c:pt idx="9">
                  <c:v>61.19</c:v>
                </c:pt>
                <c:pt idx="10">
                  <c:v>65.19</c:v>
                </c:pt>
                <c:pt idx="11">
                  <c:v>60.62</c:v>
                </c:pt>
                <c:pt idx="12">
                  <c:v>61.25</c:v>
                </c:pt>
                <c:pt idx="13">
                  <c:v>59.9</c:v>
                </c:pt>
                <c:pt idx="14">
                  <c:v>58.24</c:v>
                </c:pt>
                <c:pt idx="15">
                  <c:v>61.84</c:v>
                </c:pt>
                <c:pt idx="16">
                  <c:v>58.92</c:v>
                </c:pt>
                <c:pt idx="17">
                  <c:v>59.89</c:v>
                </c:pt>
                <c:pt idx="18">
                  <c:v>57.41</c:v>
                </c:pt>
                <c:pt idx="19">
                  <c:v>59.33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39-4A50-9299-B7AD93AF57E9}"/>
            </c:ext>
          </c:extLst>
        </c:ser>
        <c:ser>
          <c:idx val="3"/>
          <c:order val="3"/>
          <c:tx>
            <c:strRef>
              <c:f>'Hamiltonian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Accuracy'!$G$220:$G$249</c:f>
              <c:numCache>
                <c:formatCode>General</c:formatCode>
                <c:ptCount val="30"/>
                <c:pt idx="0">
                  <c:v>44.3</c:v>
                </c:pt>
                <c:pt idx="1">
                  <c:v>49.46</c:v>
                </c:pt>
                <c:pt idx="2">
                  <c:v>40.4</c:v>
                </c:pt>
                <c:pt idx="3">
                  <c:v>34.21</c:v>
                </c:pt>
                <c:pt idx="4">
                  <c:v>41.03</c:v>
                </c:pt>
                <c:pt idx="5">
                  <c:v>54.78</c:v>
                </c:pt>
                <c:pt idx="6">
                  <c:v>54.78</c:v>
                </c:pt>
                <c:pt idx="7">
                  <c:v>53.52</c:v>
                </c:pt>
                <c:pt idx="8">
                  <c:v>51.7</c:v>
                </c:pt>
                <c:pt idx="9">
                  <c:v>54.44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39-4A50-9299-B7AD93AF5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PARITY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28.57</c:v>
                </c:pt>
                <c:pt idx="11">
                  <c:v>70</c:v>
                </c:pt>
                <c:pt idx="12">
                  <c:v>30</c:v>
                </c:pt>
                <c:pt idx="13">
                  <c:v>40</c:v>
                </c:pt>
                <c:pt idx="14">
                  <c:v>55.56</c:v>
                </c:pt>
                <c:pt idx="15">
                  <c:v>53.36</c:v>
                </c:pt>
                <c:pt idx="16">
                  <c:v>54.8</c:v>
                </c:pt>
                <c:pt idx="17">
                  <c:v>56.32</c:v>
                </c:pt>
                <c:pt idx="18">
                  <c:v>55.15</c:v>
                </c:pt>
                <c:pt idx="19">
                  <c:v>54.32</c:v>
                </c:pt>
                <c:pt idx="20">
                  <c:v>65.84</c:v>
                </c:pt>
                <c:pt idx="21">
                  <c:v>65.95</c:v>
                </c:pt>
                <c:pt idx="22">
                  <c:v>68.72</c:v>
                </c:pt>
                <c:pt idx="23">
                  <c:v>63.91</c:v>
                </c:pt>
                <c:pt idx="24">
                  <c:v>62.54</c:v>
                </c:pt>
                <c:pt idx="25">
                  <c:v>70.95</c:v>
                </c:pt>
                <c:pt idx="26">
                  <c:v>70.260000000000005</c:v>
                </c:pt>
                <c:pt idx="27">
                  <c:v>71.260000000000005</c:v>
                </c:pt>
                <c:pt idx="28">
                  <c:v>71.31</c:v>
                </c:pt>
                <c:pt idx="29">
                  <c:v>70.77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89-46D7-BC7C-D5F58103C953}"/>
            </c:ext>
          </c:extLst>
        </c:ser>
        <c:ser>
          <c:idx val="1"/>
          <c:order val="1"/>
          <c:tx>
            <c:strRef>
              <c:f>'PARITY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Accuracy'!$E$4:$E$33</c:f>
              <c:numCache>
                <c:formatCode>General</c:formatCode>
                <c:ptCount val="30"/>
                <c:pt idx="0">
                  <c:v>4.76</c:v>
                </c:pt>
                <c:pt idx="1">
                  <c:v>3.03</c:v>
                </c:pt>
                <c:pt idx="2">
                  <c:v>2.5299999999999998</c:v>
                </c:pt>
                <c:pt idx="3">
                  <c:v>5.38</c:v>
                </c:pt>
                <c:pt idx="4">
                  <c:v>2.08</c:v>
                </c:pt>
                <c:pt idx="5">
                  <c:v>46.03</c:v>
                </c:pt>
                <c:pt idx="6">
                  <c:v>42.37</c:v>
                </c:pt>
                <c:pt idx="7">
                  <c:v>39.65</c:v>
                </c:pt>
                <c:pt idx="8">
                  <c:v>40.590000000000003</c:v>
                </c:pt>
                <c:pt idx="9">
                  <c:v>39.79</c:v>
                </c:pt>
                <c:pt idx="10">
                  <c:v>49.9</c:v>
                </c:pt>
                <c:pt idx="11">
                  <c:v>51.01</c:v>
                </c:pt>
                <c:pt idx="12">
                  <c:v>51.55</c:v>
                </c:pt>
                <c:pt idx="13">
                  <c:v>50.4</c:v>
                </c:pt>
                <c:pt idx="14">
                  <c:v>51.71</c:v>
                </c:pt>
                <c:pt idx="15">
                  <c:v>59.4</c:v>
                </c:pt>
                <c:pt idx="16">
                  <c:v>61.4</c:v>
                </c:pt>
                <c:pt idx="17">
                  <c:v>59.9</c:v>
                </c:pt>
                <c:pt idx="18">
                  <c:v>63.8</c:v>
                </c:pt>
                <c:pt idx="19">
                  <c:v>61.8</c:v>
                </c:pt>
                <c:pt idx="20">
                  <c:v>71.099999999999994</c:v>
                </c:pt>
                <c:pt idx="21">
                  <c:v>71.7</c:v>
                </c:pt>
                <c:pt idx="22">
                  <c:v>71.8</c:v>
                </c:pt>
                <c:pt idx="23">
                  <c:v>70.900000000000006</c:v>
                </c:pt>
                <c:pt idx="24">
                  <c:v>71.099999999999994</c:v>
                </c:pt>
                <c:pt idx="25">
                  <c:v>83.6</c:v>
                </c:pt>
                <c:pt idx="26">
                  <c:v>81.8</c:v>
                </c:pt>
                <c:pt idx="27">
                  <c:v>82.8</c:v>
                </c:pt>
                <c:pt idx="28">
                  <c:v>82.8</c:v>
                </c:pt>
                <c:pt idx="29">
                  <c:v>84.1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9-46D7-BC7C-D5F58103C953}"/>
            </c:ext>
          </c:extLst>
        </c:ser>
        <c:ser>
          <c:idx val="2"/>
          <c:order val="2"/>
          <c:tx>
            <c:strRef>
              <c:f>'PARITY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Accuracy'!$F$4:$F$33</c:f>
              <c:numCache>
                <c:formatCode>General</c:formatCode>
                <c:ptCount val="30"/>
                <c:pt idx="0">
                  <c:v>51.8</c:v>
                </c:pt>
                <c:pt idx="1">
                  <c:v>50.3</c:v>
                </c:pt>
                <c:pt idx="2">
                  <c:v>49.1</c:v>
                </c:pt>
                <c:pt idx="3">
                  <c:v>50.15</c:v>
                </c:pt>
                <c:pt idx="4">
                  <c:v>48.84</c:v>
                </c:pt>
                <c:pt idx="5">
                  <c:v>52.2</c:v>
                </c:pt>
                <c:pt idx="6">
                  <c:v>50.1</c:v>
                </c:pt>
                <c:pt idx="7">
                  <c:v>49.3</c:v>
                </c:pt>
                <c:pt idx="8">
                  <c:v>50.5</c:v>
                </c:pt>
                <c:pt idx="9">
                  <c:v>49.4</c:v>
                </c:pt>
                <c:pt idx="10">
                  <c:v>48.1</c:v>
                </c:pt>
                <c:pt idx="11">
                  <c:v>50.2</c:v>
                </c:pt>
                <c:pt idx="12">
                  <c:v>51</c:v>
                </c:pt>
                <c:pt idx="13">
                  <c:v>50</c:v>
                </c:pt>
                <c:pt idx="14">
                  <c:v>50.9</c:v>
                </c:pt>
                <c:pt idx="15">
                  <c:v>60</c:v>
                </c:pt>
                <c:pt idx="16">
                  <c:v>59.9</c:v>
                </c:pt>
                <c:pt idx="17">
                  <c:v>59.9</c:v>
                </c:pt>
                <c:pt idx="18">
                  <c:v>61.7</c:v>
                </c:pt>
                <c:pt idx="19">
                  <c:v>61.8</c:v>
                </c:pt>
                <c:pt idx="20">
                  <c:v>74.5</c:v>
                </c:pt>
                <c:pt idx="21">
                  <c:v>74.3</c:v>
                </c:pt>
                <c:pt idx="22">
                  <c:v>72.900000000000006</c:v>
                </c:pt>
                <c:pt idx="23">
                  <c:v>72.7</c:v>
                </c:pt>
                <c:pt idx="24">
                  <c:v>71.099999999999994</c:v>
                </c:pt>
                <c:pt idx="25">
                  <c:v>80.7</c:v>
                </c:pt>
                <c:pt idx="26">
                  <c:v>78.8</c:v>
                </c:pt>
                <c:pt idx="27">
                  <c:v>80</c:v>
                </c:pt>
                <c:pt idx="28">
                  <c:v>82.4</c:v>
                </c:pt>
                <c:pt idx="29">
                  <c:v>78.8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9-46D7-BC7C-D5F58103C953}"/>
            </c:ext>
          </c:extLst>
        </c:ser>
        <c:ser>
          <c:idx val="3"/>
          <c:order val="3"/>
          <c:tx>
            <c:strRef>
              <c:f>'PARITY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Accuracy'!$G$4:$G$33</c:f>
              <c:numCache>
                <c:formatCode>General</c:formatCode>
                <c:ptCount val="30"/>
                <c:pt idx="0">
                  <c:v>30.12</c:v>
                </c:pt>
                <c:pt idx="1">
                  <c:v>33.47</c:v>
                </c:pt>
                <c:pt idx="2">
                  <c:v>32.14</c:v>
                </c:pt>
                <c:pt idx="3">
                  <c:v>33.47</c:v>
                </c:pt>
                <c:pt idx="4">
                  <c:v>33.69</c:v>
                </c:pt>
                <c:pt idx="5">
                  <c:v>60.82</c:v>
                </c:pt>
                <c:pt idx="6">
                  <c:v>59.77</c:v>
                </c:pt>
                <c:pt idx="7">
                  <c:v>60.56</c:v>
                </c:pt>
                <c:pt idx="8">
                  <c:v>60.98</c:v>
                </c:pt>
                <c:pt idx="9">
                  <c:v>62.38</c:v>
                </c:pt>
                <c:pt idx="10">
                  <c:v>42.53</c:v>
                </c:pt>
                <c:pt idx="11">
                  <c:v>45.53</c:v>
                </c:pt>
                <c:pt idx="12">
                  <c:v>46.44</c:v>
                </c:pt>
                <c:pt idx="13">
                  <c:v>45.27</c:v>
                </c:pt>
                <c:pt idx="14">
                  <c:v>45.45</c:v>
                </c:pt>
                <c:pt idx="15">
                  <c:v>61.39</c:v>
                </c:pt>
                <c:pt idx="16">
                  <c:v>56.79</c:v>
                </c:pt>
                <c:pt idx="17">
                  <c:v>57.21</c:v>
                </c:pt>
                <c:pt idx="18">
                  <c:v>62.09</c:v>
                </c:pt>
                <c:pt idx="19">
                  <c:v>59.75</c:v>
                </c:pt>
                <c:pt idx="20">
                  <c:v>71.37</c:v>
                </c:pt>
                <c:pt idx="21">
                  <c:v>70.36</c:v>
                </c:pt>
                <c:pt idx="22">
                  <c:v>71.349999999999994</c:v>
                </c:pt>
                <c:pt idx="23">
                  <c:v>71.290000000000006</c:v>
                </c:pt>
                <c:pt idx="24">
                  <c:v>68.900000000000006</c:v>
                </c:pt>
                <c:pt idx="25">
                  <c:v>82.73</c:v>
                </c:pt>
                <c:pt idx="26">
                  <c:v>80.67</c:v>
                </c:pt>
                <c:pt idx="27">
                  <c:v>79.98</c:v>
                </c:pt>
                <c:pt idx="28">
                  <c:v>81.64</c:v>
                </c:pt>
                <c:pt idx="29">
                  <c:v>81.37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89-46D7-BC7C-D5F58103C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Accuracy'!$D$40:$D$69</c:f>
              <c:numCache>
                <c:formatCode>General</c:formatCode>
                <c:ptCount val="30"/>
                <c:pt idx="0">
                  <c:v>49</c:v>
                </c:pt>
                <c:pt idx="1">
                  <c:v>48.1</c:v>
                </c:pt>
                <c:pt idx="2">
                  <c:v>50.2</c:v>
                </c:pt>
                <c:pt idx="3">
                  <c:v>51.5</c:v>
                </c:pt>
                <c:pt idx="4">
                  <c:v>47.9</c:v>
                </c:pt>
                <c:pt idx="5">
                  <c:v>47.7</c:v>
                </c:pt>
                <c:pt idx="6">
                  <c:v>49.8</c:v>
                </c:pt>
                <c:pt idx="7">
                  <c:v>50.7</c:v>
                </c:pt>
                <c:pt idx="8">
                  <c:v>49.3</c:v>
                </c:pt>
                <c:pt idx="9">
                  <c:v>50.6</c:v>
                </c:pt>
                <c:pt idx="10">
                  <c:v>48.9</c:v>
                </c:pt>
                <c:pt idx="11">
                  <c:v>49.8</c:v>
                </c:pt>
                <c:pt idx="12">
                  <c:v>49.3</c:v>
                </c:pt>
                <c:pt idx="13">
                  <c:v>46.7</c:v>
                </c:pt>
                <c:pt idx="14">
                  <c:v>48.7</c:v>
                </c:pt>
                <c:pt idx="15">
                  <c:v>50.3</c:v>
                </c:pt>
                <c:pt idx="16">
                  <c:v>53</c:v>
                </c:pt>
                <c:pt idx="17">
                  <c:v>53.6</c:v>
                </c:pt>
                <c:pt idx="18">
                  <c:v>53</c:v>
                </c:pt>
                <c:pt idx="19">
                  <c:v>52.8</c:v>
                </c:pt>
                <c:pt idx="20">
                  <c:v>59.36</c:v>
                </c:pt>
                <c:pt idx="21">
                  <c:v>59.86</c:v>
                </c:pt>
                <c:pt idx="22">
                  <c:v>62.5</c:v>
                </c:pt>
                <c:pt idx="23">
                  <c:v>59.6</c:v>
                </c:pt>
                <c:pt idx="24">
                  <c:v>58.66</c:v>
                </c:pt>
                <c:pt idx="25">
                  <c:v>66.599999999999994</c:v>
                </c:pt>
                <c:pt idx="26">
                  <c:v>68.7</c:v>
                </c:pt>
                <c:pt idx="27">
                  <c:v>69.900000000000006</c:v>
                </c:pt>
                <c:pt idx="28">
                  <c:v>69</c:v>
                </c:pt>
                <c:pt idx="29">
                  <c:v>70.099999999999994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4-4606-A0B0-E8A0CFC1F213}"/>
            </c:ext>
          </c:extLst>
        </c:ser>
        <c:ser>
          <c:idx val="1"/>
          <c:order val="1"/>
          <c:tx>
            <c:strRef>
              <c:f>'PARITY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Accuracy'!$E$40:$E$69</c:f>
              <c:numCache>
                <c:formatCode>General</c:formatCode>
                <c:ptCount val="30"/>
                <c:pt idx="0">
                  <c:v>49.8</c:v>
                </c:pt>
                <c:pt idx="1">
                  <c:v>47.5</c:v>
                </c:pt>
                <c:pt idx="2">
                  <c:v>46.7</c:v>
                </c:pt>
                <c:pt idx="3">
                  <c:v>47.9</c:v>
                </c:pt>
                <c:pt idx="4">
                  <c:v>44.9</c:v>
                </c:pt>
                <c:pt idx="5">
                  <c:v>46.8</c:v>
                </c:pt>
                <c:pt idx="6">
                  <c:v>47.8</c:v>
                </c:pt>
                <c:pt idx="7">
                  <c:v>48.7</c:v>
                </c:pt>
                <c:pt idx="8">
                  <c:v>47.9</c:v>
                </c:pt>
                <c:pt idx="9">
                  <c:v>50.4</c:v>
                </c:pt>
                <c:pt idx="10">
                  <c:v>42</c:v>
                </c:pt>
                <c:pt idx="11">
                  <c:v>46.6</c:v>
                </c:pt>
                <c:pt idx="12">
                  <c:v>46.9</c:v>
                </c:pt>
                <c:pt idx="13">
                  <c:v>48.3</c:v>
                </c:pt>
                <c:pt idx="14">
                  <c:v>47.7</c:v>
                </c:pt>
                <c:pt idx="15">
                  <c:v>52.3</c:v>
                </c:pt>
                <c:pt idx="16">
                  <c:v>53.6</c:v>
                </c:pt>
                <c:pt idx="17">
                  <c:v>48.4</c:v>
                </c:pt>
                <c:pt idx="18">
                  <c:v>52.8</c:v>
                </c:pt>
                <c:pt idx="19">
                  <c:v>49.5</c:v>
                </c:pt>
                <c:pt idx="20">
                  <c:v>64.3</c:v>
                </c:pt>
                <c:pt idx="21">
                  <c:v>63.3</c:v>
                </c:pt>
                <c:pt idx="22">
                  <c:v>63.8</c:v>
                </c:pt>
                <c:pt idx="23">
                  <c:v>62.5</c:v>
                </c:pt>
                <c:pt idx="24">
                  <c:v>62.7</c:v>
                </c:pt>
                <c:pt idx="25">
                  <c:v>84.8</c:v>
                </c:pt>
                <c:pt idx="26">
                  <c:v>81.7</c:v>
                </c:pt>
                <c:pt idx="27">
                  <c:v>83.5</c:v>
                </c:pt>
                <c:pt idx="28">
                  <c:v>83.6</c:v>
                </c:pt>
                <c:pt idx="29">
                  <c:v>84.2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44-4606-A0B0-E8A0CFC1F213}"/>
            </c:ext>
          </c:extLst>
        </c:ser>
        <c:ser>
          <c:idx val="2"/>
          <c:order val="2"/>
          <c:tx>
            <c:strRef>
              <c:f>'PARITY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Accuracy'!$F$40:$F$69</c:f>
              <c:numCache>
                <c:formatCode>General</c:formatCode>
                <c:ptCount val="30"/>
                <c:pt idx="0">
                  <c:v>51.6</c:v>
                </c:pt>
                <c:pt idx="1">
                  <c:v>49</c:v>
                </c:pt>
                <c:pt idx="2">
                  <c:v>48.4</c:v>
                </c:pt>
                <c:pt idx="3">
                  <c:v>49.1</c:v>
                </c:pt>
                <c:pt idx="4">
                  <c:v>49.1</c:v>
                </c:pt>
                <c:pt idx="5">
                  <c:v>53.9</c:v>
                </c:pt>
                <c:pt idx="6">
                  <c:v>53.6</c:v>
                </c:pt>
                <c:pt idx="7">
                  <c:v>50.9</c:v>
                </c:pt>
                <c:pt idx="8">
                  <c:v>52.8</c:v>
                </c:pt>
                <c:pt idx="9">
                  <c:v>51.3</c:v>
                </c:pt>
                <c:pt idx="10">
                  <c:v>48.8</c:v>
                </c:pt>
                <c:pt idx="11">
                  <c:v>51.5</c:v>
                </c:pt>
                <c:pt idx="12">
                  <c:v>51.9</c:v>
                </c:pt>
                <c:pt idx="13">
                  <c:v>50.3</c:v>
                </c:pt>
                <c:pt idx="14">
                  <c:v>51.9</c:v>
                </c:pt>
                <c:pt idx="15">
                  <c:v>68.099999999999994</c:v>
                </c:pt>
                <c:pt idx="16">
                  <c:v>67</c:v>
                </c:pt>
                <c:pt idx="17">
                  <c:v>68.5</c:v>
                </c:pt>
                <c:pt idx="18">
                  <c:v>70.400000000000006</c:v>
                </c:pt>
                <c:pt idx="19">
                  <c:v>68.3</c:v>
                </c:pt>
                <c:pt idx="20">
                  <c:v>76.900000000000006</c:v>
                </c:pt>
                <c:pt idx="21">
                  <c:v>76</c:v>
                </c:pt>
                <c:pt idx="22">
                  <c:v>76.400000000000006</c:v>
                </c:pt>
                <c:pt idx="23">
                  <c:v>75.3</c:v>
                </c:pt>
                <c:pt idx="24">
                  <c:v>73.3</c:v>
                </c:pt>
                <c:pt idx="25">
                  <c:v>78</c:v>
                </c:pt>
                <c:pt idx="26">
                  <c:v>77.599999999999994</c:v>
                </c:pt>
                <c:pt idx="27">
                  <c:v>79.3</c:v>
                </c:pt>
                <c:pt idx="28">
                  <c:v>79.099999999999994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44-4606-A0B0-E8A0CFC1F213}"/>
            </c:ext>
          </c:extLst>
        </c:ser>
        <c:ser>
          <c:idx val="3"/>
          <c:order val="3"/>
          <c:tx>
            <c:strRef>
              <c:f>'PARITY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Accuracy'!$G$40:$G$69</c:f>
              <c:numCache>
                <c:formatCode>General</c:formatCode>
                <c:ptCount val="30"/>
                <c:pt idx="0">
                  <c:v>43.71</c:v>
                </c:pt>
                <c:pt idx="1">
                  <c:v>43.38</c:v>
                </c:pt>
                <c:pt idx="2">
                  <c:v>45.32</c:v>
                </c:pt>
                <c:pt idx="3">
                  <c:v>45.58</c:v>
                </c:pt>
                <c:pt idx="4">
                  <c:v>42.93</c:v>
                </c:pt>
                <c:pt idx="5">
                  <c:v>56.3</c:v>
                </c:pt>
                <c:pt idx="6">
                  <c:v>55.7</c:v>
                </c:pt>
                <c:pt idx="7">
                  <c:v>56.4</c:v>
                </c:pt>
                <c:pt idx="8">
                  <c:v>58.5</c:v>
                </c:pt>
                <c:pt idx="9">
                  <c:v>59</c:v>
                </c:pt>
                <c:pt idx="10">
                  <c:v>47.2</c:v>
                </c:pt>
                <c:pt idx="11">
                  <c:v>49.7</c:v>
                </c:pt>
                <c:pt idx="12">
                  <c:v>50.3</c:v>
                </c:pt>
                <c:pt idx="13">
                  <c:v>49.7</c:v>
                </c:pt>
                <c:pt idx="14">
                  <c:v>50.4</c:v>
                </c:pt>
                <c:pt idx="15">
                  <c:v>61.2</c:v>
                </c:pt>
                <c:pt idx="16">
                  <c:v>58</c:v>
                </c:pt>
                <c:pt idx="17">
                  <c:v>58.6</c:v>
                </c:pt>
                <c:pt idx="18">
                  <c:v>61.9</c:v>
                </c:pt>
                <c:pt idx="19">
                  <c:v>59.8</c:v>
                </c:pt>
                <c:pt idx="20">
                  <c:v>72.900000000000006</c:v>
                </c:pt>
                <c:pt idx="21">
                  <c:v>70.099999999999994</c:v>
                </c:pt>
                <c:pt idx="22">
                  <c:v>68.5</c:v>
                </c:pt>
                <c:pt idx="23">
                  <c:v>67.5</c:v>
                </c:pt>
                <c:pt idx="24">
                  <c:v>69.400000000000006</c:v>
                </c:pt>
                <c:pt idx="25">
                  <c:v>81.91</c:v>
                </c:pt>
                <c:pt idx="26">
                  <c:v>78.56</c:v>
                </c:pt>
                <c:pt idx="27">
                  <c:v>80.099999999999994</c:v>
                </c:pt>
                <c:pt idx="28">
                  <c:v>81.44</c:v>
                </c:pt>
                <c:pt idx="29">
                  <c:v>78.67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44-4606-A0B0-E8A0CFC1F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Accuracy'!$D$76:$D$105</c:f>
              <c:numCache>
                <c:formatCode>General</c:formatCode>
                <c:ptCount val="30"/>
                <c:pt idx="0">
                  <c:v>49</c:v>
                </c:pt>
                <c:pt idx="1">
                  <c:v>49.5</c:v>
                </c:pt>
                <c:pt idx="2">
                  <c:v>48.1</c:v>
                </c:pt>
                <c:pt idx="3">
                  <c:v>50.3</c:v>
                </c:pt>
                <c:pt idx="4">
                  <c:v>46.4</c:v>
                </c:pt>
                <c:pt idx="5">
                  <c:v>47.9</c:v>
                </c:pt>
                <c:pt idx="6">
                  <c:v>49.8</c:v>
                </c:pt>
                <c:pt idx="7">
                  <c:v>50.7</c:v>
                </c:pt>
                <c:pt idx="8">
                  <c:v>49.25</c:v>
                </c:pt>
                <c:pt idx="9">
                  <c:v>50.6</c:v>
                </c:pt>
                <c:pt idx="10">
                  <c:v>44.69</c:v>
                </c:pt>
                <c:pt idx="11">
                  <c:v>46.3</c:v>
                </c:pt>
                <c:pt idx="12">
                  <c:v>45.65</c:v>
                </c:pt>
                <c:pt idx="13">
                  <c:v>44</c:v>
                </c:pt>
                <c:pt idx="14">
                  <c:v>44.4</c:v>
                </c:pt>
                <c:pt idx="15">
                  <c:v>51</c:v>
                </c:pt>
                <c:pt idx="16">
                  <c:v>54.21</c:v>
                </c:pt>
                <c:pt idx="17">
                  <c:v>53.5</c:v>
                </c:pt>
                <c:pt idx="18">
                  <c:v>52.2</c:v>
                </c:pt>
                <c:pt idx="19">
                  <c:v>53.5</c:v>
                </c:pt>
                <c:pt idx="20">
                  <c:v>60.7</c:v>
                </c:pt>
                <c:pt idx="21">
                  <c:v>60.3</c:v>
                </c:pt>
                <c:pt idx="22">
                  <c:v>61.7</c:v>
                </c:pt>
                <c:pt idx="23">
                  <c:v>59.2</c:v>
                </c:pt>
                <c:pt idx="24">
                  <c:v>59.7</c:v>
                </c:pt>
                <c:pt idx="25">
                  <c:v>67.099999999999994</c:v>
                </c:pt>
                <c:pt idx="26">
                  <c:v>67</c:v>
                </c:pt>
                <c:pt idx="27">
                  <c:v>67.900000000000006</c:v>
                </c:pt>
                <c:pt idx="28">
                  <c:v>68.3</c:v>
                </c:pt>
                <c:pt idx="29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35-439F-B43D-A4487A11952B}"/>
            </c:ext>
          </c:extLst>
        </c:ser>
        <c:ser>
          <c:idx val="1"/>
          <c:order val="1"/>
          <c:tx>
            <c:strRef>
              <c:f>'PARITY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Accuracy'!$E$76:$E$105</c:f>
              <c:numCache>
                <c:formatCode>General</c:formatCode>
                <c:ptCount val="30"/>
                <c:pt idx="0">
                  <c:v>48.97</c:v>
                </c:pt>
                <c:pt idx="1">
                  <c:v>47.46</c:v>
                </c:pt>
                <c:pt idx="2">
                  <c:v>47.18</c:v>
                </c:pt>
                <c:pt idx="3">
                  <c:v>46.92</c:v>
                </c:pt>
                <c:pt idx="4">
                  <c:v>46</c:v>
                </c:pt>
                <c:pt idx="5">
                  <c:v>53</c:v>
                </c:pt>
                <c:pt idx="6">
                  <c:v>53.1</c:v>
                </c:pt>
                <c:pt idx="7">
                  <c:v>53.3</c:v>
                </c:pt>
                <c:pt idx="8">
                  <c:v>53.1</c:v>
                </c:pt>
                <c:pt idx="9">
                  <c:v>54.2</c:v>
                </c:pt>
                <c:pt idx="10">
                  <c:v>50.1</c:v>
                </c:pt>
                <c:pt idx="11">
                  <c:v>51.5</c:v>
                </c:pt>
                <c:pt idx="12">
                  <c:v>51</c:v>
                </c:pt>
                <c:pt idx="13">
                  <c:v>52.8</c:v>
                </c:pt>
                <c:pt idx="14">
                  <c:v>51.4</c:v>
                </c:pt>
                <c:pt idx="15">
                  <c:v>53.4</c:v>
                </c:pt>
                <c:pt idx="16">
                  <c:v>55.3</c:v>
                </c:pt>
                <c:pt idx="17">
                  <c:v>51.2</c:v>
                </c:pt>
                <c:pt idx="18">
                  <c:v>55.5</c:v>
                </c:pt>
                <c:pt idx="19">
                  <c:v>50.5</c:v>
                </c:pt>
                <c:pt idx="20">
                  <c:v>74.099999999999994</c:v>
                </c:pt>
                <c:pt idx="21">
                  <c:v>73.900000000000006</c:v>
                </c:pt>
                <c:pt idx="22">
                  <c:v>75.2</c:v>
                </c:pt>
                <c:pt idx="23">
                  <c:v>74.7</c:v>
                </c:pt>
                <c:pt idx="24">
                  <c:v>73.7</c:v>
                </c:pt>
                <c:pt idx="25">
                  <c:v>88.8</c:v>
                </c:pt>
                <c:pt idx="26">
                  <c:v>87.3</c:v>
                </c:pt>
                <c:pt idx="27">
                  <c:v>88.6</c:v>
                </c:pt>
                <c:pt idx="28">
                  <c:v>88</c:v>
                </c:pt>
                <c:pt idx="29">
                  <c:v>89.9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5-439F-B43D-A4487A11952B}"/>
            </c:ext>
          </c:extLst>
        </c:ser>
        <c:ser>
          <c:idx val="2"/>
          <c:order val="2"/>
          <c:tx>
            <c:strRef>
              <c:f>'PARITY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Accuracy'!$F$76:$F$105</c:f>
              <c:numCache>
                <c:formatCode>General</c:formatCode>
                <c:ptCount val="30"/>
                <c:pt idx="0">
                  <c:v>48.1</c:v>
                </c:pt>
                <c:pt idx="1">
                  <c:v>46.4</c:v>
                </c:pt>
                <c:pt idx="2">
                  <c:v>47.9</c:v>
                </c:pt>
                <c:pt idx="3">
                  <c:v>46.4</c:v>
                </c:pt>
                <c:pt idx="4">
                  <c:v>46.8</c:v>
                </c:pt>
                <c:pt idx="5">
                  <c:v>52.4</c:v>
                </c:pt>
                <c:pt idx="6">
                  <c:v>50.4</c:v>
                </c:pt>
                <c:pt idx="7">
                  <c:v>49.8</c:v>
                </c:pt>
                <c:pt idx="8">
                  <c:v>50.6</c:v>
                </c:pt>
                <c:pt idx="9">
                  <c:v>49.8</c:v>
                </c:pt>
                <c:pt idx="10">
                  <c:v>48</c:v>
                </c:pt>
                <c:pt idx="11">
                  <c:v>50</c:v>
                </c:pt>
                <c:pt idx="12">
                  <c:v>50.9</c:v>
                </c:pt>
                <c:pt idx="13">
                  <c:v>49.4</c:v>
                </c:pt>
                <c:pt idx="14">
                  <c:v>50.6</c:v>
                </c:pt>
                <c:pt idx="15">
                  <c:v>62.6</c:v>
                </c:pt>
                <c:pt idx="16">
                  <c:v>64.400000000000006</c:v>
                </c:pt>
                <c:pt idx="17">
                  <c:v>63.9</c:v>
                </c:pt>
                <c:pt idx="18">
                  <c:v>63.5</c:v>
                </c:pt>
                <c:pt idx="19">
                  <c:v>65</c:v>
                </c:pt>
                <c:pt idx="20">
                  <c:v>75.900000000000006</c:v>
                </c:pt>
                <c:pt idx="21">
                  <c:v>75.900000000000006</c:v>
                </c:pt>
                <c:pt idx="22">
                  <c:v>76.2</c:v>
                </c:pt>
                <c:pt idx="23">
                  <c:v>76.099999999999994</c:v>
                </c:pt>
                <c:pt idx="24">
                  <c:v>74</c:v>
                </c:pt>
                <c:pt idx="25">
                  <c:v>80.599999999999994</c:v>
                </c:pt>
                <c:pt idx="26">
                  <c:v>78.599999999999994</c:v>
                </c:pt>
                <c:pt idx="27">
                  <c:v>80.7</c:v>
                </c:pt>
                <c:pt idx="28">
                  <c:v>80.099999999999994</c:v>
                </c:pt>
                <c:pt idx="29">
                  <c:v>79.3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35-439F-B43D-A4487A11952B}"/>
            </c:ext>
          </c:extLst>
        </c:ser>
        <c:ser>
          <c:idx val="3"/>
          <c:order val="3"/>
          <c:tx>
            <c:strRef>
              <c:f>'PARITY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'PARITY Accuracy'!$G$76:$G$105</c:f>
              <c:numCache>
                <c:formatCode>General</c:formatCode>
                <c:ptCount val="30"/>
                <c:pt idx="0">
                  <c:v>53.23</c:v>
                </c:pt>
                <c:pt idx="1">
                  <c:v>52.63</c:v>
                </c:pt>
                <c:pt idx="2">
                  <c:v>65.52</c:v>
                </c:pt>
                <c:pt idx="3">
                  <c:v>48.89</c:v>
                </c:pt>
                <c:pt idx="4">
                  <c:v>57.83</c:v>
                </c:pt>
                <c:pt idx="5">
                  <c:v>48.2</c:v>
                </c:pt>
                <c:pt idx="6">
                  <c:v>50.3</c:v>
                </c:pt>
                <c:pt idx="7">
                  <c:v>50.7</c:v>
                </c:pt>
                <c:pt idx="8">
                  <c:v>49.7</c:v>
                </c:pt>
                <c:pt idx="9">
                  <c:v>51.3</c:v>
                </c:pt>
                <c:pt idx="10">
                  <c:v>47.7</c:v>
                </c:pt>
                <c:pt idx="11">
                  <c:v>49.9</c:v>
                </c:pt>
                <c:pt idx="12">
                  <c:v>50.7</c:v>
                </c:pt>
                <c:pt idx="13">
                  <c:v>49.3</c:v>
                </c:pt>
                <c:pt idx="14">
                  <c:v>50.6</c:v>
                </c:pt>
                <c:pt idx="15">
                  <c:v>61.8</c:v>
                </c:pt>
                <c:pt idx="16">
                  <c:v>58.4</c:v>
                </c:pt>
                <c:pt idx="17">
                  <c:v>61.1</c:v>
                </c:pt>
                <c:pt idx="18">
                  <c:v>63.2</c:v>
                </c:pt>
                <c:pt idx="19">
                  <c:v>60.2</c:v>
                </c:pt>
                <c:pt idx="20">
                  <c:v>70.2</c:v>
                </c:pt>
                <c:pt idx="21">
                  <c:v>69.3</c:v>
                </c:pt>
                <c:pt idx="22">
                  <c:v>67.599999999999994</c:v>
                </c:pt>
                <c:pt idx="23">
                  <c:v>69.099999999999994</c:v>
                </c:pt>
                <c:pt idx="24">
                  <c:v>68.7</c:v>
                </c:pt>
                <c:pt idx="25">
                  <c:v>80.400000000000006</c:v>
                </c:pt>
                <c:pt idx="26">
                  <c:v>77.3</c:v>
                </c:pt>
                <c:pt idx="27">
                  <c:v>80.2</c:v>
                </c:pt>
                <c:pt idx="28">
                  <c:v>80.099999999999994</c:v>
                </c:pt>
                <c:pt idx="29">
                  <c:v>79.900000000000006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935-439F-B43D-A4487A119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61.43</c:v>
                </c:pt>
                <c:pt idx="6">
                  <c:v>52.86</c:v>
                </c:pt>
                <c:pt idx="7">
                  <c:v>57.27</c:v>
                </c:pt>
                <c:pt idx="8">
                  <c:v>54.81</c:v>
                </c:pt>
                <c:pt idx="9">
                  <c:v>55.56</c:v>
                </c:pt>
                <c:pt idx="10">
                  <c:v>41.77</c:v>
                </c:pt>
                <c:pt idx="11">
                  <c:v>44.44</c:v>
                </c:pt>
                <c:pt idx="12">
                  <c:v>46.51</c:v>
                </c:pt>
                <c:pt idx="13">
                  <c:v>46.94</c:v>
                </c:pt>
                <c:pt idx="14">
                  <c:v>46.4</c:v>
                </c:pt>
                <c:pt idx="15">
                  <c:v>58.88</c:v>
                </c:pt>
                <c:pt idx="16">
                  <c:v>61.44</c:v>
                </c:pt>
                <c:pt idx="17">
                  <c:v>62.69</c:v>
                </c:pt>
                <c:pt idx="18">
                  <c:v>61.86</c:v>
                </c:pt>
                <c:pt idx="19">
                  <c:v>61.84</c:v>
                </c:pt>
                <c:pt idx="20">
                  <c:v>66.94</c:v>
                </c:pt>
                <c:pt idx="21">
                  <c:v>64.290000000000006</c:v>
                </c:pt>
                <c:pt idx="22">
                  <c:v>66.319999999999993</c:v>
                </c:pt>
                <c:pt idx="23">
                  <c:v>64.180000000000007</c:v>
                </c:pt>
                <c:pt idx="24">
                  <c:v>63.87</c:v>
                </c:pt>
                <c:pt idx="25">
                  <c:v>72.819999999999993</c:v>
                </c:pt>
                <c:pt idx="26">
                  <c:v>71.06</c:v>
                </c:pt>
                <c:pt idx="27">
                  <c:v>74.349999999999994</c:v>
                </c:pt>
                <c:pt idx="28">
                  <c:v>74.819999999999993</c:v>
                </c:pt>
                <c:pt idx="29">
                  <c:v>72.760000000000005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C-4BF3-A17B-7207E6BBEDA2}"/>
            </c:ext>
          </c:extLst>
        </c:ser>
        <c:ser>
          <c:idx val="1"/>
          <c:order val="1"/>
          <c:tx>
            <c:strRef>
              <c:f>'PARITY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52.57</c:v>
                </c:pt>
                <c:pt idx="6">
                  <c:v>49.7</c:v>
                </c:pt>
                <c:pt idx="7">
                  <c:v>49.52</c:v>
                </c:pt>
                <c:pt idx="8">
                  <c:v>48.98</c:v>
                </c:pt>
                <c:pt idx="9">
                  <c:v>47.36</c:v>
                </c:pt>
                <c:pt idx="10">
                  <c:v>54.08</c:v>
                </c:pt>
                <c:pt idx="11">
                  <c:v>54.95</c:v>
                </c:pt>
                <c:pt idx="12">
                  <c:v>55.51</c:v>
                </c:pt>
                <c:pt idx="13">
                  <c:v>56.97</c:v>
                </c:pt>
                <c:pt idx="14">
                  <c:v>55.79</c:v>
                </c:pt>
                <c:pt idx="15">
                  <c:v>66.099999999999994</c:v>
                </c:pt>
                <c:pt idx="16">
                  <c:v>67.400000000000006</c:v>
                </c:pt>
                <c:pt idx="17">
                  <c:v>64.459999999999994</c:v>
                </c:pt>
                <c:pt idx="18">
                  <c:v>69.8</c:v>
                </c:pt>
                <c:pt idx="19">
                  <c:v>67.099999999999994</c:v>
                </c:pt>
                <c:pt idx="20">
                  <c:v>75.3</c:v>
                </c:pt>
                <c:pt idx="21">
                  <c:v>74.8</c:v>
                </c:pt>
                <c:pt idx="22">
                  <c:v>76.099999999999994</c:v>
                </c:pt>
                <c:pt idx="23">
                  <c:v>77</c:v>
                </c:pt>
                <c:pt idx="24">
                  <c:v>75.7</c:v>
                </c:pt>
                <c:pt idx="25">
                  <c:v>88</c:v>
                </c:pt>
                <c:pt idx="26">
                  <c:v>85.8</c:v>
                </c:pt>
                <c:pt idx="27">
                  <c:v>87.4</c:v>
                </c:pt>
                <c:pt idx="28">
                  <c:v>86.7</c:v>
                </c:pt>
                <c:pt idx="29">
                  <c:v>88.7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C-4BF3-A17B-7207E6BBEDA2}"/>
            </c:ext>
          </c:extLst>
        </c:ser>
        <c:ser>
          <c:idx val="2"/>
          <c:order val="2"/>
          <c:tx>
            <c:strRef>
              <c:f>'PARITY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52.3</c:v>
                </c:pt>
                <c:pt idx="6">
                  <c:v>50.2</c:v>
                </c:pt>
                <c:pt idx="7">
                  <c:v>49.4</c:v>
                </c:pt>
                <c:pt idx="8">
                  <c:v>50.7</c:v>
                </c:pt>
                <c:pt idx="9">
                  <c:v>49.4</c:v>
                </c:pt>
                <c:pt idx="10">
                  <c:v>48</c:v>
                </c:pt>
                <c:pt idx="11">
                  <c:v>50</c:v>
                </c:pt>
                <c:pt idx="12">
                  <c:v>50.6</c:v>
                </c:pt>
                <c:pt idx="13">
                  <c:v>49.5</c:v>
                </c:pt>
                <c:pt idx="14">
                  <c:v>50.6</c:v>
                </c:pt>
                <c:pt idx="15">
                  <c:v>62.8</c:v>
                </c:pt>
                <c:pt idx="16">
                  <c:v>63.6</c:v>
                </c:pt>
                <c:pt idx="17">
                  <c:v>62.2</c:v>
                </c:pt>
                <c:pt idx="18">
                  <c:v>64.599999999999994</c:v>
                </c:pt>
                <c:pt idx="19">
                  <c:v>64.3</c:v>
                </c:pt>
                <c:pt idx="20">
                  <c:v>73.7</c:v>
                </c:pt>
                <c:pt idx="21">
                  <c:v>74.5</c:v>
                </c:pt>
                <c:pt idx="22">
                  <c:v>74.900000000000006</c:v>
                </c:pt>
                <c:pt idx="23">
                  <c:v>74.400000000000006</c:v>
                </c:pt>
                <c:pt idx="24">
                  <c:v>73.400000000000006</c:v>
                </c:pt>
                <c:pt idx="25">
                  <c:v>77</c:v>
                </c:pt>
                <c:pt idx="26">
                  <c:v>75.400000000000006</c:v>
                </c:pt>
                <c:pt idx="27">
                  <c:v>74.8</c:v>
                </c:pt>
                <c:pt idx="28">
                  <c:v>77.900000000000006</c:v>
                </c:pt>
                <c:pt idx="29">
                  <c:v>75.099999999999994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C-4BF3-A17B-7207E6BBEDA2}"/>
            </c:ext>
          </c:extLst>
        </c:ser>
        <c:ser>
          <c:idx val="3"/>
          <c:order val="3"/>
          <c:tx>
            <c:strRef>
              <c:f>'PARITY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40.96</c:v>
                </c:pt>
                <c:pt idx="6">
                  <c:v>42.25</c:v>
                </c:pt>
                <c:pt idx="7">
                  <c:v>38.99</c:v>
                </c:pt>
                <c:pt idx="8">
                  <c:v>39.92</c:v>
                </c:pt>
                <c:pt idx="9">
                  <c:v>38.21</c:v>
                </c:pt>
                <c:pt idx="10">
                  <c:v>47.7</c:v>
                </c:pt>
                <c:pt idx="11">
                  <c:v>50.1</c:v>
                </c:pt>
                <c:pt idx="12">
                  <c:v>50.9</c:v>
                </c:pt>
                <c:pt idx="13">
                  <c:v>49.7</c:v>
                </c:pt>
                <c:pt idx="14">
                  <c:v>50.8</c:v>
                </c:pt>
                <c:pt idx="15">
                  <c:v>56.81</c:v>
                </c:pt>
                <c:pt idx="16">
                  <c:v>55.87</c:v>
                </c:pt>
                <c:pt idx="17">
                  <c:v>54.61</c:v>
                </c:pt>
                <c:pt idx="18">
                  <c:v>57.47</c:v>
                </c:pt>
                <c:pt idx="19">
                  <c:v>54.32</c:v>
                </c:pt>
                <c:pt idx="20">
                  <c:v>67.2</c:v>
                </c:pt>
                <c:pt idx="21">
                  <c:v>67.84</c:v>
                </c:pt>
                <c:pt idx="22">
                  <c:v>65.87</c:v>
                </c:pt>
                <c:pt idx="23">
                  <c:v>66.430000000000007</c:v>
                </c:pt>
                <c:pt idx="24">
                  <c:v>66.17</c:v>
                </c:pt>
                <c:pt idx="25">
                  <c:v>82.5</c:v>
                </c:pt>
                <c:pt idx="26">
                  <c:v>79</c:v>
                </c:pt>
                <c:pt idx="27">
                  <c:v>80</c:v>
                </c:pt>
                <c:pt idx="28">
                  <c:v>81.180000000000007</c:v>
                </c:pt>
                <c:pt idx="29">
                  <c:v>79.400000000000006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4C-4BF3-A17B-7207E6BBE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Accuracy'!$D$148:$D$177</c:f>
              <c:numCache>
                <c:formatCode>General</c:formatCode>
                <c:ptCount val="30"/>
                <c:pt idx="0">
                  <c:v>49.9</c:v>
                </c:pt>
                <c:pt idx="1">
                  <c:v>51.75</c:v>
                </c:pt>
                <c:pt idx="2">
                  <c:v>51.91</c:v>
                </c:pt>
                <c:pt idx="3">
                  <c:v>52.66</c:v>
                </c:pt>
                <c:pt idx="4">
                  <c:v>51.65</c:v>
                </c:pt>
                <c:pt idx="5">
                  <c:v>47.7</c:v>
                </c:pt>
                <c:pt idx="6">
                  <c:v>49.9</c:v>
                </c:pt>
                <c:pt idx="7">
                  <c:v>50.8</c:v>
                </c:pt>
                <c:pt idx="8">
                  <c:v>49.4</c:v>
                </c:pt>
                <c:pt idx="9">
                  <c:v>50.7</c:v>
                </c:pt>
                <c:pt idx="10">
                  <c:v>44.3</c:v>
                </c:pt>
                <c:pt idx="11">
                  <c:v>46.8</c:v>
                </c:pt>
                <c:pt idx="12">
                  <c:v>47.3</c:v>
                </c:pt>
                <c:pt idx="13">
                  <c:v>46.2</c:v>
                </c:pt>
                <c:pt idx="14">
                  <c:v>45.6</c:v>
                </c:pt>
                <c:pt idx="15">
                  <c:v>47.7</c:v>
                </c:pt>
                <c:pt idx="16">
                  <c:v>50.1</c:v>
                </c:pt>
                <c:pt idx="17">
                  <c:v>50.8</c:v>
                </c:pt>
                <c:pt idx="18">
                  <c:v>49.6</c:v>
                </c:pt>
                <c:pt idx="19">
                  <c:v>50.4</c:v>
                </c:pt>
                <c:pt idx="20">
                  <c:v>68.3</c:v>
                </c:pt>
                <c:pt idx="21">
                  <c:v>67.400000000000006</c:v>
                </c:pt>
                <c:pt idx="22">
                  <c:v>68.8</c:v>
                </c:pt>
                <c:pt idx="23">
                  <c:v>70.599999999999994</c:v>
                </c:pt>
                <c:pt idx="24">
                  <c:v>66.3</c:v>
                </c:pt>
                <c:pt idx="25">
                  <c:v>74.3</c:v>
                </c:pt>
                <c:pt idx="26">
                  <c:v>72.7</c:v>
                </c:pt>
                <c:pt idx="27">
                  <c:v>75.2</c:v>
                </c:pt>
                <c:pt idx="28">
                  <c:v>76.3</c:v>
                </c:pt>
                <c:pt idx="29">
                  <c:v>74.8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9-4F18-852D-40F6275E80CE}"/>
            </c:ext>
          </c:extLst>
        </c:ser>
        <c:ser>
          <c:idx val="1"/>
          <c:order val="1"/>
          <c:tx>
            <c:strRef>
              <c:f>'PARITY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Accuracy'!$E$148:$E$177</c:f>
              <c:numCache>
                <c:formatCode>General</c:formatCode>
                <c:ptCount val="30"/>
                <c:pt idx="0">
                  <c:v>50.5</c:v>
                </c:pt>
                <c:pt idx="1">
                  <c:v>48.1</c:v>
                </c:pt>
                <c:pt idx="2">
                  <c:v>48.3</c:v>
                </c:pt>
                <c:pt idx="3">
                  <c:v>51</c:v>
                </c:pt>
                <c:pt idx="4">
                  <c:v>48.3</c:v>
                </c:pt>
                <c:pt idx="5">
                  <c:v>53.5</c:v>
                </c:pt>
                <c:pt idx="6">
                  <c:v>52.7</c:v>
                </c:pt>
                <c:pt idx="7">
                  <c:v>52.4</c:v>
                </c:pt>
                <c:pt idx="8">
                  <c:v>55.2</c:v>
                </c:pt>
                <c:pt idx="9">
                  <c:v>55.2</c:v>
                </c:pt>
                <c:pt idx="10">
                  <c:v>50.2</c:v>
                </c:pt>
                <c:pt idx="11">
                  <c:v>49.9</c:v>
                </c:pt>
                <c:pt idx="12">
                  <c:v>52.4</c:v>
                </c:pt>
                <c:pt idx="13">
                  <c:v>52</c:v>
                </c:pt>
                <c:pt idx="14">
                  <c:v>49.4</c:v>
                </c:pt>
                <c:pt idx="15">
                  <c:v>59.4</c:v>
                </c:pt>
                <c:pt idx="16">
                  <c:v>56.8</c:v>
                </c:pt>
                <c:pt idx="17">
                  <c:v>55.2</c:v>
                </c:pt>
                <c:pt idx="18">
                  <c:v>58.4</c:v>
                </c:pt>
                <c:pt idx="19">
                  <c:v>54.5</c:v>
                </c:pt>
                <c:pt idx="20">
                  <c:v>73</c:v>
                </c:pt>
                <c:pt idx="21">
                  <c:v>71.5</c:v>
                </c:pt>
                <c:pt idx="22">
                  <c:v>73.5</c:v>
                </c:pt>
                <c:pt idx="23">
                  <c:v>72.7</c:v>
                </c:pt>
                <c:pt idx="24">
                  <c:v>72</c:v>
                </c:pt>
                <c:pt idx="25">
                  <c:v>85.2</c:v>
                </c:pt>
                <c:pt idx="26">
                  <c:v>81</c:v>
                </c:pt>
                <c:pt idx="27">
                  <c:v>83.3</c:v>
                </c:pt>
                <c:pt idx="28">
                  <c:v>83.8</c:v>
                </c:pt>
                <c:pt idx="29">
                  <c:v>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9-4F18-852D-40F6275E80CE}"/>
            </c:ext>
          </c:extLst>
        </c:ser>
        <c:ser>
          <c:idx val="2"/>
          <c:order val="2"/>
          <c:tx>
            <c:strRef>
              <c:f>'PARITY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Accuracy'!$F$148:$F$177</c:f>
              <c:numCache>
                <c:formatCode>General</c:formatCode>
                <c:ptCount val="30"/>
                <c:pt idx="0">
                  <c:v>50.9</c:v>
                </c:pt>
                <c:pt idx="1">
                  <c:v>51</c:v>
                </c:pt>
                <c:pt idx="2">
                  <c:v>48.6</c:v>
                </c:pt>
                <c:pt idx="3">
                  <c:v>49.3</c:v>
                </c:pt>
                <c:pt idx="4">
                  <c:v>49.3</c:v>
                </c:pt>
                <c:pt idx="5">
                  <c:v>53.9</c:v>
                </c:pt>
                <c:pt idx="6">
                  <c:v>53.5</c:v>
                </c:pt>
                <c:pt idx="7">
                  <c:v>50.5</c:v>
                </c:pt>
                <c:pt idx="8">
                  <c:v>52.9</c:v>
                </c:pt>
                <c:pt idx="9">
                  <c:v>51.2</c:v>
                </c:pt>
                <c:pt idx="10">
                  <c:v>48.9</c:v>
                </c:pt>
                <c:pt idx="11">
                  <c:v>51.5</c:v>
                </c:pt>
                <c:pt idx="12">
                  <c:v>51.9</c:v>
                </c:pt>
                <c:pt idx="13">
                  <c:v>50.25</c:v>
                </c:pt>
                <c:pt idx="14">
                  <c:v>52</c:v>
                </c:pt>
                <c:pt idx="15">
                  <c:v>68.400000000000006</c:v>
                </c:pt>
                <c:pt idx="16">
                  <c:v>67.2</c:v>
                </c:pt>
                <c:pt idx="17">
                  <c:v>68.599999999999994</c:v>
                </c:pt>
                <c:pt idx="18">
                  <c:v>70.3</c:v>
                </c:pt>
                <c:pt idx="19">
                  <c:v>68.400000000000006</c:v>
                </c:pt>
                <c:pt idx="20">
                  <c:v>77</c:v>
                </c:pt>
                <c:pt idx="21">
                  <c:v>76.2</c:v>
                </c:pt>
                <c:pt idx="22">
                  <c:v>76.3</c:v>
                </c:pt>
                <c:pt idx="23">
                  <c:v>75.400000000000006</c:v>
                </c:pt>
                <c:pt idx="24">
                  <c:v>73.400000000000006</c:v>
                </c:pt>
                <c:pt idx="25">
                  <c:v>78</c:v>
                </c:pt>
                <c:pt idx="26">
                  <c:v>77.599999999999994</c:v>
                </c:pt>
                <c:pt idx="27">
                  <c:v>79.3</c:v>
                </c:pt>
                <c:pt idx="28">
                  <c:v>79.2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9-4F18-852D-40F6275E80CE}"/>
            </c:ext>
          </c:extLst>
        </c:ser>
        <c:ser>
          <c:idx val="3"/>
          <c:order val="3"/>
          <c:tx>
            <c:strRef>
              <c:f>'PARITY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Accuracy'!$G$148:$G$177</c:f>
              <c:numCache>
                <c:formatCode>General</c:formatCode>
                <c:ptCount val="30"/>
                <c:pt idx="0">
                  <c:v>47.2</c:v>
                </c:pt>
                <c:pt idx="1">
                  <c:v>49.8</c:v>
                </c:pt>
                <c:pt idx="2">
                  <c:v>50.4</c:v>
                </c:pt>
                <c:pt idx="3">
                  <c:v>49.5</c:v>
                </c:pt>
                <c:pt idx="4">
                  <c:v>50.9</c:v>
                </c:pt>
                <c:pt idx="5">
                  <c:v>56.3</c:v>
                </c:pt>
                <c:pt idx="6">
                  <c:v>55.7</c:v>
                </c:pt>
                <c:pt idx="7">
                  <c:v>56.4</c:v>
                </c:pt>
                <c:pt idx="8">
                  <c:v>58.5</c:v>
                </c:pt>
                <c:pt idx="9">
                  <c:v>59</c:v>
                </c:pt>
                <c:pt idx="10">
                  <c:v>47.2</c:v>
                </c:pt>
                <c:pt idx="11">
                  <c:v>49.7</c:v>
                </c:pt>
                <c:pt idx="12">
                  <c:v>50.3</c:v>
                </c:pt>
                <c:pt idx="13">
                  <c:v>49.7</c:v>
                </c:pt>
                <c:pt idx="14">
                  <c:v>50.4</c:v>
                </c:pt>
                <c:pt idx="15">
                  <c:v>61.2</c:v>
                </c:pt>
                <c:pt idx="16">
                  <c:v>58</c:v>
                </c:pt>
                <c:pt idx="17">
                  <c:v>58.6</c:v>
                </c:pt>
                <c:pt idx="18">
                  <c:v>61.9</c:v>
                </c:pt>
                <c:pt idx="19">
                  <c:v>59.8</c:v>
                </c:pt>
                <c:pt idx="20">
                  <c:v>72.900000000000006</c:v>
                </c:pt>
                <c:pt idx="21">
                  <c:v>70.099999999999994</c:v>
                </c:pt>
                <c:pt idx="22">
                  <c:v>68.5</c:v>
                </c:pt>
                <c:pt idx="23">
                  <c:v>67.5</c:v>
                </c:pt>
                <c:pt idx="24">
                  <c:v>69.400000000000006</c:v>
                </c:pt>
                <c:pt idx="25">
                  <c:v>81.91</c:v>
                </c:pt>
                <c:pt idx="26">
                  <c:v>78.56</c:v>
                </c:pt>
                <c:pt idx="27">
                  <c:v>80.099999999999994</c:v>
                </c:pt>
                <c:pt idx="28">
                  <c:v>81.44</c:v>
                </c:pt>
                <c:pt idx="29">
                  <c:v>78.67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9-4F18-852D-40F6275E8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Accuracy'!$D$184:$D$213</c:f>
              <c:numCache>
                <c:formatCode>General</c:formatCode>
                <c:ptCount val="30"/>
                <c:pt idx="0">
                  <c:v>47.7</c:v>
                </c:pt>
                <c:pt idx="1">
                  <c:v>48.3</c:v>
                </c:pt>
                <c:pt idx="2">
                  <c:v>49.8</c:v>
                </c:pt>
                <c:pt idx="3">
                  <c:v>49.2</c:v>
                </c:pt>
                <c:pt idx="4">
                  <c:v>50.9</c:v>
                </c:pt>
                <c:pt idx="5">
                  <c:v>43.4</c:v>
                </c:pt>
                <c:pt idx="6">
                  <c:v>44.5</c:v>
                </c:pt>
                <c:pt idx="7">
                  <c:v>45</c:v>
                </c:pt>
                <c:pt idx="8">
                  <c:v>44.2</c:v>
                </c:pt>
                <c:pt idx="9">
                  <c:v>44.1</c:v>
                </c:pt>
                <c:pt idx="10">
                  <c:v>43.1</c:v>
                </c:pt>
                <c:pt idx="11">
                  <c:v>46.8</c:v>
                </c:pt>
                <c:pt idx="12">
                  <c:v>45.3</c:v>
                </c:pt>
                <c:pt idx="13">
                  <c:v>45.5</c:v>
                </c:pt>
                <c:pt idx="14">
                  <c:v>45.5</c:v>
                </c:pt>
                <c:pt idx="15">
                  <c:v>42.4</c:v>
                </c:pt>
                <c:pt idx="16">
                  <c:v>43</c:v>
                </c:pt>
                <c:pt idx="17">
                  <c:v>45</c:v>
                </c:pt>
                <c:pt idx="18">
                  <c:v>45.6</c:v>
                </c:pt>
                <c:pt idx="19">
                  <c:v>42.1</c:v>
                </c:pt>
                <c:pt idx="20">
                  <c:v>47.9</c:v>
                </c:pt>
                <c:pt idx="21">
                  <c:v>46.9</c:v>
                </c:pt>
                <c:pt idx="22">
                  <c:v>47.7</c:v>
                </c:pt>
                <c:pt idx="23">
                  <c:v>48.8</c:v>
                </c:pt>
                <c:pt idx="24">
                  <c:v>46.4</c:v>
                </c:pt>
                <c:pt idx="25">
                  <c:v>48.3</c:v>
                </c:pt>
                <c:pt idx="26">
                  <c:v>47.1</c:v>
                </c:pt>
                <c:pt idx="27">
                  <c:v>52</c:v>
                </c:pt>
                <c:pt idx="28">
                  <c:v>51.3</c:v>
                </c:pt>
                <c:pt idx="29">
                  <c:v>48.8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B-4BD3-867B-9422AECC59B1}"/>
            </c:ext>
          </c:extLst>
        </c:ser>
        <c:ser>
          <c:idx val="1"/>
          <c:order val="1"/>
          <c:tx>
            <c:strRef>
              <c:f>'PARITY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Accuracy'!$E$184:$E$213</c:f>
              <c:numCache>
                <c:formatCode>General</c:formatCode>
                <c:ptCount val="30"/>
                <c:pt idx="0">
                  <c:v>50.3</c:v>
                </c:pt>
                <c:pt idx="1">
                  <c:v>47.9</c:v>
                </c:pt>
                <c:pt idx="2">
                  <c:v>50.7</c:v>
                </c:pt>
                <c:pt idx="3">
                  <c:v>49.5</c:v>
                </c:pt>
                <c:pt idx="4">
                  <c:v>49.7</c:v>
                </c:pt>
                <c:pt idx="5">
                  <c:v>47.4</c:v>
                </c:pt>
                <c:pt idx="6">
                  <c:v>45.2</c:v>
                </c:pt>
                <c:pt idx="7">
                  <c:v>52.6</c:v>
                </c:pt>
                <c:pt idx="8">
                  <c:v>49</c:v>
                </c:pt>
                <c:pt idx="9">
                  <c:v>48.8</c:v>
                </c:pt>
                <c:pt idx="10">
                  <c:v>46.9</c:v>
                </c:pt>
                <c:pt idx="11">
                  <c:v>49.5</c:v>
                </c:pt>
                <c:pt idx="12">
                  <c:v>50.9</c:v>
                </c:pt>
                <c:pt idx="13">
                  <c:v>51.7</c:v>
                </c:pt>
                <c:pt idx="14">
                  <c:v>47.6</c:v>
                </c:pt>
                <c:pt idx="15">
                  <c:v>48.8</c:v>
                </c:pt>
                <c:pt idx="16">
                  <c:v>48.9</c:v>
                </c:pt>
                <c:pt idx="17">
                  <c:v>52.7</c:v>
                </c:pt>
                <c:pt idx="18">
                  <c:v>51.6</c:v>
                </c:pt>
                <c:pt idx="19">
                  <c:v>50.4</c:v>
                </c:pt>
                <c:pt idx="20">
                  <c:v>50.1</c:v>
                </c:pt>
                <c:pt idx="21">
                  <c:v>48</c:v>
                </c:pt>
                <c:pt idx="22">
                  <c:v>49.6</c:v>
                </c:pt>
                <c:pt idx="23">
                  <c:v>52.4</c:v>
                </c:pt>
                <c:pt idx="24">
                  <c:v>51.8</c:v>
                </c:pt>
                <c:pt idx="25">
                  <c:v>52</c:v>
                </c:pt>
                <c:pt idx="26">
                  <c:v>47.7</c:v>
                </c:pt>
                <c:pt idx="27">
                  <c:v>51.4</c:v>
                </c:pt>
                <c:pt idx="28">
                  <c:v>51.6</c:v>
                </c:pt>
                <c:pt idx="29">
                  <c:v>49.4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2B-4BD3-867B-9422AECC59B1}"/>
            </c:ext>
          </c:extLst>
        </c:ser>
        <c:ser>
          <c:idx val="2"/>
          <c:order val="2"/>
          <c:tx>
            <c:strRef>
              <c:f>'PARITY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Accuracy'!$F$184:$F$213</c:f>
              <c:numCache>
                <c:formatCode>General</c:formatCode>
                <c:ptCount val="30"/>
                <c:pt idx="0">
                  <c:v>48.6</c:v>
                </c:pt>
                <c:pt idx="1">
                  <c:v>50.71</c:v>
                </c:pt>
                <c:pt idx="2">
                  <c:v>48.99</c:v>
                </c:pt>
                <c:pt idx="3">
                  <c:v>48.99</c:v>
                </c:pt>
                <c:pt idx="4">
                  <c:v>50.85</c:v>
                </c:pt>
                <c:pt idx="5">
                  <c:v>50.67</c:v>
                </c:pt>
                <c:pt idx="6">
                  <c:v>49.24</c:v>
                </c:pt>
                <c:pt idx="7">
                  <c:v>50.64</c:v>
                </c:pt>
                <c:pt idx="8">
                  <c:v>48.42</c:v>
                </c:pt>
                <c:pt idx="9">
                  <c:v>47.11</c:v>
                </c:pt>
                <c:pt idx="10">
                  <c:v>50.59</c:v>
                </c:pt>
                <c:pt idx="11">
                  <c:v>53.57</c:v>
                </c:pt>
                <c:pt idx="12">
                  <c:v>53.02</c:v>
                </c:pt>
                <c:pt idx="13">
                  <c:v>51.28</c:v>
                </c:pt>
                <c:pt idx="14">
                  <c:v>50.05</c:v>
                </c:pt>
                <c:pt idx="15">
                  <c:v>52</c:v>
                </c:pt>
                <c:pt idx="16">
                  <c:v>52.4</c:v>
                </c:pt>
                <c:pt idx="17">
                  <c:v>52.9</c:v>
                </c:pt>
                <c:pt idx="18">
                  <c:v>51.6</c:v>
                </c:pt>
                <c:pt idx="19">
                  <c:v>50.4</c:v>
                </c:pt>
                <c:pt idx="20">
                  <c:v>51.85</c:v>
                </c:pt>
                <c:pt idx="21">
                  <c:v>52.05</c:v>
                </c:pt>
                <c:pt idx="22">
                  <c:v>51.9</c:v>
                </c:pt>
                <c:pt idx="23">
                  <c:v>52.3</c:v>
                </c:pt>
                <c:pt idx="24">
                  <c:v>51.5</c:v>
                </c:pt>
                <c:pt idx="25">
                  <c:v>58.2</c:v>
                </c:pt>
                <c:pt idx="26">
                  <c:v>55.7</c:v>
                </c:pt>
                <c:pt idx="27">
                  <c:v>57</c:v>
                </c:pt>
                <c:pt idx="28">
                  <c:v>57.8</c:v>
                </c:pt>
                <c:pt idx="29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2B-4BD3-867B-9422AECC59B1}"/>
            </c:ext>
          </c:extLst>
        </c:ser>
        <c:ser>
          <c:idx val="3"/>
          <c:order val="3"/>
          <c:tx>
            <c:strRef>
              <c:f>'PARITY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Accuracy'!$G$184:$G$213</c:f>
              <c:numCache>
                <c:formatCode>General</c:formatCode>
                <c:ptCount val="30"/>
                <c:pt idx="0">
                  <c:v>45.14</c:v>
                </c:pt>
                <c:pt idx="1">
                  <c:v>45.8</c:v>
                </c:pt>
                <c:pt idx="2">
                  <c:v>47.24</c:v>
                </c:pt>
                <c:pt idx="3">
                  <c:v>48.15</c:v>
                </c:pt>
                <c:pt idx="4">
                  <c:v>48.3</c:v>
                </c:pt>
                <c:pt idx="5">
                  <c:v>51.25</c:v>
                </c:pt>
                <c:pt idx="6">
                  <c:v>50.25</c:v>
                </c:pt>
                <c:pt idx="7">
                  <c:v>51.2</c:v>
                </c:pt>
                <c:pt idx="8">
                  <c:v>49.35</c:v>
                </c:pt>
                <c:pt idx="9">
                  <c:v>51.6</c:v>
                </c:pt>
                <c:pt idx="10">
                  <c:v>43</c:v>
                </c:pt>
                <c:pt idx="11">
                  <c:v>45.8</c:v>
                </c:pt>
                <c:pt idx="12">
                  <c:v>44.1</c:v>
                </c:pt>
                <c:pt idx="13">
                  <c:v>42.1</c:v>
                </c:pt>
                <c:pt idx="14">
                  <c:v>44.7</c:v>
                </c:pt>
                <c:pt idx="15">
                  <c:v>51.5</c:v>
                </c:pt>
                <c:pt idx="16">
                  <c:v>51.6</c:v>
                </c:pt>
                <c:pt idx="17">
                  <c:v>50.3</c:v>
                </c:pt>
                <c:pt idx="18">
                  <c:v>52.4</c:v>
                </c:pt>
                <c:pt idx="19">
                  <c:v>50</c:v>
                </c:pt>
                <c:pt idx="20">
                  <c:v>55.5</c:v>
                </c:pt>
                <c:pt idx="21">
                  <c:v>56.3</c:v>
                </c:pt>
                <c:pt idx="22">
                  <c:v>54.6</c:v>
                </c:pt>
                <c:pt idx="23">
                  <c:v>53.9</c:v>
                </c:pt>
                <c:pt idx="24">
                  <c:v>56.2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2B-4BD3-867B-9422AECC5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PARITY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'PARITY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Accuracy'!$D$220:$D$249</c:f>
              <c:numCache>
                <c:formatCode>General</c:formatCode>
                <c:ptCount val="30"/>
                <c:pt idx="0">
                  <c:v>53.02</c:v>
                </c:pt>
                <c:pt idx="1">
                  <c:v>51.74</c:v>
                </c:pt>
                <c:pt idx="2">
                  <c:v>51.45</c:v>
                </c:pt>
                <c:pt idx="3">
                  <c:v>52.81</c:v>
                </c:pt>
                <c:pt idx="4">
                  <c:v>51.76</c:v>
                </c:pt>
                <c:pt idx="5">
                  <c:v>50.17</c:v>
                </c:pt>
                <c:pt idx="6">
                  <c:v>50.35</c:v>
                </c:pt>
                <c:pt idx="7">
                  <c:v>50</c:v>
                </c:pt>
                <c:pt idx="8">
                  <c:v>50.36</c:v>
                </c:pt>
                <c:pt idx="9">
                  <c:v>48.11</c:v>
                </c:pt>
                <c:pt idx="10">
                  <c:v>50.17</c:v>
                </c:pt>
                <c:pt idx="11">
                  <c:v>48.97</c:v>
                </c:pt>
                <c:pt idx="12">
                  <c:v>52.77</c:v>
                </c:pt>
                <c:pt idx="13">
                  <c:v>48.63</c:v>
                </c:pt>
                <c:pt idx="14">
                  <c:v>51.64</c:v>
                </c:pt>
                <c:pt idx="15">
                  <c:v>52.17</c:v>
                </c:pt>
                <c:pt idx="16">
                  <c:v>51.17</c:v>
                </c:pt>
                <c:pt idx="17">
                  <c:v>47.85</c:v>
                </c:pt>
                <c:pt idx="18">
                  <c:v>51.01</c:v>
                </c:pt>
                <c:pt idx="19">
                  <c:v>50</c:v>
                </c:pt>
                <c:pt idx="20">
                  <c:v>52.65</c:v>
                </c:pt>
                <c:pt idx="21">
                  <c:v>53.35</c:v>
                </c:pt>
                <c:pt idx="22">
                  <c:v>49.86</c:v>
                </c:pt>
                <c:pt idx="23">
                  <c:v>48.46</c:v>
                </c:pt>
                <c:pt idx="24">
                  <c:v>49</c:v>
                </c:pt>
                <c:pt idx="25">
                  <c:v>51.44</c:v>
                </c:pt>
                <c:pt idx="26">
                  <c:v>57.03</c:v>
                </c:pt>
                <c:pt idx="27">
                  <c:v>53.65</c:v>
                </c:pt>
                <c:pt idx="28">
                  <c:v>46.52</c:v>
                </c:pt>
                <c:pt idx="29">
                  <c:v>50.89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9-48E8-9070-68C5825A5B29}"/>
            </c:ext>
          </c:extLst>
        </c:ser>
        <c:ser>
          <c:idx val="1"/>
          <c:order val="1"/>
          <c:tx>
            <c:strRef>
              <c:f>'PARITY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Accuracy'!$E$220:$E$249</c:f>
              <c:numCache>
                <c:formatCode>General</c:formatCode>
                <c:ptCount val="30"/>
                <c:pt idx="0">
                  <c:v>47.22</c:v>
                </c:pt>
                <c:pt idx="1">
                  <c:v>51.12</c:v>
                </c:pt>
                <c:pt idx="2">
                  <c:v>46.73</c:v>
                </c:pt>
                <c:pt idx="3">
                  <c:v>44.09</c:v>
                </c:pt>
                <c:pt idx="4">
                  <c:v>48.86</c:v>
                </c:pt>
                <c:pt idx="5">
                  <c:v>51.78</c:v>
                </c:pt>
                <c:pt idx="6">
                  <c:v>47.68</c:v>
                </c:pt>
                <c:pt idx="7">
                  <c:v>47.66</c:v>
                </c:pt>
                <c:pt idx="8">
                  <c:v>50.29</c:v>
                </c:pt>
                <c:pt idx="9">
                  <c:v>47.34</c:v>
                </c:pt>
                <c:pt idx="10">
                  <c:v>52.05</c:v>
                </c:pt>
                <c:pt idx="11">
                  <c:v>53.98</c:v>
                </c:pt>
                <c:pt idx="12">
                  <c:v>50</c:v>
                </c:pt>
                <c:pt idx="13">
                  <c:v>54.12</c:v>
                </c:pt>
                <c:pt idx="14">
                  <c:v>51.07</c:v>
                </c:pt>
                <c:pt idx="15">
                  <c:v>53.33</c:v>
                </c:pt>
                <c:pt idx="16">
                  <c:v>53.54</c:v>
                </c:pt>
                <c:pt idx="17">
                  <c:v>52.78</c:v>
                </c:pt>
                <c:pt idx="18">
                  <c:v>51.94</c:v>
                </c:pt>
                <c:pt idx="19">
                  <c:v>52.34</c:v>
                </c:pt>
                <c:pt idx="20">
                  <c:v>58.72</c:v>
                </c:pt>
                <c:pt idx="21">
                  <c:v>57.85</c:v>
                </c:pt>
                <c:pt idx="22">
                  <c:v>55.31</c:v>
                </c:pt>
                <c:pt idx="23">
                  <c:v>57.5</c:v>
                </c:pt>
                <c:pt idx="24">
                  <c:v>57.82</c:v>
                </c:pt>
                <c:pt idx="25">
                  <c:v>62.17</c:v>
                </c:pt>
                <c:pt idx="26">
                  <c:v>59.49</c:v>
                </c:pt>
                <c:pt idx="27">
                  <c:v>63.31</c:v>
                </c:pt>
                <c:pt idx="28">
                  <c:v>61.09</c:v>
                </c:pt>
                <c:pt idx="29">
                  <c:v>59.9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9-48E8-9070-68C5825A5B29}"/>
            </c:ext>
          </c:extLst>
        </c:ser>
        <c:ser>
          <c:idx val="2"/>
          <c:order val="2"/>
          <c:tx>
            <c:strRef>
              <c:f>'PARITY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Accuracy'!$F$220:$F$249</c:f>
              <c:numCache>
                <c:formatCode>General</c:formatCode>
                <c:ptCount val="30"/>
                <c:pt idx="0">
                  <c:v>52.15</c:v>
                </c:pt>
                <c:pt idx="1">
                  <c:v>51.35</c:v>
                </c:pt>
                <c:pt idx="2">
                  <c:v>50.38</c:v>
                </c:pt>
                <c:pt idx="3">
                  <c:v>50.82</c:v>
                </c:pt>
                <c:pt idx="4">
                  <c:v>49.34</c:v>
                </c:pt>
                <c:pt idx="5">
                  <c:v>52.75</c:v>
                </c:pt>
                <c:pt idx="6">
                  <c:v>50.6</c:v>
                </c:pt>
                <c:pt idx="7">
                  <c:v>51.07</c:v>
                </c:pt>
                <c:pt idx="8">
                  <c:v>47.11</c:v>
                </c:pt>
                <c:pt idx="9">
                  <c:v>49.38</c:v>
                </c:pt>
                <c:pt idx="10">
                  <c:v>47.49</c:v>
                </c:pt>
                <c:pt idx="11">
                  <c:v>46.98</c:v>
                </c:pt>
                <c:pt idx="12">
                  <c:v>48.03</c:v>
                </c:pt>
                <c:pt idx="13">
                  <c:v>47.82</c:v>
                </c:pt>
                <c:pt idx="14">
                  <c:v>48.66</c:v>
                </c:pt>
                <c:pt idx="15">
                  <c:v>52.23</c:v>
                </c:pt>
                <c:pt idx="16">
                  <c:v>50.51</c:v>
                </c:pt>
                <c:pt idx="17">
                  <c:v>51.16</c:v>
                </c:pt>
                <c:pt idx="18">
                  <c:v>51.66</c:v>
                </c:pt>
                <c:pt idx="19">
                  <c:v>50.66</c:v>
                </c:pt>
                <c:pt idx="20">
                  <c:v>51.98</c:v>
                </c:pt>
                <c:pt idx="21">
                  <c:v>52.35</c:v>
                </c:pt>
                <c:pt idx="22">
                  <c:v>55.96</c:v>
                </c:pt>
                <c:pt idx="23">
                  <c:v>51.07</c:v>
                </c:pt>
                <c:pt idx="24">
                  <c:v>54.26</c:v>
                </c:pt>
                <c:pt idx="25">
                  <c:v>50.36</c:v>
                </c:pt>
                <c:pt idx="26">
                  <c:v>50.06</c:v>
                </c:pt>
                <c:pt idx="27">
                  <c:v>53.33</c:v>
                </c:pt>
                <c:pt idx="28">
                  <c:v>49.6</c:v>
                </c:pt>
                <c:pt idx="29">
                  <c:v>48.44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9-48E8-9070-68C5825A5B29}"/>
            </c:ext>
          </c:extLst>
        </c:ser>
        <c:ser>
          <c:idx val="3"/>
          <c:order val="3"/>
          <c:tx>
            <c:strRef>
              <c:f>'PARITY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'PARITY Accuracy'!$G$220:$G$249</c:f>
              <c:numCache>
                <c:formatCode>General</c:formatCode>
                <c:ptCount val="30"/>
                <c:pt idx="0">
                  <c:v>55.62</c:v>
                </c:pt>
                <c:pt idx="1">
                  <c:v>49.61</c:v>
                </c:pt>
                <c:pt idx="2">
                  <c:v>53.62</c:v>
                </c:pt>
                <c:pt idx="3">
                  <c:v>50.56</c:v>
                </c:pt>
                <c:pt idx="4">
                  <c:v>50.64</c:v>
                </c:pt>
                <c:pt idx="5">
                  <c:v>56.6</c:v>
                </c:pt>
                <c:pt idx="6">
                  <c:v>55.2</c:v>
                </c:pt>
                <c:pt idx="7">
                  <c:v>54.49</c:v>
                </c:pt>
                <c:pt idx="8">
                  <c:v>58.44</c:v>
                </c:pt>
                <c:pt idx="9">
                  <c:v>55.87</c:v>
                </c:pt>
                <c:pt idx="10">
                  <c:v>55.31</c:v>
                </c:pt>
                <c:pt idx="11">
                  <c:v>51.13</c:v>
                </c:pt>
                <c:pt idx="12">
                  <c:v>52.11</c:v>
                </c:pt>
                <c:pt idx="13">
                  <c:v>51.16</c:v>
                </c:pt>
                <c:pt idx="14">
                  <c:v>52.11</c:v>
                </c:pt>
                <c:pt idx="15">
                  <c:v>51.83</c:v>
                </c:pt>
                <c:pt idx="16">
                  <c:v>52.28</c:v>
                </c:pt>
                <c:pt idx="17">
                  <c:v>51.2</c:v>
                </c:pt>
                <c:pt idx="18">
                  <c:v>50.77</c:v>
                </c:pt>
                <c:pt idx="19">
                  <c:v>53.35</c:v>
                </c:pt>
                <c:pt idx="20">
                  <c:v>50.27</c:v>
                </c:pt>
                <c:pt idx="21">
                  <c:v>50.43</c:v>
                </c:pt>
                <c:pt idx="22">
                  <c:v>52.47</c:v>
                </c:pt>
                <c:pt idx="23">
                  <c:v>47.34</c:v>
                </c:pt>
                <c:pt idx="24">
                  <c:v>50.32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9-48E8-9070-68C5825A5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Pattern Matching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91.4</c:v>
                </c:pt>
                <c:pt idx="11">
                  <c:v>90.4</c:v>
                </c:pt>
                <c:pt idx="12">
                  <c:v>91.21</c:v>
                </c:pt>
                <c:pt idx="13">
                  <c:v>93.9</c:v>
                </c:pt>
                <c:pt idx="14">
                  <c:v>94.95</c:v>
                </c:pt>
                <c:pt idx="15">
                  <c:v>93.6</c:v>
                </c:pt>
                <c:pt idx="16">
                  <c:v>93.4</c:v>
                </c:pt>
                <c:pt idx="17">
                  <c:v>94.2</c:v>
                </c:pt>
                <c:pt idx="18">
                  <c:v>95.2</c:v>
                </c:pt>
                <c:pt idx="19">
                  <c:v>94.99</c:v>
                </c:pt>
                <c:pt idx="20">
                  <c:v>93</c:v>
                </c:pt>
                <c:pt idx="21">
                  <c:v>93.9</c:v>
                </c:pt>
                <c:pt idx="22">
                  <c:v>93.8</c:v>
                </c:pt>
                <c:pt idx="23">
                  <c:v>95.2</c:v>
                </c:pt>
                <c:pt idx="24">
                  <c:v>95</c:v>
                </c:pt>
                <c:pt idx="25">
                  <c:v>94.6</c:v>
                </c:pt>
                <c:pt idx="26">
                  <c:v>94.5</c:v>
                </c:pt>
                <c:pt idx="27">
                  <c:v>94.7</c:v>
                </c:pt>
                <c:pt idx="28">
                  <c:v>95.8</c:v>
                </c:pt>
                <c:pt idx="29">
                  <c:v>94.89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F-49F0-B72C-C2CC24D15177}"/>
            </c:ext>
          </c:extLst>
        </c:ser>
        <c:ser>
          <c:idx val="1"/>
          <c:order val="1"/>
          <c:tx>
            <c:strRef>
              <c:f>'Pattern_Matching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Accuracy'!$E$4:$E$33</c:f>
              <c:numCache>
                <c:formatCode>General</c:formatCode>
                <c:ptCount val="30"/>
                <c:pt idx="0">
                  <c:v>51.54</c:v>
                </c:pt>
                <c:pt idx="1">
                  <c:v>51.71</c:v>
                </c:pt>
                <c:pt idx="2">
                  <c:v>48.97</c:v>
                </c:pt>
                <c:pt idx="3">
                  <c:v>52.73</c:v>
                </c:pt>
                <c:pt idx="4">
                  <c:v>46.79</c:v>
                </c:pt>
                <c:pt idx="5">
                  <c:v>67.88</c:v>
                </c:pt>
                <c:pt idx="6">
                  <c:v>67.760000000000005</c:v>
                </c:pt>
                <c:pt idx="7">
                  <c:v>67.319999999999993</c:v>
                </c:pt>
                <c:pt idx="8">
                  <c:v>69.8</c:v>
                </c:pt>
                <c:pt idx="9">
                  <c:v>70.36</c:v>
                </c:pt>
                <c:pt idx="10">
                  <c:v>75</c:v>
                </c:pt>
                <c:pt idx="11">
                  <c:v>77.099999999999994</c:v>
                </c:pt>
                <c:pt idx="12">
                  <c:v>78.900000000000006</c:v>
                </c:pt>
                <c:pt idx="13">
                  <c:v>78.8</c:v>
                </c:pt>
                <c:pt idx="14">
                  <c:v>83.9</c:v>
                </c:pt>
                <c:pt idx="15">
                  <c:v>82.6</c:v>
                </c:pt>
                <c:pt idx="16">
                  <c:v>81.2</c:v>
                </c:pt>
                <c:pt idx="17">
                  <c:v>81.7</c:v>
                </c:pt>
                <c:pt idx="18">
                  <c:v>77.900000000000006</c:v>
                </c:pt>
                <c:pt idx="19">
                  <c:v>79.2</c:v>
                </c:pt>
                <c:pt idx="20">
                  <c:v>93.3</c:v>
                </c:pt>
                <c:pt idx="21">
                  <c:v>92.7</c:v>
                </c:pt>
                <c:pt idx="22">
                  <c:v>93.5</c:v>
                </c:pt>
                <c:pt idx="23">
                  <c:v>94.2</c:v>
                </c:pt>
                <c:pt idx="24">
                  <c:v>94.7</c:v>
                </c:pt>
                <c:pt idx="25">
                  <c:v>93.8</c:v>
                </c:pt>
                <c:pt idx="26">
                  <c:v>92.8</c:v>
                </c:pt>
                <c:pt idx="27">
                  <c:v>93.2</c:v>
                </c:pt>
                <c:pt idx="28">
                  <c:v>95.2</c:v>
                </c:pt>
                <c:pt idx="29">
                  <c:v>94.1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F-49F0-B72C-C2CC24D15177}"/>
            </c:ext>
          </c:extLst>
        </c:ser>
        <c:ser>
          <c:idx val="2"/>
          <c:order val="2"/>
          <c:tx>
            <c:strRef>
              <c:f>'Pattern_Matching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Accuracy'!$F$4:$F$33</c:f>
              <c:numCache>
                <c:formatCode>General</c:formatCode>
                <c:ptCount val="30"/>
                <c:pt idx="0">
                  <c:v>68.2</c:v>
                </c:pt>
                <c:pt idx="1">
                  <c:v>67</c:v>
                </c:pt>
                <c:pt idx="2">
                  <c:v>66.400000000000006</c:v>
                </c:pt>
                <c:pt idx="3">
                  <c:v>63</c:v>
                </c:pt>
                <c:pt idx="4">
                  <c:v>57.41</c:v>
                </c:pt>
                <c:pt idx="5">
                  <c:v>65.3</c:v>
                </c:pt>
                <c:pt idx="6">
                  <c:v>64.2</c:v>
                </c:pt>
                <c:pt idx="7">
                  <c:v>61.3</c:v>
                </c:pt>
                <c:pt idx="8">
                  <c:v>60</c:v>
                </c:pt>
                <c:pt idx="9">
                  <c:v>55.4</c:v>
                </c:pt>
                <c:pt idx="10">
                  <c:v>91.7</c:v>
                </c:pt>
                <c:pt idx="11">
                  <c:v>91.7</c:v>
                </c:pt>
                <c:pt idx="12">
                  <c:v>89.2</c:v>
                </c:pt>
                <c:pt idx="13">
                  <c:v>85.9</c:v>
                </c:pt>
                <c:pt idx="14">
                  <c:v>79</c:v>
                </c:pt>
                <c:pt idx="15">
                  <c:v>91</c:v>
                </c:pt>
                <c:pt idx="16">
                  <c:v>90.9</c:v>
                </c:pt>
                <c:pt idx="17">
                  <c:v>92.1</c:v>
                </c:pt>
                <c:pt idx="18">
                  <c:v>94.4</c:v>
                </c:pt>
                <c:pt idx="19">
                  <c:v>93.7</c:v>
                </c:pt>
                <c:pt idx="20">
                  <c:v>92.4</c:v>
                </c:pt>
                <c:pt idx="21">
                  <c:v>92.7</c:v>
                </c:pt>
                <c:pt idx="22">
                  <c:v>92.4</c:v>
                </c:pt>
                <c:pt idx="23">
                  <c:v>94.1</c:v>
                </c:pt>
                <c:pt idx="24">
                  <c:v>94.5</c:v>
                </c:pt>
                <c:pt idx="25">
                  <c:v>93.3</c:v>
                </c:pt>
                <c:pt idx="26">
                  <c:v>93</c:v>
                </c:pt>
                <c:pt idx="27">
                  <c:v>92.6</c:v>
                </c:pt>
                <c:pt idx="28">
                  <c:v>94.5</c:v>
                </c:pt>
                <c:pt idx="29">
                  <c:v>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3F-49F0-B72C-C2CC24D15177}"/>
            </c:ext>
          </c:extLst>
        </c:ser>
        <c:ser>
          <c:idx val="3"/>
          <c:order val="3"/>
          <c:tx>
            <c:strRef>
              <c:f>'Pattern_Matching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Accuracy'!$G$4:$G$33</c:f>
              <c:numCache>
                <c:formatCode>General</c:formatCode>
                <c:ptCount val="30"/>
                <c:pt idx="0">
                  <c:v>49.9</c:v>
                </c:pt>
                <c:pt idx="1">
                  <c:v>49.6</c:v>
                </c:pt>
                <c:pt idx="2">
                  <c:v>48.2</c:v>
                </c:pt>
                <c:pt idx="3">
                  <c:v>50.3</c:v>
                </c:pt>
                <c:pt idx="4">
                  <c:v>48.6</c:v>
                </c:pt>
                <c:pt idx="5">
                  <c:v>49.9</c:v>
                </c:pt>
                <c:pt idx="6">
                  <c:v>49.6</c:v>
                </c:pt>
                <c:pt idx="7">
                  <c:v>48.2</c:v>
                </c:pt>
                <c:pt idx="8">
                  <c:v>50.3</c:v>
                </c:pt>
                <c:pt idx="9">
                  <c:v>48.6</c:v>
                </c:pt>
                <c:pt idx="10">
                  <c:v>50</c:v>
                </c:pt>
                <c:pt idx="11">
                  <c:v>49.7</c:v>
                </c:pt>
                <c:pt idx="12">
                  <c:v>48.3</c:v>
                </c:pt>
                <c:pt idx="13">
                  <c:v>50.3</c:v>
                </c:pt>
                <c:pt idx="14">
                  <c:v>48.6</c:v>
                </c:pt>
                <c:pt idx="15">
                  <c:v>50.3</c:v>
                </c:pt>
                <c:pt idx="16">
                  <c:v>49.9</c:v>
                </c:pt>
                <c:pt idx="17">
                  <c:v>48.3</c:v>
                </c:pt>
                <c:pt idx="18">
                  <c:v>50.5</c:v>
                </c:pt>
                <c:pt idx="19">
                  <c:v>48.6</c:v>
                </c:pt>
                <c:pt idx="20">
                  <c:v>86.45</c:v>
                </c:pt>
                <c:pt idx="21">
                  <c:v>89.99</c:v>
                </c:pt>
                <c:pt idx="22">
                  <c:v>88.28</c:v>
                </c:pt>
                <c:pt idx="23">
                  <c:v>88.43</c:v>
                </c:pt>
                <c:pt idx="24">
                  <c:v>83.38</c:v>
                </c:pt>
                <c:pt idx="25">
                  <c:v>81.89</c:v>
                </c:pt>
                <c:pt idx="26">
                  <c:v>81.87</c:v>
                </c:pt>
                <c:pt idx="27">
                  <c:v>80.12</c:v>
                </c:pt>
                <c:pt idx="28">
                  <c:v>75.45</c:v>
                </c:pt>
                <c:pt idx="29">
                  <c:v>68.2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3F-49F0-B72C-C2CC24D15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Accuracy'!$D$40:$D$69</c:f>
              <c:numCache>
                <c:formatCode>General</c:formatCode>
                <c:ptCount val="30"/>
                <c:pt idx="0">
                  <c:v>85.7</c:v>
                </c:pt>
                <c:pt idx="1">
                  <c:v>84.4</c:v>
                </c:pt>
                <c:pt idx="2">
                  <c:v>87.8</c:v>
                </c:pt>
                <c:pt idx="3">
                  <c:v>88</c:v>
                </c:pt>
                <c:pt idx="4">
                  <c:v>86.2</c:v>
                </c:pt>
                <c:pt idx="5">
                  <c:v>86.4</c:v>
                </c:pt>
                <c:pt idx="6">
                  <c:v>85.1</c:v>
                </c:pt>
                <c:pt idx="7">
                  <c:v>87</c:v>
                </c:pt>
                <c:pt idx="8">
                  <c:v>87.1</c:v>
                </c:pt>
                <c:pt idx="9">
                  <c:v>84.5</c:v>
                </c:pt>
                <c:pt idx="10">
                  <c:v>83.3</c:v>
                </c:pt>
                <c:pt idx="11">
                  <c:v>83.2</c:v>
                </c:pt>
                <c:pt idx="12">
                  <c:v>87.1</c:v>
                </c:pt>
                <c:pt idx="13">
                  <c:v>88.9</c:v>
                </c:pt>
                <c:pt idx="14">
                  <c:v>89.9</c:v>
                </c:pt>
                <c:pt idx="15">
                  <c:v>89</c:v>
                </c:pt>
                <c:pt idx="16">
                  <c:v>90.6</c:v>
                </c:pt>
                <c:pt idx="17">
                  <c:v>92.6</c:v>
                </c:pt>
                <c:pt idx="18">
                  <c:v>93.9</c:v>
                </c:pt>
                <c:pt idx="19">
                  <c:v>93.2</c:v>
                </c:pt>
                <c:pt idx="20">
                  <c:v>91.3</c:v>
                </c:pt>
                <c:pt idx="21">
                  <c:v>92.1</c:v>
                </c:pt>
                <c:pt idx="22">
                  <c:v>94.1</c:v>
                </c:pt>
                <c:pt idx="23">
                  <c:v>94.7</c:v>
                </c:pt>
                <c:pt idx="24">
                  <c:v>94.2</c:v>
                </c:pt>
                <c:pt idx="25">
                  <c:v>93.8</c:v>
                </c:pt>
                <c:pt idx="26">
                  <c:v>93.6</c:v>
                </c:pt>
                <c:pt idx="27">
                  <c:v>94.2</c:v>
                </c:pt>
                <c:pt idx="28">
                  <c:v>95</c:v>
                </c:pt>
                <c:pt idx="29">
                  <c:v>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15-4176-A620-FA9265EC00E9}"/>
            </c:ext>
          </c:extLst>
        </c:ser>
        <c:ser>
          <c:idx val="1"/>
          <c:order val="1"/>
          <c:tx>
            <c:strRef>
              <c:f>'Pattern_Matching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Accuracy'!$E$40:$E$69</c:f>
              <c:numCache>
                <c:formatCode>General</c:formatCode>
                <c:ptCount val="30"/>
                <c:pt idx="0">
                  <c:v>88.8</c:v>
                </c:pt>
                <c:pt idx="1">
                  <c:v>85.6</c:v>
                </c:pt>
                <c:pt idx="2">
                  <c:v>82.2</c:v>
                </c:pt>
                <c:pt idx="3">
                  <c:v>76.8</c:v>
                </c:pt>
                <c:pt idx="4">
                  <c:v>70.3</c:v>
                </c:pt>
                <c:pt idx="5">
                  <c:v>82.6</c:v>
                </c:pt>
                <c:pt idx="6">
                  <c:v>79.8</c:v>
                </c:pt>
                <c:pt idx="7">
                  <c:v>81.2</c:v>
                </c:pt>
                <c:pt idx="8">
                  <c:v>77.400000000000006</c:v>
                </c:pt>
                <c:pt idx="9">
                  <c:v>73.400000000000006</c:v>
                </c:pt>
                <c:pt idx="10">
                  <c:v>93.1</c:v>
                </c:pt>
                <c:pt idx="11">
                  <c:v>93.7</c:v>
                </c:pt>
                <c:pt idx="12">
                  <c:v>94.4</c:v>
                </c:pt>
                <c:pt idx="13">
                  <c:v>94.6</c:v>
                </c:pt>
                <c:pt idx="14">
                  <c:v>93.1</c:v>
                </c:pt>
                <c:pt idx="15">
                  <c:v>88.9</c:v>
                </c:pt>
                <c:pt idx="16">
                  <c:v>89.6</c:v>
                </c:pt>
                <c:pt idx="17">
                  <c:v>91.4</c:v>
                </c:pt>
                <c:pt idx="18">
                  <c:v>92.4</c:v>
                </c:pt>
                <c:pt idx="19">
                  <c:v>92.5</c:v>
                </c:pt>
                <c:pt idx="20">
                  <c:v>90.8</c:v>
                </c:pt>
                <c:pt idx="21">
                  <c:v>92.6</c:v>
                </c:pt>
                <c:pt idx="22">
                  <c:v>92.7</c:v>
                </c:pt>
                <c:pt idx="23">
                  <c:v>93.2</c:v>
                </c:pt>
                <c:pt idx="24">
                  <c:v>92</c:v>
                </c:pt>
                <c:pt idx="25">
                  <c:v>92.1</c:v>
                </c:pt>
                <c:pt idx="26">
                  <c:v>92.7</c:v>
                </c:pt>
                <c:pt idx="27">
                  <c:v>92.9</c:v>
                </c:pt>
                <c:pt idx="28">
                  <c:v>93.8</c:v>
                </c:pt>
                <c:pt idx="29">
                  <c:v>92.8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15-4176-A620-FA9265EC00E9}"/>
            </c:ext>
          </c:extLst>
        </c:ser>
        <c:ser>
          <c:idx val="2"/>
          <c:order val="2"/>
          <c:tx>
            <c:strRef>
              <c:f>'Pattern_Matching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Accuracy'!$F$40:$F$69</c:f>
              <c:numCache>
                <c:formatCode>General</c:formatCode>
                <c:ptCount val="30"/>
                <c:pt idx="0">
                  <c:v>76.099999999999994</c:v>
                </c:pt>
                <c:pt idx="1">
                  <c:v>74.5</c:v>
                </c:pt>
                <c:pt idx="2">
                  <c:v>73</c:v>
                </c:pt>
                <c:pt idx="3">
                  <c:v>72.099999999999994</c:v>
                </c:pt>
                <c:pt idx="4">
                  <c:v>67.900000000000006</c:v>
                </c:pt>
                <c:pt idx="5">
                  <c:v>88.7</c:v>
                </c:pt>
                <c:pt idx="6">
                  <c:v>87</c:v>
                </c:pt>
                <c:pt idx="7">
                  <c:v>87.9</c:v>
                </c:pt>
                <c:pt idx="8">
                  <c:v>90</c:v>
                </c:pt>
                <c:pt idx="9">
                  <c:v>87.2</c:v>
                </c:pt>
                <c:pt idx="10">
                  <c:v>82.1</c:v>
                </c:pt>
                <c:pt idx="11">
                  <c:v>81.099999999999994</c:v>
                </c:pt>
                <c:pt idx="12">
                  <c:v>80</c:v>
                </c:pt>
                <c:pt idx="13">
                  <c:v>75.2</c:v>
                </c:pt>
                <c:pt idx="14">
                  <c:v>69.599999999999994</c:v>
                </c:pt>
                <c:pt idx="15">
                  <c:v>89.9</c:v>
                </c:pt>
                <c:pt idx="16">
                  <c:v>90.9</c:v>
                </c:pt>
                <c:pt idx="17">
                  <c:v>91.4</c:v>
                </c:pt>
                <c:pt idx="18">
                  <c:v>92.1</c:v>
                </c:pt>
                <c:pt idx="19">
                  <c:v>90.4</c:v>
                </c:pt>
                <c:pt idx="20">
                  <c:v>93.4</c:v>
                </c:pt>
                <c:pt idx="21">
                  <c:v>94.2</c:v>
                </c:pt>
                <c:pt idx="22">
                  <c:v>94</c:v>
                </c:pt>
                <c:pt idx="23">
                  <c:v>95.2</c:v>
                </c:pt>
                <c:pt idx="24">
                  <c:v>94.8</c:v>
                </c:pt>
                <c:pt idx="25">
                  <c:v>93.3</c:v>
                </c:pt>
                <c:pt idx="26">
                  <c:v>93.9</c:v>
                </c:pt>
                <c:pt idx="27">
                  <c:v>93.1</c:v>
                </c:pt>
                <c:pt idx="28">
                  <c:v>95.1</c:v>
                </c:pt>
                <c:pt idx="29">
                  <c:v>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15-4176-A620-FA9265EC00E9}"/>
            </c:ext>
          </c:extLst>
        </c:ser>
        <c:ser>
          <c:idx val="3"/>
          <c:order val="3"/>
          <c:tx>
            <c:strRef>
              <c:f>'Pattern_Matching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</c:v>
                </c:pt>
                <c:pt idx="6">
                  <c:v>58.4</c:v>
                </c:pt>
                <c:pt idx="7">
                  <c:v>58.6</c:v>
                </c:pt>
                <c:pt idx="8">
                  <c:v>59.7</c:v>
                </c:pt>
                <c:pt idx="9">
                  <c:v>58.9</c:v>
                </c:pt>
                <c:pt idx="10">
                  <c:v>91.2</c:v>
                </c:pt>
                <c:pt idx="11">
                  <c:v>92.4</c:v>
                </c:pt>
                <c:pt idx="12">
                  <c:v>91.7</c:v>
                </c:pt>
                <c:pt idx="13">
                  <c:v>91.2</c:v>
                </c:pt>
                <c:pt idx="14">
                  <c:v>84.5</c:v>
                </c:pt>
                <c:pt idx="15">
                  <c:v>81.900000000000006</c:v>
                </c:pt>
                <c:pt idx="16">
                  <c:v>85.3</c:v>
                </c:pt>
                <c:pt idx="17">
                  <c:v>84.6</c:v>
                </c:pt>
                <c:pt idx="18">
                  <c:v>85.4</c:v>
                </c:pt>
                <c:pt idx="19">
                  <c:v>84.4</c:v>
                </c:pt>
                <c:pt idx="20">
                  <c:v>93.65</c:v>
                </c:pt>
                <c:pt idx="21">
                  <c:v>93.76</c:v>
                </c:pt>
                <c:pt idx="22">
                  <c:v>93.24</c:v>
                </c:pt>
                <c:pt idx="23">
                  <c:v>93.07</c:v>
                </c:pt>
                <c:pt idx="24">
                  <c:v>89.9</c:v>
                </c:pt>
                <c:pt idx="25">
                  <c:v>83.05</c:v>
                </c:pt>
                <c:pt idx="26">
                  <c:v>82.01</c:v>
                </c:pt>
                <c:pt idx="27">
                  <c:v>81.239999999999995</c:v>
                </c:pt>
                <c:pt idx="28">
                  <c:v>75</c:v>
                </c:pt>
                <c:pt idx="29">
                  <c:v>67.739999999999995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15-4176-A620-FA9265EC0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Accuracy'!$D$76:$D$105</c:f>
              <c:numCache>
                <c:formatCode>General</c:formatCode>
                <c:ptCount val="30"/>
                <c:pt idx="0">
                  <c:v>86.2</c:v>
                </c:pt>
                <c:pt idx="1">
                  <c:v>86.8</c:v>
                </c:pt>
                <c:pt idx="2">
                  <c:v>88.3</c:v>
                </c:pt>
                <c:pt idx="3">
                  <c:v>90.7</c:v>
                </c:pt>
                <c:pt idx="4">
                  <c:v>87.5</c:v>
                </c:pt>
                <c:pt idx="5">
                  <c:v>86.6</c:v>
                </c:pt>
                <c:pt idx="6">
                  <c:v>87.5</c:v>
                </c:pt>
                <c:pt idx="7">
                  <c:v>88.4</c:v>
                </c:pt>
                <c:pt idx="8">
                  <c:v>87.5</c:v>
                </c:pt>
                <c:pt idx="9">
                  <c:v>82.8</c:v>
                </c:pt>
                <c:pt idx="10">
                  <c:v>83.6</c:v>
                </c:pt>
                <c:pt idx="11">
                  <c:v>84.8</c:v>
                </c:pt>
                <c:pt idx="12">
                  <c:v>87</c:v>
                </c:pt>
                <c:pt idx="13">
                  <c:v>88.6</c:v>
                </c:pt>
                <c:pt idx="14">
                  <c:v>87.8</c:v>
                </c:pt>
                <c:pt idx="15">
                  <c:v>91</c:v>
                </c:pt>
                <c:pt idx="16">
                  <c:v>91.5</c:v>
                </c:pt>
                <c:pt idx="17">
                  <c:v>93.6</c:v>
                </c:pt>
                <c:pt idx="18">
                  <c:v>94.2</c:v>
                </c:pt>
                <c:pt idx="19">
                  <c:v>93</c:v>
                </c:pt>
                <c:pt idx="20">
                  <c:v>92.2</c:v>
                </c:pt>
                <c:pt idx="21">
                  <c:v>92</c:v>
                </c:pt>
                <c:pt idx="22">
                  <c:v>93.6</c:v>
                </c:pt>
                <c:pt idx="23">
                  <c:v>94.7</c:v>
                </c:pt>
                <c:pt idx="24">
                  <c:v>94.2</c:v>
                </c:pt>
                <c:pt idx="25">
                  <c:v>94.4</c:v>
                </c:pt>
                <c:pt idx="26">
                  <c:v>94.5</c:v>
                </c:pt>
                <c:pt idx="27">
                  <c:v>94.9</c:v>
                </c:pt>
                <c:pt idx="28">
                  <c:v>95.7</c:v>
                </c:pt>
                <c:pt idx="29">
                  <c:v>94.6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7-4BAC-96F6-49991A9A6D4C}"/>
            </c:ext>
          </c:extLst>
        </c:ser>
        <c:ser>
          <c:idx val="1"/>
          <c:order val="1"/>
          <c:tx>
            <c:strRef>
              <c:f>'Pattern_Matching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Accuracy'!$E$76:$E$105</c:f>
              <c:numCache>
                <c:formatCode>General</c:formatCode>
                <c:ptCount val="30"/>
                <c:pt idx="0">
                  <c:v>90.55</c:v>
                </c:pt>
                <c:pt idx="1">
                  <c:v>90.99</c:v>
                </c:pt>
                <c:pt idx="2">
                  <c:v>88.58</c:v>
                </c:pt>
                <c:pt idx="3">
                  <c:v>87.58</c:v>
                </c:pt>
                <c:pt idx="4">
                  <c:v>79.5</c:v>
                </c:pt>
                <c:pt idx="5">
                  <c:v>82.2</c:v>
                </c:pt>
                <c:pt idx="6">
                  <c:v>79.2</c:v>
                </c:pt>
                <c:pt idx="7">
                  <c:v>78.7</c:v>
                </c:pt>
                <c:pt idx="8">
                  <c:v>75.099999999999994</c:v>
                </c:pt>
                <c:pt idx="9">
                  <c:v>70.599999999999994</c:v>
                </c:pt>
                <c:pt idx="10">
                  <c:v>92.6</c:v>
                </c:pt>
                <c:pt idx="11">
                  <c:v>92.8</c:v>
                </c:pt>
                <c:pt idx="12">
                  <c:v>93.9</c:v>
                </c:pt>
                <c:pt idx="13">
                  <c:v>93.9</c:v>
                </c:pt>
                <c:pt idx="14">
                  <c:v>91.4</c:v>
                </c:pt>
                <c:pt idx="15">
                  <c:v>88.8</c:v>
                </c:pt>
                <c:pt idx="16">
                  <c:v>89.8</c:v>
                </c:pt>
                <c:pt idx="17">
                  <c:v>91.3</c:v>
                </c:pt>
                <c:pt idx="18">
                  <c:v>90.7</c:v>
                </c:pt>
                <c:pt idx="19">
                  <c:v>91.7</c:v>
                </c:pt>
                <c:pt idx="20">
                  <c:v>90.7</c:v>
                </c:pt>
                <c:pt idx="21">
                  <c:v>92.2</c:v>
                </c:pt>
                <c:pt idx="22">
                  <c:v>92.1</c:v>
                </c:pt>
                <c:pt idx="23">
                  <c:v>92.5</c:v>
                </c:pt>
                <c:pt idx="24">
                  <c:v>93</c:v>
                </c:pt>
                <c:pt idx="25">
                  <c:v>91.1</c:v>
                </c:pt>
                <c:pt idx="26">
                  <c:v>92</c:v>
                </c:pt>
                <c:pt idx="27">
                  <c:v>92</c:v>
                </c:pt>
                <c:pt idx="28">
                  <c:v>93.2</c:v>
                </c:pt>
                <c:pt idx="29">
                  <c:v>92.3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D7-4BAC-96F6-49991A9A6D4C}"/>
            </c:ext>
          </c:extLst>
        </c:ser>
        <c:ser>
          <c:idx val="2"/>
          <c:order val="2"/>
          <c:tx>
            <c:strRef>
              <c:f>'Pattern_Matching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Accuracy'!$F$76:$F$105</c:f>
              <c:numCache>
                <c:formatCode>General</c:formatCode>
                <c:ptCount val="30"/>
                <c:pt idx="0">
                  <c:v>70.2</c:v>
                </c:pt>
                <c:pt idx="1">
                  <c:v>67.7</c:v>
                </c:pt>
                <c:pt idx="2">
                  <c:v>66.099999999999994</c:v>
                </c:pt>
                <c:pt idx="3">
                  <c:v>61.9</c:v>
                </c:pt>
                <c:pt idx="4">
                  <c:v>59.3</c:v>
                </c:pt>
                <c:pt idx="5">
                  <c:v>90.3</c:v>
                </c:pt>
                <c:pt idx="6">
                  <c:v>91</c:v>
                </c:pt>
                <c:pt idx="7">
                  <c:v>91.8</c:v>
                </c:pt>
                <c:pt idx="8">
                  <c:v>92.7</c:v>
                </c:pt>
                <c:pt idx="9">
                  <c:v>90.2</c:v>
                </c:pt>
                <c:pt idx="10">
                  <c:v>74.599999999999994</c:v>
                </c:pt>
                <c:pt idx="11">
                  <c:v>72.8</c:v>
                </c:pt>
                <c:pt idx="12">
                  <c:v>74.099999999999994</c:v>
                </c:pt>
                <c:pt idx="13">
                  <c:v>75.7</c:v>
                </c:pt>
                <c:pt idx="14">
                  <c:v>71</c:v>
                </c:pt>
                <c:pt idx="15">
                  <c:v>87.3</c:v>
                </c:pt>
                <c:pt idx="16">
                  <c:v>88.1</c:v>
                </c:pt>
                <c:pt idx="17">
                  <c:v>88.6</c:v>
                </c:pt>
                <c:pt idx="18">
                  <c:v>87.9</c:v>
                </c:pt>
                <c:pt idx="19">
                  <c:v>83.4</c:v>
                </c:pt>
                <c:pt idx="20">
                  <c:v>93.4</c:v>
                </c:pt>
                <c:pt idx="21">
                  <c:v>94.2</c:v>
                </c:pt>
                <c:pt idx="22">
                  <c:v>93.7</c:v>
                </c:pt>
                <c:pt idx="23">
                  <c:v>94.8</c:v>
                </c:pt>
                <c:pt idx="24">
                  <c:v>94.7</c:v>
                </c:pt>
                <c:pt idx="25">
                  <c:v>93.3</c:v>
                </c:pt>
                <c:pt idx="26">
                  <c:v>93.4</c:v>
                </c:pt>
                <c:pt idx="27">
                  <c:v>92.99</c:v>
                </c:pt>
                <c:pt idx="28">
                  <c:v>94.8</c:v>
                </c:pt>
                <c:pt idx="29">
                  <c:v>93.07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D7-4BAC-96F6-49991A9A6D4C}"/>
            </c:ext>
          </c:extLst>
        </c:ser>
        <c:ser>
          <c:idx val="3"/>
          <c:order val="3"/>
          <c:tx>
            <c:strRef>
              <c:f>'Pattern_Matching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'Pattern_Matching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76.099999999999994</c:v>
                </c:pt>
                <c:pt idx="6">
                  <c:v>80.599999999999994</c:v>
                </c:pt>
                <c:pt idx="7">
                  <c:v>79.5</c:v>
                </c:pt>
                <c:pt idx="8">
                  <c:v>82</c:v>
                </c:pt>
                <c:pt idx="9">
                  <c:v>82.4</c:v>
                </c:pt>
                <c:pt idx="10">
                  <c:v>79.5</c:v>
                </c:pt>
                <c:pt idx="11">
                  <c:v>79.7</c:v>
                </c:pt>
                <c:pt idx="12">
                  <c:v>81.099999999999994</c:v>
                </c:pt>
                <c:pt idx="13">
                  <c:v>77.2</c:v>
                </c:pt>
                <c:pt idx="14">
                  <c:v>73.599999999999994</c:v>
                </c:pt>
                <c:pt idx="15">
                  <c:v>92</c:v>
                </c:pt>
                <c:pt idx="16">
                  <c:v>93.8</c:v>
                </c:pt>
                <c:pt idx="17">
                  <c:v>94.1</c:v>
                </c:pt>
                <c:pt idx="18">
                  <c:v>95.3</c:v>
                </c:pt>
                <c:pt idx="19">
                  <c:v>94.9</c:v>
                </c:pt>
                <c:pt idx="20">
                  <c:v>91.09</c:v>
                </c:pt>
                <c:pt idx="21">
                  <c:v>93.43</c:v>
                </c:pt>
                <c:pt idx="22">
                  <c:v>93.22</c:v>
                </c:pt>
                <c:pt idx="23">
                  <c:v>94.35</c:v>
                </c:pt>
                <c:pt idx="24">
                  <c:v>94.19</c:v>
                </c:pt>
                <c:pt idx="25">
                  <c:v>66.2</c:v>
                </c:pt>
                <c:pt idx="26">
                  <c:v>63.8</c:v>
                </c:pt>
                <c:pt idx="27">
                  <c:v>61.6</c:v>
                </c:pt>
                <c:pt idx="28">
                  <c:v>59.3</c:v>
                </c:pt>
                <c:pt idx="29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D7-4BAC-96F6-49991A9A6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56.15</c:v>
                </c:pt>
                <c:pt idx="6">
                  <c:v>54.85</c:v>
                </c:pt>
                <c:pt idx="7">
                  <c:v>58.39</c:v>
                </c:pt>
                <c:pt idx="8">
                  <c:v>59.43</c:v>
                </c:pt>
                <c:pt idx="9">
                  <c:v>57.21</c:v>
                </c:pt>
                <c:pt idx="10">
                  <c:v>78.540000000000006</c:v>
                </c:pt>
                <c:pt idx="11">
                  <c:v>77.12</c:v>
                </c:pt>
                <c:pt idx="12">
                  <c:v>76.849999999999994</c:v>
                </c:pt>
                <c:pt idx="13">
                  <c:v>80.55</c:v>
                </c:pt>
                <c:pt idx="14">
                  <c:v>80.95</c:v>
                </c:pt>
                <c:pt idx="15">
                  <c:v>92.59</c:v>
                </c:pt>
                <c:pt idx="16">
                  <c:v>93.1</c:v>
                </c:pt>
                <c:pt idx="17">
                  <c:v>93.1</c:v>
                </c:pt>
                <c:pt idx="18">
                  <c:v>93.7</c:v>
                </c:pt>
                <c:pt idx="19">
                  <c:v>94.19</c:v>
                </c:pt>
                <c:pt idx="20">
                  <c:v>92.6</c:v>
                </c:pt>
                <c:pt idx="21">
                  <c:v>82.6</c:v>
                </c:pt>
                <c:pt idx="22">
                  <c:v>93.4</c:v>
                </c:pt>
                <c:pt idx="23">
                  <c:v>94.8</c:v>
                </c:pt>
                <c:pt idx="24">
                  <c:v>94.1</c:v>
                </c:pt>
                <c:pt idx="25">
                  <c:v>94</c:v>
                </c:pt>
                <c:pt idx="26">
                  <c:v>93.2</c:v>
                </c:pt>
                <c:pt idx="27">
                  <c:v>94.09</c:v>
                </c:pt>
                <c:pt idx="28">
                  <c:v>95</c:v>
                </c:pt>
                <c:pt idx="29">
                  <c:v>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0-49DC-8943-FD32EC154F99}"/>
            </c:ext>
          </c:extLst>
        </c:ser>
        <c:ser>
          <c:idx val="1"/>
          <c:order val="1"/>
          <c:tx>
            <c:strRef>
              <c:f>'Pattern_Matching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53.5</c:v>
                </c:pt>
                <c:pt idx="6">
                  <c:v>54.3</c:v>
                </c:pt>
                <c:pt idx="7">
                  <c:v>52.93</c:v>
                </c:pt>
                <c:pt idx="8">
                  <c:v>54.78</c:v>
                </c:pt>
                <c:pt idx="9">
                  <c:v>53.14</c:v>
                </c:pt>
                <c:pt idx="10">
                  <c:v>92.2</c:v>
                </c:pt>
                <c:pt idx="11">
                  <c:v>92.6</c:v>
                </c:pt>
                <c:pt idx="12">
                  <c:v>93.1</c:v>
                </c:pt>
                <c:pt idx="13">
                  <c:v>93.19</c:v>
                </c:pt>
                <c:pt idx="14">
                  <c:v>92</c:v>
                </c:pt>
                <c:pt idx="15">
                  <c:v>92.3</c:v>
                </c:pt>
                <c:pt idx="16">
                  <c:v>92.6</c:v>
                </c:pt>
                <c:pt idx="17">
                  <c:v>93.3</c:v>
                </c:pt>
                <c:pt idx="18">
                  <c:v>94.4</c:v>
                </c:pt>
                <c:pt idx="19">
                  <c:v>94.2</c:v>
                </c:pt>
                <c:pt idx="20">
                  <c:v>93.5</c:v>
                </c:pt>
                <c:pt idx="21">
                  <c:v>93.2</c:v>
                </c:pt>
                <c:pt idx="22">
                  <c:v>93.9</c:v>
                </c:pt>
                <c:pt idx="23">
                  <c:v>94.7</c:v>
                </c:pt>
                <c:pt idx="24">
                  <c:v>94.7</c:v>
                </c:pt>
                <c:pt idx="25">
                  <c:v>94.4</c:v>
                </c:pt>
                <c:pt idx="26">
                  <c:v>93.7</c:v>
                </c:pt>
                <c:pt idx="27">
                  <c:v>94</c:v>
                </c:pt>
                <c:pt idx="28">
                  <c:v>95.4</c:v>
                </c:pt>
                <c:pt idx="29">
                  <c:v>94.8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50-49DC-8943-FD32EC154F99}"/>
            </c:ext>
          </c:extLst>
        </c:ser>
        <c:ser>
          <c:idx val="2"/>
          <c:order val="2"/>
          <c:tx>
            <c:strRef>
              <c:f>'Pattern_Matching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52.5</c:v>
                </c:pt>
                <c:pt idx="6">
                  <c:v>52.8</c:v>
                </c:pt>
                <c:pt idx="7">
                  <c:v>50.9</c:v>
                </c:pt>
                <c:pt idx="8">
                  <c:v>52.5</c:v>
                </c:pt>
                <c:pt idx="9">
                  <c:v>50</c:v>
                </c:pt>
                <c:pt idx="10">
                  <c:v>89.7</c:v>
                </c:pt>
                <c:pt idx="11">
                  <c:v>90</c:v>
                </c:pt>
                <c:pt idx="12">
                  <c:v>88.7</c:v>
                </c:pt>
                <c:pt idx="13">
                  <c:v>86</c:v>
                </c:pt>
                <c:pt idx="14">
                  <c:v>80.7</c:v>
                </c:pt>
                <c:pt idx="15">
                  <c:v>91.6</c:v>
                </c:pt>
                <c:pt idx="16">
                  <c:v>91.5</c:v>
                </c:pt>
                <c:pt idx="17">
                  <c:v>91.5</c:v>
                </c:pt>
                <c:pt idx="18">
                  <c:v>94.6</c:v>
                </c:pt>
                <c:pt idx="19">
                  <c:v>92.8</c:v>
                </c:pt>
                <c:pt idx="20">
                  <c:v>93.4</c:v>
                </c:pt>
                <c:pt idx="21">
                  <c:v>93.2</c:v>
                </c:pt>
                <c:pt idx="22">
                  <c:v>93.3</c:v>
                </c:pt>
                <c:pt idx="23">
                  <c:v>93.9</c:v>
                </c:pt>
                <c:pt idx="24">
                  <c:v>94.7</c:v>
                </c:pt>
                <c:pt idx="25">
                  <c:v>93.3</c:v>
                </c:pt>
                <c:pt idx="26">
                  <c:v>93.8</c:v>
                </c:pt>
                <c:pt idx="27">
                  <c:v>92.9</c:v>
                </c:pt>
                <c:pt idx="28">
                  <c:v>94.4</c:v>
                </c:pt>
                <c:pt idx="29">
                  <c:v>93.1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50-49DC-8943-FD32EC154F99}"/>
            </c:ext>
          </c:extLst>
        </c:ser>
        <c:ser>
          <c:idx val="3"/>
          <c:order val="3"/>
          <c:tx>
            <c:strRef>
              <c:f>'Pattern_Matching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49.6</c:v>
                </c:pt>
                <c:pt idx="7">
                  <c:v>48.2</c:v>
                </c:pt>
                <c:pt idx="8">
                  <c:v>50.3</c:v>
                </c:pt>
                <c:pt idx="9">
                  <c:v>48.6</c:v>
                </c:pt>
                <c:pt idx="10">
                  <c:v>50</c:v>
                </c:pt>
                <c:pt idx="11">
                  <c:v>49.7</c:v>
                </c:pt>
                <c:pt idx="12">
                  <c:v>48.4</c:v>
                </c:pt>
                <c:pt idx="13">
                  <c:v>50.4</c:v>
                </c:pt>
                <c:pt idx="14">
                  <c:v>48.7</c:v>
                </c:pt>
                <c:pt idx="15">
                  <c:v>56.3</c:v>
                </c:pt>
                <c:pt idx="16">
                  <c:v>57.8</c:v>
                </c:pt>
                <c:pt idx="17">
                  <c:v>56</c:v>
                </c:pt>
                <c:pt idx="18">
                  <c:v>57.2</c:v>
                </c:pt>
                <c:pt idx="19">
                  <c:v>55.2</c:v>
                </c:pt>
                <c:pt idx="20">
                  <c:v>84.98</c:v>
                </c:pt>
                <c:pt idx="21">
                  <c:v>88.47</c:v>
                </c:pt>
                <c:pt idx="22">
                  <c:v>87.47</c:v>
                </c:pt>
                <c:pt idx="23">
                  <c:v>86.29</c:v>
                </c:pt>
                <c:pt idx="24">
                  <c:v>80.900000000000006</c:v>
                </c:pt>
                <c:pt idx="25">
                  <c:v>84.13</c:v>
                </c:pt>
                <c:pt idx="26">
                  <c:v>83.35</c:v>
                </c:pt>
                <c:pt idx="27">
                  <c:v>80.680000000000007</c:v>
                </c:pt>
                <c:pt idx="28">
                  <c:v>76.83</c:v>
                </c:pt>
                <c:pt idx="29">
                  <c:v>69.14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50-49DC-8943-FD32EC154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Accuracy'!$D$148:$D$177</c:f>
              <c:numCache>
                <c:formatCode>General</c:formatCode>
                <c:ptCount val="30"/>
                <c:pt idx="0">
                  <c:v>80</c:v>
                </c:pt>
                <c:pt idx="1">
                  <c:v>78.400000000000006</c:v>
                </c:pt>
                <c:pt idx="2">
                  <c:v>78.099999999999994</c:v>
                </c:pt>
                <c:pt idx="3">
                  <c:v>79.900000000000006</c:v>
                </c:pt>
                <c:pt idx="4">
                  <c:v>79.5</c:v>
                </c:pt>
                <c:pt idx="5">
                  <c:v>77.099999999999994</c:v>
                </c:pt>
                <c:pt idx="6">
                  <c:v>78.400000000000006</c:v>
                </c:pt>
                <c:pt idx="7">
                  <c:v>78.3</c:v>
                </c:pt>
                <c:pt idx="8">
                  <c:v>78.3</c:v>
                </c:pt>
                <c:pt idx="9">
                  <c:v>74.8</c:v>
                </c:pt>
                <c:pt idx="10">
                  <c:v>73.7</c:v>
                </c:pt>
                <c:pt idx="11">
                  <c:v>74.900000000000006</c:v>
                </c:pt>
                <c:pt idx="12">
                  <c:v>77.7</c:v>
                </c:pt>
                <c:pt idx="13">
                  <c:v>79.5</c:v>
                </c:pt>
                <c:pt idx="14">
                  <c:v>79</c:v>
                </c:pt>
                <c:pt idx="15">
                  <c:v>82.8</c:v>
                </c:pt>
                <c:pt idx="16">
                  <c:v>82.1</c:v>
                </c:pt>
                <c:pt idx="17">
                  <c:v>85.4</c:v>
                </c:pt>
                <c:pt idx="18">
                  <c:v>88.2</c:v>
                </c:pt>
                <c:pt idx="19">
                  <c:v>87.7</c:v>
                </c:pt>
                <c:pt idx="20">
                  <c:v>88.2</c:v>
                </c:pt>
                <c:pt idx="21">
                  <c:v>88.6</c:v>
                </c:pt>
                <c:pt idx="22">
                  <c:v>91.3</c:v>
                </c:pt>
                <c:pt idx="23">
                  <c:v>92.3</c:v>
                </c:pt>
                <c:pt idx="24">
                  <c:v>92.7</c:v>
                </c:pt>
                <c:pt idx="25">
                  <c:v>91.4</c:v>
                </c:pt>
                <c:pt idx="26">
                  <c:v>91.5</c:v>
                </c:pt>
                <c:pt idx="27">
                  <c:v>92.4</c:v>
                </c:pt>
                <c:pt idx="28">
                  <c:v>93.4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17-4329-8A5A-4BA15808A92C}"/>
            </c:ext>
          </c:extLst>
        </c:ser>
        <c:ser>
          <c:idx val="1"/>
          <c:order val="1"/>
          <c:tx>
            <c:strRef>
              <c:f>'Pattern_Matching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Accuracy'!$E$148:$E$177</c:f>
              <c:numCache>
                <c:formatCode>General</c:formatCode>
                <c:ptCount val="30"/>
                <c:pt idx="0">
                  <c:v>90.5</c:v>
                </c:pt>
                <c:pt idx="1">
                  <c:v>89.1</c:v>
                </c:pt>
                <c:pt idx="2">
                  <c:v>86.9</c:v>
                </c:pt>
                <c:pt idx="3">
                  <c:v>86.5</c:v>
                </c:pt>
                <c:pt idx="4">
                  <c:v>82.1</c:v>
                </c:pt>
                <c:pt idx="5">
                  <c:v>82.9</c:v>
                </c:pt>
                <c:pt idx="6">
                  <c:v>80.099999999999994</c:v>
                </c:pt>
                <c:pt idx="7">
                  <c:v>81.5</c:v>
                </c:pt>
                <c:pt idx="8">
                  <c:v>81</c:v>
                </c:pt>
                <c:pt idx="9">
                  <c:v>79</c:v>
                </c:pt>
                <c:pt idx="10">
                  <c:v>87.4</c:v>
                </c:pt>
                <c:pt idx="11">
                  <c:v>87.5</c:v>
                </c:pt>
                <c:pt idx="12">
                  <c:v>86</c:v>
                </c:pt>
                <c:pt idx="13">
                  <c:v>84.6</c:v>
                </c:pt>
                <c:pt idx="14">
                  <c:v>83.3</c:v>
                </c:pt>
                <c:pt idx="15">
                  <c:v>83.6</c:v>
                </c:pt>
                <c:pt idx="16">
                  <c:v>85.9</c:v>
                </c:pt>
                <c:pt idx="17">
                  <c:v>85.7</c:v>
                </c:pt>
                <c:pt idx="18">
                  <c:v>87.1</c:v>
                </c:pt>
                <c:pt idx="19">
                  <c:v>85.6</c:v>
                </c:pt>
                <c:pt idx="20">
                  <c:v>92.2</c:v>
                </c:pt>
                <c:pt idx="21">
                  <c:v>92.2</c:v>
                </c:pt>
                <c:pt idx="22">
                  <c:v>93.9</c:v>
                </c:pt>
                <c:pt idx="23">
                  <c:v>92.9</c:v>
                </c:pt>
                <c:pt idx="24">
                  <c:v>92.8</c:v>
                </c:pt>
                <c:pt idx="25">
                  <c:v>92.6</c:v>
                </c:pt>
                <c:pt idx="26">
                  <c:v>93.7</c:v>
                </c:pt>
                <c:pt idx="27">
                  <c:v>93.7</c:v>
                </c:pt>
                <c:pt idx="28">
                  <c:v>93.8</c:v>
                </c:pt>
                <c:pt idx="29">
                  <c:v>92.5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17-4329-8A5A-4BA15808A92C}"/>
            </c:ext>
          </c:extLst>
        </c:ser>
        <c:ser>
          <c:idx val="2"/>
          <c:order val="2"/>
          <c:tx>
            <c:strRef>
              <c:f>'Pattern_Matching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Accuracy'!$F$148:$F$177</c:f>
              <c:numCache>
                <c:formatCode>General</c:formatCode>
                <c:ptCount val="30"/>
                <c:pt idx="0">
                  <c:v>74.900000000000006</c:v>
                </c:pt>
                <c:pt idx="1">
                  <c:v>72.5</c:v>
                </c:pt>
                <c:pt idx="2">
                  <c:v>70.7</c:v>
                </c:pt>
                <c:pt idx="3">
                  <c:v>65</c:v>
                </c:pt>
                <c:pt idx="4">
                  <c:v>64.2</c:v>
                </c:pt>
                <c:pt idx="5">
                  <c:v>88.7</c:v>
                </c:pt>
                <c:pt idx="6">
                  <c:v>86.9</c:v>
                </c:pt>
                <c:pt idx="7">
                  <c:v>87.9</c:v>
                </c:pt>
                <c:pt idx="8">
                  <c:v>90.1</c:v>
                </c:pt>
                <c:pt idx="9">
                  <c:v>87.3</c:v>
                </c:pt>
                <c:pt idx="10">
                  <c:v>82.2</c:v>
                </c:pt>
                <c:pt idx="11">
                  <c:v>80.650000000000006</c:v>
                </c:pt>
                <c:pt idx="12">
                  <c:v>80</c:v>
                </c:pt>
                <c:pt idx="13">
                  <c:v>75.099999999999994</c:v>
                </c:pt>
                <c:pt idx="14">
                  <c:v>69.599999999999994</c:v>
                </c:pt>
                <c:pt idx="15">
                  <c:v>89.7</c:v>
                </c:pt>
                <c:pt idx="16">
                  <c:v>91</c:v>
                </c:pt>
                <c:pt idx="17">
                  <c:v>91.5</c:v>
                </c:pt>
                <c:pt idx="18">
                  <c:v>92.1</c:v>
                </c:pt>
                <c:pt idx="19">
                  <c:v>90.4</c:v>
                </c:pt>
                <c:pt idx="20">
                  <c:v>93.4</c:v>
                </c:pt>
                <c:pt idx="21">
                  <c:v>94.3</c:v>
                </c:pt>
                <c:pt idx="22">
                  <c:v>94</c:v>
                </c:pt>
                <c:pt idx="23">
                  <c:v>95.2</c:v>
                </c:pt>
                <c:pt idx="24">
                  <c:v>94.8</c:v>
                </c:pt>
                <c:pt idx="25">
                  <c:v>93.4</c:v>
                </c:pt>
                <c:pt idx="26">
                  <c:v>93.9</c:v>
                </c:pt>
                <c:pt idx="27">
                  <c:v>93.1</c:v>
                </c:pt>
                <c:pt idx="28">
                  <c:v>95.1</c:v>
                </c:pt>
                <c:pt idx="29">
                  <c:v>93.7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17-4329-8A5A-4BA15808A92C}"/>
            </c:ext>
          </c:extLst>
        </c:ser>
        <c:ser>
          <c:idx val="3"/>
          <c:order val="3"/>
          <c:tx>
            <c:strRef>
              <c:f>'Pattern_Matching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58.9</c:v>
                </c:pt>
                <c:pt idx="6">
                  <c:v>58.2</c:v>
                </c:pt>
                <c:pt idx="7">
                  <c:v>58.5</c:v>
                </c:pt>
                <c:pt idx="8">
                  <c:v>59.7</c:v>
                </c:pt>
                <c:pt idx="9">
                  <c:v>58.7</c:v>
                </c:pt>
                <c:pt idx="10">
                  <c:v>91.4</c:v>
                </c:pt>
                <c:pt idx="11">
                  <c:v>92.6</c:v>
                </c:pt>
                <c:pt idx="12">
                  <c:v>91.5</c:v>
                </c:pt>
                <c:pt idx="13">
                  <c:v>90.8</c:v>
                </c:pt>
                <c:pt idx="14">
                  <c:v>85</c:v>
                </c:pt>
                <c:pt idx="15">
                  <c:v>81.900000000000006</c:v>
                </c:pt>
                <c:pt idx="16">
                  <c:v>84.9</c:v>
                </c:pt>
                <c:pt idx="17">
                  <c:v>84.7</c:v>
                </c:pt>
                <c:pt idx="18">
                  <c:v>85.7</c:v>
                </c:pt>
                <c:pt idx="19">
                  <c:v>84.8</c:v>
                </c:pt>
                <c:pt idx="20">
                  <c:v>93.65</c:v>
                </c:pt>
                <c:pt idx="21">
                  <c:v>93.95</c:v>
                </c:pt>
                <c:pt idx="22">
                  <c:v>93.54</c:v>
                </c:pt>
                <c:pt idx="23">
                  <c:v>93.37</c:v>
                </c:pt>
                <c:pt idx="24">
                  <c:v>90.4</c:v>
                </c:pt>
                <c:pt idx="25">
                  <c:v>82.83</c:v>
                </c:pt>
                <c:pt idx="26">
                  <c:v>82.29</c:v>
                </c:pt>
                <c:pt idx="27">
                  <c:v>81.53</c:v>
                </c:pt>
                <c:pt idx="28">
                  <c:v>75.400000000000006</c:v>
                </c:pt>
                <c:pt idx="29">
                  <c:v>67.739999999999995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17-4329-8A5A-4BA15808A9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Accuracy'!$D$184:$D$213</c:f>
              <c:numCache>
                <c:formatCode>General</c:formatCode>
                <c:ptCount val="30"/>
                <c:pt idx="0">
                  <c:v>85.36</c:v>
                </c:pt>
                <c:pt idx="1">
                  <c:v>84.23</c:v>
                </c:pt>
                <c:pt idx="2">
                  <c:v>87.44</c:v>
                </c:pt>
                <c:pt idx="3">
                  <c:v>87.59</c:v>
                </c:pt>
                <c:pt idx="4">
                  <c:v>86.37</c:v>
                </c:pt>
                <c:pt idx="5">
                  <c:v>63.52</c:v>
                </c:pt>
                <c:pt idx="6">
                  <c:v>59.83</c:v>
                </c:pt>
                <c:pt idx="7">
                  <c:v>59.17</c:v>
                </c:pt>
                <c:pt idx="8">
                  <c:v>52.69</c:v>
                </c:pt>
                <c:pt idx="9">
                  <c:v>47.91</c:v>
                </c:pt>
                <c:pt idx="10">
                  <c:v>80.05</c:v>
                </c:pt>
                <c:pt idx="11">
                  <c:v>75.92</c:v>
                </c:pt>
                <c:pt idx="12">
                  <c:v>73.62</c:v>
                </c:pt>
                <c:pt idx="13">
                  <c:v>67.989999999999995</c:v>
                </c:pt>
                <c:pt idx="14">
                  <c:v>61.96</c:v>
                </c:pt>
                <c:pt idx="15">
                  <c:v>87.64</c:v>
                </c:pt>
                <c:pt idx="16">
                  <c:v>87.64</c:v>
                </c:pt>
                <c:pt idx="17">
                  <c:v>87.98</c:v>
                </c:pt>
                <c:pt idx="18">
                  <c:v>89.82</c:v>
                </c:pt>
                <c:pt idx="19">
                  <c:v>86.6</c:v>
                </c:pt>
                <c:pt idx="20">
                  <c:v>89.83</c:v>
                </c:pt>
                <c:pt idx="21">
                  <c:v>90.83</c:v>
                </c:pt>
                <c:pt idx="22">
                  <c:v>89.75</c:v>
                </c:pt>
                <c:pt idx="23">
                  <c:v>92.58</c:v>
                </c:pt>
                <c:pt idx="24">
                  <c:v>87.5</c:v>
                </c:pt>
                <c:pt idx="25">
                  <c:v>91.2</c:v>
                </c:pt>
                <c:pt idx="26">
                  <c:v>91.28</c:v>
                </c:pt>
                <c:pt idx="27">
                  <c:v>91.15</c:v>
                </c:pt>
                <c:pt idx="28">
                  <c:v>91.54</c:v>
                </c:pt>
                <c:pt idx="29">
                  <c:v>82.01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C-4503-9431-B0DA45EC5163}"/>
            </c:ext>
          </c:extLst>
        </c:ser>
        <c:ser>
          <c:idx val="1"/>
          <c:order val="1"/>
          <c:tx>
            <c:strRef>
              <c:f>'Pattern_Matching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Accuracy'!$E$184:$E$213</c:f>
              <c:numCache>
                <c:formatCode>General</c:formatCode>
                <c:ptCount val="30"/>
                <c:pt idx="0">
                  <c:v>89.1</c:v>
                </c:pt>
                <c:pt idx="1">
                  <c:v>85.7</c:v>
                </c:pt>
                <c:pt idx="2">
                  <c:v>82.4</c:v>
                </c:pt>
                <c:pt idx="3">
                  <c:v>77</c:v>
                </c:pt>
                <c:pt idx="4">
                  <c:v>69.2</c:v>
                </c:pt>
                <c:pt idx="5">
                  <c:v>84.66</c:v>
                </c:pt>
                <c:pt idx="6">
                  <c:v>80.75</c:v>
                </c:pt>
                <c:pt idx="7">
                  <c:v>79.06</c:v>
                </c:pt>
                <c:pt idx="8">
                  <c:v>71.540000000000006</c:v>
                </c:pt>
                <c:pt idx="9">
                  <c:v>64.14</c:v>
                </c:pt>
                <c:pt idx="10">
                  <c:v>88.43</c:v>
                </c:pt>
                <c:pt idx="11">
                  <c:v>89.81</c:v>
                </c:pt>
                <c:pt idx="12">
                  <c:v>88.39</c:v>
                </c:pt>
                <c:pt idx="13">
                  <c:v>85.56</c:v>
                </c:pt>
                <c:pt idx="14">
                  <c:v>80.819999999999993</c:v>
                </c:pt>
                <c:pt idx="15">
                  <c:v>91.89</c:v>
                </c:pt>
                <c:pt idx="16">
                  <c:v>91.95</c:v>
                </c:pt>
                <c:pt idx="17">
                  <c:v>91.76</c:v>
                </c:pt>
                <c:pt idx="18">
                  <c:v>93.15</c:v>
                </c:pt>
                <c:pt idx="19">
                  <c:v>93.33</c:v>
                </c:pt>
                <c:pt idx="20">
                  <c:v>90.39</c:v>
                </c:pt>
                <c:pt idx="21">
                  <c:v>92.81</c:v>
                </c:pt>
                <c:pt idx="22">
                  <c:v>90.28</c:v>
                </c:pt>
                <c:pt idx="23">
                  <c:v>93.27</c:v>
                </c:pt>
                <c:pt idx="24">
                  <c:v>92.06</c:v>
                </c:pt>
                <c:pt idx="25">
                  <c:v>89.4</c:v>
                </c:pt>
                <c:pt idx="26">
                  <c:v>83.97</c:v>
                </c:pt>
                <c:pt idx="27">
                  <c:v>86.53</c:v>
                </c:pt>
                <c:pt idx="28">
                  <c:v>88.82</c:v>
                </c:pt>
                <c:pt idx="29">
                  <c:v>88.19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C-4503-9431-B0DA45EC5163}"/>
            </c:ext>
          </c:extLst>
        </c:ser>
        <c:ser>
          <c:idx val="2"/>
          <c:order val="2"/>
          <c:tx>
            <c:strRef>
              <c:f>'Pattern_Matching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Accuracy'!$F$184:$F$213</c:f>
              <c:numCache>
                <c:formatCode>General</c:formatCode>
                <c:ptCount val="30"/>
                <c:pt idx="0">
                  <c:v>75.53</c:v>
                </c:pt>
                <c:pt idx="1">
                  <c:v>74.67</c:v>
                </c:pt>
                <c:pt idx="2">
                  <c:v>73.13</c:v>
                </c:pt>
                <c:pt idx="3">
                  <c:v>73.709999999999994</c:v>
                </c:pt>
                <c:pt idx="4">
                  <c:v>69.55</c:v>
                </c:pt>
                <c:pt idx="5">
                  <c:v>52.99</c:v>
                </c:pt>
                <c:pt idx="6">
                  <c:v>49.15</c:v>
                </c:pt>
                <c:pt idx="7">
                  <c:v>48.78</c:v>
                </c:pt>
                <c:pt idx="8">
                  <c:v>48.7</c:v>
                </c:pt>
                <c:pt idx="9">
                  <c:v>42.58</c:v>
                </c:pt>
                <c:pt idx="10">
                  <c:v>55.85</c:v>
                </c:pt>
                <c:pt idx="11">
                  <c:v>58.14</c:v>
                </c:pt>
                <c:pt idx="12">
                  <c:v>55.6</c:v>
                </c:pt>
                <c:pt idx="13">
                  <c:v>56.99</c:v>
                </c:pt>
                <c:pt idx="14">
                  <c:v>51.04</c:v>
                </c:pt>
                <c:pt idx="15">
                  <c:v>76.22</c:v>
                </c:pt>
                <c:pt idx="16">
                  <c:v>79.510000000000005</c:v>
                </c:pt>
                <c:pt idx="17">
                  <c:v>80.64</c:v>
                </c:pt>
                <c:pt idx="18">
                  <c:v>83.24</c:v>
                </c:pt>
                <c:pt idx="19">
                  <c:v>84.11</c:v>
                </c:pt>
                <c:pt idx="20">
                  <c:v>85.96</c:v>
                </c:pt>
                <c:pt idx="21">
                  <c:v>86.98</c:v>
                </c:pt>
                <c:pt idx="22">
                  <c:v>86.04</c:v>
                </c:pt>
                <c:pt idx="23">
                  <c:v>87.57</c:v>
                </c:pt>
                <c:pt idx="24">
                  <c:v>88.76</c:v>
                </c:pt>
                <c:pt idx="25">
                  <c:v>92.15</c:v>
                </c:pt>
                <c:pt idx="26">
                  <c:v>90.57</c:v>
                </c:pt>
                <c:pt idx="27">
                  <c:v>93.43</c:v>
                </c:pt>
                <c:pt idx="28">
                  <c:v>93.02</c:v>
                </c:pt>
                <c:pt idx="29">
                  <c:v>94.32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3C-4503-9431-B0DA45EC5163}"/>
            </c:ext>
          </c:extLst>
        </c:ser>
        <c:ser>
          <c:idx val="3"/>
          <c:order val="3"/>
          <c:tx>
            <c:strRef>
              <c:f>'Pattern_Matching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15.9</c:v>
                </c:pt>
                <c:pt idx="6">
                  <c:v>19.760000000000002</c:v>
                </c:pt>
                <c:pt idx="7">
                  <c:v>15.45</c:v>
                </c:pt>
                <c:pt idx="8">
                  <c:v>15.91</c:v>
                </c:pt>
                <c:pt idx="9">
                  <c:v>20.45</c:v>
                </c:pt>
                <c:pt idx="10">
                  <c:v>33.81</c:v>
                </c:pt>
                <c:pt idx="11">
                  <c:v>35.46</c:v>
                </c:pt>
                <c:pt idx="12">
                  <c:v>32.07</c:v>
                </c:pt>
                <c:pt idx="13">
                  <c:v>25.81</c:v>
                </c:pt>
                <c:pt idx="14">
                  <c:v>25.88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3C-4503-9431-B0DA45EC5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Pattern Matching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'Pattern_Matching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Accuracy'!$D$220:$D$249</c:f>
              <c:numCache>
                <c:formatCode>General</c:formatCode>
                <c:ptCount val="30"/>
                <c:pt idx="0">
                  <c:v>46.51</c:v>
                </c:pt>
                <c:pt idx="1">
                  <c:v>52.23</c:v>
                </c:pt>
                <c:pt idx="2">
                  <c:v>47.53</c:v>
                </c:pt>
                <c:pt idx="3">
                  <c:v>55.45</c:v>
                </c:pt>
                <c:pt idx="4">
                  <c:v>50</c:v>
                </c:pt>
                <c:pt idx="5">
                  <c:v>50</c:v>
                </c:pt>
                <c:pt idx="6">
                  <c:v>63.33</c:v>
                </c:pt>
                <c:pt idx="7">
                  <c:v>35.14</c:v>
                </c:pt>
                <c:pt idx="8">
                  <c:v>65.52</c:v>
                </c:pt>
                <c:pt idx="9">
                  <c:v>55.56</c:v>
                </c:pt>
                <c:pt idx="10">
                  <c:v>40.54</c:v>
                </c:pt>
                <c:pt idx="11">
                  <c:v>44.83</c:v>
                </c:pt>
                <c:pt idx="12">
                  <c:v>55.56</c:v>
                </c:pt>
                <c:pt idx="13">
                  <c:v>54.84</c:v>
                </c:pt>
                <c:pt idx="14">
                  <c:v>52.38</c:v>
                </c:pt>
                <c:pt idx="15">
                  <c:v>71.430000000000007</c:v>
                </c:pt>
                <c:pt idx="16">
                  <c:v>40</c:v>
                </c:pt>
                <c:pt idx="17">
                  <c:v>42.86</c:v>
                </c:pt>
                <c:pt idx="18">
                  <c:v>25</c:v>
                </c:pt>
                <c:pt idx="19">
                  <c:v>71.430000000000007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0-4C66-96E6-936ED875ADEC}"/>
            </c:ext>
          </c:extLst>
        </c:ser>
        <c:ser>
          <c:idx val="1"/>
          <c:order val="1"/>
          <c:tx>
            <c:strRef>
              <c:f>'Pattern_Matching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48.63</c:v>
                </c:pt>
                <c:pt idx="6">
                  <c:v>45.03</c:v>
                </c:pt>
                <c:pt idx="7">
                  <c:v>43.43</c:v>
                </c:pt>
                <c:pt idx="8">
                  <c:v>53.92</c:v>
                </c:pt>
                <c:pt idx="9">
                  <c:v>58.77</c:v>
                </c:pt>
                <c:pt idx="10">
                  <c:v>53.33</c:v>
                </c:pt>
                <c:pt idx="11">
                  <c:v>50.98</c:v>
                </c:pt>
                <c:pt idx="12">
                  <c:v>55.08</c:v>
                </c:pt>
                <c:pt idx="13">
                  <c:v>52</c:v>
                </c:pt>
                <c:pt idx="14">
                  <c:v>65.17</c:v>
                </c:pt>
                <c:pt idx="15">
                  <c:v>48</c:v>
                </c:pt>
                <c:pt idx="16">
                  <c:v>75</c:v>
                </c:pt>
                <c:pt idx="17">
                  <c:v>38.1</c:v>
                </c:pt>
                <c:pt idx="18">
                  <c:v>36.36</c:v>
                </c:pt>
                <c:pt idx="19">
                  <c:v>38.1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0-4C66-96E6-936ED875ADEC}"/>
            </c:ext>
          </c:extLst>
        </c:ser>
        <c:ser>
          <c:idx val="2"/>
          <c:order val="2"/>
          <c:tx>
            <c:strRef>
              <c:f>'Pattern_Matching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Accuracy'!$F$220:$F$249</c:f>
              <c:numCache>
                <c:formatCode>General</c:formatCode>
                <c:ptCount val="30"/>
                <c:pt idx="0">
                  <c:v>66.67</c:v>
                </c:pt>
                <c:pt idx="1">
                  <c:v>40</c:v>
                </c:pt>
                <c:pt idx="2">
                  <c:v>62.86</c:v>
                </c:pt>
                <c:pt idx="3">
                  <c:v>36.840000000000003</c:v>
                </c:pt>
                <c:pt idx="4">
                  <c:v>63.64</c:v>
                </c:pt>
                <c:pt idx="5">
                  <c:v>22.22</c:v>
                </c:pt>
                <c:pt idx="6">
                  <c:v>77.78</c:v>
                </c:pt>
                <c:pt idx="7">
                  <c:v>50</c:v>
                </c:pt>
                <c:pt idx="8">
                  <c:v>50</c:v>
                </c:pt>
                <c:pt idx="9">
                  <c:v>71.430000000000007</c:v>
                </c:pt>
                <c:pt idx="10">
                  <c:v>52.94</c:v>
                </c:pt>
                <c:pt idx="11">
                  <c:v>36.11</c:v>
                </c:pt>
                <c:pt idx="12">
                  <c:v>54.1</c:v>
                </c:pt>
                <c:pt idx="13">
                  <c:v>33.33</c:v>
                </c:pt>
                <c:pt idx="14">
                  <c:v>56.25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F0-4C66-96E6-936ED875ADEC}"/>
            </c:ext>
          </c:extLst>
        </c:ser>
        <c:ser>
          <c:idx val="3"/>
          <c:order val="3"/>
          <c:tx>
            <c:strRef>
              <c:f>'Pattern_Matching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'Pattern_Matching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F0-4C66-96E6-936ED875A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Reversal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44.96</c:v>
                </c:pt>
                <c:pt idx="6">
                  <c:v>44</c:v>
                </c:pt>
                <c:pt idx="7">
                  <c:v>60</c:v>
                </c:pt>
                <c:pt idx="8">
                  <c:v>57.89</c:v>
                </c:pt>
                <c:pt idx="9">
                  <c:v>36.840000000000003</c:v>
                </c:pt>
                <c:pt idx="10">
                  <c:v>52.79</c:v>
                </c:pt>
                <c:pt idx="11">
                  <c:v>52.52</c:v>
                </c:pt>
                <c:pt idx="12">
                  <c:v>50.59</c:v>
                </c:pt>
                <c:pt idx="13">
                  <c:v>49.8</c:v>
                </c:pt>
                <c:pt idx="14">
                  <c:v>51.11</c:v>
                </c:pt>
                <c:pt idx="15">
                  <c:v>47.76</c:v>
                </c:pt>
                <c:pt idx="16">
                  <c:v>46.94</c:v>
                </c:pt>
                <c:pt idx="17">
                  <c:v>49.79</c:v>
                </c:pt>
                <c:pt idx="18">
                  <c:v>50.61</c:v>
                </c:pt>
                <c:pt idx="19">
                  <c:v>49.81</c:v>
                </c:pt>
                <c:pt idx="20">
                  <c:v>47.48</c:v>
                </c:pt>
                <c:pt idx="21">
                  <c:v>50.21</c:v>
                </c:pt>
                <c:pt idx="22">
                  <c:v>50.53</c:v>
                </c:pt>
                <c:pt idx="23">
                  <c:v>51</c:v>
                </c:pt>
                <c:pt idx="24">
                  <c:v>51.61</c:v>
                </c:pt>
                <c:pt idx="25">
                  <c:v>51.3</c:v>
                </c:pt>
                <c:pt idx="26">
                  <c:v>50.61</c:v>
                </c:pt>
                <c:pt idx="27">
                  <c:v>49.64</c:v>
                </c:pt>
                <c:pt idx="28">
                  <c:v>51.45</c:v>
                </c:pt>
                <c:pt idx="29">
                  <c:v>54.27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FD-4A84-B33A-8BDC7D0AE29B}"/>
            </c:ext>
          </c:extLst>
        </c:ser>
        <c:ser>
          <c:idx val="1"/>
          <c:order val="1"/>
          <c:tx>
            <c:strRef>
              <c:f>'Reversal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48.63</c:v>
                </c:pt>
                <c:pt idx="11">
                  <c:v>48.53</c:v>
                </c:pt>
                <c:pt idx="12">
                  <c:v>56.52</c:v>
                </c:pt>
                <c:pt idx="13">
                  <c:v>58.21</c:v>
                </c:pt>
                <c:pt idx="14">
                  <c:v>70.239999999999995</c:v>
                </c:pt>
                <c:pt idx="15">
                  <c:v>50</c:v>
                </c:pt>
                <c:pt idx="16">
                  <c:v>51.6</c:v>
                </c:pt>
                <c:pt idx="17">
                  <c:v>47.64</c:v>
                </c:pt>
                <c:pt idx="18">
                  <c:v>50.55</c:v>
                </c:pt>
                <c:pt idx="19">
                  <c:v>45.2</c:v>
                </c:pt>
                <c:pt idx="20">
                  <c:v>49.3</c:v>
                </c:pt>
                <c:pt idx="21">
                  <c:v>51.3</c:v>
                </c:pt>
                <c:pt idx="22">
                  <c:v>46.9</c:v>
                </c:pt>
                <c:pt idx="23">
                  <c:v>51.1</c:v>
                </c:pt>
                <c:pt idx="24">
                  <c:v>47.94</c:v>
                </c:pt>
                <c:pt idx="25">
                  <c:v>48.2</c:v>
                </c:pt>
                <c:pt idx="26">
                  <c:v>48.25</c:v>
                </c:pt>
                <c:pt idx="27">
                  <c:v>49.25</c:v>
                </c:pt>
                <c:pt idx="28">
                  <c:v>51.4</c:v>
                </c:pt>
                <c:pt idx="29">
                  <c:v>50.82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FD-4A84-B33A-8BDC7D0AE29B}"/>
            </c:ext>
          </c:extLst>
        </c:ser>
        <c:ser>
          <c:idx val="2"/>
          <c:order val="2"/>
          <c:tx>
            <c:strRef>
              <c:f>'Reversal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Accuracy'!$F$4:$F$33</c:f>
              <c:numCache>
                <c:formatCode>General</c:formatCode>
                <c:ptCount val="30"/>
                <c:pt idx="0">
                  <c:v>47.02</c:v>
                </c:pt>
                <c:pt idx="1">
                  <c:v>51.89</c:v>
                </c:pt>
                <c:pt idx="2">
                  <c:v>47.53</c:v>
                </c:pt>
                <c:pt idx="3">
                  <c:v>48.98</c:v>
                </c:pt>
                <c:pt idx="4">
                  <c:v>46.46</c:v>
                </c:pt>
                <c:pt idx="5">
                  <c:v>52.55</c:v>
                </c:pt>
                <c:pt idx="6">
                  <c:v>51.78</c:v>
                </c:pt>
                <c:pt idx="7">
                  <c:v>53.47</c:v>
                </c:pt>
                <c:pt idx="8">
                  <c:v>50.07</c:v>
                </c:pt>
                <c:pt idx="9">
                  <c:v>51.58</c:v>
                </c:pt>
                <c:pt idx="10">
                  <c:v>53.2</c:v>
                </c:pt>
                <c:pt idx="11">
                  <c:v>49.25</c:v>
                </c:pt>
                <c:pt idx="12">
                  <c:v>49.86</c:v>
                </c:pt>
                <c:pt idx="13">
                  <c:v>50.73</c:v>
                </c:pt>
                <c:pt idx="14">
                  <c:v>54.46</c:v>
                </c:pt>
                <c:pt idx="15">
                  <c:v>51.14</c:v>
                </c:pt>
                <c:pt idx="16">
                  <c:v>47.03</c:v>
                </c:pt>
                <c:pt idx="17">
                  <c:v>50.13</c:v>
                </c:pt>
                <c:pt idx="18">
                  <c:v>49.53</c:v>
                </c:pt>
                <c:pt idx="19">
                  <c:v>50.82</c:v>
                </c:pt>
                <c:pt idx="20">
                  <c:v>46.64</c:v>
                </c:pt>
                <c:pt idx="21">
                  <c:v>48.34</c:v>
                </c:pt>
                <c:pt idx="22">
                  <c:v>50.14</c:v>
                </c:pt>
                <c:pt idx="23">
                  <c:v>52.92</c:v>
                </c:pt>
                <c:pt idx="24">
                  <c:v>53.63</c:v>
                </c:pt>
                <c:pt idx="25">
                  <c:v>51.5</c:v>
                </c:pt>
                <c:pt idx="26">
                  <c:v>49.8</c:v>
                </c:pt>
                <c:pt idx="27">
                  <c:v>50.9</c:v>
                </c:pt>
                <c:pt idx="28">
                  <c:v>51.7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FD-4A84-B33A-8BDC7D0AE29B}"/>
            </c:ext>
          </c:extLst>
        </c:ser>
        <c:ser>
          <c:idx val="3"/>
          <c:order val="3"/>
          <c:tx>
            <c:strRef>
              <c:f>'Reversal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Accuracy'!$G$4:$G$33</c:f>
              <c:numCache>
                <c:formatCode>General</c:formatCode>
                <c:ptCount val="30"/>
                <c:pt idx="0">
                  <c:v>48</c:v>
                </c:pt>
                <c:pt idx="1">
                  <c:v>51.9</c:v>
                </c:pt>
                <c:pt idx="2">
                  <c:v>49</c:v>
                </c:pt>
                <c:pt idx="3">
                  <c:v>48.3</c:v>
                </c:pt>
                <c:pt idx="4">
                  <c:v>47.8</c:v>
                </c:pt>
                <c:pt idx="5">
                  <c:v>52.5</c:v>
                </c:pt>
                <c:pt idx="6">
                  <c:v>50.1</c:v>
                </c:pt>
                <c:pt idx="7">
                  <c:v>51.9</c:v>
                </c:pt>
                <c:pt idx="8">
                  <c:v>51.1</c:v>
                </c:pt>
                <c:pt idx="9">
                  <c:v>52.3</c:v>
                </c:pt>
                <c:pt idx="10">
                  <c:v>52.2</c:v>
                </c:pt>
                <c:pt idx="11">
                  <c:v>48.1</c:v>
                </c:pt>
                <c:pt idx="12">
                  <c:v>51.2</c:v>
                </c:pt>
                <c:pt idx="13">
                  <c:v>51.7</c:v>
                </c:pt>
                <c:pt idx="14">
                  <c:v>52.2</c:v>
                </c:pt>
                <c:pt idx="15">
                  <c:v>52.5</c:v>
                </c:pt>
                <c:pt idx="16">
                  <c:v>48</c:v>
                </c:pt>
                <c:pt idx="17">
                  <c:v>51</c:v>
                </c:pt>
                <c:pt idx="18">
                  <c:v>51.7</c:v>
                </c:pt>
                <c:pt idx="19">
                  <c:v>52.2</c:v>
                </c:pt>
                <c:pt idx="20">
                  <c:v>50.2</c:v>
                </c:pt>
                <c:pt idx="21">
                  <c:v>48.1</c:v>
                </c:pt>
                <c:pt idx="22">
                  <c:v>50.9</c:v>
                </c:pt>
                <c:pt idx="23">
                  <c:v>51</c:v>
                </c:pt>
                <c:pt idx="24">
                  <c:v>50.9</c:v>
                </c:pt>
                <c:pt idx="25">
                  <c:v>49.3</c:v>
                </c:pt>
                <c:pt idx="26">
                  <c:v>47</c:v>
                </c:pt>
                <c:pt idx="27">
                  <c:v>51.3</c:v>
                </c:pt>
                <c:pt idx="28">
                  <c:v>50.2</c:v>
                </c:pt>
                <c:pt idx="29">
                  <c:v>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FD-4A84-B33A-8BDC7D0AE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Accuracy'!$D$40:$D$69</c:f>
              <c:numCache>
                <c:formatCode>General</c:formatCode>
                <c:ptCount val="30"/>
                <c:pt idx="0">
                  <c:v>57.56</c:v>
                </c:pt>
                <c:pt idx="1">
                  <c:v>47.29</c:v>
                </c:pt>
                <c:pt idx="2">
                  <c:v>48.04</c:v>
                </c:pt>
                <c:pt idx="3">
                  <c:v>46.79</c:v>
                </c:pt>
                <c:pt idx="4">
                  <c:v>45.42</c:v>
                </c:pt>
                <c:pt idx="5">
                  <c:v>62.1</c:v>
                </c:pt>
                <c:pt idx="6">
                  <c:v>55.89</c:v>
                </c:pt>
                <c:pt idx="7">
                  <c:v>51.18</c:v>
                </c:pt>
                <c:pt idx="8">
                  <c:v>44.85</c:v>
                </c:pt>
                <c:pt idx="9">
                  <c:v>45.32</c:v>
                </c:pt>
                <c:pt idx="10">
                  <c:v>61.8</c:v>
                </c:pt>
                <c:pt idx="11">
                  <c:v>51.35</c:v>
                </c:pt>
                <c:pt idx="12">
                  <c:v>49.6</c:v>
                </c:pt>
                <c:pt idx="13">
                  <c:v>47.2</c:v>
                </c:pt>
                <c:pt idx="14">
                  <c:v>47.34</c:v>
                </c:pt>
                <c:pt idx="15">
                  <c:v>62.2</c:v>
                </c:pt>
                <c:pt idx="16">
                  <c:v>49.14</c:v>
                </c:pt>
                <c:pt idx="17">
                  <c:v>48.38</c:v>
                </c:pt>
                <c:pt idx="18">
                  <c:v>46.58</c:v>
                </c:pt>
                <c:pt idx="19">
                  <c:v>43.13</c:v>
                </c:pt>
                <c:pt idx="20">
                  <c:v>63</c:v>
                </c:pt>
                <c:pt idx="21">
                  <c:v>48.7</c:v>
                </c:pt>
                <c:pt idx="22">
                  <c:v>48.7</c:v>
                </c:pt>
                <c:pt idx="23">
                  <c:v>46.95</c:v>
                </c:pt>
                <c:pt idx="24">
                  <c:v>48.14</c:v>
                </c:pt>
                <c:pt idx="25">
                  <c:v>59.62</c:v>
                </c:pt>
                <c:pt idx="26">
                  <c:v>50.45</c:v>
                </c:pt>
                <c:pt idx="27">
                  <c:v>48.7</c:v>
                </c:pt>
                <c:pt idx="28">
                  <c:v>50.35</c:v>
                </c:pt>
                <c:pt idx="29">
                  <c:v>48.85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40-43D6-808E-FC4EF5C9BFF0}"/>
            </c:ext>
          </c:extLst>
        </c:ser>
        <c:ser>
          <c:idx val="1"/>
          <c:order val="1"/>
          <c:tx>
            <c:strRef>
              <c:f>'Reversal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Accuracy'!$E$40:$E$69</c:f>
              <c:numCache>
                <c:formatCode>General</c:formatCode>
                <c:ptCount val="30"/>
                <c:pt idx="0">
                  <c:v>50.6</c:v>
                </c:pt>
                <c:pt idx="1">
                  <c:v>46.6</c:v>
                </c:pt>
                <c:pt idx="2">
                  <c:v>49.5</c:v>
                </c:pt>
                <c:pt idx="3">
                  <c:v>48.6</c:v>
                </c:pt>
                <c:pt idx="4">
                  <c:v>46.4</c:v>
                </c:pt>
                <c:pt idx="5">
                  <c:v>56.9</c:v>
                </c:pt>
                <c:pt idx="6">
                  <c:v>53.2</c:v>
                </c:pt>
                <c:pt idx="7">
                  <c:v>48.6</c:v>
                </c:pt>
                <c:pt idx="8">
                  <c:v>46.8</c:v>
                </c:pt>
                <c:pt idx="9">
                  <c:v>43.1</c:v>
                </c:pt>
                <c:pt idx="10">
                  <c:v>63.3</c:v>
                </c:pt>
                <c:pt idx="11">
                  <c:v>52.9</c:v>
                </c:pt>
                <c:pt idx="12">
                  <c:v>51.4</c:v>
                </c:pt>
                <c:pt idx="13">
                  <c:v>47.5</c:v>
                </c:pt>
                <c:pt idx="14">
                  <c:v>41.5</c:v>
                </c:pt>
                <c:pt idx="15">
                  <c:v>60.8</c:v>
                </c:pt>
                <c:pt idx="16">
                  <c:v>53.8</c:v>
                </c:pt>
                <c:pt idx="17">
                  <c:v>50.1</c:v>
                </c:pt>
                <c:pt idx="18">
                  <c:v>47.3</c:v>
                </c:pt>
                <c:pt idx="19">
                  <c:v>42.9</c:v>
                </c:pt>
                <c:pt idx="20">
                  <c:v>55.5</c:v>
                </c:pt>
                <c:pt idx="21">
                  <c:v>52.2</c:v>
                </c:pt>
                <c:pt idx="22">
                  <c:v>46.4</c:v>
                </c:pt>
                <c:pt idx="23">
                  <c:v>45.4</c:v>
                </c:pt>
                <c:pt idx="24">
                  <c:v>42.2</c:v>
                </c:pt>
                <c:pt idx="25">
                  <c:v>52.6</c:v>
                </c:pt>
                <c:pt idx="26">
                  <c:v>52</c:v>
                </c:pt>
                <c:pt idx="27">
                  <c:v>48.5</c:v>
                </c:pt>
                <c:pt idx="28">
                  <c:v>47.1</c:v>
                </c:pt>
                <c:pt idx="29">
                  <c:v>45.5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40-43D6-808E-FC4EF5C9BFF0}"/>
            </c:ext>
          </c:extLst>
        </c:ser>
        <c:ser>
          <c:idx val="2"/>
          <c:order val="2"/>
          <c:tx>
            <c:strRef>
              <c:f>'Reversal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Accuracy'!$F$40:$F$69</c:f>
              <c:numCache>
                <c:formatCode>General</c:formatCode>
                <c:ptCount val="30"/>
                <c:pt idx="0">
                  <c:v>48.6</c:v>
                </c:pt>
                <c:pt idx="1">
                  <c:v>52.21</c:v>
                </c:pt>
                <c:pt idx="2">
                  <c:v>48.6</c:v>
                </c:pt>
                <c:pt idx="3">
                  <c:v>48.5</c:v>
                </c:pt>
                <c:pt idx="4">
                  <c:v>48.97</c:v>
                </c:pt>
                <c:pt idx="5">
                  <c:v>48.82</c:v>
                </c:pt>
                <c:pt idx="6">
                  <c:v>44.97</c:v>
                </c:pt>
                <c:pt idx="7">
                  <c:v>49.57</c:v>
                </c:pt>
                <c:pt idx="8">
                  <c:v>47.34</c:v>
                </c:pt>
                <c:pt idx="9">
                  <c:v>51.6</c:v>
                </c:pt>
                <c:pt idx="10">
                  <c:v>50.64</c:v>
                </c:pt>
                <c:pt idx="11">
                  <c:v>47.93</c:v>
                </c:pt>
                <c:pt idx="12">
                  <c:v>51.56</c:v>
                </c:pt>
                <c:pt idx="13">
                  <c:v>47.24</c:v>
                </c:pt>
                <c:pt idx="14">
                  <c:v>51.54</c:v>
                </c:pt>
                <c:pt idx="15">
                  <c:v>49.43</c:v>
                </c:pt>
                <c:pt idx="16">
                  <c:v>48.07</c:v>
                </c:pt>
                <c:pt idx="17">
                  <c:v>47.6</c:v>
                </c:pt>
                <c:pt idx="18">
                  <c:v>49.61</c:v>
                </c:pt>
                <c:pt idx="19">
                  <c:v>49.66</c:v>
                </c:pt>
                <c:pt idx="20">
                  <c:v>48.41</c:v>
                </c:pt>
                <c:pt idx="21">
                  <c:v>47.89</c:v>
                </c:pt>
                <c:pt idx="22">
                  <c:v>50.94</c:v>
                </c:pt>
                <c:pt idx="23">
                  <c:v>49.78</c:v>
                </c:pt>
                <c:pt idx="24">
                  <c:v>52.47</c:v>
                </c:pt>
                <c:pt idx="25">
                  <c:v>50.8</c:v>
                </c:pt>
                <c:pt idx="26">
                  <c:v>48.9</c:v>
                </c:pt>
                <c:pt idx="27">
                  <c:v>51.6</c:v>
                </c:pt>
                <c:pt idx="28">
                  <c:v>53.7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40-43D6-808E-FC4EF5C9BFF0}"/>
            </c:ext>
          </c:extLst>
        </c:ser>
        <c:ser>
          <c:idx val="3"/>
          <c:order val="3"/>
          <c:tx>
            <c:strRef>
              <c:f>'Reversal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</c:v>
                </c:pt>
                <c:pt idx="6">
                  <c:v>51.8</c:v>
                </c:pt>
                <c:pt idx="7">
                  <c:v>51</c:v>
                </c:pt>
                <c:pt idx="8">
                  <c:v>50.1</c:v>
                </c:pt>
                <c:pt idx="9">
                  <c:v>52.5</c:v>
                </c:pt>
                <c:pt idx="10">
                  <c:v>54.3</c:v>
                </c:pt>
                <c:pt idx="11">
                  <c:v>51.3</c:v>
                </c:pt>
                <c:pt idx="12">
                  <c:v>52.3</c:v>
                </c:pt>
                <c:pt idx="13">
                  <c:v>54.4</c:v>
                </c:pt>
                <c:pt idx="14">
                  <c:v>53.7</c:v>
                </c:pt>
                <c:pt idx="15">
                  <c:v>51.4</c:v>
                </c:pt>
                <c:pt idx="16">
                  <c:v>48.3</c:v>
                </c:pt>
                <c:pt idx="17">
                  <c:v>51.4</c:v>
                </c:pt>
                <c:pt idx="18">
                  <c:v>52.2</c:v>
                </c:pt>
                <c:pt idx="19">
                  <c:v>51.8</c:v>
                </c:pt>
                <c:pt idx="20">
                  <c:v>51.8</c:v>
                </c:pt>
                <c:pt idx="21">
                  <c:v>48.2</c:v>
                </c:pt>
                <c:pt idx="22">
                  <c:v>51</c:v>
                </c:pt>
                <c:pt idx="23">
                  <c:v>52</c:v>
                </c:pt>
                <c:pt idx="24">
                  <c:v>52.3</c:v>
                </c:pt>
                <c:pt idx="25">
                  <c:v>48.4</c:v>
                </c:pt>
                <c:pt idx="26">
                  <c:v>48.4</c:v>
                </c:pt>
                <c:pt idx="27">
                  <c:v>51</c:v>
                </c:pt>
                <c:pt idx="28">
                  <c:v>49.5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40-43D6-808E-FC4EF5C9B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Accuracy'!$D$76:$D$105</c:f>
              <c:numCache>
                <c:formatCode>General</c:formatCode>
                <c:ptCount val="30"/>
                <c:pt idx="0">
                  <c:v>66.33</c:v>
                </c:pt>
                <c:pt idx="1">
                  <c:v>53.76</c:v>
                </c:pt>
                <c:pt idx="2">
                  <c:v>53.26</c:v>
                </c:pt>
                <c:pt idx="3">
                  <c:v>54.07</c:v>
                </c:pt>
                <c:pt idx="4">
                  <c:v>48.28</c:v>
                </c:pt>
                <c:pt idx="5">
                  <c:v>70.11</c:v>
                </c:pt>
                <c:pt idx="6">
                  <c:v>60.62</c:v>
                </c:pt>
                <c:pt idx="7">
                  <c:v>55.6</c:v>
                </c:pt>
                <c:pt idx="8">
                  <c:v>51.9</c:v>
                </c:pt>
                <c:pt idx="9">
                  <c:v>46.45</c:v>
                </c:pt>
                <c:pt idx="10">
                  <c:v>67.040000000000006</c:v>
                </c:pt>
                <c:pt idx="11">
                  <c:v>60.04</c:v>
                </c:pt>
                <c:pt idx="12">
                  <c:v>59.1</c:v>
                </c:pt>
                <c:pt idx="13">
                  <c:v>54.86</c:v>
                </c:pt>
                <c:pt idx="14">
                  <c:v>49.7</c:v>
                </c:pt>
                <c:pt idx="15">
                  <c:v>57.71</c:v>
                </c:pt>
                <c:pt idx="16">
                  <c:v>52.51</c:v>
                </c:pt>
                <c:pt idx="17">
                  <c:v>50.25</c:v>
                </c:pt>
                <c:pt idx="18">
                  <c:v>47.19</c:v>
                </c:pt>
                <c:pt idx="19">
                  <c:v>44.54</c:v>
                </c:pt>
                <c:pt idx="20">
                  <c:v>57.67</c:v>
                </c:pt>
                <c:pt idx="21">
                  <c:v>54.1</c:v>
                </c:pt>
                <c:pt idx="22">
                  <c:v>49.75</c:v>
                </c:pt>
                <c:pt idx="23">
                  <c:v>47.6</c:v>
                </c:pt>
                <c:pt idx="24">
                  <c:v>44.86</c:v>
                </c:pt>
                <c:pt idx="25">
                  <c:v>58.7</c:v>
                </c:pt>
                <c:pt idx="26">
                  <c:v>53.9</c:v>
                </c:pt>
                <c:pt idx="27">
                  <c:v>51.2</c:v>
                </c:pt>
                <c:pt idx="28">
                  <c:v>49.33</c:v>
                </c:pt>
                <c:pt idx="29">
                  <c:v>46.77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C9-44D8-A146-CFFB69524733}"/>
            </c:ext>
          </c:extLst>
        </c:ser>
        <c:ser>
          <c:idx val="1"/>
          <c:order val="1"/>
          <c:tx>
            <c:strRef>
              <c:f>'Reversal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Accuracy'!$E$76:$E$105</c:f>
              <c:numCache>
                <c:formatCode>General</c:formatCode>
                <c:ptCount val="30"/>
                <c:pt idx="0">
                  <c:v>63.5</c:v>
                </c:pt>
                <c:pt idx="1">
                  <c:v>47.5</c:v>
                </c:pt>
                <c:pt idx="2">
                  <c:v>45.5</c:v>
                </c:pt>
                <c:pt idx="3">
                  <c:v>43.9</c:v>
                </c:pt>
                <c:pt idx="4">
                  <c:v>41</c:v>
                </c:pt>
                <c:pt idx="5">
                  <c:v>63.3</c:v>
                </c:pt>
                <c:pt idx="6">
                  <c:v>56</c:v>
                </c:pt>
                <c:pt idx="7">
                  <c:v>51.7</c:v>
                </c:pt>
                <c:pt idx="8">
                  <c:v>46.1</c:v>
                </c:pt>
                <c:pt idx="9">
                  <c:v>40.299999999999997</c:v>
                </c:pt>
                <c:pt idx="10">
                  <c:v>67</c:v>
                </c:pt>
                <c:pt idx="11">
                  <c:v>50.3</c:v>
                </c:pt>
                <c:pt idx="12">
                  <c:v>47.6</c:v>
                </c:pt>
                <c:pt idx="13">
                  <c:v>43</c:v>
                </c:pt>
                <c:pt idx="14">
                  <c:v>37.5</c:v>
                </c:pt>
                <c:pt idx="15">
                  <c:v>62</c:v>
                </c:pt>
                <c:pt idx="16">
                  <c:v>50.9</c:v>
                </c:pt>
                <c:pt idx="17">
                  <c:v>46.5</c:v>
                </c:pt>
                <c:pt idx="18">
                  <c:v>45.6</c:v>
                </c:pt>
                <c:pt idx="19">
                  <c:v>39.799999999999997</c:v>
                </c:pt>
                <c:pt idx="20">
                  <c:v>57.4</c:v>
                </c:pt>
                <c:pt idx="21">
                  <c:v>48.9</c:v>
                </c:pt>
                <c:pt idx="22">
                  <c:v>43.2</c:v>
                </c:pt>
                <c:pt idx="23">
                  <c:v>41.8</c:v>
                </c:pt>
                <c:pt idx="24">
                  <c:v>37.9</c:v>
                </c:pt>
                <c:pt idx="25">
                  <c:v>55.9</c:v>
                </c:pt>
                <c:pt idx="26">
                  <c:v>49.9</c:v>
                </c:pt>
                <c:pt idx="27">
                  <c:v>46.5</c:v>
                </c:pt>
                <c:pt idx="28">
                  <c:v>44.8</c:v>
                </c:pt>
                <c:pt idx="29">
                  <c:v>42.3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C9-44D8-A146-CFFB69524733}"/>
            </c:ext>
          </c:extLst>
        </c:ser>
        <c:ser>
          <c:idx val="2"/>
          <c:order val="2"/>
          <c:tx>
            <c:strRef>
              <c:f>'Reversal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Accuracy'!$F$76:$F$105</c:f>
              <c:numCache>
                <c:formatCode>General</c:formatCode>
                <c:ptCount val="30"/>
                <c:pt idx="0">
                  <c:v>46.8</c:v>
                </c:pt>
                <c:pt idx="1">
                  <c:v>51.81</c:v>
                </c:pt>
                <c:pt idx="2">
                  <c:v>47.98</c:v>
                </c:pt>
                <c:pt idx="3">
                  <c:v>45.84</c:v>
                </c:pt>
                <c:pt idx="4">
                  <c:v>49.47</c:v>
                </c:pt>
                <c:pt idx="5">
                  <c:v>52.15</c:v>
                </c:pt>
                <c:pt idx="6">
                  <c:v>46.73</c:v>
                </c:pt>
                <c:pt idx="7">
                  <c:v>49.31</c:v>
                </c:pt>
                <c:pt idx="8">
                  <c:v>51.5</c:v>
                </c:pt>
                <c:pt idx="9">
                  <c:v>52.07</c:v>
                </c:pt>
                <c:pt idx="10">
                  <c:v>51.32</c:v>
                </c:pt>
                <c:pt idx="11">
                  <c:v>47.38</c:v>
                </c:pt>
                <c:pt idx="12">
                  <c:v>48.19</c:v>
                </c:pt>
                <c:pt idx="13">
                  <c:v>50.59</c:v>
                </c:pt>
                <c:pt idx="14">
                  <c:v>51.71</c:v>
                </c:pt>
                <c:pt idx="15">
                  <c:v>51.79</c:v>
                </c:pt>
                <c:pt idx="16">
                  <c:v>50.21</c:v>
                </c:pt>
                <c:pt idx="17">
                  <c:v>50.21</c:v>
                </c:pt>
                <c:pt idx="18">
                  <c:v>51.49</c:v>
                </c:pt>
                <c:pt idx="19">
                  <c:v>53.02</c:v>
                </c:pt>
                <c:pt idx="20">
                  <c:v>47.42</c:v>
                </c:pt>
                <c:pt idx="21">
                  <c:v>46.43</c:v>
                </c:pt>
                <c:pt idx="22">
                  <c:v>51.56</c:v>
                </c:pt>
                <c:pt idx="23">
                  <c:v>49.26</c:v>
                </c:pt>
                <c:pt idx="24">
                  <c:v>51.83</c:v>
                </c:pt>
                <c:pt idx="25">
                  <c:v>49.7</c:v>
                </c:pt>
                <c:pt idx="26">
                  <c:v>49.4</c:v>
                </c:pt>
                <c:pt idx="27">
                  <c:v>51.2</c:v>
                </c:pt>
                <c:pt idx="28">
                  <c:v>52.3</c:v>
                </c:pt>
                <c:pt idx="29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C9-44D8-A146-CFFB69524733}"/>
            </c:ext>
          </c:extLst>
        </c:ser>
        <c:ser>
          <c:idx val="3"/>
          <c:order val="3"/>
          <c:tx>
            <c:strRef>
              <c:f>'Reversal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'Reversal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47.8</c:v>
                </c:pt>
                <c:pt idx="6">
                  <c:v>52</c:v>
                </c:pt>
                <c:pt idx="7">
                  <c:v>50</c:v>
                </c:pt>
                <c:pt idx="8">
                  <c:v>50.7</c:v>
                </c:pt>
                <c:pt idx="9">
                  <c:v>52.2</c:v>
                </c:pt>
                <c:pt idx="10">
                  <c:v>54.9</c:v>
                </c:pt>
                <c:pt idx="11">
                  <c:v>53</c:v>
                </c:pt>
                <c:pt idx="12">
                  <c:v>53</c:v>
                </c:pt>
                <c:pt idx="13">
                  <c:v>52.8</c:v>
                </c:pt>
                <c:pt idx="14">
                  <c:v>55.3</c:v>
                </c:pt>
                <c:pt idx="15">
                  <c:v>51.4</c:v>
                </c:pt>
                <c:pt idx="16">
                  <c:v>48.9</c:v>
                </c:pt>
                <c:pt idx="17">
                  <c:v>51.4</c:v>
                </c:pt>
                <c:pt idx="18">
                  <c:v>51.1</c:v>
                </c:pt>
                <c:pt idx="19">
                  <c:v>52.1</c:v>
                </c:pt>
                <c:pt idx="20">
                  <c:v>51.8</c:v>
                </c:pt>
                <c:pt idx="21">
                  <c:v>48.4</c:v>
                </c:pt>
                <c:pt idx="22">
                  <c:v>50.6</c:v>
                </c:pt>
                <c:pt idx="23">
                  <c:v>51.6</c:v>
                </c:pt>
                <c:pt idx="24">
                  <c:v>52.2</c:v>
                </c:pt>
                <c:pt idx="25">
                  <c:v>46.95</c:v>
                </c:pt>
                <c:pt idx="26">
                  <c:v>47.9</c:v>
                </c:pt>
                <c:pt idx="27">
                  <c:v>49.9</c:v>
                </c:pt>
                <c:pt idx="28">
                  <c:v>49.9</c:v>
                </c:pt>
                <c:pt idx="29">
                  <c:v>52.9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C9-44D8-A146-CFFB69524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63.64</c:v>
                </c:pt>
                <c:pt idx="6">
                  <c:v>100</c:v>
                </c:pt>
                <c:pt idx="7">
                  <c:v>33.33</c:v>
                </c:pt>
                <c:pt idx="8">
                  <c:v>20</c:v>
                </c:pt>
                <c:pt idx="9">
                  <c:v>50</c:v>
                </c:pt>
                <c:pt idx="10">
                  <c:v>48.26</c:v>
                </c:pt>
                <c:pt idx="11">
                  <c:v>49.82</c:v>
                </c:pt>
                <c:pt idx="12">
                  <c:v>47.85</c:v>
                </c:pt>
                <c:pt idx="13">
                  <c:v>47.42</c:v>
                </c:pt>
                <c:pt idx="14">
                  <c:v>48.3</c:v>
                </c:pt>
                <c:pt idx="15">
                  <c:v>47.94</c:v>
                </c:pt>
                <c:pt idx="16">
                  <c:v>50.81</c:v>
                </c:pt>
                <c:pt idx="17">
                  <c:v>46.86</c:v>
                </c:pt>
                <c:pt idx="18">
                  <c:v>47.55</c:v>
                </c:pt>
                <c:pt idx="19">
                  <c:v>47.78</c:v>
                </c:pt>
                <c:pt idx="20">
                  <c:v>47.39</c:v>
                </c:pt>
                <c:pt idx="21">
                  <c:v>51.98</c:v>
                </c:pt>
                <c:pt idx="22">
                  <c:v>47.76</c:v>
                </c:pt>
                <c:pt idx="23">
                  <c:v>48.87</c:v>
                </c:pt>
                <c:pt idx="24">
                  <c:v>50.28</c:v>
                </c:pt>
                <c:pt idx="25">
                  <c:v>53.26</c:v>
                </c:pt>
                <c:pt idx="26">
                  <c:v>51.96</c:v>
                </c:pt>
                <c:pt idx="27">
                  <c:v>54.32</c:v>
                </c:pt>
                <c:pt idx="28">
                  <c:v>53.54</c:v>
                </c:pt>
                <c:pt idx="29">
                  <c:v>55.16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9-4CF5-B35E-1E18C085586A}"/>
            </c:ext>
          </c:extLst>
        </c:ser>
        <c:ser>
          <c:idx val="1"/>
          <c:order val="1"/>
          <c:tx>
            <c:strRef>
              <c:f>'Reversal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61.82</c:v>
                </c:pt>
                <c:pt idx="6">
                  <c:v>45.39</c:v>
                </c:pt>
                <c:pt idx="7">
                  <c:v>41.86</c:v>
                </c:pt>
                <c:pt idx="8">
                  <c:v>52.83</c:v>
                </c:pt>
                <c:pt idx="9">
                  <c:v>46.96</c:v>
                </c:pt>
                <c:pt idx="10">
                  <c:v>55.42</c:v>
                </c:pt>
                <c:pt idx="11">
                  <c:v>50.48</c:v>
                </c:pt>
                <c:pt idx="12">
                  <c:v>49.24</c:v>
                </c:pt>
                <c:pt idx="13">
                  <c:v>55.08</c:v>
                </c:pt>
                <c:pt idx="14">
                  <c:v>53.24</c:v>
                </c:pt>
                <c:pt idx="15">
                  <c:v>53.8</c:v>
                </c:pt>
                <c:pt idx="16">
                  <c:v>53.3</c:v>
                </c:pt>
                <c:pt idx="17">
                  <c:v>53.7</c:v>
                </c:pt>
                <c:pt idx="18">
                  <c:v>56.1</c:v>
                </c:pt>
                <c:pt idx="19">
                  <c:v>50.4</c:v>
                </c:pt>
                <c:pt idx="20">
                  <c:v>49.8</c:v>
                </c:pt>
                <c:pt idx="21">
                  <c:v>52.7</c:v>
                </c:pt>
                <c:pt idx="22">
                  <c:v>53.5</c:v>
                </c:pt>
                <c:pt idx="23">
                  <c:v>52.9</c:v>
                </c:pt>
                <c:pt idx="24">
                  <c:v>53.3</c:v>
                </c:pt>
                <c:pt idx="25">
                  <c:v>47.5</c:v>
                </c:pt>
                <c:pt idx="26">
                  <c:v>49.4</c:v>
                </c:pt>
                <c:pt idx="27">
                  <c:v>50.95</c:v>
                </c:pt>
                <c:pt idx="28">
                  <c:v>52.6</c:v>
                </c:pt>
                <c:pt idx="29">
                  <c:v>51.5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9-4CF5-B35E-1E18C085586A}"/>
            </c:ext>
          </c:extLst>
        </c:ser>
        <c:ser>
          <c:idx val="2"/>
          <c:order val="2"/>
          <c:tx>
            <c:strRef>
              <c:f>'Reversal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51.29</c:v>
                </c:pt>
                <c:pt idx="6">
                  <c:v>50.6</c:v>
                </c:pt>
                <c:pt idx="7">
                  <c:v>53.48</c:v>
                </c:pt>
                <c:pt idx="8">
                  <c:v>52.66</c:v>
                </c:pt>
                <c:pt idx="9">
                  <c:v>51.95</c:v>
                </c:pt>
                <c:pt idx="10">
                  <c:v>48.91</c:v>
                </c:pt>
                <c:pt idx="11">
                  <c:v>48.33</c:v>
                </c:pt>
                <c:pt idx="12">
                  <c:v>51.37</c:v>
                </c:pt>
                <c:pt idx="13">
                  <c:v>47.99</c:v>
                </c:pt>
                <c:pt idx="14">
                  <c:v>54.43</c:v>
                </c:pt>
                <c:pt idx="15">
                  <c:v>48.59</c:v>
                </c:pt>
                <c:pt idx="16">
                  <c:v>46.8</c:v>
                </c:pt>
                <c:pt idx="17">
                  <c:v>48.79</c:v>
                </c:pt>
                <c:pt idx="18">
                  <c:v>51.06</c:v>
                </c:pt>
                <c:pt idx="19">
                  <c:v>48.7</c:v>
                </c:pt>
                <c:pt idx="20">
                  <c:v>43.4</c:v>
                </c:pt>
                <c:pt idx="21">
                  <c:v>47.18</c:v>
                </c:pt>
                <c:pt idx="22">
                  <c:v>50.62</c:v>
                </c:pt>
                <c:pt idx="23">
                  <c:v>51.54</c:v>
                </c:pt>
                <c:pt idx="24">
                  <c:v>51.42</c:v>
                </c:pt>
                <c:pt idx="25">
                  <c:v>53.5</c:v>
                </c:pt>
                <c:pt idx="26">
                  <c:v>50.4</c:v>
                </c:pt>
                <c:pt idx="27">
                  <c:v>50.5</c:v>
                </c:pt>
                <c:pt idx="28">
                  <c:v>52.7</c:v>
                </c:pt>
                <c:pt idx="29">
                  <c:v>52.4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09-4CF5-B35E-1E18C085586A}"/>
            </c:ext>
          </c:extLst>
        </c:ser>
        <c:ser>
          <c:idx val="3"/>
          <c:order val="3"/>
          <c:tx>
            <c:strRef>
              <c:f>'Reversal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53.8</c:v>
                </c:pt>
                <c:pt idx="6">
                  <c:v>50.7</c:v>
                </c:pt>
                <c:pt idx="7">
                  <c:v>50</c:v>
                </c:pt>
                <c:pt idx="8">
                  <c:v>54.5</c:v>
                </c:pt>
                <c:pt idx="9">
                  <c:v>52.3</c:v>
                </c:pt>
                <c:pt idx="10">
                  <c:v>52.6</c:v>
                </c:pt>
                <c:pt idx="11">
                  <c:v>48.5</c:v>
                </c:pt>
                <c:pt idx="12">
                  <c:v>51.1</c:v>
                </c:pt>
                <c:pt idx="13">
                  <c:v>51.7</c:v>
                </c:pt>
                <c:pt idx="14">
                  <c:v>52.3</c:v>
                </c:pt>
                <c:pt idx="15">
                  <c:v>52.1</c:v>
                </c:pt>
                <c:pt idx="16">
                  <c:v>48.1</c:v>
                </c:pt>
                <c:pt idx="17">
                  <c:v>51.3</c:v>
                </c:pt>
                <c:pt idx="18">
                  <c:v>51.7</c:v>
                </c:pt>
                <c:pt idx="19">
                  <c:v>52.2</c:v>
                </c:pt>
                <c:pt idx="20">
                  <c:v>51.4</c:v>
                </c:pt>
                <c:pt idx="21">
                  <c:v>47.9</c:v>
                </c:pt>
                <c:pt idx="22">
                  <c:v>51.6</c:v>
                </c:pt>
                <c:pt idx="23">
                  <c:v>51.9</c:v>
                </c:pt>
                <c:pt idx="24">
                  <c:v>51.5</c:v>
                </c:pt>
                <c:pt idx="25">
                  <c:v>48.09</c:v>
                </c:pt>
                <c:pt idx="26">
                  <c:v>48.55</c:v>
                </c:pt>
                <c:pt idx="27">
                  <c:v>51.25</c:v>
                </c:pt>
                <c:pt idx="28">
                  <c:v>49.5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09-4CF5-B35E-1E18C0855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Accuracy'!$D$148:$D$177</c:f>
              <c:numCache>
                <c:formatCode>General</c:formatCode>
                <c:ptCount val="30"/>
                <c:pt idx="0">
                  <c:v>58.48</c:v>
                </c:pt>
                <c:pt idx="1">
                  <c:v>49.18</c:v>
                </c:pt>
                <c:pt idx="2">
                  <c:v>47.75</c:v>
                </c:pt>
                <c:pt idx="3">
                  <c:v>50.38</c:v>
                </c:pt>
                <c:pt idx="4">
                  <c:v>42.46</c:v>
                </c:pt>
                <c:pt idx="5">
                  <c:v>54.46</c:v>
                </c:pt>
                <c:pt idx="6">
                  <c:v>47.06</c:v>
                </c:pt>
                <c:pt idx="7">
                  <c:v>51.47</c:v>
                </c:pt>
                <c:pt idx="8">
                  <c:v>50.53</c:v>
                </c:pt>
                <c:pt idx="9">
                  <c:v>42.65</c:v>
                </c:pt>
                <c:pt idx="10">
                  <c:v>63.17</c:v>
                </c:pt>
                <c:pt idx="11">
                  <c:v>53.97</c:v>
                </c:pt>
                <c:pt idx="12">
                  <c:v>57.22</c:v>
                </c:pt>
                <c:pt idx="13">
                  <c:v>50.6</c:v>
                </c:pt>
                <c:pt idx="14">
                  <c:v>46.94</c:v>
                </c:pt>
                <c:pt idx="15">
                  <c:v>57.89</c:v>
                </c:pt>
                <c:pt idx="16">
                  <c:v>50.41</c:v>
                </c:pt>
                <c:pt idx="17">
                  <c:v>51.55</c:v>
                </c:pt>
                <c:pt idx="18">
                  <c:v>50.2</c:v>
                </c:pt>
                <c:pt idx="19">
                  <c:v>45.48</c:v>
                </c:pt>
                <c:pt idx="20">
                  <c:v>55.72</c:v>
                </c:pt>
                <c:pt idx="21">
                  <c:v>50.99</c:v>
                </c:pt>
                <c:pt idx="22">
                  <c:v>51.79</c:v>
                </c:pt>
                <c:pt idx="23">
                  <c:v>51.41</c:v>
                </c:pt>
                <c:pt idx="24">
                  <c:v>48.46</c:v>
                </c:pt>
                <c:pt idx="25">
                  <c:v>56.39</c:v>
                </c:pt>
                <c:pt idx="26">
                  <c:v>51.25</c:v>
                </c:pt>
                <c:pt idx="27">
                  <c:v>50.07</c:v>
                </c:pt>
                <c:pt idx="28">
                  <c:v>49.13</c:v>
                </c:pt>
                <c:pt idx="29">
                  <c:v>51.29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9-49E6-81AA-CB07C380B916}"/>
            </c:ext>
          </c:extLst>
        </c:ser>
        <c:ser>
          <c:idx val="1"/>
          <c:order val="1"/>
          <c:tx>
            <c:strRef>
              <c:f>'Reversal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Accuracy'!$E$148:$E$177</c:f>
              <c:numCache>
                <c:formatCode>General</c:formatCode>
                <c:ptCount val="30"/>
                <c:pt idx="0">
                  <c:v>55.3</c:v>
                </c:pt>
                <c:pt idx="1">
                  <c:v>49.3</c:v>
                </c:pt>
                <c:pt idx="2">
                  <c:v>49.7</c:v>
                </c:pt>
                <c:pt idx="3">
                  <c:v>47.3</c:v>
                </c:pt>
                <c:pt idx="4">
                  <c:v>46.3</c:v>
                </c:pt>
                <c:pt idx="5">
                  <c:v>64.8</c:v>
                </c:pt>
                <c:pt idx="6">
                  <c:v>55.5</c:v>
                </c:pt>
                <c:pt idx="7">
                  <c:v>51.7</c:v>
                </c:pt>
                <c:pt idx="8">
                  <c:v>45.9</c:v>
                </c:pt>
                <c:pt idx="9">
                  <c:v>42.4</c:v>
                </c:pt>
                <c:pt idx="10">
                  <c:v>69.400000000000006</c:v>
                </c:pt>
                <c:pt idx="11">
                  <c:v>57.8</c:v>
                </c:pt>
                <c:pt idx="12">
                  <c:v>54</c:v>
                </c:pt>
                <c:pt idx="13">
                  <c:v>47</c:v>
                </c:pt>
                <c:pt idx="14">
                  <c:v>41.2</c:v>
                </c:pt>
                <c:pt idx="15">
                  <c:v>64.5</c:v>
                </c:pt>
                <c:pt idx="16">
                  <c:v>57.7</c:v>
                </c:pt>
                <c:pt idx="17">
                  <c:v>53.5</c:v>
                </c:pt>
                <c:pt idx="18">
                  <c:v>46.9</c:v>
                </c:pt>
                <c:pt idx="19">
                  <c:v>43.4</c:v>
                </c:pt>
                <c:pt idx="20">
                  <c:v>61.3</c:v>
                </c:pt>
                <c:pt idx="21">
                  <c:v>54.2</c:v>
                </c:pt>
                <c:pt idx="22">
                  <c:v>49.4</c:v>
                </c:pt>
                <c:pt idx="23">
                  <c:v>46.3</c:v>
                </c:pt>
                <c:pt idx="24">
                  <c:v>42.5</c:v>
                </c:pt>
                <c:pt idx="25">
                  <c:v>58.1</c:v>
                </c:pt>
                <c:pt idx="26">
                  <c:v>53.8</c:v>
                </c:pt>
                <c:pt idx="27">
                  <c:v>50.2</c:v>
                </c:pt>
                <c:pt idx="28">
                  <c:v>47.8</c:v>
                </c:pt>
                <c:pt idx="29">
                  <c:v>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A9-49E6-81AA-CB07C380B916}"/>
            </c:ext>
          </c:extLst>
        </c:ser>
        <c:ser>
          <c:idx val="2"/>
          <c:order val="2"/>
          <c:tx>
            <c:strRef>
              <c:f>'Reversal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Accuracy'!$F$148:$F$177</c:f>
              <c:numCache>
                <c:formatCode>General</c:formatCode>
                <c:ptCount val="30"/>
                <c:pt idx="0">
                  <c:v>50.3</c:v>
                </c:pt>
                <c:pt idx="1">
                  <c:v>50.71</c:v>
                </c:pt>
                <c:pt idx="2">
                  <c:v>47.81</c:v>
                </c:pt>
                <c:pt idx="3">
                  <c:v>48.48</c:v>
                </c:pt>
                <c:pt idx="4">
                  <c:v>48.16</c:v>
                </c:pt>
                <c:pt idx="5">
                  <c:v>50.39</c:v>
                </c:pt>
                <c:pt idx="6">
                  <c:v>48.43</c:v>
                </c:pt>
                <c:pt idx="7">
                  <c:v>50</c:v>
                </c:pt>
                <c:pt idx="8">
                  <c:v>47.06</c:v>
                </c:pt>
                <c:pt idx="9">
                  <c:v>49.54</c:v>
                </c:pt>
                <c:pt idx="10">
                  <c:v>52.84</c:v>
                </c:pt>
                <c:pt idx="11">
                  <c:v>47.88</c:v>
                </c:pt>
                <c:pt idx="12">
                  <c:v>49.92</c:v>
                </c:pt>
                <c:pt idx="13">
                  <c:v>48.01</c:v>
                </c:pt>
                <c:pt idx="14">
                  <c:v>51.2</c:v>
                </c:pt>
                <c:pt idx="15">
                  <c:v>49.67</c:v>
                </c:pt>
                <c:pt idx="16">
                  <c:v>46.28</c:v>
                </c:pt>
                <c:pt idx="17">
                  <c:v>51.09</c:v>
                </c:pt>
                <c:pt idx="18">
                  <c:v>46.28</c:v>
                </c:pt>
                <c:pt idx="19">
                  <c:v>50.08</c:v>
                </c:pt>
                <c:pt idx="20">
                  <c:v>49.05</c:v>
                </c:pt>
                <c:pt idx="21">
                  <c:v>48.76</c:v>
                </c:pt>
                <c:pt idx="22">
                  <c:v>51.88</c:v>
                </c:pt>
                <c:pt idx="23">
                  <c:v>48.24</c:v>
                </c:pt>
                <c:pt idx="24">
                  <c:v>51.41</c:v>
                </c:pt>
                <c:pt idx="25">
                  <c:v>50.6</c:v>
                </c:pt>
                <c:pt idx="26">
                  <c:v>49.3</c:v>
                </c:pt>
                <c:pt idx="27">
                  <c:v>51.3</c:v>
                </c:pt>
                <c:pt idx="28">
                  <c:v>53.2</c:v>
                </c:pt>
                <c:pt idx="29">
                  <c:v>52.5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A9-49E6-81AA-CB07C380B916}"/>
            </c:ext>
          </c:extLst>
        </c:ser>
        <c:ser>
          <c:idx val="3"/>
          <c:order val="3"/>
          <c:tx>
            <c:strRef>
              <c:f>'Reversal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48.2</c:v>
                </c:pt>
                <c:pt idx="6">
                  <c:v>52.1</c:v>
                </c:pt>
                <c:pt idx="7">
                  <c:v>50.1</c:v>
                </c:pt>
                <c:pt idx="8">
                  <c:v>50.1</c:v>
                </c:pt>
                <c:pt idx="9">
                  <c:v>52.6</c:v>
                </c:pt>
                <c:pt idx="10">
                  <c:v>53.4</c:v>
                </c:pt>
                <c:pt idx="11">
                  <c:v>50.9</c:v>
                </c:pt>
                <c:pt idx="12">
                  <c:v>51.7</c:v>
                </c:pt>
                <c:pt idx="13">
                  <c:v>53.6</c:v>
                </c:pt>
                <c:pt idx="14">
                  <c:v>54.1</c:v>
                </c:pt>
                <c:pt idx="15">
                  <c:v>51.4</c:v>
                </c:pt>
                <c:pt idx="16">
                  <c:v>48.1</c:v>
                </c:pt>
                <c:pt idx="17">
                  <c:v>50.6</c:v>
                </c:pt>
                <c:pt idx="18">
                  <c:v>51.2</c:v>
                </c:pt>
                <c:pt idx="19">
                  <c:v>51.7</c:v>
                </c:pt>
                <c:pt idx="20">
                  <c:v>51.5</c:v>
                </c:pt>
                <c:pt idx="21">
                  <c:v>48</c:v>
                </c:pt>
                <c:pt idx="22">
                  <c:v>50.8</c:v>
                </c:pt>
                <c:pt idx="23">
                  <c:v>52</c:v>
                </c:pt>
                <c:pt idx="24">
                  <c:v>52.4</c:v>
                </c:pt>
                <c:pt idx="25">
                  <c:v>48.14</c:v>
                </c:pt>
                <c:pt idx="26">
                  <c:v>47.9</c:v>
                </c:pt>
                <c:pt idx="27">
                  <c:v>51.1</c:v>
                </c:pt>
                <c:pt idx="28">
                  <c:v>49.3</c:v>
                </c:pt>
                <c:pt idx="29">
                  <c:v>51.8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A9-49E6-81AA-CB07C380B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Accuracy'!$D$184:$D$213</c:f>
              <c:numCache>
                <c:formatCode>General</c:formatCode>
                <c:ptCount val="30"/>
                <c:pt idx="0">
                  <c:v>56.55</c:v>
                </c:pt>
                <c:pt idx="1">
                  <c:v>46.42</c:v>
                </c:pt>
                <c:pt idx="2">
                  <c:v>47.77</c:v>
                </c:pt>
                <c:pt idx="3">
                  <c:v>48.77</c:v>
                </c:pt>
                <c:pt idx="4">
                  <c:v>46</c:v>
                </c:pt>
                <c:pt idx="5">
                  <c:v>72.5</c:v>
                </c:pt>
                <c:pt idx="6">
                  <c:v>61.7</c:v>
                </c:pt>
                <c:pt idx="7">
                  <c:v>65.959999999999994</c:v>
                </c:pt>
                <c:pt idx="8">
                  <c:v>55.78</c:v>
                </c:pt>
                <c:pt idx="9">
                  <c:v>51.5</c:v>
                </c:pt>
                <c:pt idx="10">
                  <c:v>73.88</c:v>
                </c:pt>
                <c:pt idx="11">
                  <c:v>63.92</c:v>
                </c:pt>
                <c:pt idx="12">
                  <c:v>60.99</c:v>
                </c:pt>
                <c:pt idx="13">
                  <c:v>60.78</c:v>
                </c:pt>
                <c:pt idx="14">
                  <c:v>54.5</c:v>
                </c:pt>
                <c:pt idx="15">
                  <c:v>70.91</c:v>
                </c:pt>
                <c:pt idx="16">
                  <c:v>58.95</c:v>
                </c:pt>
                <c:pt idx="17">
                  <c:v>62.01</c:v>
                </c:pt>
                <c:pt idx="18">
                  <c:v>53.35</c:v>
                </c:pt>
                <c:pt idx="19">
                  <c:v>52.45</c:v>
                </c:pt>
                <c:pt idx="20">
                  <c:v>70.5</c:v>
                </c:pt>
                <c:pt idx="21">
                  <c:v>58.19</c:v>
                </c:pt>
                <c:pt idx="22">
                  <c:v>59.74</c:v>
                </c:pt>
                <c:pt idx="23">
                  <c:v>56.82</c:v>
                </c:pt>
                <c:pt idx="24">
                  <c:v>53.77</c:v>
                </c:pt>
                <c:pt idx="25">
                  <c:v>67.61</c:v>
                </c:pt>
                <c:pt idx="26">
                  <c:v>62.19</c:v>
                </c:pt>
                <c:pt idx="27">
                  <c:v>60.38</c:v>
                </c:pt>
                <c:pt idx="28">
                  <c:v>57.34</c:v>
                </c:pt>
                <c:pt idx="29">
                  <c:v>52.07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2D-4B16-B93B-5C2B49D7D2D5}"/>
            </c:ext>
          </c:extLst>
        </c:ser>
        <c:ser>
          <c:idx val="1"/>
          <c:order val="1"/>
          <c:tx>
            <c:strRef>
              <c:f>'Reversal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Accuracy'!$E$184:$E$213</c:f>
              <c:numCache>
                <c:formatCode>General</c:formatCode>
                <c:ptCount val="30"/>
                <c:pt idx="0">
                  <c:v>51.9</c:v>
                </c:pt>
                <c:pt idx="1">
                  <c:v>47.2</c:v>
                </c:pt>
                <c:pt idx="2">
                  <c:v>49.3</c:v>
                </c:pt>
                <c:pt idx="3">
                  <c:v>48.6</c:v>
                </c:pt>
                <c:pt idx="4">
                  <c:v>47.7</c:v>
                </c:pt>
                <c:pt idx="5">
                  <c:v>74.27</c:v>
                </c:pt>
                <c:pt idx="6">
                  <c:v>70.2</c:v>
                </c:pt>
                <c:pt idx="7">
                  <c:v>70.08</c:v>
                </c:pt>
                <c:pt idx="8">
                  <c:v>71.91</c:v>
                </c:pt>
                <c:pt idx="9">
                  <c:v>65.930000000000007</c:v>
                </c:pt>
                <c:pt idx="10">
                  <c:v>77.3</c:v>
                </c:pt>
                <c:pt idx="11">
                  <c:v>72.87</c:v>
                </c:pt>
                <c:pt idx="12">
                  <c:v>72.95</c:v>
                </c:pt>
                <c:pt idx="13">
                  <c:v>72.86</c:v>
                </c:pt>
                <c:pt idx="14">
                  <c:v>68.150000000000006</c:v>
                </c:pt>
                <c:pt idx="15">
                  <c:v>76.5</c:v>
                </c:pt>
                <c:pt idx="16">
                  <c:v>73.11</c:v>
                </c:pt>
                <c:pt idx="17">
                  <c:v>73.27</c:v>
                </c:pt>
                <c:pt idx="18">
                  <c:v>72.63</c:v>
                </c:pt>
                <c:pt idx="19">
                  <c:v>66.319999999999993</c:v>
                </c:pt>
                <c:pt idx="20">
                  <c:v>74.069999999999993</c:v>
                </c:pt>
                <c:pt idx="21">
                  <c:v>71.17</c:v>
                </c:pt>
                <c:pt idx="22">
                  <c:v>70.95</c:v>
                </c:pt>
                <c:pt idx="23">
                  <c:v>69.790000000000006</c:v>
                </c:pt>
                <c:pt idx="24">
                  <c:v>65.22</c:v>
                </c:pt>
                <c:pt idx="25">
                  <c:v>72.3</c:v>
                </c:pt>
                <c:pt idx="26">
                  <c:v>68.06</c:v>
                </c:pt>
                <c:pt idx="27">
                  <c:v>67.27</c:v>
                </c:pt>
                <c:pt idx="28">
                  <c:v>69.849999999999994</c:v>
                </c:pt>
                <c:pt idx="29">
                  <c:v>67.28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2D-4B16-B93B-5C2B49D7D2D5}"/>
            </c:ext>
          </c:extLst>
        </c:ser>
        <c:ser>
          <c:idx val="2"/>
          <c:order val="2"/>
          <c:tx>
            <c:strRef>
              <c:f>'Reversal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Accuracy'!$F$184:$F$213</c:f>
              <c:numCache>
                <c:formatCode>General</c:formatCode>
                <c:ptCount val="30"/>
                <c:pt idx="0">
                  <c:v>50.7</c:v>
                </c:pt>
                <c:pt idx="1">
                  <c:v>51.89</c:v>
                </c:pt>
                <c:pt idx="2">
                  <c:v>51.43</c:v>
                </c:pt>
                <c:pt idx="3">
                  <c:v>50.21</c:v>
                </c:pt>
                <c:pt idx="4">
                  <c:v>52.49</c:v>
                </c:pt>
                <c:pt idx="5">
                  <c:v>53.59</c:v>
                </c:pt>
                <c:pt idx="6">
                  <c:v>45.56</c:v>
                </c:pt>
                <c:pt idx="7">
                  <c:v>51.41</c:v>
                </c:pt>
                <c:pt idx="8">
                  <c:v>49.29</c:v>
                </c:pt>
                <c:pt idx="9">
                  <c:v>50.57</c:v>
                </c:pt>
                <c:pt idx="10">
                  <c:v>52.86</c:v>
                </c:pt>
                <c:pt idx="11">
                  <c:v>50.85</c:v>
                </c:pt>
                <c:pt idx="12">
                  <c:v>51.71</c:v>
                </c:pt>
                <c:pt idx="13">
                  <c:v>51.37</c:v>
                </c:pt>
                <c:pt idx="14">
                  <c:v>52.55</c:v>
                </c:pt>
                <c:pt idx="15">
                  <c:v>48.47</c:v>
                </c:pt>
                <c:pt idx="16">
                  <c:v>49.67</c:v>
                </c:pt>
                <c:pt idx="17">
                  <c:v>49.68</c:v>
                </c:pt>
                <c:pt idx="18">
                  <c:v>51.91</c:v>
                </c:pt>
                <c:pt idx="19">
                  <c:v>52.68</c:v>
                </c:pt>
                <c:pt idx="20">
                  <c:v>47.03</c:v>
                </c:pt>
                <c:pt idx="21">
                  <c:v>49.62</c:v>
                </c:pt>
                <c:pt idx="22">
                  <c:v>49.73</c:v>
                </c:pt>
                <c:pt idx="23">
                  <c:v>50.51</c:v>
                </c:pt>
                <c:pt idx="24">
                  <c:v>48.31</c:v>
                </c:pt>
                <c:pt idx="25">
                  <c:v>47.68</c:v>
                </c:pt>
                <c:pt idx="26">
                  <c:v>50.11</c:v>
                </c:pt>
                <c:pt idx="27">
                  <c:v>48.49</c:v>
                </c:pt>
                <c:pt idx="28">
                  <c:v>51.41</c:v>
                </c:pt>
                <c:pt idx="29">
                  <c:v>48.69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2D-4B16-B93B-5C2B49D7D2D5}"/>
            </c:ext>
          </c:extLst>
        </c:ser>
        <c:ser>
          <c:idx val="3"/>
          <c:order val="3"/>
          <c:tx>
            <c:strRef>
              <c:f>'Reversal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44.28</c:v>
                </c:pt>
                <c:pt idx="6">
                  <c:v>45.77</c:v>
                </c:pt>
                <c:pt idx="7">
                  <c:v>41.99</c:v>
                </c:pt>
                <c:pt idx="8">
                  <c:v>45.59</c:v>
                </c:pt>
                <c:pt idx="9">
                  <c:v>46.4</c:v>
                </c:pt>
                <c:pt idx="10">
                  <c:v>46.05</c:v>
                </c:pt>
                <c:pt idx="11">
                  <c:v>44.6</c:v>
                </c:pt>
                <c:pt idx="12">
                  <c:v>45.25</c:v>
                </c:pt>
                <c:pt idx="13">
                  <c:v>41.05</c:v>
                </c:pt>
                <c:pt idx="14">
                  <c:v>44.97</c:v>
                </c:pt>
                <c:pt idx="15">
                  <c:v>44.79</c:v>
                </c:pt>
                <c:pt idx="16">
                  <c:v>46.09</c:v>
                </c:pt>
                <c:pt idx="17">
                  <c:v>51.02</c:v>
                </c:pt>
                <c:pt idx="18">
                  <c:v>45.63</c:v>
                </c:pt>
                <c:pt idx="19">
                  <c:v>45.13</c:v>
                </c:pt>
                <c:pt idx="20">
                  <c:v>46.84</c:v>
                </c:pt>
                <c:pt idx="21">
                  <c:v>50.08</c:v>
                </c:pt>
                <c:pt idx="22">
                  <c:v>47.62</c:v>
                </c:pt>
                <c:pt idx="23">
                  <c:v>49.2</c:v>
                </c:pt>
                <c:pt idx="24">
                  <c:v>50.95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2D-4B16-B93B-5C2B49D7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Reversal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'Reversal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Accuracy'!$D$220:$D$249</c:f>
              <c:numCache>
                <c:formatCode>General</c:formatCode>
                <c:ptCount val="30"/>
                <c:pt idx="0">
                  <c:v>0</c:v>
                </c:pt>
                <c:pt idx="1">
                  <c:v>52.06</c:v>
                </c:pt>
                <c:pt idx="2">
                  <c:v>53.16</c:v>
                </c:pt>
                <c:pt idx="3">
                  <c:v>50.9</c:v>
                </c:pt>
                <c:pt idx="4">
                  <c:v>40</c:v>
                </c:pt>
                <c:pt idx="5">
                  <c:v>20</c:v>
                </c:pt>
                <c:pt idx="6">
                  <c:v>55.88</c:v>
                </c:pt>
                <c:pt idx="7">
                  <c:v>50</c:v>
                </c:pt>
                <c:pt idx="8">
                  <c:v>50</c:v>
                </c:pt>
                <c:pt idx="9">
                  <c:v>66.67</c:v>
                </c:pt>
                <c:pt idx="10">
                  <c:v>56.4</c:v>
                </c:pt>
                <c:pt idx="11">
                  <c:v>48.47</c:v>
                </c:pt>
                <c:pt idx="12">
                  <c:v>46.05</c:v>
                </c:pt>
                <c:pt idx="13">
                  <c:v>56.2</c:v>
                </c:pt>
                <c:pt idx="14">
                  <c:v>57.14</c:v>
                </c:pt>
                <c:pt idx="15">
                  <c:v>53.45</c:v>
                </c:pt>
                <c:pt idx="16">
                  <c:v>52.17</c:v>
                </c:pt>
                <c:pt idx="17">
                  <c:v>52.26</c:v>
                </c:pt>
                <c:pt idx="18">
                  <c:v>55.83</c:v>
                </c:pt>
                <c:pt idx="19">
                  <c:v>52.9</c:v>
                </c:pt>
                <c:pt idx="20">
                  <c:v>46.58</c:v>
                </c:pt>
                <c:pt idx="21">
                  <c:v>49.65</c:v>
                </c:pt>
                <c:pt idx="22">
                  <c:v>48.91</c:v>
                </c:pt>
                <c:pt idx="23">
                  <c:v>55.56</c:v>
                </c:pt>
                <c:pt idx="24">
                  <c:v>50</c:v>
                </c:pt>
                <c:pt idx="25">
                  <c:v>43.14</c:v>
                </c:pt>
                <c:pt idx="26">
                  <c:v>54.84</c:v>
                </c:pt>
                <c:pt idx="27">
                  <c:v>58.54</c:v>
                </c:pt>
                <c:pt idx="28">
                  <c:v>59.38</c:v>
                </c:pt>
                <c:pt idx="29">
                  <c:v>55.88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32-4626-B5E3-B1A3F361FC69}"/>
            </c:ext>
          </c:extLst>
        </c:ser>
        <c:ser>
          <c:idx val="1"/>
          <c:order val="1"/>
          <c:tx>
            <c:strRef>
              <c:f>'Reversal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Accuracy'!$E$220:$E$249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47.64</c:v>
                </c:pt>
                <c:pt idx="6">
                  <c:v>47.04</c:v>
                </c:pt>
                <c:pt idx="7">
                  <c:v>43.1</c:v>
                </c:pt>
                <c:pt idx="8">
                  <c:v>45.9</c:v>
                </c:pt>
                <c:pt idx="9">
                  <c:v>40.44</c:v>
                </c:pt>
                <c:pt idx="10">
                  <c:v>48.57</c:v>
                </c:pt>
                <c:pt idx="11">
                  <c:v>47.24</c:v>
                </c:pt>
                <c:pt idx="12">
                  <c:v>49.41</c:v>
                </c:pt>
                <c:pt idx="13">
                  <c:v>46.04</c:v>
                </c:pt>
                <c:pt idx="14">
                  <c:v>47.57</c:v>
                </c:pt>
                <c:pt idx="15">
                  <c:v>46.49</c:v>
                </c:pt>
                <c:pt idx="16">
                  <c:v>49.31</c:v>
                </c:pt>
                <c:pt idx="17">
                  <c:v>50.15</c:v>
                </c:pt>
                <c:pt idx="18">
                  <c:v>48.43</c:v>
                </c:pt>
                <c:pt idx="19">
                  <c:v>46.71</c:v>
                </c:pt>
                <c:pt idx="20">
                  <c:v>47.32</c:v>
                </c:pt>
                <c:pt idx="21">
                  <c:v>49.76</c:v>
                </c:pt>
                <c:pt idx="22">
                  <c:v>48.46</c:v>
                </c:pt>
                <c:pt idx="23">
                  <c:v>46.59</c:v>
                </c:pt>
                <c:pt idx="24">
                  <c:v>42.98</c:v>
                </c:pt>
                <c:pt idx="25">
                  <c:v>46.95</c:v>
                </c:pt>
                <c:pt idx="26">
                  <c:v>48.1</c:v>
                </c:pt>
                <c:pt idx="27">
                  <c:v>50.16</c:v>
                </c:pt>
                <c:pt idx="28">
                  <c:v>46.12</c:v>
                </c:pt>
                <c:pt idx="29">
                  <c:v>47.56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32-4626-B5E3-B1A3F361FC69}"/>
            </c:ext>
          </c:extLst>
        </c:ser>
        <c:ser>
          <c:idx val="2"/>
          <c:order val="2"/>
          <c:tx>
            <c:strRef>
              <c:f>'Reversal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Accuracy'!$F$220:$F$249</c:f>
              <c:numCache>
                <c:formatCode>General</c:formatCode>
                <c:ptCount val="30"/>
                <c:pt idx="0">
                  <c:v>46.15</c:v>
                </c:pt>
                <c:pt idx="1">
                  <c:v>50</c:v>
                </c:pt>
                <c:pt idx="2">
                  <c:v>36.67</c:v>
                </c:pt>
                <c:pt idx="3">
                  <c:v>38.36</c:v>
                </c:pt>
                <c:pt idx="4">
                  <c:v>40.950000000000003</c:v>
                </c:pt>
                <c:pt idx="5">
                  <c:v>46.62</c:v>
                </c:pt>
                <c:pt idx="6">
                  <c:v>52.65</c:v>
                </c:pt>
                <c:pt idx="7">
                  <c:v>50.65</c:v>
                </c:pt>
                <c:pt idx="8">
                  <c:v>54.05</c:v>
                </c:pt>
                <c:pt idx="9">
                  <c:v>49.91</c:v>
                </c:pt>
                <c:pt idx="10">
                  <c:v>56.93</c:v>
                </c:pt>
                <c:pt idx="11">
                  <c:v>49.59</c:v>
                </c:pt>
                <c:pt idx="12">
                  <c:v>56.92</c:v>
                </c:pt>
                <c:pt idx="13">
                  <c:v>53.38</c:v>
                </c:pt>
                <c:pt idx="14">
                  <c:v>46.29</c:v>
                </c:pt>
                <c:pt idx="15">
                  <c:v>52.5</c:v>
                </c:pt>
                <c:pt idx="16">
                  <c:v>53.44</c:v>
                </c:pt>
                <c:pt idx="17">
                  <c:v>48.74</c:v>
                </c:pt>
                <c:pt idx="18">
                  <c:v>47.75</c:v>
                </c:pt>
                <c:pt idx="19">
                  <c:v>39.659999999999997</c:v>
                </c:pt>
                <c:pt idx="20">
                  <c:v>56</c:v>
                </c:pt>
                <c:pt idx="21">
                  <c:v>54.9</c:v>
                </c:pt>
                <c:pt idx="22">
                  <c:v>48.98</c:v>
                </c:pt>
                <c:pt idx="23">
                  <c:v>39.22</c:v>
                </c:pt>
                <c:pt idx="24">
                  <c:v>45.45</c:v>
                </c:pt>
                <c:pt idx="25">
                  <c:v>53.66</c:v>
                </c:pt>
                <c:pt idx="26">
                  <c:v>51.43</c:v>
                </c:pt>
                <c:pt idx="27">
                  <c:v>56</c:v>
                </c:pt>
                <c:pt idx="28">
                  <c:v>45.95</c:v>
                </c:pt>
                <c:pt idx="29">
                  <c:v>45.83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32-4626-B5E3-B1A3F361FC69}"/>
            </c:ext>
          </c:extLst>
        </c:ser>
        <c:ser>
          <c:idx val="3"/>
          <c:order val="3"/>
          <c:tx>
            <c:strRef>
              <c:f>'Reversal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'Reversal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100</c:v>
                </c:pt>
                <c:pt idx="11">
                  <c:v>100</c:v>
                </c:pt>
                <c:pt idx="12">
                  <c:v>0</c:v>
                </c:pt>
                <c:pt idx="13">
                  <c:v>0</c:v>
                </c:pt>
                <c:pt idx="14">
                  <c:v>100</c:v>
                </c:pt>
                <c:pt idx="15">
                  <c:v>60</c:v>
                </c:pt>
                <c:pt idx="16">
                  <c:v>33.33</c:v>
                </c:pt>
                <c:pt idx="17">
                  <c:v>66.67</c:v>
                </c:pt>
                <c:pt idx="18">
                  <c:v>100</c:v>
                </c:pt>
                <c:pt idx="19">
                  <c:v>0</c:v>
                </c:pt>
                <c:pt idx="20">
                  <c:v>66.67</c:v>
                </c:pt>
                <c:pt idx="21">
                  <c:v>60</c:v>
                </c:pt>
                <c:pt idx="22">
                  <c:v>50</c:v>
                </c:pt>
                <c:pt idx="23">
                  <c:v>50</c:v>
                </c:pt>
                <c:pt idx="24">
                  <c:v>83.33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32-4626-B5E3-B1A3F361F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Stack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48.22</c:v>
                </c:pt>
                <c:pt idx="6">
                  <c:v>55.91</c:v>
                </c:pt>
                <c:pt idx="7">
                  <c:v>54.89</c:v>
                </c:pt>
                <c:pt idx="8">
                  <c:v>54.7</c:v>
                </c:pt>
                <c:pt idx="9">
                  <c:v>57.29</c:v>
                </c:pt>
                <c:pt idx="10">
                  <c:v>48.39</c:v>
                </c:pt>
                <c:pt idx="11">
                  <c:v>54.22</c:v>
                </c:pt>
                <c:pt idx="12">
                  <c:v>53.14</c:v>
                </c:pt>
                <c:pt idx="13">
                  <c:v>51.03</c:v>
                </c:pt>
                <c:pt idx="14">
                  <c:v>53.29</c:v>
                </c:pt>
                <c:pt idx="15">
                  <c:v>50.73</c:v>
                </c:pt>
                <c:pt idx="16">
                  <c:v>53.94</c:v>
                </c:pt>
                <c:pt idx="17">
                  <c:v>51</c:v>
                </c:pt>
                <c:pt idx="18">
                  <c:v>50.37</c:v>
                </c:pt>
                <c:pt idx="19">
                  <c:v>51.84</c:v>
                </c:pt>
                <c:pt idx="20">
                  <c:v>53.29</c:v>
                </c:pt>
                <c:pt idx="21">
                  <c:v>52.7</c:v>
                </c:pt>
                <c:pt idx="22">
                  <c:v>52.15</c:v>
                </c:pt>
                <c:pt idx="23">
                  <c:v>54.13</c:v>
                </c:pt>
                <c:pt idx="24">
                  <c:v>54.77</c:v>
                </c:pt>
                <c:pt idx="25">
                  <c:v>54.65</c:v>
                </c:pt>
                <c:pt idx="26">
                  <c:v>55.24</c:v>
                </c:pt>
                <c:pt idx="27">
                  <c:v>59.05</c:v>
                </c:pt>
                <c:pt idx="28">
                  <c:v>56.59</c:v>
                </c:pt>
                <c:pt idx="29">
                  <c:v>58.02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9-461F-AAB1-DF303265A39F}"/>
            </c:ext>
          </c:extLst>
        </c:ser>
        <c:ser>
          <c:idx val="1"/>
          <c:order val="1"/>
          <c:tx>
            <c:strRef>
              <c:f>'Stack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51.33</c:v>
                </c:pt>
                <c:pt idx="6">
                  <c:v>46.76</c:v>
                </c:pt>
                <c:pt idx="7">
                  <c:v>41.26</c:v>
                </c:pt>
                <c:pt idx="8">
                  <c:v>42.55</c:v>
                </c:pt>
                <c:pt idx="9">
                  <c:v>49.41</c:v>
                </c:pt>
                <c:pt idx="10">
                  <c:v>49.42</c:v>
                </c:pt>
                <c:pt idx="11">
                  <c:v>39.42</c:v>
                </c:pt>
                <c:pt idx="12">
                  <c:v>36.770000000000003</c:v>
                </c:pt>
                <c:pt idx="13">
                  <c:v>33.06</c:v>
                </c:pt>
                <c:pt idx="14">
                  <c:v>39.22</c:v>
                </c:pt>
                <c:pt idx="15">
                  <c:v>49.95</c:v>
                </c:pt>
                <c:pt idx="16">
                  <c:v>53.08</c:v>
                </c:pt>
                <c:pt idx="17">
                  <c:v>55.07</c:v>
                </c:pt>
                <c:pt idx="18">
                  <c:v>52.26</c:v>
                </c:pt>
                <c:pt idx="19">
                  <c:v>57.56</c:v>
                </c:pt>
                <c:pt idx="20">
                  <c:v>51.3</c:v>
                </c:pt>
                <c:pt idx="21">
                  <c:v>57.96</c:v>
                </c:pt>
                <c:pt idx="22">
                  <c:v>54.3</c:v>
                </c:pt>
                <c:pt idx="23">
                  <c:v>59.66</c:v>
                </c:pt>
                <c:pt idx="24">
                  <c:v>60.36</c:v>
                </c:pt>
                <c:pt idx="25">
                  <c:v>54.1</c:v>
                </c:pt>
                <c:pt idx="26">
                  <c:v>52.2</c:v>
                </c:pt>
                <c:pt idx="27">
                  <c:v>51</c:v>
                </c:pt>
                <c:pt idx="28">
                  <c:v>50.15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69-461F-AAB1-DF303265A39F}"/>
            </c:ext>
          </c:extLst>
        </c:ser>
        <c:ser>
          <c:idx val="2"/>
          <c:order val="2"/>
          <c:tx>
            <c:strRef>
              <c:f>'Stack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Accuracy'!$F$4:$F$33</c:f>
              <c:numCache>
                <c:formatCode>General</c:formatCode>
                <c:ptCount val="30"/>
                <c:pt idx="0">
                  <c:v>45.04</c:v>
                </c:pt>
                <c:pt idx="1">
                  <c:v>42.89</c:v>
                </c:pt>
                <c:pt idx="2">
                  <c:v>40.380000000000003</c:v>
                </c:pt>
                <c:pt idx="3">
                  <c:v>36.65</c:v>
                </c:pt>
                <c:pt idx="4">
                  <c:v>35.35</c:v>
                </c:pt>
                <c:pt idx="5">
                  <c:v>41.46</c:v>
                </c:pt>
                <c:pt idx="6">
                  <c:v>44</c:v>
                </c:pt>
                <c:pt idx="7">
                  <c:v>43.69</c:v>
                </c:pt>
                <c:pt idx="8">
                  <c:v>45.37</c:v>
                </c:pt>
                <c:pt idx="9">
                  <c:v>45.79</c:v>
                </c:pt>
                <c:pt idx="10">
                  <c:v>42.2</c:v>
                </c:pt>
                <c:pt idx="11">
                  <c:v>46.63</c:v>
                </c:pt>
                <c:pt idx="12">
                  <c:v>46.25</c:v>
                </c:pt>
                <c:pt idx="13">
                  <c:v>45.15</c:v>
                </c:pt>
                <c:pt idx="14">
                  <c:v>39.799999999999997</c:v>
                </c:pt>
                <c:pt idx="15">
                  <c:v>35.299999999999997</c:v>
                </c:pt>
                <c:pt idx="16">
                  <c:v>37.659999999999997</c:v>
                </c:pt>
                <c:pt idx="17">
                  <c:v>36.5</c:v>
                </c:pt>
                <c:pt idx="18">
                  <c:v>36.24</c:v>
                </c:pt>
                <c:pt idx="19">
                  <c:v>33.700000000000003</c:v>
                </c:pt>
                <c:pt idx="20">
                  <c:v>35.799999999999997</c:v>
                </c:pt>
                <c:pt idx="21">
                  <c:v>54.7</c:v>
                </c:pt>
                <c:pt idx="22">
                  <c:v>46.4</c:v>
                </c:pt>
                <c:pt idx="23">
                  <c:v>46.7</c:v>
                </c:pt>
                <c:pt idx="24">
                  <c:v>44.24</c:v>
                </c:pt>
                <c:pt idx="25">
                  <c:v>49.8</c:v>
                </c:pt>
                <c:pt idx="26">
                  <c:v>60.12</c:v>
                </c:pt>
                <c:pt idx="27">
                  <c:v>57.1</c:v>
                </c:pt>
                <c:pt idx="28">
                  <c:v>58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69-461F-AAB1-DF303265A39F}"/>
            </c:ext>
          </c:extLst>
        </c:ser>
        <c:ser>
          <c:idx val="3"/>
          <c:order val="3"/>
          <c:tx>
            <c:strRef>
              <c:f>'Stack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Accuracy'!$G$4:$G$33</c:f>
              <c:numCache>
                <c:formatCode>General</c:formatCode>
                <c:ptCount val="30"/>
                <c:pt idx="0">
                  <c:v>51.1</c:v>
                </c:pt>
                <c:pt idx="1">
                  <c:v>51.1</c:v>
                </c:pt>
                <c:pt idx="2">
                  <c:v>49.1</c:v>
                </c:pt>
                <c:pt idx="3">
                  <c:v>48.4</c:v>
                </c:pt>
                <c:pt idx="4">
                  <c:v>48.2</c:v>
                </c:pt>
                <c:pt idx="5">
                  <c:v>51.6</c:v>
                </c:pt>
                <c:pt idx="6">
                  <c:v>50.4</c:v>
                </c:pt>
                <c:pt idx="7">
                  <c:v>48.5</c:v>
                </c:pt>
                <c:pt idx="8">
                  <c:v>47.5</c:v>
                </c:pt>
                <c:pt idx="9">
                  <c:v>46.6</c:v>
                </c:pt>
                <c:pt idx="10">
                  <c:v>48.7</c:v>
                </c:pt>
                <c:pt idx="11">
                  <c:v>49.6</c:v>
                </c:pt>
                <c:pt idx="12">
                  <c:v>51.8</c:v>
                </c:pt>
                <c:pt idx="13">
                  <c:v>52.3</c:v>
                </c:pt>
                <c:pt idx="14">
                  <c:v>52.8</c:v>
                </c:pt>
                <c:pt idx="15">
                  <c:v>48.9</c:v>
                </c:pt>
                <c:pt idx="16">
                  <c:v>52.7</c:v>
                </c:pt>
                <c:pt idx="17">
                  <c:v>49.1</c:v>
                </c:pt>
                <c:pt idx="18">
                  <c:v>47.4</c:v>
                </c:pt>
                <c:pt idx="19">
                  <c:v>47.4</c:v>
                </c:pt>
                <c:pt idx="20">
                  <c:v>50.6</c:v>
                </c:pt>
                <c:pt idx="21">
                  <c:v>65</c:v>
                </c:pt>
                <c:pt idx="22">
                  <c:v>61.7</c:v>
                </c:pt>
                <c:pt idx="23">
                  <c:v>59.5</c:v>
                </c:pt>
                <c:pt idx="24">
                  <c:v>59.6</c:v>
                </c:pt>
                <c:pt idx="25">
                  <c:v>49.1</c:v>
                </c:pt>
                <c:pt idx="26">
                  <c:v>67.900000000000006</c:v>
                </c:pt>
                <c:pt idx="27">
                  <c:v>67.5</c:v>
                </c:pt>
                <c:pt idx="28">
                  <c:v>66.2</c:v>
                </c:pt>
                <c:pt idx="29">
                  <c:v>62.7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69-461F-AAB1-DF303265A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Accuracy'!$D$40:$D$69</c:f>
              <c:numCache>
                <c:formatCode>General</c:formatCode>
                <c:ptCount val="30"/>
                <c:pt idx="0">
                  <c:v>54.94</c:v>
                </c:pt>
                <c:pt idx="1">
                  <c:v>50.84</c:v>
                </c:pt>
                <c:pt idx="2">
                  <c:v>46.11</c:v>
                </c:pt>
                <c:pt idx="3">
                  <c:v>50.64</c:v>
                </c:pt>
                <c:pt idx="4">
                  <c:v>51.65</c:v>
                </c:pt>
                <c:pt idx="5">
                  <c:v>54.22</c:v>
                </c:pt>
                <c:pt idx="6">
                  <c:v>49.2</c:v>
                </c:pt>
                <c:pt idx="7">
                  <c:v>51.11</c:v>
                </c:pt>
                <c:pt idx="8">
                  <c:v>52.71</c:v>
                </c:pt>
                <c:pt idx="9">
                  <c:v>53.01</c:v>
                </c:pt>
                <c:pt idx="10">
                  <c:v>61.71</c:v>
                </c:pt>
                <c:pt idx="11">
                  <c:v>59.56</c:v>
                </c:pt>
                <c:pt idx="12">
                  <c:v>55.46</c:v>
                </c:pt>
                <c:pt idx="13">
                  <c:v>59.36</c:v>
                </c:pt>
                <c:pt idx="14">
                  <c:v>56.83</c:v>
                </c:pt>
                <c:pt idx="15">
                  <c:v>67.540000000000006</c:v>
                </c:pt>
                <c:pt idx="16">
                  <c:v>64.56</c:v>
                </c:pt>
                <c:pt idx="17">
                  <c:v>66.569999999999993</c:v>
                </c:pt>
                <c:pt idx="18">
                  <c:v>65.569999999999993</c:v>
                </c:pt>
                <c:pt idx="19">
                  <c:v>69.77</c:v>
                </c:pt>
                <c:pt idx="20">
                  <c:v>66.900000000000006</c:v>
                </c:pt>
                <c:pt idx="21">
                  <c:v>62.76</c:v>
                </c:pt>
                <c:pt idx="22">
                  <c:v>65.569999999999993</c:v>
                </c:pt>
                <c:pt idx="23">
                  <c:v>63.96</c:v>
                </c:pt>
                <c:pt idx="24">
                  <c:v>66.37</c:v>
                </c:pt>
                <c:pt idx="25">
                  <c:v>64.099999999999994</c:v>
                </c:pt>
                <c:pt idx="26">
                  <c:v>60.46</c:v>
                </c:pt>
                <c:pt idx="27">
                  <c:v>57.56</c:v>
                </c:pt>
                <c:pt idx="28">
                  <c:v>60.2</c:v>
                </c:pt>
                <c:pt idx="29">
                  <c:v>58.7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5-4B70-A956-123B58533584}"/>
            </c:ext>
          </c:extLst>
        </c:ser>
        <c:ser>
          <c:idx val="1"/>
          <c:order val="1"/>
          <c:tx>
            <c:strRef>
              <c:f>'Stack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Accuracy'!$E$40:$E$69</c:f>
              <c:numCache>
                <c:formatCode>General</c:formatCode>
                <c:ptCount val="30"/>
                <c:pt idx="0">
                  <c:v>59</c:v>
                </c:pt>
                <c:pt idx="1">
                  <c:v>54.2</c:v>
                </c:pt>
                <c:pt idx="2">
                  <c:v>51.8</c:v>
                </c:pt>
                <c:pt idx="3">
                  <c:v>52.61</c:v>
                </c:pt>
                <c:pt idx="4">
                  <c:v>53.31</c:v>
                </c:pt>
                <c:pt idx="5">
                  <c:v>61.9</c:v>
                </c:pt>
                <c:pt idx="6">
                  <c:v>62.8</c:v>
                </c:pt>
                <c:pt idx="7">
                  <c:v>65.8</c:v>
                </c:pt>
                <c:pt idx="8">
                  <c:v>65.3</c:v>
                </c:pt>
                <c:pt idx="9">
                  <c:v>66.5</c:v>
                </c:pt>
                <c:pt idx="10">
                  <c:v>59.6</c:v>
                </c:pt>
                <c:pt idx="11">
                  <c:v>53.8</c:v>
                </c:pt>
                <c:pt idx="12">
                  <c:v>54.7</c:v>
                </c:pt>
                <c:pt idx="13">
                  <c:v>52.9</c:v>
                </c:pt>
                <c:pt idx="14">
                  <c:v>51.3</c:v>
                </c:pt>
                <c:pt idx="15">
                  <c:v>60.5</c:v>
                </c:pt>
                <c:pt idx="16">
                  <c:v>54.3</c:v>
                </c:pt>
                <c:pt idx="17">
                  <c:v>57.4</c:v>
                </c:pt>
                <c:pt idx="18">
                  <c:v>52.9</c:v>
                </c:pt>
                <c:pt idx="19">
                  <c:v>54.2</c:v>
                </c:pt>
                <c:pt idx="20">
                  <c:v>60.4</c:v>
                </c:pt>
                <c:pt idx="21">
                  <c:v>53.4</c:v>
                </c:pt>
                <c:pt idx="22">
                  <c:v>55.5</c:v>
                </c:pt>
                <c:pt idx="23">
                  <c:v>51.8</c:v>
                </c:pt>
                <c:pt idx="24">
                  <c:v>53.3</c:v>
                </c:pt>
                <c:pt idx="25">
                  <c:v>59.8</c:v>
                </c:pt>
                <c:pt idx="26">
                  <c:v>50.9</c:v>
                </c:pt>
                <c:pt idx="27">
                  <c:v>52.2</c:v>
                </c:pt>
                <c:pt idx="28">
                  <c:v>48.4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E5-4B70-A956-123B58533584}"/>
            </c:ext>
          </c:extLst>
        </c:ser>
        <c:ser>
          <c:idx val="2"/>
          <c:order val="2"/>
          <c:tx>
            <c:strRef>
              <c:f>'Stack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Accuracy'!$F$40:$F$69</c:f>
              <c:numCache>
                <c:formatCode>General</c:formatCode>
                <c:ptCount val="30"/>
                <c:pt idx="0">
                  <c:v>50.75</c:v>
                </c:pt>
                <c:pt idx="1">
                  <c:v>41.8</c:v>
                </c:pt>
                <c:pt idx="2">
                  <c:v>41.69</c:v>
                </c:pt>
                <c:pt idx="3">
                  <c:v>40.020000000000003</c:v>
                </c:pt>
                <c:pt idx="4">
                  <c:v>38.020000000000003</c:v>
                </c:pt>
                <c:pt idx="5">
                  <c:v>28.8</c:v>
                </c:pt>
                <c:pt idx="6">
                  <c:v>28.03</c:v>
                </c:pt>
                <c:pt idx="7">
                  <c:v>25.8</c:v>
                </c:pt>
                <c:pt idx="8">
                  <c:v>25.23</c:v>
                </c:pt>
                <c:pt idx="9">
                  <c:v>26.38</c:v>
                </c:pt>
                <c:pt idx="10">
                  <c:v>26.5</c:v>
                </c:pt>
                <c:pt idx="11">
                  <c:v>25.3</c:v>
                </c:pt>
                <c:pt idx="12">
                  <c:v>26.8</c:v>
                </c:pt>
                <c:pt idx="13">
                  <c:v>27.5</c:v>
                </c:pt>
                <c:pt idx="14">
                  <c:v>27.3</c:v>
                </c:pt>
                <c:pt idx="15">
                  <c:v>29.5</c:v>
                </c:pt>
                <c:pt idx="16">
                  <c:v>25</c:v>
                </c:pt>
                <c:pt idx="17">
                  <c:v>28.7</c:v>
                </c:pt>
                <c:pt idx="18">
                  <c:v>25.03</c:v>
                </c:pt>
                <c:pt idx="19">
                  <c:v>25.33</c:v>
                </c:pt>
                <c:pt idx="20">
                  <c:v>23.6</c:v>
                </c:pt>
                <c:pt idx="21">
                  <c:v>40.700000000000003</c:v>
                </c:pt>
                <c:pt idx="22">
                  <c:v>41.9</c:v>
                </c:pt>
                <c:pt idx="23">
                  <c:v>43.7</c:v>
                </c:pt>
                <c:pt idx="24">
                  <c:v>37.5</c:v>
                </c:pt>
                <c:pt idx="25">
                  <c:v>50.6</c:v>
                </c:pt>
                <c:pt idx="26">
                  <c:v>62</c:v>
                </c:pt>
                <c:pt idx="27">
                  <c:v>58.5</c:v>
                </c:pt>
                <c:pt idx="28">
                  <c:v>56.9</c:v>
                </c:pt>
                <c:pt idx="29">
                  <c:v>55.6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E5-4B70-A956-123B58533584}"/>
            </c:ext>
          </c:extLst>
        </c:ser>
        <c:ser>
          <c:idx val="3"/>
          <c:order val="3"/>
          <c:tx>
            <c:strRef>
              <c:f>'Stack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Accuracy'!$G$40:$G$69</c:f>
              <c:numCache>
                <c:formatCode>General</c:formatCode>
                <c:ptCount val="30"/>
                <c:pt idx="0">
                  <c:v>70</c:v>
                </c:pt>
                <c:pt idx="1">
                  <c:v>25</c:v>
                </c:pt>
                <c:pt idx="2">
                  <c:v>0</c:v>
                </c:pt>
                <c:pt idx="3">
                  <c:v>0</c:v>
                </c:pt>
                <c:pt idx="4">
                  <c:v>31.25</c:v>
                </c:pt>
                <c:pt idx="5">
                  <c:v>51.1</c:v>
                </c:pt>
                <c:pt idx="6">
                  <c:v>51.2</c:v>
                </c:pt>
                <c:pt idx="7">
                  <c:v>49.3</c:v>
                </c:pt>
                <c:pt idx="8">
                  <c:v>48.5</c:v>
                </c:pt>
                <c:pt idx="9">
                  <c:v>48</c:v>
                </c:pt>
                <c:pt idx="10">
                  <c:v>48.7</c:v>
                </c:pt>
                <c:pt idx="11">
                  <c:v>48.5</c:v>
                </c:pt>
                <c:pt idx="12">
                  <c:v>50.6</c:v>
                </c:pt>
                <c:pt idx="13">
                  <c:v>51.4</c:v>
                </c:pt>
                <c:pt idx="14">
                  <c:v>52.2</c:v>
                </c:pt>
                <c:pt idx="15">
                  <c:v>49.5</c:v>
                </c:pt>
                <c:pt idx="16">
                  <c:v>50.7</c:v>
                </c:pt>
                <c:pt idx="17">
                  <c:v>49.7</c:v>
                </c:pt>
                <c:pt idx="18">
                  <c:v>49</c:v>
                </c:pt>
                <c:pt idx="19">
                  <c:v>48</c:v>
                </c:pt>
                <c:pt idx="20">
                  <c:v>47.1</c:v>
                </c:pt>
                <c:pt idx="21">
                  <c:v>62.8</c:v>
                </c:pt>
                <c:pt idx="22">
                  <c:v>59.2</c:v>
                </c:pt>
                <c:pt idx="23">
                  <c:v>56.7</c:v>
                </c:pt>
                <c:pt idx="24">
                  <c:v>57.8</c:v>
                </c:pt>
                <c:pt idx="25">
                  <c:v>49.4</c:v>
                </c:pt>
                <c:pt idx="26">
                  <c:v>62.6</c:v>
                </c:pt>
                <c:pt idx="27">
                  <c:v>64</c:v>
                </c:pt>
                <c:pt idx="28">
                  <c:v>64.2</c:v>
                </c:pt>
                <c:pt idx="29">
                  <c:v>62.8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E5-4B70-A956-123B58533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Accuracy'!$D$76:$D$105</c:f>
              <c:numCache>
                <c:formatCode>General</c:formatCode>
                <c:ptCount val="30"/>
                <c:pt idx="0">
                  <c:v>58.03</c:v>
                </c:pt>
                <c:pt idx="1">
                  <c:v>52.47</c:v>
                </c:pt>
                <c:pt idx="2">
                  <c:v>52.45</c:v>
                </c:pt>
                <c:pt idx="3">
                  <c:v>53.05</c:v>
                </c:pt>
                <c:pt idx="4">
                  <c:v>55.7</c:v>
                </c:pt>
                <c:pt idx="5">
                  <c:v>54.22</c:v>
                </c:pt>
                <c:pt idx="6">
                  <c:v>57.31</c:v>
                </c:pt>
                <c:pt idx="7">
                  <c:v>54.01</c:v>
                </c:pt>
                <c:pt idx="8">
                  <c:v>58.16</c:v>
                </c:pt>
                <c:pt idx="9">
                  <c:v>56.91</c:v>
                </c:pt>
                <c:pt idx="10">
                  <c:v>62.7</c:v>
                </c:pt>
                <c:pt idx="11">
                  <c:v>64.900000000000006</c:v>
                </c:pt>
                <c:pt idx="12">
                  <c:v>60.4</c:v>
                </c:pt>
                <c:pt idx="13">
                  <c:v>65.599999999999994</c:v>
                </c:pt>
                <c:pt idx="14">
                  <c:v>66.069999999999993</c:v>
                </c:pt>
                <c:pt idx="15">
                  <c:v>70</c:v>
                </c:pt>
                <c:pt idx="16">
                  <c:v>68.2</c:v>
                </c:pt>
                <c:pt idx="17">
                  <c:v>67.569999999999993</c:v>
                </c:pt>
                <c:pt idx="18">
                  <c:v>73.87</c:v>
                </c:pt>
                <c:pt idx="19">
                  <c:v>74.55</c:v>
                </c:pt>
                <c:pt idx="20">
                  <c:v>67.900000000000006</c:v>
                </c:pt>
                <c:pt idx="21">
                  <c:v>67.37</c:v>
                </c:pt>
                <c:pt idx="22">
                  <c:v>67.3</c:v>
                </c:pt>
                <c:pt idx="23">
                  <c:v>70.010000000000005</c:v>
                </c:pt>
                <c:pt idx="24">
                  <c:v>73</c:v>
                </c:pt>
                <c:pt idx="25">
                  <c:v>65.400000000000006</c:v>
                </c:pt>
                <c:pt idx="26">
                  <c:v>62.1</c:v>
                </c:pt>
                <c:pt idx="27">
                  <c:v>64.7</c:v>
                </c:pt>
                <c:pt idx="28">
                  <c:v>67.099999999999994</c:v>
                </c:pt>
                <c:pt idx="29">
                  <c:v>64.900000000000006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8-4FF7-96AB-5181A554CC5A}"/>
            </c:ext>
          </c:extLst>
        </c:ser>
        <c:ser>
          <c:idx val="1"/>
          <c:order val="1"/>
          <c:tx>
            <c:strRef>
              <c:f>'Stack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Accuracy'!$E$76:$E$105</c:f>
              <c:numCache>
                <c:formatCode>General</c:formatCode>
                <c:ptCount val="30"/>
                <c:pt idx="0">
                  <c:v>56.4</c:v>
                </c:pt>
                <c:pt idx="1">
                  <c:v>51.3</c:v>
                </c:pt>
                <c:pt idx="2">
                  <c:v>51.2</c:v>
                </c:pt>
                <c:pt idx="3">
                  <c:v>53.2</c:v>
                </c:pt>
                <c:pt idx="4">
                  <c:v>52.2</c:v>
                </c:pt>
                <c:pt idx="5">
                  <c:v>61.3</c:v>
                </c:pt>
                <c:pt idx="6">
                  <c:v>58.1</c:v>
                </c:pt>
                <c:pt idx="7">
                  <c:v>60.5</c:v>
                </c:pt>
                <c:pt idx="8">
                  <c:v>61.9</c:v>
                </c:pt>
                <c:pt idx="9">
                  <c:v>63.3</c:v>
                </c:pt>
                <c:pt idx="10">
                  <c:v>60.2</c:v>
                </c:pt>
                <c:pt idx="11">
                  <c:v>56.5</c:v>
                </c:pt>
                <c:pt idx="12">
                  <c:v>57.4</c:v>
                </c:pt>
                <c:pt idx="13">
                  <c:v>56.1</c:v>
                </c:pt>
                <c:pt idx="14">
                  <c:v>55.1</c:v>
                </c:pt>
                <c:pt idx="15">
                  <c:v>65.099999999999994</c:v>
                </c:pt>
                <c:pt idx="16">
                  <c:v>59.3</c:v>
                </c:pt>
                <c:pt idx="17">
                  <c:v>58.3</c:v>
                </c:pt>
                <c:pt idx="18">
                  <c:v>60.4</c:v>
                </c:pt>
                <c:pt idx="19">
                  <c:v>57.1</c:v>
                </c:pt>
                <c:pt idx="20">
                  <c:v>65.5</c:v>
                </c:pt>
                <c:pt idx="21">
                  <c:v>56.5</c:v>
                </c:pt>
                <c:pt idx="22">
                  <c:v>59.2</c:v>
                </c:pt>
                <c:pt idx="23">
                  <c:v>56.9</c:v>
                </c:pt>
                <c:pt idx="24">
                  <c:v>56.4</c:v>
                </c:pt>
                <c:pt idx="25">
                  <c:v>64.099999999999994</c:v>
                </c:pt>
                <c:pt idx="26">
                  <c:v>56.3</c:v>
                </c:pt>
                <c:pt idx="27">
                  <c:v>57</c:v>
                </c:pt>
                <c:pt idx="28">
                  <c:v>54.3</c:v>
                </c:pt>
                <c:pt idx="29">
                  <c:v>55.4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F8-4FF7-96AB-5181A554CC5A}"/>
            </c:ext>
          </c:extLst>
        </c:ser>
        <c:ser>
          <c:idx val="2"/>
          <c:order val="2"/>
          <c:tx>
            <c:strRef>
              <c:f>'Stack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Accuracy'!$F$76:$F$105</c:f>
              <c:numCache>
                <c:formatCode>General</c:formatCode>
                <c:ptCount val="30"/>
                <c:pt idx="0">
                  <c:v>43.88</c:v>
                </c:pt>
                <c:pt idx="1">
                  <c:v>35.950000000000003</c:v>
                </c:pt>
                <c:pt idx="2">
                  <c:v>34.19</c:v>
                </c:pt>
                <c:pt idx="3">
                  <c:v>29.42</c:v>
                </c:pt>
                <c:pt idx="4">
                  <c:v>27.21</c:v>
                </c:pt>
                <c:pt idx="5">
                  <c:v>28.1</c:v>
                </c:pt>
                <c:pt idx="6">
                  <c:v>27.1</c:v>
                </c:pt>
                <c:pt idx="7">
                  <c:v>33.1</c:v>
                </c:pt>
                <c:pt idx="8">
                  <c:v>31</c:v>
                </c:pt>
                <c:pt idx="9">
                  <c:v>29.4</c:v>
                </c:pt>
                <c:pt idx="10">
                  <c:v>35.9</c:v>
                </c:pt>
                <c:pt idx="11">
                  <c:v>40.4</c:v>
                </c:pt>
                <c:pt idx="12">
                  <c:v>35.4</c:v>
                </c:pt>
                <c:pt idx="13">
                  <c:v>38.200000000000003</c:v>
                </c:pt>
                <c:pt idx="14">
                  <c:v>34.299999999999997</c:v>
                </c:pt>
                <c:pt idx="15">
                  <c:v>30.1</c:v>
                </c:pt>
                <c:pt idx="16">
                  <c:v>28.6</c:v>
                </c:pt>
                <c:pt idx="17">
                  <c:v>28.13</c:v>
                </c:pt>
                <c:pt idx="18">
                  <c:v>25.9</c:v>
                </c:pt>
                <c:pt idx="19">
                  <c:v>30.23</c:v>
                </c:pt>
                <c:pt idx="20">
                  <c:v>50.7</c:v>
                </c:pt>
                <c:pt idx="21">
                  <c:v>58.7</c:v>
                </c:pt>
                <c:pt idx="22">
                  <c:v>55.9</c:v>
                </c:pt>
                <c:pt idx="23">
                  <c:v>55.7</c:v>
                </c:pt>
                <c:pt idx="24">
                  <c:v>56.2</c:v>
                </c:pt>
                <c:pt idx="25">
                  <c:v>50.2</c:v>
                </c:pt>
                <c:pt idx="26">
                  <c:v>61.2</c:v>
                </c:pt>
                <c:pt idx="27">
                  <c:v>57.8</c:v>
                </c:pt>
                <c:pt idx="28">
                  <c:v>55.9</c:v>
                </c:pt>
                <c:pt idx="29">
                  <c:v>54.6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F8-4FF7-96AB-5181A554CC5A}"/>
            </c:ext>
          </c:extLst>
        </c:ser>
        <c:ser>
          <c:idx val="3"/>
          <c:order val="3"/>
          <c:tx>
            <c:strRef>
              <c:f>'Stack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'Stack Accuracy'!$G$76:$G$105</c:f>
              <c:numCache>
                <c:formatCode>General</c:formatCode>
                <c:ptCount val="30"/>
                <c:pt idx="0">
                  <c:v>41.18</c:v>
                </c:pt>
                <c:pt idx="1">
                  <c:v>56.25</c:v>
                </c:pt>
                <c:pt idx="2">
                  <c:v>60</c:v>
                </c:pt>
                <c:pt idx="3">
                  <c:v>66.67</c:v>
                </c:pt>
                <c:pt idx="4">
                  <c:v>100</c:v>
                </c:pt>
                <c:pt idx="5">
                  <c:v>51.1</c:v>
                </c:pt>
                <c:pt idx="6">
                  <c:v>50.9</c:v>
                </c:pt>
                <c:pt idx="7">
                  <c:v>49.5</c:v>
                </c:pt>
                <c:pt idx="8">
                  <c:v>48.5</c:v>
                </c:pt>
                <c:pt idx="9">
                  <c:v>48.1</c:v>
                </c:pt>
                <c:pt idx="10">
                  <c:v>48.7</c:v>
                </c:pt>
                <c:pt idx="11">
                  <c:v>48.9</c:v>
                </c:pt>
                <c:pt idx="12">
                  <c:v>50.5</c:v>
                </c:pt>
                <c:pt idx="13">
                  <c:v>51.5</c:v>
                </c:pt>
                <c:pt idx="14">
                  <c:v>52.2</c:v>
                </c:pt>
                <c:pt idx="15">
                  <c:v>48.7</c:v>
                </c:pt>
                <c:pt idx="16">
                  <c:v>53.8</c:v>
                </c:pt>
                <c:pt idx="17">
                  <c:v>51</c:v>
                </c:pt>
                <c:pt idx="18">
                  <c:v>49.6</c:v>
                </c:pt>
                <c:pt idx="19">
                  <c:v>49.7</c:v>
                </c:pt>
                <c:pt idx="20">
                  <c:v>50.4</c:v>
                </c:pt>
                <c:pt idx="21">
                  <c:v>51.3</c:v>
                </c:pt>
                <c:pt idx="22">
                  <c:v>47.6</c:v>
                </c:pt>
                <c:pt idx="23">
                  <c:v>47.2</c:v>
                </c:pt>
                <c:pt idx="24">
                  <c:v>46.9</c:v>
                </c:pt>
                <c:pt idx="25">
                  <c:v>52.5</c:v>
                </c:pt>
                <c:pt idx="26">
                  <c:v>55.8</c:v>
                </c:pt>
                <c:pt idx="27">
                  <c:v>55.8</c:v>
                </c:pt>
                <c:pt idx="28">
                  <c:v>54.1</c:v>
                </c:pt>
                <c:pt idx="29">
                  <c:v>51.3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EF8-4FF7-96AB-5181A554C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47.08</c:v>
                </c:pt>
                <c:pt idx="6">
                  <c:v>50.39</c:v>
                </c:pt>
                <c:pt idx="7">
                  <c:v>47.22</c:v>
                </c:pt>
                <c:pt idx="8">
                  <c:v>50.1</c:v>
                </c:pt>
                <c:pt idx="9">
                  <c:v>50.85</c:v>
                </c:pt>
                <c:pt idx="10">
                  <c:v>50.41</c:v>
                </c:pt>
                <c:pt idx="11">
                  <c:v>52.82</c:v>
                </c:pt>
                <c:pt idx="12">
                  <c:v>53.38</c:v>
                </c:pt>
                <c:pt idx="13">
                  <c:v>50.7</c:v>
                </c:pt>
                <c:pt idx="14">
                  <c:v>55.64</c:v>
                </c:pt>
                <c:pt idx="15">
                  <c:v>50.47</c:v>
                </c:pt>
                <c:pt idx="16">
                  <c:v>52.35</c:v>
                </c:pt>
                <c:pt idx="17">
                  <c:v>52.06</c:v>
                </c:pt>
                <c:pt idx="18">
                  <c:v>50.15</c:v>
                </c:pt>
                <c:pt idx="19">
                  <c:v>53.46</c:v>
                </c:pt>
                <c:pt idx="20">
                  <c:v>51.76</c:v>
                </c:pt>
                <c:pt idx="21">
                  <c:v>56.09</c:v>
                </c:pt>
                <c:pt idx="22">
                  <c:v>51.15</c:v>
                </c:pt>
                <c:pt idx="23">
                  <c:v>50.58</c:v>
                </c:pt>
                <c:pt idx="24">
                  <c:v>51.4</c:v>
                </c:pt>
                <c:pt idx="25">
                  <c:v>57.42</c:v>
                </c:pt>
                <c:pt idx="26">
                  <c:v>52.66</c:v>
                </c:pt>
                <c:pt idx="27">
                  <c:v>51.35</c:v>
                </c:pt>
                <c:pt idx="28">
                  <c:v>55.45</c:v>
                </c:pt>
                <c:pt idx="29">
                  <c:v>52.83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E-4A9E-9AB5-331A78A6B491}"/>
            </c:ext>
          </c:extLst>
        </c:ser>
        <c:ser>
          <c:idx val="1"/>
          <c:order val="1"/>
          <c:tx>
            <c:strRef>
              <c:f>'Stack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50.87</c:v>
                </c:pt>
                <c:pt idx="6">
                  <c:v>55.02</c:v>
                </c:pt>
                <c:pt idx="7">
                  <c:v>53.01</c:v>
                </c:pt>
                <c:pt idx="8">
                  <c:v>54.27</c:v>
                </c:pt>
                <c:pt idx="9">
                  <c:v>56.06</c:v>
                </c:pt>
                <c:pt idx="10">
                  <c:v>50.96</c:v>
                </c:pt>
                <c:pt idx="11">
                  <c:v>49.09</c:v>
                </c:pt>
                <c:pt idx="12">
                  <c:v>51.2</c:v>
                </c:pt>
                <c:pt idx="13">
                  <c:v>50.3</c:v>
                </c:pt>
                <c:pt idx="14">
                  <c:v>50.55</c:v>
                </c:pt>
                <c:pt idx="15">
                  <c:v>49.95</c:v>
                </c:pt>
                <c:pt idx="16">
                  <c:v>51.76</c:v>
                </c:pt>
                <c:pt idx="17">
                  <c:v>49.3</c:v>
                </c:pt>
                <c:pt idx="18">
                  <c:v>48.8</c:v>
                </c:pt>
                <c:pt idx="19">
                  <c:v>49.25</c:v>
                </c:pt>
                <c:pt idx="20">
                  <c:v>51.2</c:v>
                </c:pt>
                <c:pt idx="21">
                  <c:v>56.36</c:v>
                </c:pt>
                <c:pt idx="22">
                  <c:v>50.8</c:v>
                </c:pt>
                <c:pt idx="23">
                  <c:v>51.3</c:v>
                </c:pt>
                <c:pt idx="24">
                  <c:v>54.4</c:v>
                </c:pt>
                <c:pt idx="25">
                  <c:v>52.2</c:v>
                </c:pt>
                <c:pt idx="26">
                  <c:v>47.6</c:v>
                </c:pt>
                <c:pt idx="27">
                  <c:v>50.3</c:v>
                </c:pt>
                <c:pt idx="28">
                  <c:v>49.5</c:v>
                </c:pt>
                <c:pt idx="29">
                  <c:v>51.7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E-4A9E-9AB5-331A78A6B491}"/>
            </c:ext>
          </c:extLst>
        </c:ser>
        <c:ser>
          <c:idx val="2"/>
          <c:order val="2"/>
          <c:tx>
            <c:strRef>
              <c:f>'Stack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37.6</c:v>
                </c:pt>
                <c:pt idx="6">
                  <c:v>36.130000000000003</c:v>
                </c:pt>
                <c:pt idx="7">
                  <c:v>32.799999999999997</c:v>
                </c:pt>
                <c:pt idx="8">
                  <c:v>35.97</c:v>
                </c:pt>
                <c:pt idx="9">
                  <c:v>34.229999999999997</c:v>
                </c:pt>
                <c:pt idx="10">
                  <c:v>24.5</c:v>
                </c:pt>
                <c:pt idx="11">
                  <c:v>27.05</c:v>
                </c:pt>
                <c:pt idx="12">
                  <c:v>28.9</c:v>
                </c:pt>
                <c:pt idx="13">
                  <c:v>27.53</c:v>
                </c:pt>
                <c:pt idx="14">
                  <c:v>29.7</c:v>
                </c:pt>
                <c:pt idx="15">
                  <c:v>24.3</c:v>
                </c:pt>
                <c:pt idx="16">
                  <c:v>29.84</c:v>
                </c:pt>
                <c:pt idx="17">
                  <c:v>23.7</c:v>
                </c:pt>
                <c:pt idx="18">
                  <c:v>27.98</c:v>
                </c:pt>
                <c:pt idx="19">
                  <c:v>27.2</c:v>
                </c:pt>
                <c:pt idx="20">
                  <c:v>27</c:v>
                </c:pt>
                <c:pt idx="21">
                  <c:v>32.299999999999997</c:v>
                </c:pt>
                <c:pt idx="22">
                  <c:v>33.1</c:v>
                </c:pt>
                <c:pt idx="23">
                  <c:v>35.5</c:v>
                </c:pt>
                <c:pt idx="24">
                  <c:v>35.4</c:v>
                </c:pt>
                <c:pt idx="25">
                  <c:v>49.9</c:v>
                </c:pt>
                <c:pt idx="26">
                  <c:v>57.67</c:v>
                </c:pt>
                <c:pt idx="27">
                  <c:v>54.7</c:v>
                </c:pt>
                <c:pt idx="28">
                  <c:v>54.15</c:v>
                </c:pt>
                <c:pt idx="29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E-4A9E-9AB5-331A78A6B491}"/>
            </c:ext>
          </c:extLst>
        </c:ser>
        <c:ser>
          <c:idx val="3"/>
          <c:order val="3"/>
          <c:tx>
            <c:strRef>
              <c:f>'Stack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Accuracy'!$G$112:$G$141</c:f>
              <c:numCache>
                <c:formatCode>General</c:formatCode>
                <c:ptCount val="30"/>
                <c:pt idx="0">
                  <c:v>42.03</c:v>
                </c:pt>
                <c:pt idx="1">
                  <c:v>40.29</c:v>
                </c:pt>
                <c:pt idx="2">
                  <c:v>38.31</c:v>
                </c:pt>
                <c:pt idx="3">
                  <c:v>37.82</c:v>
                </c:pt>
                <c:pt idx="4">
                  <c:v>40.17</c:v>
                </c:pt>
                <c:pt idx="5">
                  <c:v>51.3</c:v>
                </c:pt>
                <c:pt idx="6">
                  <c:v>45.4</c:v>
                </c:pt>
                <c:pt idx="7">
                  <c:v>42.4</c:v>
                </c:pt>
                <c:pt idx="8">
                  <c:v>36</c:v>
                </c:pt>
                <c:pt idx="9">
                  <c:v>37.1</c:v>
                </c:pt>
                <c:pt idx="10">
                  <c:v>49.7</c:v>
                </c:pt>
                <c:pt idx="11">
                  <c:v>48.7</c:v>
                </c:pt>
                <c:pt idx="12">
                  <c:v>50.7</c:v>
                </c:pt>
                <c:pt idx="13">
                  <c:v>51.4</c:v>
                </c:pt>
                <c:pt idx="14">
                  <c:v>51.9</c:v>
                </c:pt>
                <c:pt idx="15">
                  <c:v>48.9</c:v>
                </c:pt>
                <c:pt idx="16">
                  <c:v>54.9</c:v>
                </c:pt>
                <c:pt idx="17">
                  <c:v>52.1</c:v>
                </c:pt>
                <c:pt idx="18">
                  <c:v>50.6</c:v>
                </c:pt>
                <c:pt idx="19">
                  <c:v>50.3</c:v>
                </c:pt>
                <c:pt idx="20">
                  <c:v>47.5</c:v>
                </c:pt>
                <c:pt idx="21">
                  <c:v>67.599999999999994</c:v>
                </c:pt>
                <c:pt idx="22">
                  <c:v>61.8</c:v>
                </c:pt>
                <c:pt idx="23">
                  <c:v>58.2</c:v>
                </c:pt>
                <c:pt idx="24">
                  <c:v>57.7</c:v>
                </c:pt>
                <c:pt idx="25">
                  <c:v>48.6</c:v>
                </c:pt>
                <c:pt idx="26">
                  <c:v>76.2</c:v>
                </c:pt>
                <c:pt idx="27">
                  <c:v>72.099999999999994</c:v>
                </c:pt>
                <c:pt idx="28">
                  <c:v>73.099999999999994</c:v>
                </c:pt>
                <c:pt idx="29">
                  <c:v>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0E-4A9E-9AB5-331A78A6B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Accuracy'!$D$148:$D$177</c:f>
              <c:numCache>
                <c:formatCode>General</c:formatCode>
                <c:ptCount val="30"/>
                <c:pt idx="0">
                  <c:v>64.48</c:v>
                </c:pt>
                <c:pt idx="1">
                  <c:v>53.8</c:v>
                </c:pt>
                <c:pt idx="2">
                  <c:v>56.57</c:v>
                </c:pt>
                <c:pt idx="3">
                  <c:v>56.6</c:v>
                </c:pt>
                <c:pt idx="4">
                  <c:v>56.11</c:v>
                </c:pt>
                <c:pt idx="5">
                  <c:v>58.1</c:v>
                </c:pt>
                <c:pt idx="6">
                  <c:v>62.56</c:v>
                </c:pt>
                <c:pt idx="7">
                  <c:v>62.86</c:v>
                </c:pt>
                <c:pt idx="8">
                  <c:v>64.900000000000006</c:v>
                </c:pt>
                <c:pt idx="9">
                  <c:v>67</c:v>
                </c:pt>
                <c:pt idx="10">
                  <c:v>69.099999999999994</c:v>
                </c:pt>
                <c:pt idx="11">
                  <c:v>62.56</c:v>
                </c:pt>
                <c:pt idx="12">
                  <c:v>63.39</c:v>
                </c:pt>
                <c:pt idx="13">
                  <c:v>61.92</c:v>
                </c:pt>
                <c:pt idx="14">
                  <c:v>66.47</c:v>
                </c:pt>
                <c:pt idx="15">
                  <c:v>72.2</c:v>
                </c:pt>
                <c:pt idx="16">
                  <c:v>70.87</c:v>
                </c:pt>
                <c:pt idx="17">
                  <c:v>70.34</c:v>
                </c:pt>
                <c:pt idx="18">
                  <c:v>71.7</c:v>
                </c:pt>
                <c:pt idx="19">
                  <c:v>75.78</c:v>
                </c:pt>
                <c:pt idx="20">
                  <c:v>70</c:v>
                </c:pt>
                <c:pt idx="21">
                  <c:v>66.900000000000006</c:v>
                </c:pt>
                <c:pt idx="22">
                  <c:v>68.099999999999994</c:v>
                </c:pt>
                <c:pt idx="23">
                  <c:v>67.900000000000006</c:v>
                </c:pt>
                <c:pt idx="24">
                  <c:v>71.37</c:v>
                </c:pt>
                <c:pt idx="25">
                  <c:v>67.599999999999994</c:v>
                </c:pt>
                <c:pt idx="26">
                  <c:v>65.3</c:v>
                </c:pt>
                <c:pt idx="27">
                  <c:v>66.3</c:v>
                </c:pt>
                <c:pt idx="28">
                  <c:v>68.67</c:v>
                </c:pt>
                <c:pt idx="29">
                  <c:v>67.27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9-4B99-8C62-3577D2CC4F44}"/>
            </c:ext>
          </c:extLst>
        </c:ser>
        <c:ser>
          <c:idx val="1"/>
          <c:order val="1"/>
          <c:tx>
            <c:strRef>
              <c:f>'Stack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Accuracy'!$E$148:$E$177</c:f>
              <c:numCache>
                <c:formatCode>General</c:formatCode>
                <c:ptCount val="30"/>
                <c:pt idx="0">
                  <c:v>58.87</c:v>
                </c:pt>
                <c:pt idx="1">
                  <c:v>66.33</c:v>
                </c:pt>
                <c:pt idx="2">
                  <c:v>67.72</c:v>
                </c:pt>
                <c:pt idx="3">
                  <c:v>65.77</c:v>
                </c:pt>
                <c:pt idx="4">
                  <c:v>65.36</c:v>
                </c:pt>
                <c:pt idx="5">
                  <c:v>59.2</c:v>
                </c:pt>
                <c:pt idx="6">
                  <c:v>61.6</c:v>
                </c:pt>
                <c:pt idx="7">
                  <c:v>57.5</c:v>
                </c:pt>
                <c:pt idx="8">
                  <c:v>58.2</c:v>
                </c:pt>
                <c:pt idx="9">
                  <c:v>57.2</c:v>
                </c:pt>
                <c:pt idx="10">
                  <c:v>61.8</c:v>
                </c:pt>
                <c:pt idx="11">
                  <c:v>51.1</c:v>
                </c:pt>
                <c:pt idx="12">
                  <c:v>51.6</c:v>
                </c:pt>
                <c:pt idx="13">
                  <c:v>49</c:v>
                </c:pt>
                <c:pt idx="14">
                  <c:v>49.9</c:v>
                </c:pt>
                <c:pt idx="15">
                  <c:v>63.5</c:v>
                </c:pt>
                <c:pt idx="16">
                  <c:v>53</c:v>
                </c:pt>
                <c:pt idx="17">
                  <c:v>54.1</c:v>
                </c:pt>
                <c:pt idx="18">
                  <c:v>51.6</c:v>
                </c:pt>
                <c:pt idx="19">
                  <c:v>51.5</c:v>
                </c:pt>
                <c:pt idx="20">
                  <c:v>63.8</c:v>
                </c:pt>
                <c:pt idx="21">
                  <c:v>53.5</c:v>
                </c:pt>
                <c:pt idx="22">
                  <c:v>51.8</c:v>
                </c:pt>
                <c:pt idx="23">
                  <c:v>50.9</c:v>
                </c:pt>
                <c:pt idx="24">
                  <c:v>49.9</c:v>
                </c:pt>
                <c:pt idx="25">
                  <c:v>63.2</c:v>
                </c:pt>
                <c:pt idx="26">
                  <c:v>52.3</c:v>
                </c:pt>
                <c:pt idx="27">
                  <c:v>49.4</c:v>
                </c:pt>
                <c:pt idx="28">
                  <c:v>51.5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9-4B99-8C62-3577D2CC4F44}"/>
            </c:ext>
          </c:extLst>
        </c:ser>
        <c:ser>
          <c:idx val="2"/>
          <c:order val="2"/>
          <c:tx>
            <c:strRef>
              <c:f>'Stack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Accuracy'!$F$148:$F$177</c:f>
              <c:numCache>
                <c:formatCode>General</c:formatCode>
                <c:ptCount val="30"/>
                <c:pt idx="0">
                  <c:v>53.6</c:v>
                </c:pt>
                <c:pt idx="1">
                  <c:v>51.9</c:v>
                </c:pt>
                <c:pt idx="2">
                  <c:v>53.85</c:v>
                </c:pt>
                <c:pt idx="3">
                  <c:v>50.35</c:v>
                </c:pt>
                <c:pt idx="4">
                  <c:v>47.39</c:v>
                </c:pt>
                <c:pt idx="5">
                  <c:v>40.6</c:v>
                </c:pt>
                <c:pt idx="6">
                  <c:v>29.63</c:v>
                </c:pt>
                <c:pt idx="7">
                  <c:v>30.9</c:v>
                </c:pt>
                <c:pt idx="8">
                  <c:v>31.1</c:v>
                </c:pt>
                <c:pt idx="9">
                  <c:v>28.89</c:v>
                </c:pt>
                <c:pt idx="10">
                  <c:v>40.4</c:v>
                </c:pt>
                <c:pt idx="11">
                  <c:v>32.200000000000003</c:v>
                </c:pt>
                <c:pt idx="12">
                  <c:v>34.6</c:v>
                </c:pt>
                <c:pt idx="13">
                  <c:v>32.6</c:v>
                </c:pt>
                <c:pt idx="14">
                  <c:v>31.7</c:v>
                </c:pt>
                <c:pt idx="15">
                  <c:v>40.299999999999997</c:v>
                </c:pt>
                <c:pt idx="16">
                  <c:v>30.2</c:v>
                </c:pt>
                <c:pt idx="17">
                  <c:v>28.9</c:v>
                </c:pt>
                <c:pt idx="18">
                  <c:v>30.53</c:v>
                </c:pt>
                <c:pt idx="19">
                  <c:v>31.2</c:v>
                </c:pt>
                <c:pt idx="20">
                  <c:v>39.4</c:v>
                </c:pt>
                <c:pt idx="21">
                  <c:v>54.2</c:v>
                </c:pt>
                <c:pt idx="22">
                  <c:v>52.9</c:v>
                </c:pt>
                <c:pt idx="23">
                  <c:v>55.9</c:v>
                </c:pt>
                <c:pt idx="24">
                  <c:v>52.6</c:v>
                </c:pt>
                <c:pt idx="25">
                  <c:v>52.5</c:v>
                </c:pt>
                <c:pt idx="26">
                  <c:v>65.599999999999994</c:v>
                </c:pt>
                <c:pt idx="27">
                  <c:v>63.1</c:v>
                </c:pt>
                <c:pt idx="28">
                  <c:v>62</c:v>
                </c:pt>
                <c:pt idx="29">
                  <c:v>61.8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9-4B99-8C62-3577D2CC4F44}"/>
            </c:ext>
          </c:extLst>
        </c:ser>
        <c:ser>
          <c:idx val="3"/>
          <c:order val="3"/>
          <c:tx>
            <c:strRef>
              <c:f>'Stack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51.1</c:v>
                </c:pt>
                <c:pt idx="6">
                  <c:v>51.1</c:v>
                </c:pt>
                <c:pt idx="7">
                  <c:v>49.5</c:v>
                </c:pt>
                <c:pt idx="8">
                  <c:v>48.2</c:v>
                </c:pt>
                <c:pt idx="9">
                  <c:v>47.1</c:v>
                </c:pt>
                <c:pt idx="10">
                  <c:v>48.9</c:v>
                </c:pt>
                <c:pt idx="11">
                  <c:v>48.5</c:v>
                </c:pt>
                <c:pt idx="12">
                  <c:v>50.7</c:v>
                </c:pt>
                <c:pt idx="13">
                  <c:v>51.7</c:v>
                </c:pt>
                <c:pt idx="14">
                  <c:v>52.1</c:v>
                </c:pt>
                <c:pt idx="15">
                  <c:v>49.8</c:v>
                </c:pt>
                <c:pt idx="16">
                  <c:v>51.2</c:v>
                </c:pt>
                <c:pt idx="17">
                  <c:v>49.4</c:v>
                </c:pt>
                <c:pt idx="18">
                  <c:v>49</c:v>
                </c:pt>
                <c:pt idx="19">
                  <c:v>48.2</c:v>
                </c:pt>
                <c:pt idx="20">
                  <c:v>48.1</c:v>
                </c:pt>
                <c:pt idx="21">
                  <c:v>68.599999999999994</c:v>
                </c:pt>
                <c:pt idx="22">
                  <c:v>65.5</c:v>
                </c:pt>
                <c:pt idx="23">
                  <c:v>66.7</c:v>
                </c:pt>
                <c:pt idx="24">
                  <c:v>67</c:v>
                </c:pt>
                <c:pt idx="25">
                  <c:v>49.4</c:v>
                </c:pt>
                <c:pt idx="26">
                  <c:v>60.9</c:v>
                </c:pt>
                <c:pt idx="27">
                  <c:v>62.3</c:v>
                </c:pt>
                <c:pt idx="28">
                  <c:v>60.7</c:v>
                </c:pt>
                <c:pt idx="29">
                  <c:v>60.1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89-4B99-8C62-3577D2CC4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Accuracy'!$D$184:$D$213</c:f>
              <c:numCache>
                <c:formatCode>General</c:formatCode>
                <c:ptCount val="30"/>
                <c:pt idx="0">
                  <c:v>53.28</c:v>
                </c:pt>
                <c:pt idx="1">
                  <c:v>53.84</c:v>
                </c:pt>
                <c:pt idx="2">
                  <c:v>53.54</c:v>
                </c:pt>
                <c:pt idx="3">
                  <c:v>52.22</c:v>
                </c:pt>
                <c:pt idx="4">
                  <c:v>52.81</c:v>
                </c:pt>
                <c:pt idx="5">
                  <c:v>57.76</c:v>
                </c:pt>
                <c:pt idx="6">
                  <c:v>71.47</c:v>
                </c:pt>
                <c:pt idx="7">
                  <c:v>67</c:v>
                </c:pt>
                <c:pt idx="8">
                  <c:v>68.099999999999994</c:v>
                </c:pt>
                <c:pt idx="9">
                  <c:v>69.98</c:v>
                </c:pt>
                <c:pt idx="10">
                  <c:v>62.46</c:v>
                </c:pt>
                <c:pt idx="11">
                  <c:v>59.4</c:v>
                </c:pt>
                <c:pt idx="12">
                  <c:v>62.41</c:v>
                </c:pt>
                <c:pt idx="13">
                  <c:v>65.099999999999994</c:v>
                </c:pt>
                <c:pt idx="14">
                  <c:v>65.86</c:v>
                </c:pt>
                <c:pt idx="15">
                  <c:v>66.569999999999993</c:v>
                </c:pt>
                <c:pt idx="16">
                  <c:v>67.13</c:v>
                </c:pt>
                <c:pt idx="17">
                  <c:v>69.3</c:v>
                </c:pt>
                <c:pt idx="18">
                  <c:v>67.94</c:v>
                </c:pt>
                <c:pt idx="19">
                  <c:v>66.77</c:v>
                </c:pt>
                <c:pt idx="20">
                  <c:v>69.849999999999994</c:v>
                </c:pt>
                <c:pt idx="21">
                  <c:v>70.239999999999995</c:v>
                </c:pt>
                <c:pt idx="22">
                  <c:v>71.75</c:v>
                </c:pt>
                <c:pt idx="23">
                  <c:v>68.72</c:v>
                </c:pt>
                <c:pt idx="24">
                  <c:v>72.040000000000006</c:v>
                </c:pt>
                <c:pt idx="25">
                  <c:v>69.239999999999995</c:v>
                </c:pt>
                <c:pt idx="26">
                  <c:v>69.31</c:v>
                </c:pt>
                <c:pt idx="27">
                  <c:v>71.3</c:v>
                </c:pt>
                <c:pt idx="28">
                  <c:v>69.92</c:v>
                </c:pt>
                <c:pt idx="29">
                  <c:v>73.17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E-407C-B688-365A2E6B8B4A}"/>
            </c:ext>
          </c:extLst>
        </c:ser>
        <c:ser>
          <c:idx val="1"/>
          <c:order val="1"/>
          <c:tx>
            <c:strRef>
              <c:f>'Stack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Accuracy'!$E$184:$E$213</c:f>
              <c:numCache>
                <c:formatCode>General</c:formatCode>
                <c:ptCount val="30"/>
                <c:pt idx="0">
                  <c:v>50.77</c:v>
                </c:pt>
                <c:pt idx="1">
                  <c:v>52.89</c:v>
                </c:pt>
                <c:pt idx="2">
                  <c:v>49.75</c:v>
                </c:pt>
                <c:pt idx="3">
                  <c:v>49.93</c:v>
                </c:pt>
                <c:pt idx="4">
                  <c:v>53.95</c:v>
                </c:pt>
                <c:pt idx="5">
                  <c:v>91.2</c:v>
                </c:pt>
                <c:pt idx="6">
                  <c:v>81.33</c:v>
                </c:pt>
                <c:pt idx="7">
                  <c:v>71.64</c:v>
                </c:pt>
                <c:pt idx="8">
                  <c:v>71.72</c:v>
                </c:pt>
                <c:pt idx="9">
                  <c:v>69.22</c:v>
                </c:pt>
                <c:pt idx="10">
                  <c:v>91.2</c:v>
                </c:pt>
                <c:pt idx="11">
                  <c:v>80.98</c:v>
                </c:pt>
                <c:pt idx="12">
                  <c:v>72.09</c:v>
                </c:pt>
                <c:pt idx="13">
                  <c:v>70.239999999999995</c:v>
                </c:pt>
                <c:pt idx="14">
                  <c:v>67.31</c:v>
                </c:pt>
                <c:pt idx="15">
                  <c:v>91</c:v>
                </c:pt>
                <c:pt idx="16">
                  <c:v>81.459999999999994</c:v>
                </c:pt>
                <c:pt idx="17">
                  <c:v>71.989999999999995</c:v>
                </c:pt>
                <c:pt idx="18">
                  <c:v>70.64</c:v>
                </c:pt>
                <c:pt idx="19">
                  <c:v>67.88</c:v>
                </c:pt>
                <c:pt idx="20">
                  <c:v>91.6</c:v>
                </c:pt>
                <c:pt idx="21">
                  <c:v>80.900000000000006</c:v>
                </c:pt>
                <c:pt idx="22">
                  <c:v>71.67</c:v>
                </c:pt>
                <c:pt idx="23">
                  <c:v>68.7</c:v>
                </c:pt>
                <c:pt idx="24">
                  <c:v>64.25</c:v>
                </c:pt>
                <c:pt idx="25">
                  <c:v>91.9</c:v>
                </c:pt>
                <c:pt idx="26">
                  <c:v>81.8</c:v>
                </c:pt>
                <c:pt idx="27">
                  <c:v>71</c:v>
                </c:pt>
                <c:pt idx="28">
                  <c:v>69.599999999999994</c:v>
                </c:pt>
                <c:pt idx="29">
                  <c:v>66.5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EE-407C-B688-365A2E6B8B4A}"/>
            </c:ext>
          </c:extLst>
        </c:ser>
        <c:ser>
          <c:idx val="2"/>
          <c:order val="2"/>
          <c:tx>
            <c:strRef>
              <c:f>'Stack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Accuracy'!$F$184:$F$213</c:f>
              <c:numCache>
                <c:formatCode>General</c:formatCode>
                <c:ptCount val="30"/>
                <c:pt idx="0">
                  <c:v>50.81</c:v>
                </c:pt>
                <c:pt idx="1">
                  <c:v>56.56</c:v>
                </c:pt>
                <c:pt idx="2">
                  <c:v>50.91</c:v>
                </c:pt>
                <c:pt idx="3">
                  <c:v>52.24</c:v>
                </c:pt>
                <c:pt idx="4">
                  <c:v>51.87</c:v>
                </c:pt>
                <c:pt idx="5">
                  <c:v>58.3</c:v>
                </c:pt>
                <c:pt idx="6">
                  <c:v>53.5</c:v>
                </c:pt>
                <c:pt idx="7">
                  <c:v>54.7</c:v>
                </c:pt>
                <c:pt idx="8">
                  <c:v>51.85</c:v>
                </c:pt>
                <c:pt idx="9">
                  <c:v>53.1</c:v>
                </c:pt>
                <c:pt idx="10">
                  <c:v>56.9</c:v>
                </c:pt>
                <c:pt idx="11">
                  <c:v>54.1</c:v>
                </c:pt>
                <c:pt idx="12">
                  <c:v>52.3</c:v>
                </c:pt>
                <c:pt idx="13">
                  <c:v>52.35</c:v>
                </c:pt>
                <c:pt idx="14">
                  <c:v>53.1</c:v>
                </c:pt>
                <c:pt idx="15">
                  <c:v>58.1</c:v>
                </c:pt>
                <c:pt idx="16">
                  <c:v>55.3</c:v>
                </c:pt>
                <c:pt idx="17">
                  <c:v>54.5</c:v>
                </c:pt>
                <c:pt idx="18">
                  <c:v>55</c:v>
                </c:pt>
                <c:pt idx="19">
                  <c:v>53.95</c:v>
                </c:pt>
                <c:pt idx="20">
                  <c:v>57.5</c:v>
                </c:pt>
                <c:pt idx="21">
                  <c:v>52.5</c:v>
                </c:pt>
                <c:pt idx="22">
                  <c:v>53.3</c:v>
                </c:pt>
                <c:pt idx="23">
                  <c:v>54.4</c:v>
                </c:pt>
                <c:pt idx="24">
                  <c:v>48.5</c:v>
                </c:pt>
                <c:pt idx="25">
                  <c:v>52.1</c:v>
                </c:pt>
                <c:pt idx="26">
                  <c:v>51</c:v>
                </c:pt>
                <c:pt idx="27">
                  <c:v>49.9</c:v>
                </c:pt>
                <c:pt idx="28">
                  <c:v>52.5</c:v>
                </c:pt>
                <c:pt idx="29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EE-407C-B688-365A2E6B8B4A}"/>
            </c:ext>
          </c:extLst>
        </c:ser>
        <c:ser>
          <c:idx val="3"/>
          <c:order val="3"/>
          <c:tx>
            <c:strRef>
              <c:f>'Stack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Accuracy'!$G$184:$G$213</c:f>
              <c:numCache>
                <c:formatCode>General</c:formatCode>
                <c:ptCount val="30"/>
                <c:pt idx="0">
                  <c:v>44.44</c:v>
                </c:pt>
                <c:pt idx="1">
                  <c:v>60</c:v>
                </c:pt>
                <c:pt idx="2">
                  <c:v>0</c:v>
                </c:pt>
                <c:pt idx="3">
                  <c:v>0</c:v>
                </c:pt>
                <c:pt idx="4">
                  <c:v>23.53</c:v>
                </c:pt>
                <c:pt idx="5">
                  <c:v>50.4</c:v>
                </c:pt>
                <c:pt idx="6">
                  <c:v>56.4</c:v>
                </c:pt>
                <c:pt idx="7">
                  <c:v>53.6</c:v>
                </c:pt>
                <c:pt idx="8">
                  <c:v>51.4</c:v>
                </c:pt>
                <c:pt idx="9">
                  <c:v>51.2</c:v>
                </c:pt>
                <c:pt idx="10">
                  <c:v>49.3</c:v>
                </c:pt>
                <c:pt idx="11">
                  <c:v>49.7</c:v>
                </c:pt>
                <c:pt idx="12">
                  <c:v>48.7</c:v>
                </c:pt>
                <c:pt idx="13">
                  <c:v>50.7</c:v>
                </c:pt>
                <c:pt idx="14">
                  <c:v>49.5</c:v>
                </c:pt>
                <c:pt idx="15">
                  <c:v>49.5</c:v>
                </c:pt>
                <c:pt idx="16">
                  <c:v>49.55</c:v>
                </c:pt>
                <c:pt idx="17">
                  <c:v>48.2</c:v>
                </c:pt>
                <c:pt idx="18">
                  <c:v>49.5</c:v>
                </c:pt>
                <c:pt idx="19">
                  <c:v>53.3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EE-407C-B688-365A2E6B8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Stack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'Stack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Accuracy'!$D$220:$D$249</c:f>
              <c:numCache>
                <c:formatCode>General</c:formatCode>
                <c:ptCount val="30"/>
                <c:pt idx="0">
                  <c:v>51.23</c:v>
                </c:pt>
                <c:pt idx="1">
                  <c:v>50.06</c:v>
                </c:pt>
                <c:pt idx="2">
                  <c:v>50.6</c:v>
                </c:pt>
                <c:pt idx="3">
                  <c:v>47.7</c:v>
                </c:pt>
                <c:pt idx="4">
                  <c:v>52.26</c:v>
                </c:pt>
                <c:pt idx="5">
                  <c:v>56.73</c:v>
                </c:pt>
                <c:pt idx="6">
                  <c:v>87.21</c:v>
                </c:pt>
                <c:pt idx="7">
                  <c:v>84.69</c:v>
                </c:pt>
                <c:pt idx="8">
                  <c:v>86.71</c:v>
                </c:pt>
                <c:pt idx="9">
                  <c:v>83.5</c:v>
                </c:pt>
                <c:pt idx="10">
                  <c:v>62.79</c:v>
                </c:pt>
                <c:pt idx="11">
                  <c:v>79.760000000000005</c:v>
                </c:pt>
                <c:pt idx="12">
                  <c:v>71.260000000000005</c:v>
                </c:pt>
                <c:pt idx="13">
                  <c:v>71.489999999999995</c:v>
                </c:pt>
                <c:pt idx="14">
                  <c:v>76.48</c:v>
                </c:pt>
                <c:pt idx="15">
                  <c:v>68.61</c:v>
                </c:pt>
                <c:pt idx="16">
                  <c:v>75.88</c:v>
                </c:pt>
                <c:pt idx="17">
                  <c:v>75.180000000000007</c:v>
                </c:pt>
                <c:pt idx="18">
                  <c:v>70.3</c:v>
                </c:pt>
                <c:pt idx="19">
                  <c:v>71.099999999999994</c:v>
                </c:pt>
                <c:pt idx="20">
                  <c:v>68.040000000000006</c:v>
                </c:pt>
                <c:pt idx="21">
                  <c:v>73.599999999999994</c:v>
                </c:pt>
                <c:pt idx="22">
                  <c:v>76.03</c:v>
                </c:pt>
                <c:pt idx="23">
                  <c:v>73.27</c:v>
                </c:pt>
                <c:pt idx="24">
                  <c:v>74.95</c:v>
                </c:pt>
                <c:pt idx="25">
                  <c:v>68.680000000000007</c:v>
                </c:pt>
                <c:pt idx="26">
                  <c:v>71.430000000000007</c:v>
                </c:pt>
                <c:pt idx="27">
                  <c:v>73.88</c:v>
                </c:pt>
                <c:pt idx="28">
                  <c:v>73.040000000000006</c:v>
                </c:pt>
                <c:pt idx="29">
                  <c:v>75.760000000000005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1A-40B7-8135-CD1240752A0C}"/>
            </c:ext>
          </c:extLst>
        </c:ser>
        <c:ser>
          <c:idx val="1"/>
          <c:order val="1"/>
          <c:tx>
            <c:strRef>
              <c:f>'Stack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Accuracy'!$E$220:$E$249</c:f>
              <c:numCache>
                <c:formatCode>General</c:formatCode>
                <c:ptCount val="30"/>
                <c:pt idx="0">
                  <c:v>48</c:v>
                </c:pt>
                <c:pt idx="1">
                  <c:v>51.1</c:v>
                </c:pt>
                <c:pt idx="2">
                  <c:v>49.79</c:v>
                </c:pt>
                <c:pt idx="3">
                  <c:v>49.89</c:v>
                </c:pt>
                <c:pt idx="4">
                  <c:v>51.35</c:v>
                </c:pt>
                <c:pt idx="5">
                  <c:v>48.37</c:v>
                </c:pt>
                <c:pt idx="6">
                  <c:v>51.39</c:v>
                </c:pt>
                <c:pt idx="7">
                  <c:v>49.54</c:v>
                </c:pt>
                <c:pt idx="8">
                  <c:v>49.85</c:v>
                </c:pt>
                <c:pt idx="9">
                  <c:v>51.89</c:v>
                </c:pt>
                <c:pt idx="10">
                  <c:v>49.49</c:v>
                </c:pt>
                <c:pt idx="11">
                  <c:v>51.94</c:v>
                </c:pt>
                <c:pt idx="12">
                  <c:v>49.85</c:v>
                </c:pt>
                <c:pt idx="13">
                  <c:v>50.2</c:v>
                </c:pt>
                <c:pt idx="14">
                  <c:v>52.6</c:v>
                </c:pt>
                <c:pt idx="15">
                  <c:v>47.29</c:v>
                </c:pt>
                <c:pt idx="16">
                  <c:v>54.24</c:v>
                </c:pt>
                <c:pt idx="17">
                  <c:v>49.95</c:v>
                </c:pt>
                <c:pt idx="18">
                  <c:v>49.6</c:v>
                </c:pt>
                <c:pt idx="19">
                  <c:v>52.53</c:v>
                </c:pt>
                <c:pt idx="20">
                  <c:v>51.96</c:v>
                </c:pt>
                <c:pt idx="21">
                  <c:v>52.05</c:v>
                </c:pt>
                <c:pt idx="22">
                  <c:v>50.76</c:v>
                </c:pt>
                <c:pt idx="23">
                  <c:v>50.95</c:v>
                </c:pt>
                <c:pt idx="24">
                  <c:v>53.46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1A-40B7-8135-CD1240752A0C}"/>
            </c:ext>
          </c:extLst>
        </c:ser>
        <c:ser>
          <c:idx val="2"/>
          <c:order val="2"/>
          <c:tx>
            <c:strRef>
              <c:f>'Stack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Accuracy'!$F$220:$F$249</c:f>
              <c:numCache>
                <c:formatCode>General</c:formatCode>
                <c:ptCount val="30"/>
                <c:pt idx="0">
                  <c:v>49.45</c:v>
                </c:pt>
                <c:pt idx="1">
                  <c:v>52.59</c:v>
                </c:pt>
                <c:pt idx="2">
                  <c:v>49.19</c:v>
                </c:pt>
                <c:pt idx="3">
                  <c:v>48.83</c:v>
                </c:pt>
                <c:pt idx="4">
                  <c:v>51.95</c:v>
                </c:pt>
                <c:pt idx="5">
                  <c:v>51.71</c:v>
                </c:pt>
                <c:pt idx="6">
                  <c:v>51.64</c:v>
                </c:pt>
                <c:pt idx="7">
                  <c:v>48.67</c:v>
                </c:pt>
                <c:pt idx="8">
                  <c:v>50.87</c:v>
                </c:pt>
                <c:pt idx="9">
                  <c:v>48.9</c:v>
                </c:pt>
                <c:pt idx="10">
                  <c:v>51.11</c:v>
                </c:pt>
                <c:pt idx="11">
                  <c:v>51.07</c:v>
                </c:pt>
                <c:pt idx="12">
                  <c:v>47.72</c:v>
                </c:pt>
                <c:pt idx="13">
                  <c:v>49.29</c:v>
                </c:pt>
                <c:pt idx="14">
                  <c:v>49.37</c:v>
                </c:pt>
                <c:pt idx="15">
                  <c:v>49.48</c:v>
                </c:pt>
                <c:pt idx="16">
                  <c:v>46.78</c:v>
                </c:pt>
                <c:pt idx="17">
                  <c:v>50.6</c:v>
                </c:pt>
                <c:pt idx="18">
                  <c:v>49.16</c:v>
                </c:pt>
                <c:pt idx="19">
                  <c:v>47.36</c:v>
                </c:pt>
                <c:pt idx="20">
                  <c:v>51.86</c:v>
                </c:pt>
                <c:pt idx="21">
                  <c:v>48.2</c:v>
                </c:pt>
                <c:pt idx="22">
                  <c:v>52.31</c:v>
                </c:pt>
                <c:pt idx="23">
                  <c:v>47.7</c:v>
                </c:pt>
                <c:pt idx="24">
                  <c:v>48.27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1A-40B7-8135-CD1240752A0C}"/>
            </c:ext>
          </c:extLst>
        </c:ser>
        <c:ser>
          <c:idx val="3"/>
          <c:order val="3"/>
          <c:tx>
            <c:strRef>
              <c:f>'Stack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'Stack Accuracy'!$G$220:$G$249</c:f>
              <c:numCache>
                <c:formatCode>General</c:formatCode>
                <c:ptCount val="30"/>
                <c:pt idx="0">
                  <c:v>51.34</c:v>
                </c:pt>
                <c:pt idx="1">
                  <c:v>54.92</c:v>
                </c:pt>
                <c:pt idx="2">
                  <c:v>49.62</c:v>
                </c:pt>
                <c:pt idx="3">
                  <c:v>51.72</c:v>
                </c:pt>
                <c:pt idx="4">
                  <c:v>52.46</c:v>
                </c:pt>
                <c:pt idx="5">
                  <c:v>47.24</c:v>
                </c:pt>
                <c:pt idx="6">
                  <c:v>53.07</c:v>
                </c:pt>
                <c:pt idx="7">
                  <c:v>48.78</c:v>
                </c:pt>
                <c:pt idx="8">
                  <c:v>49.13</c:v>
                </c:pt>
                <c:pt idx="9">
                  <c:v>52.11</c:v>
                </c:pt>
                <c:pt idx="10">
                  <c:v>50</c:v>
                </c:pt>
                <c:pt idx="11">
                  <c:v>51.83</c:v>
                </c:pt>
                <c:pt idx="12">
                  <c:v>50.51</c:v>
                </c:pt>
                <c:pt idx="13">
                  <c:v>51.18</c:v>
                </c:pt>
                <c:pt idx="14">
                  <c:v>50.76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1A-40B7-8135-CD1240752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62.5</c:v>
                </c:pt>
                <c:pt idx="16">
                  <c:v>64.75</c:v>
                </c:pt>
                <c:pt idx="17">
                  <c:v>62.31</c:v>
                </c:pt>
                <c:pt idx="18">
                  <c:v>61.76</c:v>
                </c:pt>
                <c:pt idx="19">
                  <c:v>60.22</c:v>
                </c:pt>
                <c:pt idx="20">
                  <c:v>70</c:v>
                </c:pt>
                <c:pt idx="21">
                  <c:v>71.400000000000006</c:v>
                </c:pt>
                <c:pt idx="22">
                  <c:v>69.5</c:v>
                </c:pt>
                <c:pt idx="23">
                  <c:v>67.099999999999994</c:v>
                </c:pt>
                <c:pt idx="24">
                  <c:v>62.86</c:v>
                </c:pt>
                <c:pt idx="25">
                  <c:v>76</c:v>
                </c:pt>
                <c:pt idx="26">
                  <c:v>79.5</c:v>
                </c:pt>
                <c:pt idx="27">
                  <c:v>75</c:v>
                </c:pt>
                <c:pt idx="28">
                  <c:v>69.900000000000006</c:v>
                </c:pt>
                <c:pt idx="29">
                  <c:v>72.47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38-48AD-9E0A-8EA69315F9CB}"/>
            </c:ext>
          </c:extLst>
        </c:ser>
        <c:ser>
          <c:idx val="1"/>
          <c:order val="1"/>
          <c:tx>
            <c:strRef>
              <c:f>'Vending_Machine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56.21</c:v>
                </c:pt>
                <c:pt idx="6">
                  <c:v>56.47</c:v>
                </c:pt>
                <c:pt idx="7">
                  <c:v>57.79</c:v>
                </c:pt>
                <c:pt idx="8">
                  <c:v>57.09</c:v>
                </c:pt>
                <c:pt idx="9">
                  <c:v>56.41</c:v>
                </c:pt>
                <c:pt idx="10">
                  <c:v>62.5</c:v>
                </c:pt>
                <c:pt idx="11">
                  <c:v>62.8</c:v>
                </c:pt>
                <c:pt idx="12">
                  <c:v>65.900000000000006</c:v>
                </c:pt>
                <c:pt idx="13">
                  <c:v>65.3</c:v>
                </c:pt>
                <c:pt idx="14">
                  <c:v>59.8</c:v>
                </c:pt>
                <c:pt idx="15">
                  <c:v>54.2</c:v>
                </c:pt>
                <c:pt idx="16">
                  <c:v>56.5</c:v>
                </c:pt>
                <c:pt idx="17">
                  <c:v>55.7</c:v>
                </c:pt>
                <c:pt idx="18">
                  <c:v>53.3</c:v>
                </c:pt>
                <c:pt idx="19">
                  <c:v>55.9</c:v>
                </c:pt>
                <c:pt idx="20">
                  <c:v>75.099999999999994</c:v>
                </c:pt>
                <c:pt idx="21">
                  <c:v>74</c:v>
                </c:pt>
                <c:pt idx="22">
                  <c:v>72.900000000000006</c:v>
                </c:pt>
                <c:pt idx="23">
                  <c:v>68.099999999999994</c:v>
                </c:pt>
                <c:pt idx="24">
                  <c:v>66.2</c:v>
                </c:pt>
                <c:pt idx="25">
                  <c:v>74.099999999999994</c:v>
                </c:pt>
                <c:pt idx="26">
                  <c:v>75.900000000000006</c:v>
                </c:pt>
                <c:pt idx="27">
                  <c:v>75.2</c:v>
                </c:pt>
                <c:pt idx="28">
                  <c:v>67.8</c:v>
                </c:pt>
                <c:pt idx="29">
                  <c:v>67.099999999999994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38-48AD-9E0A-8EA69315F9CB}"/>
            </c:ext>
          </c:extLst>
        </c:ser>
        <c:ser>
          <c:idx val="2"/>
          <c:order val="2"/>
          <c:tx>
            <c:strRef>
              <c:f>'Vending_Machine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Accuracy'!$F$4:$F$33</c:f>
              <c:numCache>
                <c:formatCode>General</c:formatCode>
                <c:ptCount val="30"/>
                <c:pt idx="0">
                  <c:v>46.77</c:v>
                </c:pt>
                <c:pt idx="1">
                  <c:v>47.75</c:v>
                </c:pt>
                <c:pt idx="2">
                  <c:v>47.05</c:v>
                </c:pt>
                <c:pt idx="3">
                  <c:v>45.48</c:v>
                </c:pt>
                <c:pt idx="4">
                  <c:v>48.11</c:v>
                </c:pt>
                <c:pt idx="5">
                  <c:v>53.02</c:v>
                </c:pt>
                <c:pt idx="6">
                  <c:v>49.85</c:v>
                </c:pt>
                <c:pt idx="7">
                  <c:v>47.83</c:v>
                </c:pt>
                <c:pt idx="8">
                  <c:v>45.68</c:v>
                </c:pt>
                <c:pt idx="9">
                  <c:v>43.37</c:v>
                </c:pt>
                <c:pt idx="10">
                  <c:v>51.1</c:v>
                </c:pt>
                <c:pt idx="11">
                  <c:v>37.61</c:v>
                </c:pt>
                <c:pt idx="12">
                  <c:v>42.69</c:v>
                </c:pt>
                <c:pt idx="13">
                  <c:v>42.18</c:v>
                </c:pt>
                <c:pt idx="14">
                  <c:v>39.32</c:v>
                </c:pt>
                <c:pt idx="15">
                  <c:v>66.7</c:v>
                </c:pt>
                <c:pt idx="16">
                  <c:v>57.9</c:v>
                </c:pt>
                <c:pt idx="17">
                  <c:v>53.91</c:v>
                </c:pt>
                <c:pt idx="18">
                  <c:v>55.06</c:v>
                </c:pt>
                <c:pt idx="19">
                  <c:v>50.75</c:v>
                </c:pt>
                <c:pt idx="20">
                  <c:v>74.8</c:v>
                </c:pt>
                <c:pt idx="21">
                  <c:v>77.599999999999994</c:v>
                </c:pt>
                <c:pt idx="22">
                  <c:v>73</c:v>
                </c:pt>
                <c:pt idx="23">
                  <c:v>72.400000000000006</c:v>
                </c:pt>
                <c:pt idx="24">
                  <c:v>66.7</c:v>
                </c:pt>
                <c:pt idx="25">
                  <c:v>81.400000000000006</c:v>
                </c:pt>
                <c:pt idx="26">
                  <c:v>81.5</c:v>
                </c:pt>
                <c:pt idx="27">
                  <c:v>81.599999999999994</c:v>
                </c:pt>
                <c:pt idx="28">
                  <c:v>77.099999999999994</c:v>
                </c:pt>
                <c:pt idx="29">
                  <c:v>71.400000000000006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38-48AD-9E0A-8EA69315F9CB}"/>
            </c:ext>
          </c:extLst>
        </c:ser>
        <c:ser>
          <c:idx val="3"/>
          <c:order val="3"/>
          <c:tx>
            <c:strRef>
              <c:f>'Vending_Machine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Accuracy'!$G$4:$G$33</c:f>
              <c:numCache>
                <c:formatCode>General</c:formatCode>
                <c:ptCount val="30"/>
                <c:pt idx="0">
                  <c:v>50.4</c:v>
                </c:pt>
                <c:pt idx="1">
                  <c:v>50.8</c:v>
                </c:pt>
                <c:pt idx="2">
                  <c:v>49</c:v>
                </c:pt>
                <c:pt idx="3">
                  <c:v>47.5</c:v>
                </c:pt>
                <c:pt idx="4">
                  <c:v>49.9</c:v>
                </c:pt>
                <c:pt idx="5">
                  <c:v>50.4</c:v>
                </c:pt>
                <c:pt idx="6">
                  <c:v>50.8</c:v>
                </c:pt>
                <c:pt idx="7">
                  <c:v>49</c:v>
                </c:pt>
                <c:pt idx="8">
                  <c:v>47.8</c:v>
                </c:pt>
                <c:pt idx="9">
                  <c:v>49.9</c:v>
                </c:pt>
                <c:pt idx="10">
                  <c:v>51.1</c:v>
                </c:pt>
                <c:pt idx="11">
                  <c:v>50.2</c:v>
                </c:pt>
                <c:pt idx="12">
                  <c:v>51</c:v>
                </c:pt>
                <c:pt idx="13">
                  <c:v>51.6</c:v>
                </c:pt>
                <c:pt idx="14">
                  <c:v>48.1</c:v>
                </c:pt>
                <c:pt idx="15">
                  <c:v>65.7</c:v>
                </c:pt>
                <c:pt idx="16">
                  <c:v>66.8</c:v>
                </c:pt>
                <c:pt idx="17">
                  <c:v>62.5</c:v>
                </c:pt>
                <c:pt idx="18">
                  <c:v>62.2</c:v>
                </c:pt>
                <c:pt idx="19">
                  <c:v>59.4</c:v>
                </c:pt>
                <c:pt idx="20">
                  <c:v>55.6</c:v>
                </c:pt>
                <c:pt idx="21">
                  <c:v>54.3</c:v>
                </c:pt>
                <c:pt idx="22">
                  <c:v>55.2</c:v>
                </c:pt>
                <c:pt idx="23">
                  <c:v>56</c:v>
                </c:pt>
                <c:pt idx="24">
                  <c:v>53.4</c:v>
                </c:pt>
                <c:pt idx="25">
                  <c:v>67.900000000000006</c:v>
                </c:pt>
                <c:pt idx="26">
                  <c:v>67.2</c:v>
                </c:pt>
                <c:pt idx="27">
                  <c:v>64.900000000000006</c:v>
                </c:pt>
                <c:pt idx="28">
                  <c:v>64</c:v>
                </c:pt>
                <c:pt idx="29">
                  <c:v>61.9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38-48AD-9E0A-8EA69315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Accuracy'!$D$40:$D$69</c:f>
              <c:numCache>
                <c:formatCode>General</c:formatCode>
                <c:ptCount val="30"/>
                <c:pt idx="0">
                  <c:v>51.4</c:v>
                </c:pt>
                <c:pt idx="1">
                  <c:v>52.26</c:v>
                </c:pt>
                <c:pt idx="2">
                  <c:v>52.94</c:v>
                </c:pt>
                <c:pt idx="3">
                  <c:v>51.92</c:v>
                </c:pt>
                <c:pt idx="4">
                  <c:v>50.81</c:v>
                </c:pt>
                <c:pt idx="5">
                  <c:v>61.65</c:v>
                </c:pt>
                <c:pt idx="6">
                  <c:v>64.37</c:v>
                </c:pt>
                <c:pt idx="7">
                  <c:v>63.16</c:v>
                </c:pt>
                <c:pt idx="8">
                  <c:v>61.74</c:v>
                </c:pt>
                <c:pt idx="9">
                  <c:v>56.43</c:v>
                </c:pt>
                <c:pt idx="10">
                  <c:v>55.16</c:v>
                </c:pt>
                <c:pt idx="11">
                  <c:v>56.2</c:v>
                </c:pt>
                <c:pt idx="12">
                  <c:v>54.1</c:v>
                </c:pt>
                <c:pt idx="13">
                  <c:v>54</c:v>
                </c:pt>
                <c:pt idx="14">
                  <c:v>56.46</c:v>
                </c:pt>
                <c:pt idx="15">
                  <c:v>58.9</c:v>
                </c:pt>
                <c:pt idx="16">
                  <c:v>59.4</c:v>
                </c:pt>
                <c:pt idx="17">
                  <c:v>56.9</c:v>
                </c:pt>
                <c:pt idx="18">
                  <c:v>56.16</c:v>
                </c:pt>
                <c:pt idx="19">
                  <c:v>56.9</c:v>
                </c:pt>
                <c:pt idx="20">
                  <c:v>71.3</c:v>
                </c:pt>
                <c:pt idx="21">
                  <c:v>72.2</c:v>
                </c:pt>
                <c:pt idx="22">
                  <c:v>72.400000000000006</c:v>
                </c:pt>
                <c:pt idx="23">
                  <c:v>71.2</c:v>
                </c:pt>
                <c:pt idx="24">
                  <c:v>64.8</c:v>
                </c:pt>
                <c:pt idx="25">
                  <c:v>80.599999999999994</c:v>
                </c:pt>
                <c:pt idx="26">
                  <c:v>80.8</c:v>
                </c:pt>
                <c:pt idx="27">
                  <c:v>76</c:v>
                </c:pt>
                <c:pt idx="28">
                  <c:v>75.3</c:v>
                </c:pt>
                <c:pt idx="29">
                  <c:v>67.7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D-4A25-8E93-D9272963A7F3}"/>
            </c:ext>
          </c:extLst>
        </c:ser>
        <c:ser>
          <c:idx val="1"/>
          <c:order val="1"/>
          <c:tx>
            <c:strRef>
              <c:f>'Vending_Machine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Accuracy'!$E$40:$E$69</c:f>
              <c:numCache>
                <c:formatCode>General</c:formatCode>
                <c:ptCount val="30"/>
                <c:pt idx="0">
                  <c:v>53.95</c:v>
                </c:pt>
                <c:pt idx="1">
                  <c:v>52.12</c:v>
                </c:pt>
                <c:pt idx="2">
                  <c:v>54.29</c:v>
                </c:pt>
                <c:pt idx="3">
                  <c:v>55.01</c:v>
                </c:pt>
                <c:pt idx="4">
                  <c:v>54.1</c:v>
                </c:pt>
                <c:pt idx="5">
                  <c:v>51.1</c:v>
                </c:pt>
                <c:pt idx="6">
                  <c:v>50.1</c:v>
                </c:pt>
                <c:pt idx="7">
                  <c:v>52.4</c:v>
                </c:pt>
                <c:pt idx="8">
                  <c:v>53.1</c:v>
                </c:pt>
                <c:pt idx="9">
                  <c:v>49.7</c:v>
                </c:pt>
                <c:pt idx="10">
                  <c:v>57</c:v>
                </c:pt>
                <c:pt idx="11">
                  <c:v>55.9</c:v>
                </c:pt>
                <c:pt idx="12">
                  <c:v>52.7</c:v>
                </c:pt>
                <c:pt idx="13">
                  <c:v>51.4</c:v>
                </c:pt>
                <c:pt idx="14">
                  <c:v>52.8</c:v>
                </c:pt>
                <c:pt idx="15">
                  <c:v>51.8</c:v>
                </c:pt>
                <c:pt idx="16">
                  <c:v>52.5</c:v>
                </c:pt>
                <c:pt idx="17">
                  <c:v>50.7</c:v>
                </c:pt>
                <c:pt idx="18">
                  <c:v>48.6</c:v>
                </c:pt>
                <c:pt idx="19">
                  <c:v>50.6</c:v>
                </c:pt>
                <c:pt idx="20">
                  <c:v>67.599999999999994</c:v>
                </c:pt>
                <c:pt idx="21">
                  <c:v>66.5</c:v>
                </c:pt>
                <c:pt idx="22">
                  <c:v>62.7</c:v>
                </c:pt>
                <c:pt idx="23">
                  <c:v>60</c:v>
                </c:pt>
                <c:pt idx="24">
                  <c:v>57</c:v>
                </c:pt>
                <c:pt idx="25">
                  <c:v>69</c:v>
                </c:pt>
                <c:pt idx="26">
                  <c:v>69.7</c:v>
                </c:pt>
                <c:pt idx="27">
                  <c:v>64.599999999999994</c:v>
                </c:pt>
                <c:pt idx="28">
                  <c:v>62.2</c:v>
                </c:pt>
                <c:pt idx="29">
                  <c:v>59.5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D-4A25-8E93-D9272963A7F3}"/>
            </c:ext>
          </c:extLst>
        </c:ser>
        <c:ser>
          <c:idx val="2"/>
          <c:order val="2"/>
          <c:tx>
            <c:strRef>
              <c:f>'Vending_Machine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Accuracy'!$F$40:$F$69</c:f>
              <c:numCache>
                <c:formatCode>General</c:formatCode>
                <c:ptCount val="30"/>
                <c:pt idx="0">
                  <c:v>53.05</c:v>
                </c:pt>
                <c:pt idx="1">
                  <c:v>52.15</c:v>
                </c:pt>
                <c:pt idx="2">
                  <c:v>51.61</c:v>
                </c:pt>
                <c:pt idx="3">
                  <c:v>52.95</c:v>
                </c:pt>
                <c:pt idx="4">
                  <c:v>50.65</c:v>
                </c:pt>
                <c:pt idx="5">
                  <c:v>40</c:v>
                </c:pt>
                <c:pt idx="6">
                  <c:v>41.14</c:v>
                </c:pt>
                <c:pt idx="7">
                  <c:v>43.5</c:v>
                </c:pt>
                <c:pt idx="8">
                  <c:v>42.54</c:v>
                </c:pt>
                <c:pt idx="9">
                  <c:v>42</c:v>
                </c:pt>
                <c:pt idx="10">
                  <c:v>31.26</c:v>
                </c:pt>
                <c:pt idx="11">
                  <c:v>32.1</c:v>
                </c:pt>
                <c:pt idx="12">
                  <c:v>35.799999999999997</c:v>
                </c:pt>
                <c:pt idx="13">
                  <c:v>35.74</c:v>
                </c:pt>
                <c:pt idx="14">
                  <c:v>32.130000000000003</c:v>
                </c:pt>
                <c:pt idx="15">
                  <c:v>50.45</c:v>
                </c:pt>
                <c:pt idx="16">
                  <c:v>52.26</c:v>
                </c:pt>
                <c:pt idx="17">
                  <c:v>59.3</c:v>
                </c:pt>
                <c:pt idx="18">
                  <c:v>57.47</c:v>
                </c:pt>
                <c:pt idx="19">
                  <c:v>53.9</c:v>
                </c:pt>
                <c:pt idx="20">
                  <c:v>75.900000000000006</c:v>
                </c:pt>
                <c:pt idx="21">
                  <c:v>78.400000000000006</c:v>
                </c:pt>
                <c:pt idx="22">
                  <c:v>73.7</c:v>
                </c:pt>
                <c:pt idx="23">
                  <c:v>74.8</c:v>
                </c:pt>
                <c:pt idx="24">
                  <c:v>68.400000000000006</c:v>
                </c:pt>
                <c:pt idx="25">
                  <c:v>82.8</c:v>
                </c:pt>
                <c:pt idx="26">
                  <c:v>83</c:v>
                </c:pt>
                <c:pt idx="27">
                  <c:v>81.900000000000006</c:v>
                </c:pt>
                <c:pt idx="28">
                  <c:v>80.599999999999994</c:v>
                </c:pt>
                <c:pt idx="29">
                  <c:v>74.099999999999994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4D-4A25-8E93-D9272963A7F3}"/>
            </c:ext>
          </c:extLst>
        </c:ser>
        <c:ser>
          <c:idx val="3"/>
          <c:order val="3"/>
          <c:tx>
            <c:strRef>
              <c:f>'Vending_Machine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52.4</c:v>
                </c:pt>
                <c:pt idx="6">
                  <c:v>49.9</c:v>
                </c:pt>
                <c:pt idx="7">
                  <c:v>50.4</c:v>
                </c:pt>
                <c:pt idx="8">
                  <c:v>53.1</c:v>
                </c:pt>
                <c:pt idx="9">
                  <c:v>51.3</c:v>
                </c:pt>
                <c:pt idx="10">
                  <c:v>52.3</c:v>
                </c:pt>
                <c:pt idx="11">
                  <c:v>51.2</c:v>
                </c:pt>
                <c:pt idx="12">
                  <c:v>53.5</c:v>
                </c:pt>
                <c:pt idx="13">
                  <c:v>53.4</c:v>
                </c:pt>
                <c:pt idx="14">
                  <c:v>51.9</c:v>
                </c:pt>
                <c:pt idx="15">
                  <c:v>70.7</c:v>
                </c:pt>
                <c:pt idx="16">
                  <c:v>70.8</c:v>
                </c:pt>
                <c:pt idx="17">
                  <c:v>67.5</c:v>
                </c:pt>
                <c:pt idx="18">
                  <c:v>70.3</c:v>
                </c:pt>
                <c:pt idx="19">
                  <c:v>63.8</c:v>
                </c:pt>
                <c:pt idx="20">
                  <c:v>59.8</c:v>
                </c:pt>
                <c:pt idx="21">
                  <c:v>58.9</c:v>
                </c:pt>
                <c:pt idx="22">
                  <c:v>59.5</c:v>
                </c:pt>
                <c:pt idx="23">
                  <c:v>62</c:v>
                </c:pt>
                <c:pt idx="24">
                  <c:v>58.6</c:v>
                </c:pt>
                <c:pt idx="25">
                  <c:v>67.3</c:v>
                </c:pt>
                <c:pt idx="26">
                  <c:v>68.3</c:v>
                </c:pt>
                <c:pt idx="27">
                  <c:v>68</c:v>
                </c:pt>
                <c:pt idx="28">
                  <c:v>66.5</c:v>
                </c:pt>
                <c:pt idx="29">
                  <c:v>61.3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4D-4A25-8E93-D9272963A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Accuracy'!$D$76:$D$105</c:f>
              <c:numCache>
                <c:formatCode>General</c:formatCode>
                <c:ptCount val="30"/>
                <c:pt idx="0">
                  <c:v>49.32</c:v>
                </c:pt>
                <c:pt idx="1">
                  <c:v>49.15</c:v>
                </c:pt>
                <c:pt idx="2">
                  <c:v>50.9</c:v>
                </c:pt>
                <c:pt idx="3">
                  <c:v>52.23</c:v>
                </c:pt>
                <c:pt idx="4">
                  <c:v>51.56</c:v>
                </c:pt>
                <c:pt idx="5">
                  <c:v>70.650000000000006</c:v>
                </c:pt>
                <c:pt idx="6">
                  <c:v>72.540000000000006</c:v>
                </c:pt>
                <c:pt idx="7">
                  <c:v>71.91</c:v>
                </c:pt>
                <c:pt idx="8">
                  <c:v>67.180000000000007</c:v>
                </c:pt>
                <c:pt idx="9">
                  <c:v>65.78</c:v>
                </c:pt>
                <c:pt idx="10">
                  <c:v>54.25</c:v>
                </c:pt>
                <c:pt idx="11">
                  <c:v>54.21</c:v>
                </c:pt>
                <c:pt idx="12">
                  <c:v>53.25</c:v>
                </c:pt>
                <c:pt idx="13">
                  <c:v>51.96</c:v>
                </c:pt>
                <c:pt idx="14">
                  <c:v>53.47</c:v>
                </c:pt>
                <c:pt idx="15">
                  <c:v>56.6</c:v>
                </c:pt>
                <c:pt idx="16">
                  <c:v>58.9</c:v>
                </c:pt>
                <c:pt idx="17">
                  <c:v>56</c:v>
                </c:pt>
                <c:pt idx="18">
                  <c:v>54.55</c:v>
                </c:pt>
                <c:pt idx="19">
                  <c:v>54.7</c:v>
                </c:pt>
                <c:pt idx="20">
                  <c:v>72.900000000000006</c:v>
                </c:pt>
                <c:pt idx="21">
                  <c:v>76.099999999999994</c:v>
                </c:pt>
                <c:pt idx="22">
                  <c:v>74</c:v>
                </c:pt>
                <c:pt idx="23">
                  <c:v>71.3</c:v>
                </c:pt>
                <c:pt idx="24">
                  <c:v>64.7</c:v>
                </c:pt>
                <c:pt idx="25">
                  <c:v>79.8</c:v>
                </c:pt>
                <c:pt idx="26">
                  <c:v>79.5</c:v>
                </c:pt>
                <c:pt idx="27">
                  <c:v>76.599999999999994</c:v>
                </c:pt>
                <c:pt idx="28">
                  <c:v>74.900000000000006</c:v>
                </c:pt>
                <c:pt idx="29">
                  <c:v>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E-4D26-96B7-7143E3611927}"/>
            </c:ext>
          </c:extLst>
        </c:ser>
        <c:ser>
          <c:idx val="1"/>
          <c:order val="1"/>
          <c:tx>
            <c:strRef>
              <c:f>'Vending_Machine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Accuracy'!$E$76:$E$105</c:f>
              <c:numCache>
                <c:formatCode>General</c:formatCode>
                <c:ptCount val="30"/>
                <c:pt idx="0">
                  <c:v>55.7</c:v>
                </c:pt>
                <c:pt idx="1">
                  <c:v>56</c:v>
                </c:pt>
                <c:pt idx="2">
                  <c:v>57.8</c:v>
                </c:pt>
                <c:pt idx="3">
                  <c:v>58</c:v>
                </c:pt>
                <c:pt idx="4">
                  <c:v>54.6</c:v>
                </c:pt>
                <c:pt idx="5">
                  <c:v>66.5</c:v>
                </c:pt>
                <c:pt idx="6">
                  <c:v>64.599999999999994</c:v>
                </c:pt>
                <c:pt idx="7">
                  <c:v>67</c:v>
                </c:pt>
                <c:pt idx="8">
                  <c:v>64.099999999999994</c:v>
                </c:pt>
                <c:pt idx="9">
                  <c:v>61.6</c:v>
                </c:pt>
                <c:pt idx="10">
                  <c:v>58.3</c:v>
                </c:pt>
                <c:pt idx="11">
                  <c:v>59.6</c:v>
                </c:pt>
                <c:pt idx="12">
                  <c:v>56.1</c:v>
                </c:pt>
                <c:pt idx="13">
                  <c:v>55.3</c:v>
                </c:pt>
                <c:pt idx="14">
                  <c:v>56.5</c:v>
                </c:pt>
                <c:pt idx="15">
                  <c:v>53.9</c:v>
                </c:pt>
                <c:pt idx="16">
                  <c:v>56</c:v>
                </c:pt>
                <c:pt idx="17">
                  <c:v>53.5</c:v>
                </c:pt>
                <c:pt idx="18">
                  <c:v>51.6</c:v>
                </c:pt>
                <c:pt idx="19">
                  <c:v>52.5</c:v>
                </c:pt>
                <c:pt idx="20">
                  <c:v>72</c:v>
                </c:pt>
                <c:pt idx="21">
                  <c:v>71.599999999999994</c:v>
                </c:pt>
                <c:pt idx="22">
                  <c:v>68.7</c:v>
                </c:pt>
                <c:pt idx="23">
                  <c:v>65</c:v>
                </c:pt>
                <c:pt idx="24">
                  <c:v>63</c:v>
                </c:pt>
                <c:pt idx="25">
                  <c:v>71.3</c:v>
                </c:pt>
                <c:pt idx="26">
                  <c:v>71.5</c:v>
                </c:pt>
                <c:pt idx="27">
                  <c:v>69.900000000000006</c:v>
                </c:pt>
                <c:pt idx="28">
                  <c:v>65.900000000000006</c:v>
                </c:pt>
                <c:pt idx="29">
                  <c:v>64.3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6E-4D26-96B7-7143E3611927}"/>
            </c:ext>
          </c:extLst>
        </c:ser>
        <c:ser>
          <c:idx val="2"/>
          <c:order val="2"/>
          <c:tx>
            <c:strRef>
              <c:f>'Vending_Machine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Accuracy'!$F$76:$F$105</c:f>
              <c:numCache>
                <c:formatCode>General</c:formatCode>
                <c:ptCount val="30"/>
                <c:pt idx="0">
                  <c:v>46.49</c:v>
                </c:pt>
                <c:pt idx="1">
                  <c:v>57.4</c:v>
                </c:pt>
                <c:pt idx="2">
                  <c:v>58</c:v>
                </c:pt>
                <c:pt idx="3">
                  <c:v>56.5</c:v>
                </c:pt>
                <c:pt idx="4">
                  <c:v>56.5</c:v>
                </c:pt>
                <c:pt idx="5">
                  <c:v>47.1</c:v>
                </c:pt>
                <c:pt idx="6">
                  <c:v>47</c:v>
                </c:pt>
                <c:pt idx="7">
                  <c:v>46.8</c:v>
                </c:pt>
                <c:pt idx="8">
                  <c:v>48.2</c:v>
                </c:pt>
                <c:pt idx="9">
                  <c:v>52.3</c:v>
                </c:pt>
                <c:pt idx="10">
                  <c:v>65.099999999999994</c:v>
                </c:pt>
                <c:pt idx="11">
                  <c:v>64.8</c:v>
                </c:pt>
                <c:pt idx="12">
                  <c:v>64.900000000000006</c:v>
                </c:pt>
                <c:pt idx="13">
                  <c:v>65.2</c:v>
                </c:pt>
                <c:pt idx="14">
                  <c:v>64</c:v>
                </c:pt>
                <c:pt idx="15">
                  <c:v>67</c:v>
                </c:pt>
                <c:pt idx="16">
                  <c:v>68.8</c:v>
                </c:pt>
                <c:pt idx="17">
                  <c:v>66.2</c:v>
                </c:pt>
                <c:pt idx="18">
                  <c:v>66.599999999999994</c:v>
                </c:pt>
                <c:pt idx="19">
                  <c:v>64.400000000000006</c:v>
                </c:pt>
                <c:pt idx="20">
                  <c:v>75.599999999999994</c:v>
                </c:pt>
                <c:pt idx="21">
                  <c:v>77.900000000000006</c:v>
                </c:pt>
                <c:pt idx="22">
                  <c:v>73</c:v>
                </c:pt>
                <c:pt idx="23">
                  <c:v>72.400000000000006</c:v>
                </c:pt>
                <c:pt idx="24">
                  <c:v>65.400000000000006</c:v>
                </c:pt>
                <c:pt idx="25">
                  <c:v>83.6</c:v>
                </c:pt>
                <c:pt idx="26">
                  <c:v>83.8</c:v>
                </c:pt>
                <c:pt idx="27">
                  <c:v>82</c:v>
                </c:pt>
                <c:pt idx="28">
                  <c:v>79.900000000000006</c:v>
                </c:pt>
                <c:pt idx="29">
                  <c:v>73.3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6E-4D26-96B7-7143E3611927}"/>
            </c:ext>
          </c:extLst>
        </c:ser>
        <c:ser>
          <c:idx val="3"/>
          <c:order val="3"/>
          <c:tx>
            <c:strRef>
              <c:f>'Vending_Machine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50.3</c:v>
                </c:pt>
                <c:pt idx="6">
                  <c:v>53</c:v>
                </c:pt>
                <c:pt idx="7">
                  <c:v>51</c:v>
                </c:pt>
                <c:pt idx="8">
                  <c:v>51</c:v>
                </c:pt>
                <c:pt idx="9">
                  <c:v>53.5</c:v>
                </c:pt>
                <c:pt idx="10">
                  <c:v>62.8</c:v>
                </c:pt>
                <c:pt idx="11">
                  <c:v>59.8</c:v>
                </c:pt>
                <c:pt idx="12">
                  <c:v>61.9</c:v>
                </c:pt>
                <c:pt idx="13">
                  <c:v>65.3</c:v>
                </c:pt>
                <c:pt idx="14">
                  <c:v>63.5</c:v>
                </c:pt>
                <c:pt idx="15">
                  <c:v>68.5</c:v>
                </c:pt>
                <c:pt idx="16">
                  <c:v>68.7</c:v>
                </c:pt>
                <c:pt idx="17">
                  <c:v>68.900000000000006</c:v>
                </c:pt>
                <c:pt idx="18">
                  <c:v>65.8</c:v>
                </c:pt>
                <c:pt idx="19">
                  <c:v>61.4</c:v>
                </c:pt>
                <c:pt idx="20">
                  <c:v>68.900000000000006</c:v>
                </c:pt>
                <c:pt idx="21">
                  <c:v>65.5</c:v>
                </c:pt>
                <c:pt idx="22">
                  <c:v>64.7</c:v>
                </c:pt>
                <c:pt idx="23">
                  <c:v>64.5</c:v>
                </c:pt>
                <c:pt idx="24">
                  <c:v>59.7</c:v>
                </c:pt>
                <c:pt idx="25">
                  <c:v>65.099999999999994</c:v>
                </c:pt>
                <c:pt idx="26">
                  <c:v>66</c:v>
                </c:pt>
                <c:pt idx="27">
                  <c:v>65.3</c:v>
                </c:pt>
                <c:pt idx="28">
                  <c:v>60.6</c:v>
                </c:pt>
                <c:pt idx="29">
                  <c:v>59.1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6E-4D26-96B7-7143E3611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83.33</c:v>
                </c:pt>
                <c:pt idx="11">
                  <c:v>100</c:v>
                </c:pt>
                <c:pt idx="12">
                  <c:v>83.33</c:v>
                </c:pt>
                <c:pt idx="13">
                  <c:v>91.67</c:v>
                </c:pt>
                <c:pt idx="14">
                  <c:v>70.59</c:v>
                </c:pt>
                <c:pt idx="15">
                  <c:v>56.37</c:v>
                </c:pt>
                <c:pt idx="16">
                  <c:v>56.87</c:v>
                </c:pt>
                <c:pt idx="17">
                  <c:v>55.82</c:v>
                </c:pt>
                <c:pt idx="18">
                  <c:v>49.95</c:v>
                </c:pt>
                <c:pt idx="19">
                  <c:v>53.92</c:v>
                </c:pt>
                <c:pt idx="20">
                  <c:v>71.8</c:v>
                </c:pt>
                <c:pt idx="21">
                  <c:v>74.5</c:v>
                </c:pt>
                <c:pt idx="22">
                  <c:v>63.52</c:v>
                </c:pt>
                <c:pt idx="23">
                  <c:v>65.87</c:v>
                </c:pt>
                <c:pt idx="24">
                  <c:v>62.4</c:v>
                </c:pt>
                <c:pt idx="25">
                  <c:v>77.8</c:v>
                </c:pt>
                <c:pt idx="26">
                  <c:v>78.3</c:v>
                </c:pt>
                <c:pt idx="27">
                  <c:v>75.58</c:v>
                </c:pt>
                <c:pt idx="28">
                  <c:v>73.400000000000006</c:v>
                </c:pt>
                <c:pt idx="29">
                  <c:v>62.07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5-4F6B-ABE1-537576B84D36}"/>
            </c:ext>
          </c:extLst>
        </c:ser>
        <c:ser>
          <c:idx val="1"/>
          <c:order val="1"/>
          <c:tx>
            <c:strRef>
              <c:f>'Vending_Machine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55.57</c:v>
                </c:pt>
                <c:pt idx="6">
                  <c:v>55.46</c:v>
                </c:pt>
                <c:pt idx="7">
                  <c:v>57.11</c:v>
                </c:pt>
                <c:pt idx="8">
                  <c:v>54.31</c:v>
                </c:pt>
                <c:pt idx="9">
                  <c:v>56.2</c:v>
                </c:pt>
                <c:pt idx="10">
                  <c:v>52.9</c:v>
                </c:pt>
                <c:pt idx="11">
                  <c:v>51.9</c:v>
                </c:pt>
                <c:pt idx="12">
                  <c:v>54.6</c:v>
                </c:pt>
                <c:pt idx="13">
                  <c:v>55.5</c:v>
                </c:pt>
                <c:pt idx="14">
                  <c:v>53.1</c:v>
                </c:pt>
                <c:pt idx="15">
                  <c:v>60.4</c:v>
                </c:pt>
                <c:pt idx="16">
                  <c:v>62.8</c:v>
                </c:pt>
                <c:pt idx="17">
                  <c:v>57.6</c:v>
                </c:pt>
                <c:pt idx="18">
                  <c:v>57.4</c:v>
                </c:pt>
                <c:pt idx="19">
                  <c:v>57.5</c:v>
                </c:pt>
                <c:pt idx="20">
                  <c:v>73.400000000000006</c:v>
                </c:pt>
                <c:pt idx="21">
                  <c:v>77</c:v>
                </c:pt>
                <c:pt idx="22">
                  <c:v>75</c:v>
                </c:pt>
                <c:pt idx="23">
                  <c:v>72.400000000000006</c:v>
                </c:pt>
                <c:pt idx="24">
                  <c:v>69.7</c:v>
                </c:pt>
                <c:pt idx="25">
                  <c:v>77</c:v>
                </c:pt>
                <c:pt idx="26">
                  <c:v>80.099999999999994</c:v>
                </c:pt>
                <c:pt idx="27">
                  <c:v>77</c:v>
                </c:pt>
                <c:pt idx="28">
                  <c:v>72.3</c:v>
                </c:pt>
                <c:pt idx="29">
                  <c:v>70.7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E5-4F6B-ABE1-537576B84D36}"/>
            </c:ext>
          </c:extLst>
        </c:ser>
        <c:ser>
          <c:idx val="2"/>
          <c:order val="2"/>
          <c:tx>
            <c:strRef>
              <c:f>'Vending_Machine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28.49</c:v>
                </c:pt>
                <c:pt idx="6">
                  <c:v>26.05</c:v>
                </c:pt>
                <c:pt idx="7">
                  <c:v>25.55</c:v>
                </c:pt>
                <c:pt idx="8">
                  <c:v>24.25</c:v>
                </c:pt>
                <c:pt idx="9">
                  <c:v>27.63</c:v>
                </c:pt>
                <c:pt idx="10">
                  <c:v>40.950000000000003</c:v>
                </c:pt>
                <c:pt idx="11">
                  <c:v>36.64</c:v>
                </c:pt>
                <c:pt idx="12">
                  <c:v>38.14</c:v>
                </c:pt>
                <c:pt idx="13">
                  <c:v>42.09</c:v>
                </c:pt>
                <c:pt idx="14">
                  <c:v>41.95</c:v>
                </c:pt>
                <c:pt idx="15">
                  <c:v>58.42</c:v>
                </c:pt>
                <c:pt idx="16">
                  <c:v>56.86</c:v>
                </c:pt>
                <c:pt idx="17">
                  <c:v>55.31</c:v>
                </c:pt>
                <c:pt idx="18">
                  <c:v>54.96</c:v>
                </c:pt>
                <c:pt idx="19">
                  <c:v>51.1</c:v>
                </c:pt>
                <c:pt idx="20">
                  <c:v>78.400000000000006</c:v>
                </c:pt>
                <c:pt idx="21">
                  <c:v>80.2</c:v>
                </c:pt>
                <c:pt idx="22">
                  <c:v>73.7</c:v>
                </c:pt>
                <c:pt idx="23">
                  <c:v>73.099999999999994</c:v>
                </c:pt>
                <c:pt idx="24">
                  <c:v>68.400000000000006</c:v>
                </c:pt>
                <c:pt idx="25">
                  <c:v>83.4</c:v>
                </c:pt>
                <c:pt idx="26">
                  <c:v>83.2</c:v>
                </c:pt>
                <c:pt idx="27">
                  <c:v>82.3</c:v>
                </c:pt>
                <c:pt idx="28">
                  <c:v>78.8</c:v>
                </c:pt>
                <c:pt idx="29">
                  <c:v>73.3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E5-4F6B-ABE1-537576B84D36}"/>
            </c:ext>
          </c:extLst>
        </c:ser>
        <c:ser>
          <c:idx val="3"/>
          <c:order val="3"/>
          <c:tx>
            <c:strRef>
              <c:f>'Vending_Machine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50.4</c:v>
                </c:pt>
                <c:pt idx="6">
                  <c:v>50.8</c:v>
                </c:pt>
                <c:pt idx="7">
                  <c:v>49</c:v>
                </c:pt>
                <c:pt idx="8">
                  <c:v>47.5</c:v>
                </c:pt>
                <c:pt idx="9">
                  <c:v>49.9</c:v>
                </c:pt>
                <c:pt idx="10">
                  <c:v>52.9</c:v>
                </c:pt>
                <c:pt idx="11">
                  <c:v>51</c:v>
                </c:pt>
                <c:pt idx="12">
                  <c:v>51.4</c:v>
                </c:pt>
                <c:pt idx="13">
                  <c:v>51.8</c:v>
                </c:pt>
                <c:pt idx="14">
                  <c:v>50.8</c:v>
                </c:pt>
                <c:pt idx="15">
                  <c:v>67.3</c:v>
                </c:pt>
                <c:pt idx="16">
                  <c:v>68.400000000000006</c:v>
                </c:pt>
                <c:pt idx="17">
                  <c:v>65</c:v>
                </c:pt>
                <c:pt idx="18">
                  <c:v>62.2</c:v>
                </c:pt>
                <c:pt idx="19">
                  <c:v>62.6</c:v>
                </c:pt>
                <c:pt idx="20">
                  <c:v>62.6</c:v>
                </c:pt>
                <c:pt idx="21">
                  <c:v>60.5</c:v>
                </c:pt>
                <c:pt idx="22">
                  <c:v>58.8</c:v>
                </c:pt>
                <c:pt idx="23">
                  <c:v>60.6</c:v>
                </c:pt>
                <c:pt idx="24">
                  <c:v>57.2</c:v>
                </c:pt>
                <c:pt idx="25">
                  <c:v>68.900000000000006</c:v>
                </c:pt>
                <c:pt idx="26">
                  <c:v>68.599999999999994</c:v>
                </c:pt>
                <c:pt idx="27">
                  <c:v>66.7</c:v>
                </c:pt>
                <c:pt idx="28">
                  <c:v>65.5</c:v>
                </c:pt>
                <c:pt idx="29">
                  <c:v>63.2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E5-4F6B-ABE1-537576B84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54.21</c:v>
                </c:pt>
                <c:pt idx="6">
                  <c:v>57.92</c:v>
                </c:pt>
                <c:pt idx="7">
                  <c:v>57.3</c:v>
                </c:pt>
                <c:pt idx="8">
                  <c:v>56.12</c:v>
                </c:pt>
                <c:pt idx="9">
                  <c:v>51.4</c:v>
                </c:pt>
                <c:pt idx="10">
                  <c:v>53.85</c:v>
                </c:pt>
                <c:pt idx="11">
                  <c:v>54.1</c:v>
                </c:pt>
                <c:pt idx="12">
                  <c:v>52.1</c:v>
                </c:pt>
                <c:pt idx="13">
                  <c:v>50.8</c:v>
                </c:pt>
                <c:pt idx="14">
                  <c:v>52.5</c:v>
                </c:pt>
                <c:pt idx="15">
                  <c:v>56.6</c:v>
                </c:pt>
                <c:pt idx="16">
                  <c:v>57.4</c:v>
                </c:pt>
                <c:pt idx="17">
                  <c:v>55</c:v>
                </c:pt>
                <c:pt idx="18">
                  <c:v>53.4</c:v>
                </c:pt>
                <c:pt idx="19">
                  <c:v>55</c:v>
                </c:pt>
                <c:pt idx="20">
                  <c:v>72.7</c:v>
                </c:pt>
                <c:pt idx="21">
                  <c:v>74</c:v>
                </c:pt>
                <c:pt idx="22">
                  <c:v>72.400000000000006</c:v>
                </c:pt>
                <c:pt idx="23">
                  <c:v>70.8</c:v>
                </c:pt>
                <c:pt idx="24">
                  <c:v>69.8</c:v>
                </c:pt>
                <c:pt idx="25">
                  <c:v>79.7</c:v>
                </c:pt>
                <c:pt idx="26">
                  <c:v>81.7</c:v>
                </c:pt>
                <c:pt idx="27">
                  <c:v>80.099999999999994</c:v>
                </c:pt>
                <c:pt idx="28">
                  <c:v>77.900000000000006</c:v>
                </c:pt>
                <c:pt idx="29">
                  <c:v>72.8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8F-4F58-BEFE-7C2745F95CB9}"/>
            </c:ext>
          </c:extLst>
        </c:ser>
        <c:ser>
          <c:idx val="1"/>
          <c:order val="1"/>
          <c:tx>
            <c:strRef>
              <c:f>'Vending_Machine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Accuracy'!$E$148:$E$177</c:f>
              <c:numCache>
                <c:formatCode>General</c:formatCode>
                <c:ptCount val="30"/>
                <c:pt idx="0">
                  <c:v>70.7</c:v>
                </c:pt>
                <c:pt idx="1">
                  <c:v>68.400000000000006</c:v>
                </c:pt>
                <c:pt idx="2">
                  <c:v>69.8</c:v>
                </c:pt>
                <c:pt idx="3">
                  <c:v>68.900000000000006</c:v>
                </c:pt>
                <c:pt idx="4">
                  <c:v>68.3</c:v>
                </c:pt>
                <c:pt idx="5">
                  <c:v>52.4</c:v>
                </c:pt>
                <c:pt idx="6">
                  <c:v>53.2</c:v>
                </c:pt>
                <c:pt idx="7">
                  <c:v>55.5</c:v>
                </c:pt>
                <c:pt idx="8">
                  <c:v>55.2</c:v>
                </c:pt>
                <c:pt idx="9">
                  <c:v>53.2</c:v>
                </c:pt>
                <c:pt idx="10">
                  <c:v>61.8</c:v>
                </c:pt>
                <c:pt idx="11">
                  <c:v>62.3</c:v>
                </c:pt>
                <c:pt idx="12">
                  <c:v>58.4</c:v>
                </c:pt>
                <c:pt idx="13">
                  <c:v>54.4</c:v>
                </c:pt>
                <c:pt idx="14">
                  <c:v>54.9</c:v>
                </c:pt>
                <c:pt idx="15">
                  <c:v>53.4</c:v>
                </c:pt>
                <c:pt idx="16">
                  <c:v>55.2</c:v>
                </c:pt>
                <c:pt idx="17">
                  <c:v>52.7</c:v>
                </c:pt>
                <c:pt idx="18">
                  <c:v>50.5</c:v>
                </c:pt>
                <c:pt idx="19">
                  <c:v>51.5</c:v>
                </c:pt>
                <c:pt idx="20">
                  <c:v>70.8</c:v>
                </c:pt>
                <c:pt idx="21">
                  <c:v>70.7</c:v>
                </c:pt>
                <c:pt idx="22">
                  <c:v>68.900000000000006</c:v>
                </c:pt>
                <c:pt idx="23">
                  <c:v>66.400000000000006</c:v>
                </c:pt>
                <c:pt idx="24">
                  <c:v>62</c:v>
                </c:pt>
                <c:pt idx="25">
                  <c:v>74.2</c:v>
                </c:pt>
                <c:pt idx="26">
                  <c:v>73.5</c:v>
                </c:pt>
                <c:pt idx="27">
                  <c:v>70.3</c:v>
                </c:pt>
                <c:pt idx="28">
                  <c:v>66.7</c:v>
                </c:pt>
                <c:pt idx="29">
                  <c:v>63.5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8F-4F58-BEFE-7C2745F95CB9}"/>
            </c:ext>
          </c:extLst>
        </c:ser>
        <c:ser>
          <c:idx val="2"/>
          <c:order val="2"/>
          <c:tx>
            <c:strRef>
              <c:f>'Vending_Machine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Accuracy'!$F$148:$F$177</c:f>
              <c:numCache>
                <c:formatCode>General</c:formatCode>
                <c:ptCount val="30"/>
                <c:pt idx="0">
                  <c:v>42.55</c:v>
                </c:pt>
                <c:pt idx="1">
                  <c:v>45.76</c:v>
                </c:pt>
                <c:pt idx="2">
                  <c:v>48.34</c:v>
                </c:pt>
                <c:pt idx="3">
                  <c:v>49.03</c:v>
                </c:pt>
                <c:pt idx="4">
                  <c:v>49.18</c:v>
                </c:pt>
                <c:pt idx="5">
                  <c:v>41.3</c:v>
                </c:pt>
                <c:pt idx="6">
                  <c:v>47.2</c:v>
                </c:pt>
                <c:pt idx="7">
                  <c:v>48.4</c:v>
                </c:pt>
                <c:pt idx="8">
                  <c:v>46.6</c:v>
                </c:pt>
                <c:pt idx="9">
                  <c:v>46.1</c:v>
                </c:pt>
                <c:pt idx="10">
                  <c:v>37.04</c:v>
                </c:pt>
                <c:pt idx="11">
                  <c:v>40.18</c:v>
                </c:pt>
                <c:pt idx="12">
                  <c:v>40.24</c:v>
                </c:pt>
                <c:pt idx="13">
                  <c:v>40.04</c:v>
                </c:pt>
                <c:pt idx="14">
                  <c:v>40.14</c:v>
                </c:pt>
                <c:pt idx="15">
                  <c:v>55.42</c:v>
                </c:pt>
                <c:pt idx="16">
                  <c:v>58.22</c:v>
                </c:pt>
                <c:pt idx="17">
                  <c:v>59.18</c:v>
                </c:pt>
                <c:pt idx="18">
                  <c:v>57.53</c:v>
                </c:pt>
                <c:pt idx="19">
                  <c:v>57.3</c:v>
                </c:pt>
                <c:pt idx="20">
                  <c:v>75.900000000000006</c:v>
                </c:pt>
                <c:pt idx="21">
                  <c:v>78.5</c:v>
                </c:pt>
                <c:pt idx="22">
                  <c:v>73.5</c:v>
                </c:pt>
                <c:pt idx="23">
                  <c:v>74.8</c:v>
                </c:pt>
                <c:pt idx="24">
                  <c:v>68.400000000000006</c:v>
                </c:pt>
                <c:pt idx="25">
                  <c:v>82.8</c:v>
                </c:pt>
                <c:pt idx="26">
                  <c:v>82.9</c:v>
                </c:pt>
                <c:pt idx="27">
                  <c:v>81.8</c:v>
                </c:pt>
                <c:pt idx="28">
                  <c:v>80.5</c:v>
                </c:pt>
                <c:pt idx="29">
                  <c:v>74.5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8F-4F58-BEFE-7C2745F95CB9}"/>
            </c:ext>
          </c:extLst>
        </c:ser>
        <c:ser>
          <c:idx val="3"/>
          <c:order val="3"/>
          <c:tx>
            <c:strRef>
              <c:f>'Vending_Machine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52.2</c:v>
                </c:pt>
                <c:pt idx="6">
                  <c:v>49.9</c:v>
                </c:pt>
                <c:pt idx="7">
                  <c:v>50.8</c:v>
                </c:pt>
                <c:pt idx="8">
                  <c:v>52.9</c:v>
                </c:pt>
                <c:pt idx="9">
                  <c:v>51.3</c:v>
                </c:pt>
                <c:pt idx="10">
                  <c:v>52.3</c:v>
                </c:pt>
                <c:pt idx="11">
                  <c:v>51.2</c:v>
                </c:pt>
                <c:pt idx="12">
                  <c:v>53.2</c:v>
                </c:pt>
                <c:pt idx="13">
                  <c:v>53.5</c:v>
                </c:pt>
                <c:pt idx="14">
                  <c:v>52.2</c:v>
                </c:pt>
                <c:pt idx="15">
                  <c:v>70.599999999999994</c:v>
                </c:pt>
                <c:pt idx="16">
                  <c:v>71.400000000000006</c:v>
                </c:pt>
                <c:pt idx="17">
                  <c:v>67.400000000000006</c:v>
                </c:pt>
                <c:pt idx="18">
                  <c:v>69.3</c:v>
                </c:pt>
                <c:pt idx="19">
                  <c:v>64.5</c:v>
                </c:pt>
                <c:pt idx="20">
                  <c:v>59.2</c:v>
                </c:pt>
                <c:pt idx="21">
                  <c:v>59</c:v>
                </c:pt>
                <c:pt idx="22">
                  <c:v>60.1</c:v>
                </c:pt>
                <c:pt idx="23">
                  <c:v>61.6</c:v>
                </c:pt>
                <c:pt idx="24">
                  <c:v>58.2</c:v>
                </c:pt>
                <c:pt idx="25">
                  <c:v>67.7</c:v>
                </c:pt>
                <c:pt idx="26">
                  <c:v>68.2</c:v>
                </c:pt>
                <c:pt idx="27">
                  <c:v>67.7</c:v>
                </c:pt>
                <c:pt idx="28">
                  <c:v>65.599999999999994</c:v>
                </c:pt>
                <c:pt idx="29">
                  <c:v>61.5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8F-4F58-BEFE-7C2745F95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Accuracy'!$D$184:$D$213</c:f>
              <c:numCache>
                <c:formatCode>General</c:formatCode>
                <c:ptCount val="30"/>
                <c:pt idx="0">
                  <c:v>64.97</c:v>
                </c:pt>
                <c:pt idx="1">
                  <c:v>67.44</c:v>
                </c:pt>
                <c:pt idx="2">
                  <c:v>65.069999999999993</c:v>
                </c:pt>
                <c:pt idx="3">
                  <c:v>66.47</c:v>
                </c:pt>
                <c:pt idx="4">
                  <c:v>68.33</c:v>
                </c:pt>
                <c:pt idx="5">
                  <c:v>93.47</c:v>
                </c:pt>
                <c:pt idx="6">
                  <c:v>93.55</c:v>
                </c:pt>
                <c:pt idx="7">
                  <c:v>94.27</c:v>
                </c:pt>
                <c:pt idx="8">
                  <c:v>93.13</c:v>
                </c:pt>
                <c:pt idx="9">
                  <c:v>89.11</c:v>
                </c:pt>
                <c:pt idx="10">
                  <c:v>93.46</c:v>
                </c:pt>
                <c:pt idx="11">
                  <c:v>92.6</c:v>
                </c:pt>
                <c:pt idx="12">
                  <c:v>93.72</c:v>
                </c:pt>
                <c:pt idx="13">
                  <c:v>92.49</c:v>
                </c:pt>
                <c:pt idx="14">
                  <c:v>87.76</c:v>
                </c:pt>
                <c:pt idx="15">
                  <c:v>93.49</c:v>
                </c:pt>
                <c:pt idx="16">
                  <c:v>92.36</c:v>
                </c:pt>
                <c:pt idx="17">
                  <c:v>93.38</c:v>
                </c:pt>
                <c:pt idx="18">
                  <c:v>92.14</c:v>
                </c:pt>
                <c:pt idx="19">
                  <c:v>87.64</c:v>
                </c:pt>
                <c:pt idx="20">
                  <c:v>93.45</c:v>
                </c:pt>
                <c:pt idx="21">
                  <c:v>92.48</c:v>
                </c:pt>
                <c:pt idx="22">
                  <c:v>93.05</c:v>
                </c:pt>
                <c:pt idx="23">
                  <c:v>91.92</c:v>
                </c:pt>
                <c:pt idx="24">
                  <c:v>87.68</c:v>
                </c:pt>
                <c:pt idx="25">
                  <c:v>91.77</c:v>
                </c:pt>
                <c:pt idx="26">
                  <c:v>90.97</c:v>
                </c:pt>
                <c:pt idx="27">
                  <c:v>90.36</c:v>
                </c:pt>
                <c:pt idx="28">
                  <c:v>89.4</c:v>
                </c:pt>
                <c:pt idx="29">
                  <c:v>85.34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5E-47F3-9EE9-CC38031C73F7}"/>
            </c:ext>
          </c:extLst>
        </c:ser>
        <c:ser>
          <c:idx val="1"/>
          <c:order val="1"/>
          <c:tx>
            <c:strRef>
              <c:f>'Vending_Machine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Accuracy'!$E$184:$E$213</c:f>
              <c:numCache>
                <c:formatCode>General</c:formatCode>
                <c:ptCount val="30"/>
                <c:pt idx="0">
                  <c:v>57.91</c:v>
                </c:pt>
                <c:pt idx="1">
                  <c:v>61.7</c:v>
                </c:pt>
                <c:pt idx="2">
                  <c:v>62.42</c:v>
                </c:pt>
                <c:pt idx="3">
                  <c:v>60.66</c:v>
                </c:pt>
                <c:pt idx="4">
                  <c:v>58.75</c:v>
                </c:pt>
                <c:pt idx="5">
                  <c:v>93.37</c:v>
                </c:pt>
                <c:pt idx="6">
                  <c:v>92.63</c:v>
                </c:pt>
                <c:pt idx="7">
                  <c:v>93.31</c:v>
                </c:pt>
                <c:pt idx="8">
                  <c:v>92.82</c:v>
                </c:pt>
                <c:pt idx="9">
                  <c:v>87.03</c:v>
                </c:pt>
                <c:pt idx="10">
                  <c:v>93.48</c:v>
                </c:pt>
                <c:pt idx="11">
                  <c:v>92.74</c:v>
                </c:pt>
                <c:pt idx="12">
                  <c:v>93.3</c:v>
                </c:pt>
                <c:pt idx="13">
                  <c:v>92.62</c:v>
                </c:pt>
                <c:pt idx="14">
                  <c:v>87.13</c:v>
                </c:pt>
                <c:pt idx="15">
                  <c:v>93.68</c:v>
                </c:pt>
                <c:pt idx="16">
                  <c:v>92.22</c:v>
                </c:pt>
                <c:pt idx="17">
                  <c:v>93.07</c:v>
                </c:pt>
                <c:pt idx="18">
                  <c:v>92.08</c:v>
                </c:pt>
                <c:pt idx="19">
                  <c:v>86.75</c:v>
                </c:pt>
                <c:pt idx="20">
                  <c:v>93.56</c:v>
                </c:pt>
                <c:pt idx="21">
                  <c:v>92.12</c:v>
                </c:pt>
                <c:pt idx="22">
                  <c:v>92.65</c:v>
                </c:pt>
                <c:pt idx="23">
                  <c:v>91.97</c:v>
                </c:pt>
                <c:pt idx="24">
                  <c:v>86.08</c:v>
                </c:pt>
                <c:pt idx="25">
                  <c:v>92.75</c:v>
                </c:pt>
                <c:pt idx="26">
                  <c:v>88.22</c:v>
                </c:pt>
                <c:pt idx="27">
                  <c:v>92.72</c:v>
                </c:pt>
                <c:pt idx="28">
                  <c:v>89.52</c:v>
                </c:pt>
                <c:pt idx="29">
                  <c:v>83.41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5E-47F3-9EE9-CC38031C73F7}"/>
            </c:ext>
          </c:extLst>
        </c:ser>
        <c:ser>
          <c:idx val="2"/>
          <c:order val="2"/>
          <c:tx>
            <c:strRef>
              <c:f>'Vending_Machine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Accuracy'!$F$184:$F$213</c:f>
              <c:numCache>
                <c:formatCode>General</c:formatCode>
                <c:ptCount val="30"/>
                <c:pt idx="0">
                  <c:v>54.12</c:v>
                </c:pt>
                <c:pt idx="1">
                  <c:v>53.04</c:v>
                </c:pt>
                <c:pt idx="2">
                  <c:v>54.21</c:v>
                </c:pt>
                <c:pt idx="3">
                  <c:v>53.13</c:v>
                </c:pt>
                <c:pt idx="4">
                  <c:v>51.04</c:v>
                </c:pt>
                <c:pt idx="5">
                  <c:v>87.71</c:v>
                </c:pt>
                <c:pt idx="6">
                  <c:v>70.22</c:v>
                </c:pt>
                <c:pt idx="7">
                  <c:v>69.709999999999994</c:v>
                </c:pt>
                <c:pt idx="8">
                  <c:v>70.37</c:v>
                </c:pt>
                <c:pt idx="9">
                  <c:v>65.849999999999994</c:v>
                </c:pt>
                <c:pt idx="10">
                  <c:v>70.91</c:v>
                </c:pt>
                <c:pt idx="11">
                  <c:v>69.319999999999993</c:v>
                </c:pt>
                <c:pt idx="12">
                  <c:v>70.37</c:v>
                </c:pt>
                <c:pt idx="13">
                  <c:v>70.540000000000006</c:v>
                </c:pt>
                <c:pt idx="14">
                  <c:v>66.98</c:v>
                </c:pt>
                <c:pt idx="15">
                  <c:v>68.42</c:v>
                </c:pt>
                <c:pt idx="16">
                  <c:v>66.37</c:v>
                </c:pt>
                <c:pt idx="17">
                  <c:v>68.400000000000006</c:v>
                </c:pt>
                <c:pt idx="18">
                  <c:v>66.27</c:v>
                </c:pt>
                <c:pt idx="19">
                  <c:v>63.42</c:v>
                </c:pt>
                <c:pt idx="20">
                  <c:v>68.89</c:v>
                </c:pt>
                <c:pt idx="21">
                  <c:v>68.84</c:v>
                </c:pt>
                <c:pt idx="22">
                  <c:v>72.95</c:v>
                </c:pt>
                <c:pt idx="23">
                  <c:v>68.900000000000006</c:v>
                </c:pt>
                <c:pt idx="24">
                  <c:v>63.55</c:v>
                </c:pt>
                <c:pt idx="25">
                  <c:v>66.95</c:v>
                </c:pt>
                <c:pt idx="26">
                  <c:v>64.83</c:v>
                </c:pt>
                <c:pt idx="27">
                  <c:v>69.05</c:v>
                </c:pt>
                <c:pt idx="28">
                  <c:v>64.45</c:v>
                </c:pt>
                <c:pt idx="29">
                  <c:v>60.73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5E-47F3-9EE9-CC38031C73F7}"/>
            </c:ext>
          </c:extLst>
        </c:ser>
        <c:ser>
          <c:idx val="3"/>
          <c:order val="3"/>
          <c:tx>
            <c:strRef>
              <c:f>'Vending_Machine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50.51</c:v>
                </c:pt>
                <c:pt idx="6">
                  <c:v>53.64</c:v>
                </c:pt>
                <c:pt idx="7">
                  <c:v>51.22</c:v>
                </c:pt>
                <c:pt idx="8">
                  <c:v>52.43</c:v>
                </c:pt>
                <c:pt idx="9">
                  <c:v>50.82</c:v>
                </c:pt>
                <c:pt idx="10">
                  <c:v>81.94</c:v>
                </c:pt>
                <c:pt idx="11">
                  <c:v>78.88</c:v>
                </c:pt>
                <c:pt idx="12">
                  <c:v>76.12</c:v>
                </c:pt>
                <c:pt idx="13">
                  <c:v>76.319999999999993</c:v>
                </c:pt>
                <c:pt idx="14">
                  <c:v>68.89</c:v>
                </c:pt>
                <c:pt idx="15">
                  <c:v>65.95</c:v>
                </c:pt>
                <c:pt idx="16">
                  <c:v>67.17</c:v>
                </c:pt>
                <c:pt idx="17">
                  <c:v>66.23</c:v>
                </c:pt>
                <c:pt idx="18">
                  <c:v>63.92</c:v>
                </c:pt>
                <c:pt idx="19">
                  <c:v>59.69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5E-47F3-9EE9-CC38031C7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Accuracy'!$D$220:$D$249</c:f>
              <c:numCache>
                <c:formatCode>General</c:formatCode>
                <c:ptCount val="30"/>
                <c:pt idx="0">
                  <c:v>53.26</c:v>
                </c:pt>
                <c:pt idx="1">
                  <c:v>52.83</c:v>
                </c:pt>
                <c:pt idx="2">
                  <c:v>48.82</c:v>
                </c:pt>
                <c:pt idx="3">
                  <c:v>49.37</c:v>
                </c:pt>
                <c:pt idx="4">
                  <c:v>50.88</c:v>
                </c:pt>
                <c:pt idx="5">
                  <c:v>52.54</c:v>
                </c:pt>
                <c:pt idx="6">
                  <c:v>52.44</c:v>
                </c:pt>
                <c:pt idx="7">
                  <c:v>52.57</c:v>
                </c:pt>
                <c:pt idx="8">
                  <c:v>56.56</c:v>
                </c:pt>
                <c:pt idx="9">
                  <c:v>48.5</c:v>
                </c:pt>
                <c:pt idx="10">
                  <c:v>50</c:v>
                </c:pt>
                <c:pt idx="11">
                  <c:v>52.55</c:v>
                </c:pt>
                <c:pt idx="12">
                  <c:v>52.42</c:v>
                </c:pt>
                <c:pt idx="13">
                  <c:v>54.01</c:v>
                </c:pt>
                <c:pt idx="14">
                  <c:v>54.3</c:v>
                </c:pt>
                <c:pt idx="15">
                  <c:v>48.62</c:v>
                </c:pt>
                <c:pt idx="16">
                  <c:v>59.68</c:v>
                </c:pt>
                <c:pt idx="17">
                  <c:v>54.44</c:v>
                </c:pt>
                <c:pt idx="18">
                  <c:v>55.88</c:v>
                </c:pt>
                <c:pt idx="19">
                  <c:v>48.45</c:v>
                </c:pt>
                <c:pt idx="20">
                  <c:v>54.41</c:v>
                </c:pt>
                <c:pt idx="21">
                  <c:v>42.86</c:v>
                </c:pt>
                <c:pt idx="22">
                  <c:v>47.54</c:v>
                </c:pt>
                <c:pt idx="23">
                  <c:v>49.12</c:v>
                </c:pt>
                <c:pt idx="24">
                  <c:v>50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2-4393-9C55-0A7CC4D3FE3C}"/>
            </c:ext>
          </c:extLst>
        </c:ser>
        <c:ser>
          <c:idx val="1"/>
          <c:order val="1"/>
          <c:tx>
            <c:strRef>
              <c:f>'Vending_Machine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Accuracy'!$E$220:$E$249</c:f>
              <c:numCache>
                <c:formatCode>General</c:formatCode>
                <c:ptCount val="30"/>
                <c:pt idx="0">
                  <c:v>45.54</c:v>
                </c:pt>
                <c:pt idx="1">
                  <c:v>47.58</c:v>
                </c:pt>
                <c:pt idx="2">
                  <c:v>44.55</c:v>
                </c:pt>
                <c:pt idx="3">
                  <c:v>46.26</c:v>
                </c:pt>
                <c:pt idx="4">
                  <c:v>46.27</c:v>
                </c:pt>
                <c:pt idx="5">
                  <c:v>54.51</c:v>
                </c:pt>
                <c:pt idx="6">
                  <c:v>51.57</c:v>
                </c:pt>
                <c:pt idx="7">
                  <c:v>54.29</c:v>
                </c:pt>
                <c:pt idx="8">
                  <c:v>55.72</c:v>
                </c:pt>
                <c:pt idx="9">
                  <c:v>50.53</c:v>
                </c:pt>
                <c:pt idx="10">
                  <c:v>56.62</c:v>
                </c:pt>
                <c:pt idx="11">
                  <c:v>53.55</c:v>
                </c:pt>
                <c:pt idx="12">
                  <c:v>54.69</c:v>
                </c:pt>
                <c:pt idx="13">
                  <c:v>57.76</c:v>
                </c:pt>
                <c:pt idx="14">
                  <c:v>53.93</c:v>
                </c:pt>
                <c:pt idx="15">
                  <c:v>60.85</c:v>
                </c:pt>
                <c:pt idx="16">
                  <c:v>59.64</c:v>
                </c:pt>
                <c:pt idx="17">
                  <c:v>59.92</c:v>
                </c:pt>
                <c:pt idx="18">
                  <c:v>62.11</c:v>
                </c:pt>
                <c:pt idx="19">
                  <c:v>57.76</c:v>
                </c:pt>
                <c:pt idx="20">
                  <c:v>61.51</c:v>
                </c:pt>
                <c:pt idx="21">
                  <c:v>62.89</c:v>
                </c:pt>
                <c:pt idx="22">
                  <c:v>59.22</c:v>
                </c:pt>
                <c:pt idx="23">
                  <c:v>61.41</c:v>
                </c:pt>
                <c:pt idx="24">
                  <c:v>57.9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2-4393-9C55-0A7CC4D3FE3C}"/>
            </c:ext>
          </c:extLst>
        </c:ser>
        <c:ser>
          <c:idx val="2"/>
          <c:order val="2"/>
          <c:tx>
            <c:strRef>
              <c:f>'Vending_Machine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Accuracy'!$F$220:$F$249</c:f>
              <c:numCache>
                <c:formatCode>General</c:formatCode>
                <c:ptCount val="30"/>
                <c:pt idx="0">
                  <c:v>55.29</c:v>
                </c:pt>
                <c:pt idx="1">
                  <c:v>53.29</c:v>
                </c:pt>
                <c:pt idx="2">
                  <c:v>54.44</c:v>
                </c:pt>
                <c:pt idx="3">
                  <c:v>56.38</c:v>
                </c:pt>
                <c:pt idx="4">
                  <c:v>47.49</c:v>
                </c:pt>
                <c:pt idx="5">
                  <c:v>51.65</c:v>
                </c:pt>
                <c:pt idx="6">
                  <c:v>52.61</c:v>
                </c:pt>
                <c:pt idx="7">
                  <c:v>53.2</c:v>
                </c:pt>
                <c:pt idx="8">
                  <c:v>51.37</c:v>
                </c:pt>
                <c:pt idx="9">
                  <c:v>51.2</c:v>
                </c:pt>
                <c:pt idx="10">
                  <c:v>51.11</c:v>
                </c:pt>
                <c:pt idx="11">
                  <c:v>51.97</c:v>
                </c:pt>
                <c:pt idx="12">
                  <c:v>51.17</c:v>
                </c:pt>
                <c:pt idx="13">
                  <c:v>53.87</c:v>
                </c:pt>
                <c:pt idx="14">
                  <c:v>49.15</c:v>
                </c:pt>
                <c:pt idx="15">
                  <c:v>51.8</c:v>
                </c:pt>
                <c:pt idx="16">
                  <c:v>48.93</c:v>
                </c:pt>
                <c:pt idx="17">
                  <c:v>52.21</c:v>
                </c:pt>
                <c:pt idx="18">
                  <c:v>50.6</c:v>
                </c:pt>
                <c:pt idx="19">
                  <c:v>50.11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2-4393-9C55-0A7CC4D3FE3C}"/>
            </c:ext>
          </c:extLst>
        </c:ser>
        <c:ser>
          <c:idx val="3"/>
          <c:order val="3"/>
          <c:tx>
            <c:strRef>
              <c:f>'Vending_Machine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 Accuracy'!$G$220:$G$249</c:f>
              <c:numCache>
                <c:formatCode>General</c:formatCode>
                <c:ptCount val="30"/>
                <c:pt idx="0">
                  <c:v>55.61</c:v>
                </c:pt>
                <c:pt idx="1">
                  <c:v>57.07</c:v>
                </c:pt>
                <c:pt idx="2">
                  <c:v>58.25</c:v>
                </c:pt>
                <c:pt idx="3">
                  <c:v>59.57</c:v>
                </c:pt>
                <c:pt idx="4">
                  <c:v>55.29</c:v>
                </c:pt>
                <c:pt idx="5">
                  <c:v>49.1</c:v>
                </c:pt>
                <c:pt idx="6">
                  <c:v>49.4</c:v>
                </c:pt>
                <c:pt idx="7">
                  <c:v>50.5</c:v>
                </c:pt>
                <c:pt idx="8">
                  <c:v>51.86</c:v>
                </c:pt>
                <c:pt idx="9">
                  <c:v>49.55</c:v>
                </c:pt>
                <c:pt idx="10">
                  <c:v>49.1</c:v>
                </c:pt>
                <c:pt idx="11">
                  <c:v>49</c:v>
                </c:pt>
                <c:pt idx="12">
                  <c:v>50.45</c:v>
                </c:pt>
                <c:pt idx="13">
                  <c:v>51.45</c:v>
                </c:pt>
                <c:pt idx="14">
                  <c:v>50.15</c:v>
                </c:pt>
                <c:pt idx="15">
                  <c:v>48.84</c:v>
                </c:pt>
                <c:pt idx="16">
                  <c:v>49.19</c:v>
                </c:pt>
                <c:pt idx="17">
                  <c:v>51.48</c:v>
                </c:pt>
                <c:pt idx="18">
                  <c:v>52.11</c:v>
                </c:pt>
                <c:pt idx="19">
                  <c:v>49.54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2-4393-9C55-0A7CC4D3F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Vending Machine (Sum)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6.67</c:v>
                </c:pt>
                <c:pt idx="16">
                  <c:v>5.56</c:v>
                </c:pt>
                <c:pt idx="17">
                  <c:v>11.48</c:v>
                </c:pt>
                <c:pt idx="18">
                  <c:v>6.78</c:v>
                </c:pt>
                <c:pt idx="19">
                  <c:v>6.12</c:v>
                </c:pt>
                <c:pt idx="20">
                  <c:v>4.88</c:v>
                </c:pt>
                <c:pt idx="21">
                  <c:v>9.7200000000000006</c:v>
                </c:pt>
                <c:pt idx="22">
                  <c:v>6.08</c:v>
                </c:pt>
                <c:pt idx="23">
                  <c:v>4.88</c:v>
                </c:pt>
                <c:pt idx="24">
                  <c:v>7.14</c:v>
                </c:pt>
                <c:pt idx="25">
                  <c:v>5.93</c:v>
                </c:pt>
                <c:pt idx="26">
                  <c:v>6.51</c:v>
                </c:pt>
                <c:pt idx="27">
                  <c:v>9.09</c:v>
                </c:pt>
                <c:pt idx="28">
                  <c:v>7.06</c:v>
                </c:pt>
                <c:pt idx="29">
                  <c:v>5.19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E66-AE11-A85B546B49B6}"/>
            </c:ext>
          </c:extLst>
        </c:ser>
        <c:ser>
          <c:idx val="1"/>
          <c:order val="1"/>
          <c:tx>
            <c:strRef>
              <c:f>'Vending_Machine_Sum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Accuracy'!$E$4:$E$33</c:f>
              <c:numCache>
                <c:formatCode>General</c:formatCode>
                <c:ptCount val="30"/>
                <c:pt idx="0">
                  <c:v>1.35</c:v>
                </c:pt>
                <c:pt idx="1">
                  <c:v>1.6</c:v>
                </c:pt>
                <c:pt idx="2">
                  <c:v>0</c:v>
                </c:pt>
                <c:pt idx="3">
                  <c:v>0.51</c:v>
                </c:pt>
                <c:pt idx="4">
                  <c:v>0.67</c:v>
                </c:pt>
                <c:pt idx="5">
                  <c:v>6.64</c:v>
                </c:pt>
                <c:pt idx="6">
                  <c:v>6.11</c:v>
                </c:pt>
                <c:pt idx="7">
                  <c:v>7.59</c:v>
                </c:pt>
                <c:pt idx="8">
                  <c:v>6.61</c:v>
                </c:pt>
                <c:pt idx="9">
                  <c:v>7.49</c:v>
                </c:pt>
                <c:pt idx="10">
                  <c:v>5.56</c:v>
                </c:pt>
                <c:pt idx="11">
                  <c:v>4.8099999999999996</c:v>
                </c:pt>
                <c:pt idx="12">
                  <c:v>4.6900000000000004</c:v>
                </c:pt>
                <c:pt idx="13">
                  <c:v>4.7699999999999996</c:v>
                </c:pt>
                <c:pt idx="14">
                  <c:v>3.51</c:v>
                </c:pt>
                <c:pt idx="15">
                  <c:v>5.65</c:v>
                </c:pt>
                <c:pt idx="16">
                  <c:v>5.37</c:v>
                </c:pt>
                <c:pt idx="17">
                  <c:v>5.31</c:v>
                </c:pt>
                <c:pt idx="18">
                  <c:v>5.36</c:v>
                </c:pt>
                <c:pt idx="19">
                  <c:v>5.14</c:v>
                </c:pt>
                <c:pt idx="20">
                  <c:v>7.34</c:v>
                </c:pt>
                <c:pt idx="21">
                  <c:v>6.1</c:v>
                </c:pt>
                <c:pt idx="22">
                  <c:v>4.62</c:v>
                </c:pt>
                <c:pt idx="23">
                  <c:v>5.94</c:v>
                </c:pt>
                <c:pt idx="24">
                  <c:v>5.63</c:v>
                </c:pt>
                <c:pt idx="25">
                  <c:v>9.7200000000000006</c:v>
                </c:pt>
                <c:pt idx="26">
                  <c:v>7.41</c:v>
                </c:pt>
                <c:pt idx="27">
                  <c:v>7.73</c:v>
                </c:pt>
                <c:pt idx="28">
                  <c:v>6.38</c:v>
                </c:pt>
                <c:pt idx="29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EC-4E66-AE11-A85B546B49B6}"/>
            </c:ext>
          </c:extLst>
        </c:ser>
        <c:ser>
          <c:idx val="2"/>
          <c:order val="2"/>
          <c:tx>
            <c:strRef>
              <c:f>'Vending_Machine_Sum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Accuracy'!$F$4:$F$33</c:f>
              <c:numCache>
                <c:formatCode>General</c:formatCode>
                <c:ptCount val="30"/>
                <c:pt idx="0">
                  <c:v>2.2000000000000002</c:v>
                </c:pt>
                <c:pt idx="1">
                  <c:v>2.66</c:v>
                </c:pt>
                <c:pt idx="2">
                  <c:v>3.86</c:v>
                </c:pt>
                <c:pt idx="3">
                  <c:v>2.5299999999999998</c:v>
                </c:pt>
                <c:pt idx="4">
                  <c:v>3.09</c:v>
                </c:pt>
                <c:pt idx="5">
                  <c:v>11.6</c:v>
                </c:pt>
                <c:pt idx="6">
                  <c:v>12.74</c:v>
                </c:pt>
                <c:pt idx="7">
                  <c:v>11.1</c:v>
                </c:pt>
                <c:pt idx="8">
                  <c:v>9.1</c:v>
                </c:pt>
                <c:pt idx="9">
                  <c:v>7.35</c:v>
                </c:pt>
                <c:pt idx="10">
                  <c:v>11.74</c:v>
                </c:pt>
                <c:pt idx="11">
                  <c:v>13.15</c:v>
                </c:pt>
                <c:pt idx="12">
                  <c:v>15.38</c:v>
                </c:pt>
                <c:pt idx="13">
                  <c:v>9.7899999999999991</c:v>
                </c:pt>
                <c:pt idx="14">
                  <c:v>10.15</c:v>
                </c:pt>
                <c:pt idx="15">
                  <c:v>9.16</c:v>
                </c:pt>
                <c:pt idx="16">
                  <c:v>10.37</c:v>
                </c:pt>
                <c:pt idx="17">
                  <c:v>11.76</c:v>
                </c:pt>
                <c:pt idx="18">
                  <c:v>8.9</c:v>
                </c:pt>
                <c:pt idx="19">
                  <c:v>10.49</c:v>
                </c:pt>
                <c:pt idx="20">
                  <c:v>13.86</c:v>
                </c:pt>
                <c:pt idx="21">
                  <c:v>13.94</c:v>
                </c:pt>
                <c:pt idx="22">
                  <c:v>14</c:v>
                </c:pt>
                <c:pt idx="23">
                  <c:v>16.73</c:v>
                </c:pt>
                <c:pt idx="24">
                  <c:v>16.64</c:v>
                </c:pt>
                <c:pt idx="25">
                  <c:v>6.88</c:v>
                </c:pt>
                <c:pt idx="26">
                  <c:v>7.03</c:v>
                </c:pt>
                <c:pt idx="27">
                  <c:v>6.15</c:v>
                </c:pt>
                <c:pt idx="28">
                  <c:v>8.19</c:v>
                </c:pt>
                <c:pt idx="29">
                  <c:v>6.24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EC-4E66-AE11-A85B546B49B6}"/>
            </c:ext>
          </c:extLst>
        </c:ser>
        <c:ser>
          <c:idx val="3"/>
          <c:order val="3"/>
          <c:tx>
            <c:strRef>
              <c:f>'Vending_Machine_Sum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Accuracy'!$G$4:$G$33</c:f>
              <c:numCache>
                <c:formatCode>General</c:formatCode>
                <c:ptCount val="30"/>
                <c:pt idx="0">
                  <c:v>6.5</c:v>
                </c:pt>
                <c:pt idx="1">
                  <c:v>5</c:v>
                </c:pt>
                <c:pt idx="2">
                  <c:v>5.9</c:v>
                </c:pt>
                <c:pt idx="3">
                  <c:v>4.7</c:v>
                </c:pt>
                <c:pt idx="4">
                  <c:v>6.3</c:v>
                </c:pt>
                <c:pt idx="5">
                  <c:v>7.3</c:v>
                </c:pt>
                <c:pt idx="6">
                  <c:v>7</c:v>
                </c:pt>
                <c:pt idx="7">
                  <c:v>8.6</c:v>
                </c:pt>
                <c:pt idx="8">
                  <c:v>7.7</c:v>
                </c:pt>
                <c:pt idx="9">
                  <c:v>7.1</c:v>
                </c:pt>
                <c:pt idx="10">
                  <c:v>4.4000000000000004</c:v>
                </c:pt>
                <c:pt idx="11">
                  <c:v>5.3</c:v>
                </c:pt>
                <c:pt idx="12">
                  <c:v>6.3</c:v>
                </c:pt>
                <c:pt idx="13">
                  <c:v>6.3</c:v>
                </c:pt>
                <c:pt idx="14">
                  <c:v>7.3</c:v>
                </c:pt>
                <c:pt idx="15">
                  <c:v>4.5</c:v>
                </c:pt>
                <c:pt idx="16">
                  <c:v>5.7</c:v>
                </c:pt>
                <c:pt idx="17">
                  <c:v>5.3</c:v>
                </c:pt>
                <c:pt idx="18">
                  <c:v>5.9</c:v>
                </c:pt>
                <c:pt idx="19">
                  <c:v>5.3</c:v>
                </c:pt>
                <c:pt idx="20">
                  <c:v>8.5</c:v>
                </c:pt>
                <c:pt idx="21">
                  <c:v>8.4</c:v>
                </c:pt>
                <c:pt idx="22">
                  <c:v>9.4</c:v>
                </c:pt>
                <c:pt idx="23">
                  <c:v>10</c:v>
                </c:pt>
                <c:pt idx="24">
                  <c:v>8.6999999999999993</c:v>
                </c:pt>
                <c:pt idx="25">
                  <c:v>8.5299999999999994</c:v>
                </c:pt>
                <c:pt idx="26">
                  <c:v>8</c:v>
                </c:pt>
                <c:pt idx="27">
                  <c:v>8.1199999999999992</c:v>
                </c:pt>
                <c:pt idx="28">
                  <c:v>7.31</c:v>
                </c:pt>
                <c:pt idx="29">
                  <c:v>8.93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EC-4E66-AE11-A85B546B4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Accuracy'!$D$40:$D$69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0</c:v>
                </c:pt>
                <c:pt idx="4">
                  <c:v>0</c:v>
                </c:pt>
                <c:pt idx="5">
                  <c:v>4.17</c:v>
                </c:pt>
                <c:pt idx="6">
                  <c:v>3.7</c:v>
                </c:pt>
                <c:pt idx="7">
                  <c:v>3.51</c:v>
                </c:pt>
                <c:pt idx="8">
                  <c:v>0</c:v>
                </c:pt>
                <c:pt idx="9">
                  <c:v>2.56</c:v>
                </c:pt>
                <c:pt idx="10">
                  <c:v>2.27</c:v>
                </c:pt>
                <c:pt idx="11">
                  <c:v>2.44</c:v>
                </c:pt>
                <c:pt idx="12">
                  <c:v>2.44</c:v>
                </c:pt>
                <c:pt idx="13">
                  <c:v>0</c:v>
                </c:pt>
                <c:pt idx="14">
                  <c:v>3.7</c:v>
                </c:pt>
                <c:pt idx="15">
                  <c:v>9.19</c:v>
                </c:pt>
                <c:pt idx="16">
                  <c:v>8.0299999999999994</c:v>
                </c:pt>
                <c:pt idx="17">
                  <c:v>11.83</c:v>
                </c:pt>
                <c:pt idx="18">
                  <c:v>10.09</c:v>
                </c:pt>
                <c:pt idx="19">
                  <c:v>14.97</c:v>
                </c:pt>
                <c:pt idx="20">
                  <c:v>13.11</c:v>
                </c:pt>
                <c:pt idx="21">
                  <c:v>15.2</c:v>
                </c:pt>
                <c:pt idx="22">
                  <c:v>15.77</c:v>
                </c:pt>
                <c:pt idx="23">
                  <c:v>21.07</c:v>
                </c:pt>
                <c:pt idx="24">
                  <c:v>17.07</c:v>
                </c:pt>
                <c:pt idx="25">
                  <c:v>13.11</c:v>
                </c:pt>
                <c:pt idx="26">
                  <c:v>9.8800000000000008</c:v>
                </c:pt>
                <c:pt idx="27">
                  <c:v>14.34</c:v>
                </c:pt>
                <c:pt idx="28">
                  <c:v>17.18</c:v>
                </c:pt>
                <c:pt idx="29">
                  <c:v>20.8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0-43CD-B060-F2D75F485189}"/>
            </c:ext>
          </c:extLst>
        </c:ser>
        <c:ser>
          <c:idx val="1"/>
          <c:order val="1"/>
          <c:tx>
            <c:strRef>
              <c:f>'Vending_Machine_Sum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Accuracy'!$E$40:$E$69</c:f>
              <c:numCache>
                <c:formatCode>General</c:formatCode>
                <c:ptCount val="30"/>
                <c:pt idx="0">
                  <c:v>13.16</c:v>
                </c:pt>
                <c:pt idx="1">
                  <c:v>12.77</c:v>
                </c:pt>
                <c:pt idx="2">
                  <c:v>9.2799999999999994</c:v>
                </c:pt>
                <c:pt idx="3">
                  <c:v>11.49</c:v>
                </c:pt>
                <c:pt idx="4">
                  <c:v>10.23</c:v>
                </c:pt>
                <c:pt idx="5">
                  <c:v>12.8</c:v>
                </c:pt>
                <c:pt idx="6">
                  <c:v>12.5</c:v>
                </c:pt>
                <c:pt idx="7">
                  <c:v>13.1</c:v>
                </c:pt>
                <c:pt idx="8">
                  <c:v>12.7</c:v>
                </c:pt>
                <c:pt idx="9">
                  <c:v>14.3</c:v>
                </c:pt>
                <c:pt idx="10">
                  <c:v>11.5</c:v>
                </c:pt>
                <c:pt idx="11">
                  <c:v>9.1</c:v>
                </c:pt>
                <c:pt idx="12">
                  <c:v>9.5</c:v>
                </c:pt>
                <c:pt idx="13">
                  <c:v>8.1999999999999993</c:v>
                </c:pt>
                <c:pt idx="14">
                  <c:v>8.6999999999999993</c:v>
                </c:pt>
                <c:pt idx="15">
                  <c:v>11.8</c:v>
                </c:pt>
                <c:pt idx="16">
                  <c:v>9</c:v>
                </c:pt>
                <c:pt idx="17">
                  <c:v>8.9</c:v>
                </c:pt>
                <c:pt idx="18">
                  <c:v>7.6</c:v>
                </c:pt>
                <c:pt idx="19">
                  <c:v>9.1999999999999993</c:v>
                </c:pt>
                <c:pt idx="20">
                  <c:v>11.5</c:v>
                </c:pt>
                <c:pt idx="21">
                  <c:v>10.199999999999999</c:v>
                </c:pt>
                <c:pt idx="22">
                  <c:v>10.3</c:v>
                </c:pt>
                <c:pt idx="23">
                  <c:v>7.3</c:v>
                </c:pt>
                <c:pt idx="24">
                  <c:v>8.9</c:v>
                </c:pt>
                <c:pt idx="25">
                  <c:v>12.6</c:v>
                </c:pt>
                <c:pt idx="26">
                  <c:v>11.5</c:v>
                </c:pt>
                <c:pt idx="27">
                  <c:v>11</c:v>
                </c:pt>
                <c:pt idx="28">
                  <c:v>8.9</c:v>
                </c:pt>
                <c:pt idx="29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0-43CD-B060-F2D75F485189}"/>
            </c:ext>
          </c:extLst>
        </c:ser>
        <c:ser>
          <c:idx val="2"/>
          <c:order val="2"/>
          <c:tx>
            <c:strRef>
              <c:f>'Vending_Machine_Sum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Accuracy'!$F$40:$F$69</c:f>
              <c:numCache>
                <c:formatCode>General</c:formatCode>
                <c:ptCount val="30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0</c:v>
                </c:pt>
                <c:pt idx="4">
                  <c:v>0</c:v>
                </c:pt>
                <c:pt idx="5">
                  <c:v>10.42</c:v>
                </c:pt>
                <c:pt idx="6">
                  <c:v>10.54</c:v>
                </c:pt>
                <c:pt idx="7">
                  <c:v>10.4</c:v>
                </c:pt>
                <c:pt idx="8">
                  <c:v>8.2100000000000009</c:v>
                </c:pt>
                <c:pt idx="9">
                  <c:v>7.87</c:v>
                </c:pt>
                <c:pt idx="10">
                  <c:v>8.58</c:v>
                </c:pt>
                <c:pt idx="11">
                  <c:v>11.32</c:v>
                </c:pt>
                <c:pt idx="12">
                  <c:v>7.03</c:v>
                </c:pt>
                <c:pt idx="13">
                  <c:v>5.6</c:v>
                </c:pt>
                <c:pt idx="14">
                  <c:v>7.25</c:v>
                </c:pt>
                <c:pt idx="15">
                  <c:v>10.3</c:v>
                </c:pt>
                <c:pt idx="16">
                  <c:v>10.86</c:v>
                </c:pt>
                <c:pt idx="17">
                  <c:v>12.24</c:v>
                </c:pt>
                <c:pt idx="18">
                  <c:v>11.81</c:v>
                </c:pt>
                <c:pt idx="19">
                  <c:v>11.23</c:v>
                </c:pt>
                <c:pt idx="20">
                  <c:v>11.21</c:v>
                </c:pt>
                <c:pt idx="21">
                  <c:v>10.48</c:v>
                </c:pt>
                <c:pt idx="22">
                  <c:v>10.039999999999999</c:v>
                </c:pt>
                <c:pt idx="23">
                  <c:v>8.39</c:v>
                </c:pt>
                <c:pt idx="24">
                  <c:v>6.17</c:v>
                </c:pt>
                <c:pt idx="25">
                  <c:v>6.04</c:v>
                </c:pt>
                <c:pt idx="26">
                  <c:v>5.56</c:v>
                </c:pt>
                <c:pt idx="27">
                  <c:v>6.17</c:v>
                </c:pt>
                <c:pt idx="28">
                  <c:v>5.0599999999999996</c:v>
                </c:pt>
                <c:pt idx="29">
                  <c:v>4.46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0-43CD-B060-F2D75F485189}"/>
            </c:ext>
          </c:extLst>
        </c:ser>
        <c:ser>
          <c:idx val="3"/>
          <c:order val="3"/>
          <c:tx>
            <c:strRef>
              <c:f>'Vending_Machine_Sum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13.7</c:v>
                </c:pt>
                <c:pt idx="6">
                  <c:v>16.3</c:v>
                </c:pt>
                <c:pt idx="7">
                  <c:v>19.5</c:v>
                </c:pt>
                <c:pt idx="8">
                  <c:v>19.3</c:v>
                </c:pt>
                <c:pt idx="9">
                  <c:v>18.3</c:v>
                </c:pt>
                <c:pt idx="10">
                  <c:v>6.4</c:v>
                </c:pt>
                <c:pt idx="11">
                  <c:v>6.8</c:v>
                </c:pt>
                <c:pt idx="12">
                  <c:v>8.1999999999999993</c:v>
                </c:pt>
                <c:pt idx="13">
                  <c:v>9.4</c:v>
                </c:pt>
                <c:pt idx="14">
                  <c:v>9.6999999999999993</c:v>
                </c:pt>
                <c:pt idx="15">
                  <c:v>12.1</c:v>
                </c:pt>
                <c:pt idx="16">
                  <c:v>12.8</c:v>
                </c:pt>
                <c:pt idx="17">
                  <c:v>12.4</c:v>
                </c:pt>
                <c:pt idx="18">
                  <c:v>10.5</c:v>
                </c:pt>
                <c:pt idx="19">
                  <c:v>12</c:v>
                </c:pt>
                <c:pt idx="20">
                  <c:v>7</c:v>
                </c:pt>
                <c:pt idx="21">
                  <c:v>7.3</c:v>
                </c:pt>
                <c:pt idx="22">
                  <c:v>7.5</c:v>
                </c:pt>
                <c:pt idx="23">
                  <c:v>7.9</c:v>
                </c:pt>
                <c:pt idx="24">
                  <c:v>7.8</c:v>
                </c:pt>
                <c:pt idx="25">
                  <c:v>7.2</c:v>
                </c:pt>
                <c:pt idx="26">
                  <c:v>6.8</c:v>
                </c:pt>
                <c:pt idx="27">
                  <c:v>8.3000000000000007</c:v>
                </c:pt>
                <c:pt idx="28">
                  <c:v>6.4</c:v>
                </c:pt>
                <c:pt idx="29">
                  <c:v>8.8000000000000007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0-43CD-B060-F2D75F485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Accuracy'!$D$76:$D$105</c:f>
              <c:numCache>
                <c:formatCode>General</c:formatCode>
                <c:ptCount val="30"/>
                <c:pt idx="0">
                  <c:v>23.08</c:v>
                </c:pt>
                <c:pt idx="1">
                  <c:v>6.25</c:v>
                </c:pt>
                <c:pt idx="2">
                  <c:v>10</c:v>
                </c:pt>
                <c:pt idx="3">
                  <c:v>7.14</c:v>
                </c:pt>
                <c:pt idx="4">
                  <c:v>0</c:v>
                </c:pt>
                <c:pt idx="5">
                  <c:v>0</c:v>
                </c:pt>
                <c:pt idx="6">
                  <c:v>16.670000000000002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</c:v>
                </c:pt>
                <c:pt idx="13">
                  <c:v>20</c:v>
                </c:pt>
                <c:pt idx="14">
                  <c:v>100</c:v>
                </c:pt>
                <c:pt idx="15">
                  <c:v>10.81</c:v>
                </c:pt>
                <c:pt idx="16">
                  <c:v>7.5</c:v>
                </c:pt>
                <c:pt idx="17">
                  <c:v>21.21</c:v>
                </c:pt>
                <c:pt idx="18">
                  <c:v>9.3800000000000008</c:v>
                </c:pt>
                <c:pt idx="19">
                  <c:v>17.95</c:v>
                </c:pt>
                <c:pt idx="20">
                  <c:v>7.76</c:v>
                </c:pt>
                <c:pt idx="21">
                  <c:v>3.54</c:v>
                </c:pt>
                <c:pt idx="22">
                  <c:v>4.95</c:v>
                </c:pt>
                <c:pt idx="23">
                  <c:v>5.32</c:v>
                </c:pt>
                <c:pt idx="24">
                  <c:v>5.38</c:v>
                </c:pt>
                <c:pt idx="25">
                  <c:v>12.04</c:v>
                </c:pt>
                <c:pt idx="26">
                  <c:v>5.93</c:v>
                </c:pt>
                <c:pt idx="27">
                  <c:v>8.26</c:v>
                </c:pt>
                <c:pt idx="28">
                  <c:v>7.34</c:v>
                </c:pt>
                <c:pt idx="29">
                  <c:v>8.5399999999999991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1B-4484-9CCE-5F16872A5670}"/>
            </c:ext>
          </c:extLst>
        </c:ser>
        <c:ser>
          <c:idx val="1"/>
          <c:order val="1"/>
          <c:tx>
            <c:strRef>
              <c:f>'Vending_Machine_Sum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Accuracy'!$E$76:$E$105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13.67</c:v>
                </c:pt>
                <c:pt idx="6">
                  <c:v>13.72</c:v>
                </c:pt>
                <c:pt idx="7">
                  <c:v>15.34</c:v>
                </c:pt>
                <c:pt idx="8">
                  <c:v>15.02</c:v>
                </c:pt>
                <c:pt idx="9">
                  <c:v>17.62</c:v>
                </c:pt>
                <c:pt idx="10">
                  <c:v>12.5</c:v>
                </c:pt>
                <c:pt idx="11">
                  <c:v>11.4</c:v>
                </c:pt>
                <c:pt idx="12">
                  <c:v>11.6</c:v>
                </c:pt>
                <c:pt idx="13">
                  <c:v>13.1</c:v>
                </c:pt>
                <c:pt idx="14">
                  <c:v>13.7</c:v>
                </c:pt>
                <c:pt idx="15">
                  <c:v>12.1</c:v>
                </c:pt>
                <c:pt idx="16">
                  <c:v>11.52</c:v>
                </c:pt>
                <c:pt idx="17">
                  <c:v>11.4</c:v>
                </c:pt>
                <c:pt idx="18">
                  <c:v>11</c:v>
                </c:pt>
                <c:pt idx="19">
                  <c:v>13.1</c:v>
                </c:pt>
                <c:pt idx="20">
                  <c:v>9.6</c:v>
                </c:pt>
                <c:pt idx="21">
                  <c:v>8.5</c:v>
                </c:pt>
                <c:pt idx="22">
                  <c:v>8.11</c:v>
                </c:pt>
                <c:pt idx="23">
                  <c:v>8.01</c:v>
                </c:pt>
                <c:pt idx="24">
                  <c:v>10.44</c:v>
                </c:pt>
                <c:pt idx="25">
                  <c:v>9.1</c:v>
                </c:pt>
                <c:pt idx="26">
                  <c:v>9.3000000000000007</c:v>
                </c:pt>
                <c:pt idx="27">
                  <c:v>10.02</c:v>
                </c:pt>
                <c:pt idx="28">
                  <c:v>9.61</c:v>
                </c:pt>
                <c:pt idx="29">
                  <c:v>10.81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1B-4484-9CCE-5F16872A5670}"/>
            </c:ext>
          </c:extLst>
        </c:ser>
        <c:ser>
          <c:idx val="2"/>
          <c:order val="2"/>
          <c:tx>
            <c:strRef>
              <c:f>'Vending_Machine_Sum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Accuracy'!$F$76:$F$105</c:f>
              <c:numCache>
                <c:formatCode>General</c:formatCode>
                <c:ptCount val="30"/>
                <c:pt idx="0">
                  <c:v>7.69</c:v>
                </c:pt>
                <c:pt idx="1">
                  <c:v>0</c:v>
                </c:pt>
                <c:pt idx="2">
                  <c:v>4.4400000000000004</c:v>
                </c:pt>
                <c:pt idx="3">
                  <c:v>0</c:v>
                </c:pt>
                <c:pt idx="4">
                  <c:v>0</c:v>
                </c:pt>
                <c:pt idx="5">
                  <c:v>11.2</c:v>
                </c:pt>
                <c:pt idx="6">
                  <c:v>12.69</c:v>
                </c:pt>
                <c:pt idx="7">
                  <c:v>11.69</c:v>
                </c:pt>
                <c:pt idx="8">
                  <c:v>12.17</c:v>
                </c:pt>
                <c:pt idx="9">
                  <c:v>10.210000000000001</c:v>
                </c:pt>
                <c:pt idx="10">
                  <c:v>10.81</c:v>
                </c:pt>
                <c:pt idx="11">
                  <c:v>10.99</c:v>
                </c:pt>
                <c:pt idx="12">
                  <c:v>11.5</c:v>
                </c:pt>
                <c:pt idx="13">
                  <c:v>11.34</c:v>
                </c:pt>
                <c:pt idx="14">
                  <c:v>10.59</c:v>
                </c:pt>
                <c:pt idx="15">
                  <c:v>10.62</c:v>
                </c:pt>
                <c:pt idx="16">
                  <c:v>11.14</c:v>
                </c:pt>
                <c:pt idx="17">
                  <c:v>12.28</c:v>
                </c:pt>
                <c:pt idx="18">
                  <c:v>12.12</c:v>
                </c:pt>
                <c:pt idx="19">
                  <c:v>13.47</c:v>
                </c:pt>
                <c:pt idx="20">
                  <c:v>3.63</c:v>
                </c:pt>
                <c:pt idx="21">
                  <c:v>5.46</c:v>
                </c:pt>
                <c:pt idx="22">
                  <c:v>4.0999999999999996</c:v>
                </c:pt>
                <c:pt idx="23">
                  <c:v>4.87</c:v>
                </c:pt>
                <c:pt idx="24">
                  <c:v>4.6500000000000004</c:v>
                </c:pt>
                <c:pt idx="25">
                  <c:v>7.53</c:v>
                </c:pt>
                <c:pt idx="26">
                  <c:v>5.71</c:v>
                </c:pt>
                <c:pt idx="27">
                  <c:v>4.83</c:v>
                </c:pt>
                <c:pt idx="28">
                  <c:v>4.18</c:v>
                </c:pt>
                <c:pt idx="29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1B-4484-9CCE-5F16872A5670}"/>
            </c:ext>
          </c:extLst>
        </c:ser>
        <c:ser>
          <c:idx val="3"/>
          <c:order val="3"/>
          <c:tx>
            <c:strRef>
              <c:f>'Vending_Machine_Sum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'Vending_Machine_Sum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19.399999999999999</c:v>
                </c:pt>
                <c:pt idx="6">
                  <c:v>16.8</c:v>
                </c:pt>
                <c:pt idx="7">
                  <c:v>19.3</c:v>
                </c:pt>
                <c:pt idx="8">
                  <c:v>18.2</c:v>
                </c:pt>
                <c:pt idx="9">
                  <c:v>18</c:v>
                </c:pt>
                <c:pt idx="10">
                  <c:v>11.8</c:v>
                </c:pt>
                <c:pt idx="11">
                  <c:v>14.5</c:v>
                </c:pt>
                <c:pt idx="12">
                  <c:v>16.3</c:v>
                </c:pt>
                <c:pt idx="13">
                  <c:v>16.100000000000001</c:v>
                </c:pt>
                <c:pt idx="14">
                  <c:v>19.399999999999999</c:v>
                </c:pt>
                <c:pt idx="15">
                  <c:v>14.7</c:v>
                </c:pt>
                <c:pt idx="16">
                  <c:v>16.100000000000001</c:v>
                </c:pt>
                <c:pt idx="17">
                  <c:v>15.5</c:v>
                </c:pt>
                <c:pt idx="18">
                  <c:v>14.6</c:v>
                </c:pt>
                <c:pt idx="19">
                  <c:v>17.7</c:v>
                </c:pt>
                <c:pt idx="20">
                  <c:v>9.1</c:v>
                </c:pt>
                <c:pt idx="21">
                  <c:v>9.8000000000000007</c:v>
                </c:pt>
                <c:pt idx="22">
                  <c:v>9.5</c:v>
                </c:pt>
                <c:pt idx="23">
                  <c:v>9.6999999999999993</c:v>
                </c:pt>
                <c:pt idx="24">
                  <c:v>10.9</c:v>
                </c:pt>
                <c:pt idx="25">
                  <c:v>8.1999999999999993</c:v>
                </c:pt>
                <c:pt idx="26">
                  <c:v>8.1</c:v>
                </c:pt>
                <c:pt idx="27">
                  <c:v>9.5</c:v>
                </c:pt>
                <c:pt idx="28">
                  <c:v>9.4</c:v>
                </c:pt>
                <c:pt idx="29">
                  <c:v>10.51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1B-4484-9CCE-5F16872A5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9.09</c:v>
                </c:pt>
                <c:pt idx="7">
                  <c:v>10.53</c:v>
                </c:pt>
                <c:pt idx="8">
                  <c:v>15.79</c:v>
                </c:pt>
                <c:pt idx="9">
                  <c:v>10.71</c:v>
                </c:pt>
                <c:pt idx="10">
                  <c:v>6.02</c:v>
                </c:pt>
                <c:pt idx="11">
                  <c:v>13.4</c:v>
                </c:pt>
                <c:pt idx="12">
                  <c:v>16.87</c:v>
                </c:pt>
                <c:pt idx="13">
                  <c:v>15.62</c:v>
                </c:pt>
                <c:pt idx="14">
                  <c:v>18.75</c:v>
                </c:pt>
                <c:pt idx="15">
                  <c:v>8.9600000000000009</c:v>
                </c:pt>
                <c:pt idx="16">
                  <c:v>11.94</c:v>
                </c:pt>
                <c:pt idx="17">
                  <c:v>11.22</c:v>
                </c:pt>
                <c:pt idx="18">
                  <c:v>10.52</c:v>
                </c:pt>
                <c:pt idx="19">
                  <c:v>10.4</c:v>
                </c:pt>
                <c:pt idx="20">
                  <c:v>7.82</c:v>
                </c:pt>
                <c:pt idx="21">
                  <c:v>7.29</c:v>
                </c:pt>
                <c:pt idx="22">
                  <c:v>7.65</c:v>
                </c:pt>
                <c:pt idx="23">
                  <c:v>9.4499999999999993</c:v>
                </c:pt>
                <c:pt idx="24">
                  <c:v>6.63</c:v>
                </c:pt>
                <c:pt idx="25">
                  <c:v>11.09</c:v>
                </c:pt>
                <c:pt idx="26">
                  <c:v>9.6</c:v>
                </c:pt>
                <c:pt idx="27">
                  <c:v>13.33</c:v>
                </c:pt>
                <c:pt idx="28">
                  <c:v>13.42</c:v>
                </c:pt>
                <c:pt idx="29">
                  <c:v>10.63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D5-487E-8260-12B2FD0B6C97}"/>
            </c:ext>
          </c:extLst>
        </c:ser>
        <c:ser>
          <c:idx val="1"/>
          <c:order val="1"/>
          <c:tx>
            <c:strRef>
              <c:f>'Vending_Machine_Sum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5.19</c:v>
                </c:pt>
                <c:pt idx="6">
                  <c:v>6.67</c:v>
                </c:pt>
                <c:pt idx="7">
                  <c:v>4.3099999999999996</c:v>
                </c:pt>
                <c:pt idx="8">
                  <c:v>3.51</c:v>
                </c:pt>
                <c:pt idx="9">
                  <c:v>6.14</c:v>
                </c:pt>
                <c:pt idx="10">
                  <c:v>4.72</c:v>
                </c:pt>
                <c:pt idx="11">
                  <c:v>4.93</c:v>
                </c:pt>
                <c:pt idx="12">
                  <c:v>5.41</c:v>
                </c:pt>
                <c:pt idx="13">
                  <c:v>4.5199999999999996</c:v>
                </c:pt>
                <c:pt idx="14">
                  <c:v>3.63</c:v>
                </c:pt>
                <c:pt idx="15">
                  <c:v>5.2</c:v>
                </c:pt>
                <c:pt idx="16">
                  <c:v>4.49</c:v>
                </c:pt>
                <c:pt idx="17">
                  <c:v>5.36</c:v>
                </c:pt>
                <c:pt idx="18">
                  <c:v>6.06</c:v>
                </c:pt>
                <c:pt idx="19">
                  <c:v>4.43</c:v>
                </c:pt>
                <c:pt idx="20">
                  <c:v>5.0199999999999996</c:v>
                </c:pt>
                <c:pt idx="21">
                  <c:v>4.6100000000000003</c:v>
                </c:pt>
                <c:pt idx="22">
                  <c:v>3.13</c:v>
                </c:pt>
                <c:pt idx="23">
                  <c:v>3.05</c:v>
                </c:pt>
                <c:pt idx="24">
                  <c:v>3.26</c:v>
                </c:pt>
                <c:pt idx="25">
                  <c:v>8.92</c:v>
                </c:pt>
                <c:pt idx="26">
                  <c:v>8.51</c:v>
                </c:pt>
                <c:pt idx="27">
                  <c:v>7.13</c:v>
                </c:pt>
                <c:pt idx="28">
                  <c:v>5.63</c:v>
                </c:pt>
                <c:pt idx="29">
                  <c:v>5.74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D5-487E-8260-12B2FD0B6C97}"/>
            </c:ext>
          </c:extLst>
        </c:ser>
        <c:ser>
          <c:idx val="2"/>
          <c:order val="2"/>
          <c:tx>
            <c:strRef>
              <c:f>'Vending_Machine_Sum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11.46</c:v>
                </c:pt>
                <c:pt idx="6">
                  <c:v>13.33</c:v>
                </c:pt>
                <c:pt idx="7">
                  <c:v>13.98</c:v>
                </c:pt>
                <c:pt idx="8">
                  <c:v>11.86</c:v>
                </c:pt>
                <c:pt idx="9">
                  <c:v>10.43</c:v>
                </c:pt>
                <c:pt idx="10">
                  <c:v>10.74</c:v>
                </c:pt>
                <c:pt idx="11">
                  <c:v>13.58</c:v>
                </c:pt>
                <c:pt idx="12">
                  <c:v>13.58</c:v>
                </c:pt>
                <c:pt idx="13">
                  <c:v>12.74</c:v>
                </c:pt>
                <c:pt idx="14">
                  <c:v>10.74</c:v>
                </c:pt>
                <c:pt idx="15">
                  <c:v>9.7799999999999994</c:v>
                </c:pt>
                <c:pt idx="16">
                  <c:v>10.6</c:v>
                </c:pt>
                <c:pt idx="17">
                  <c:v>12.22</c:v>
                </c:pt>
                <c:pt idx="18">
                  <c:v>10</c:v>
                </c:pt>
                <c:pt idx="19">
                  <c:v>12.88</c:v>
                </c:pt>
                <c:pt idx="20">
                  <c:v>7.59</c:v>
                </c:pt>
                <c:pt idx="21">
                  <c:v>9.01</c:v>
                </c:pt>
                <c:pt idx="22">
                  <c:v>7.6</c:v>
                </c:pt>
                <c:pt idx="23">
                  <c:v>7.29</c:v>
                </c:pt>
                <c:pt idx="24">
                  <c:v>6.27</c:v>
                </c:pt>
                <c:pt idx="25">
                  <c:v>10.88</c:v>
                </c:pt>
                <c:pt idx="26">
                  <c:v>9.41</c:v>
                </c:pt>
                <c:pt idx="27">
                  <c:v>10.039999999999999</c:v>
                </c:pt>
                <c:pt idx="28">
                  <c:v>9.89</c:v>
                </c:pt>
                <c:pt idx="29">
                  <c:v>7.31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D5-487E-8260-12B2FD0B6C97}"/>
            </c:ext>
          </c:extLst>
        </c:ser>
        <c:ser>
          <c:idx val="3"/>
          <c:order val="3"/>
          <c:tx>
            <c:strRef>
              <c:f>'Vending_Machine_Sum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9.1999999999999993</c:v>
                </c:pt>
                <c:pt idx="6">
                  <c:v>12.3</c:v>
                </c:pt>
                <c:pt idx="7">
                  <c:v>12.6</c:v>
                </c:pt>
                <c:pt idx="8">
                  <c:v>9.9</c:v>
                </c:pt>
                <c:pt idx="9">
                  <c:v>7.4</c:v>
                </c:pt>
                <c:pt idx="10">
                  <c:v>3.2</c:v>
                </c:pt>
                <c:pt idx="11">
                  <c:v>3.8</c:v>
                </c:pt>
                <c:pt idx="12">
                  <c:v>3.8</c:v>
                </c:pt>
                <c:pt idx="13">
                  <c:v>4.9000000000000004</c:v>
                </c:pt>
                <c:pt idx="14">
                  <c:v>4.2</c:v>
                </c:pt>
                <c:pt idx="15">
                  <c:v>8.1</c:v>
                </c:pt>
                <c:pt idx="16">
                  <c:v>11.6</c:v>
                </c:pt>
                <c:pt idx="17">
                  <c:v>9</c:v>
                </c:pt>
                <c:pt idx="18">
                  <c:v>8.1999999999999993</c:v>
                </c:pt>
                <c:pt idx="19">
                  <c:v>8</c:v>
                </c:pt>
                <c:pt idx="20">
                  <c:v>4.5999999999999996</c:v>
                </c:pt>
                <c:pt idx="21">
                  <c:v>5.6</c:v>
                </c:pt>
                <c:pt idx="22">
                  <c:v>6.2</c:v>
                </c:pt>
                <c:pt idx="23">
                  <c:v>5.6</c:v>
                </c:pt>
                <c:pt idx="24">
                  <c:v>5.3</c:v>
                </c:pt>
                <c:pt idx="25">
                  <c:v>10.17</c:v>
                </c:pt>
                <c:pt idx="26">
                  <c:v>9.5299999999999994</c:v>
                </c:pt>
                <c:pt idx="27">
                  <c:v>8.43</c:v>
                </c:pt>
                <c:pt idx="28">
                  <c:v>8.44</c:v>
                </c:pt>
                <c:pt idx="29">
                  <c:v>9.92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D5-487E-8260-12B2FD0B6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4.54</c:v>
                </c:pt>
                <c:pt idx="6">
                  <c:v>5.6</c:v>
                </c:pt>
                <c:pt idx="7">
                  <c:v>3.99</c:v>
                </c:pt>
                <c:pt idx="8">
                  <c:v>5.54</c:v>
                </c:pt>
                <c:pt idx="9">
                  <c:v>5.69</c:v>
                </c:pt>
                <c:pt idx="10">
                  <c:v>0.8</c:v>
                </c:pt>
                <c:pt idx="11">
                  <c:v>1.17</c:v>
                </c:pt>
                <c:pt idx="12">
                  <c:v>2.0099999999999998</c:v>
                </c:pt>
                <c:pt idx="13">
                  <c:v>2.63</c:v>
                </c:pt>
                <c:pt idx="14">
                  <c:v>1.82</c:v>
                </c:pt>
                <c:pt idx="15">
                  <c:v>4.46</c:v>
                </c:pt>
                <c:pt idx="16">
                  <c:v>4.16</c:v>
                </c:pt>
                <c:pt idx="17">
                  <c:v>4.96</c:v>
                </c:pt>
                <c:pt idx="18">
                  <c:v>4.5199999999999996</c:v>
                </c:pt>
                <c:pt idx="19">
                  <c:v>4.4800000000000004</c:v>
                </c:pt>
                <c:pt idx="20">
                  <c:v>7.27</c:v>
                </c:pt>
                <c:pt idx="21">
                  <c:v>7.54</c:v>
                </c:pt>
                <c:pt idx="22">
                  <c:v>8.23</c:v>
                </c:pt>
                <c:pt idx="23">
                  <c:v>10.82</c:v>
                </c:pt>
                <c:pt idx="24">
                  <c:v>13.99</c:v>
                </c:pt>
                <c:pt idx="25">
                  <c:v>6.18</c:v>
                </c:pt>
                <c:pt idx="26">
                  <c:v>6.58</c:v>
                </c:pt>
                <c:pt idx="27">
                  <c:v>7.11</c:v>
                </c:pt>
                <c:pt idx="28">
                  <c:v>7.65</c:v>
                </c:pt>
                <c:pt idx="29">
                  <c:v>9.1300000000000008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F6-455D-BB5E-EB948F344990}"/>
            </c:ext>
          </c:extLst>
        </c:ser>
        <c:ser>
          <c:idx val="1"/>
          <c:order val="1"/>
          <c:tx>
            <c:strRef>
              <c:f>'Vending_Machine_Sum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Accuracy'!$E$148:$E$177</c:f>
              <c:numCache>
                <c:formatCode>General</c:formatCode>
                <c:ptCount val="30"/>
                <c:pt idx="0">
                  <c:v>11.91</c:v>
                </c:pt>
                <c:pt idx="1">
                  <c:v>14.61</c:v>
                </c:pt>
                <c:pt idx="2">
                  <c:v>13.23</c:v>
                </c:pt>
                <c:pt idx="3">
                  <c:v>11.12</c:v>
                </c:pt>
                <c:pt idx="4">
                  <c:v>11.94</c:v>
                </c:pt>
                <c:pt idx="5">
                  <c:v>12.8</c:v>
                </c:pt>
                <c:pt idx="6">
                  <c:v>13.5</c:v>
                </c:pt>
                <c:pt idx="7">
                  <c:v>14.2</c:v>
                </c:pt>
                <c:pt idx="8">
                  <c:v>13.7</c:v>
                </c:pt>
                <c:pt idx="9">
                  <c:v>16</c:v>
                </c:pt>
                <c:pt idx="10">
                  <c:v>12.3</c:v>
                </c:pt>
                <c:pt idx="11">
                  <c:v>12.9</c:v>
                </c:pt>
                <c:pt idx="12">
                  <c:v>14</c:v>
                </c:pt>
                <c:pt idx="13">
                  <c:v>13.3</c:v>
                </c:pt>
                <c:pt idx="14">
                  <c:v>14.7</c:v>
                </c:pt>
                <c:pt idx="15">
                  <c:v>13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12.7</c:v>
                </c:pt>
                <c:pt idx="20">
                  <c:v>14.8</c:v>
                </c:pt>
                <c:pt idx="21">
                  <c:v>12.4</c:v>
                </c:pt>
                <c:pt idx="22">
                  <c:v>12.4</c:v>
                </c:pt>
                <c:pt idx="23">
                  <c:v>11.1</c:v>
                </c:pt>
                <c:pt idx="24">
                  <c:v>11.6</c:v>
                </c:pt>
                <c:pt idx="25">
                  <c:v>14.5</c:v>
                </c:pt>
                <c:pt idx="26">
                  <c:v>12.7</c:v>
                </c:pt>
                <c:pt idx="27">
                  <c:v>13.1</c:v>
                </c:pt>
                <c:pt idx="28">
                  <c:v>10.199999999999999</c:v>
                </c:pt>
                <c:pt idx="29">
                  <c:v>11.2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F6-455D-BB5E-EB948F344990}"/>
            </c:ext>
          </c:extLst>
        </c:ser>
        <c:ser>
          <c:idx val="2"/>
          <c:order val="2"/>
          <c:tx>
            <c:strRef>
              <c:f>'Vending_Machine_Sum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Accuracy'!$F$148:$F$177</c:f>
              <c:numCache>
                <c:formatCode>General</c:formatCode>
                <c:ptCount val="30"/>
                <c:pt idx="0">
                  <c:v>14.29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9.94</c:v>
                </c:pt>
                <c:pt idx="6">
                  <c:v>10.29</c:v>
                </c:pt>
                <c:pt idx="7">
                  <c:v>9.4700000000000006</c:v>
                </c:pt>
                <c:pt idx="8">
                  <c:v>9.01</c:v>
                </c:pt>
                <c:pt idx="9">
                  <c:v>7.72</c:v>
                </c:pt>
                <c:pt idx="10">
                  <c:v>9.5299999999999994</c:v>
                </c:pt>
                <c:pt idx="11">
                  <c:v>9.39</c:v>
                </c:pt>
                <c:pt idx="12">
                  <c:v>7.91</c:v>
                </c:pt>
                <c:pt idx="13">
                  <c:v>7.34</c:v>
                </c:pt>
                <c:pt idx="14">
                  <c:v>7.28</c:v>
                </c:pt>
                <c:pt idx="15">
                  <c:v>8.61</c:v>
                </c:pt>
                <c:pt idx="16">
                  <c:v>11.1</c:v>
                </c:pt>
                <c:pt idx="17">
                  <c:v>9.89</c:v>
                </c:pt>
                <c:pt idx="18">
                  <c:v>11.75</c:v>
                </c:pt>
                <c:pt idx="19">
                  <c:v>10.39</c:v>
                </c:pt>
                <c:pt idx="20">
                  <c:v>11.34</c:v>
                </c:pt>
                <c:pt idx="21">
                  <c:v>10.24</c:v>
                </c:pt>
                <c:pt idx="22">
                  <c:v>9.92</c:v>
                </c:pt>
                <c:pt idx="23">
                  <c:v>7.94</c:v>
                </c:pt>
                <c:pt idx="24">
                  <c:v>6.84</c:v>
                </c:pt>
                <c:pt idx="25">
                  <c:v>6.29</c:v>
                </c:pt>
                <c:pt idx="26">
                  <c:v>6.03</c:v>
                </c:pt>
                <c:pt idx="27">
                  <c:v>6.29</c:v>
                </c:pt>
                <c:pt idx="28">
                  <c:v>5.3</c:v>
                </c:pt>
                <c:pt idx="29">
                  <c:v>5.03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F6-455D-BB5E-EB948F344990}"/>
            </c:ext>
          </c:extLst>
        </c:ser>
        <c:ser>
          <c:idx val="3"/>
          <c:order val="3"/>
          <c:tx>
            <c:strRef>
              <c:f>'Vending_Machine_Sum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14.1</c:v>
                </c:pt>
                <c:pt idx="6">
                  <c:v>15.8</c:v>
                </c:pt>
                <c:pt idx="7">
                  <c:v>20.100000000000001</c:v>
                </c:pt>
                <c:pt idx="8">
                  <c:v>18.7</c:v>
                </c:pt>
                <c:pt idx="9">
                  <c:v>18.5</c:v>
                </c:pt>
                <c:pt idx="10">
                  <c:v>6.4</c:v>
                </c:pt>
                <c:pt idx="11">
                  <c:v>6.9</c:v>
                </c:pt>
                <c:pt idx="12">
                  <c:v>8.3000000000000007</c:v>
                </c:pt>
                <c:pt idx="13">
                  <c:v>9.4</c:v>
                </c:pt>
                <c:pt idx="14">
                  <c:v>10.5</c:v>
                </c:pt>
                <c:pt idx="15">
                  <c:v>12</c:v>
                </c:pt>
                <c:pt idx="16">
                  <c:v>12.5</c:v>
                </c:pt>
                <c:pt idx="17">
                  <c:v>13.2</c:v>
                </c:pt>
                <c:pt idx="18">
                  <c:v>11.1</c:v>
                </c:pt>
                <c:pt idx="19">
                  <c:v>11.8</c:v>
                </c:pt>
                <c:pt idx="20">
                  <c:v>7.1</c:v>
                </c:pt>
                <c:pt idx="21">
                  <c:v>6.7</c:v>
                </c:pt>
                <c:pt idx="22">
                  <c:v>7.7</c:v>
                </c:pt>
                <c:pt idx="23">
                  <c:v>7.7</c:v>
                </c:pt>
                <c:pt idx="24">
                  <c:v>7</c:v>
                </c:pt>
                <c:pt idx="25">
                  <c:v>7.4</c:v>
                </c:pt>
                <c:pt idx="26">
                  <c:v>6.9</c:v>
                </c:pt>
                <c:pt idx="27">
                  <c:v>8.1</c:v>
                </c:pt>
                <c:pt idx="28">
                  <c:v>6.61</c:v>
                </c:pt>
                <c:pt idx="29">
                  <c:v>9.1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F6-455D-BB5E-EB948F344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Accuracy'!$D$184:$D$213</c:f>
              <c:numCache>
                <c:formatCode>General</c:formatCode>
                <c:ptCount val="30"/>
                <c:pt idx="0">
                  <c:v>13.4</c:v>
                </c:pt>
                <c:pt idx="1">
                  <c:v>14.2</c:v>
                </c:pt>
                <c:pt idx="2">
                  <c:v>15.2</c:v>
                </c:pt>
                <c:pt idx="3">
                  <c:v>16.600000000000001</c:v>
                </c:pt>
                <c:pt idx="4">
                  <c:v>17.7</c:v>
                </c:pt>
                <c:pt idx="5">
                  <c:v>14.7</c:v>
                </c:pt>
                <c:pt idx="6">
                  <c:v>15.3</c:v>
                </c:pt>
                <c:pt idx="7">
                  <c:v>15.9</c:v>
                </c:pt>
                <c:pt idx="8">
                  <c:v>16.8</c:v>
                </c:pt>
                <c:pt idx="9">
                  <c:v>18.2</c:v>
                </c:pt>
                <c:pt idx="10">
                  <c:v>15.2</c:v>
                </c:pt>
                <c:pt idx="11">
                  <c:v>14.71</c:v>
                </c:pt>
                <c:pt idx="12">
                  <c:v>15.2</c:v>
                </c:pt>
                <c:pt idx="13">
                  <c:v>16.3</c:v>
                </c:pt>
                <c:pt idx="14">
                  <c:v>17.23</c:v>
                </c:pt>
                <c:pt idx="15">
                  <c:v>15</c:v>
                </c:pt>
                <c:pt idx="16">
                  <c:v>15.2</c:v>
                </c:pt>
                <c:pt idx="17">
                  <c:v>15.7</c:v>
                </c:pt>
                <c:pt idx="18">
                  <c:v>16.5</c:v>
                </c:pt>
                <c:pt idx="19">
                  <c:v>16.149999999999999</c:v>
                </c:pt>
                <c:pt idx="20">
                  <c:v>14.7</c:v>
                </c:pt>
                <c:pt idx="21">
                  <c:v>15.12</c:v>
                </c:pt>
                <c:pt idx="22">
                  <c:v>15.5</c:v>
                </c:pt>
                <c:pt idx="23">
                  <c:v>16.420000000000002</c:v>
                </c:pt>
                <c:pt idx="24">
                  <c:v>16.52</c:v>
                </c:pt>
                <c:pt idx="25">
                  <c:v>15.32</c:v>
                </c:pt>
                <c:pt idx="26">
                  <c:v>15.52</c:v>
                </c:pt>
                <c:pt idx="27">
                  <c:v>16</c:v>
                </c:pt>
                <c:pt idx="28">
                  <c:v>16.53</c:v>
                </c:pt>
                <c:pt idx="29">
                  <c:v>17.100000000000001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5-400B-A7DE-599EC134843B}"/>
            </c:ext>
          </c:extLst>
        </c:ser>
        <c:ser>
          <c:idx val="1"/>
          <c:order val="1"/>
          <c:tx>
            <c:strRef>
              <c:f>'Vending_Machine_Sum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Accuracy'!$E$184:$E$213</c:f>
              <c:numCache>
                <c:formatCode>General</c:formatCode>
                <c:ptCount val="30"/>
                <c:pt idx="0">
                  <c:v>14.4</c:v>
                </c:pt>
                <c:pt idx="1">
                  <c:v>14.2</c:v>
                </c:pt>
                <c:pt idx="2">
                  <c:v>15.9</c:v>
                </c:pt>
                <c:pt idx="3">
                  <c:v>16.100000000000001</c:v>
                </c:pt>
                <c:pt idx="4">
                  <c:v>17.100000000000001</c:v>
                </c:pt>
                <c:pt idx="5">
                  <c:v>16.2</c:v>
                </c:pt>
                <c:pt idx="6">
                  <c:v>16.100000000000001</c:v>
                </c:pt>
                <c:pt idx="7">
                  <c:v>17.5</c:v>
                </c:pt>
                <c:pt idx="8">
                  <c:v>17.899999999999999</c:v>
                </c:pt>
                <c:pt idx="9">
                  <c:v>19.5</c:v>
                </c:pt>
                <c:pt idx="10">
                  <c:v>16.2</c:v>
                </c:pt>
                <c:pt idx="11">
                  <c:v>16.5</c:v>
                </c:pt>
                <c:pt idx="12">
                  <c:v>17.72</c:v>
                </c:pt>
                <c:pt idx="13">
                  <c:v>18.12</c:v>
                </c:pt>
                <c:pt idx="14">
                  <c:v>19.5</c:v>
                </c:pt>
                <c:pt idx="15">
                  <c:v>15.92</c:v>
                </c:pt>
                <c:pt idx="16">
                  <c:v>16.100000000000001</c:v>
                </c:pt>
                <c:pt idx="17">
                  <c:v>17.739999999999998</c:v>
                </c:pt>
                <c:pt idx="18">
                  <c:v>18.100000000000001</c:v>
                </c:pt>
                <c:pt idx="19">
                  <c:v>20</c:v>
                </c:pt>
                <c:pt idx="20">
                  <c:v>16.12</c:v>
                </c:pt>
                <c:pt idx="21">
                  <c:v>16.3</c:v>
                </c:pt>
                <c:pt idx="22">
                  <c:v>17.55</c:v>
                </c:pt>
                <c:pt idx="23">
                  <c:v>17.420000000000002</c:v>
                </c:pt>
                <c:pt idx="24">
                  <c:v>19.02</c:v>
                </c:pt>
                <c:pt idx="25">
                  <c:v>16.399999999999999</c:v>
                </c:pt>
                <c:pt idx="26">
                  <c:v>16.2</c:v>
                </c:pt>
                <c:pt idx="27">
                  <c:v>17.84</c:v>
                </c:pt>
                <c:pt idx="28">
                  <c:v>17.7</c:v>
                </c:pt>
                <c:pt idx="29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95-400B-A7DE-599EC134843B}"/>
            </c:ext>
          </c:extLst>
        </c:ser>
        <c:ser>
          <c:idx val="2"/>
          <c:order val="2"/>
          <c:tx>
            <c:strRef>
              <c:f>'Vending_Machine_Sum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Accuracy'!$F$184:$F$213</c:f>
              <c:numCache>
                <c:formatCode>General</c:formatCode>
                <c:ptCount val="30"/>
                <c:pt idx="0">
                  <c:v>10.7</c:v>
                </c:pt>
                <c:pt idx="1">
                  <c:v>11.3</c:v>
                </c:pt>
                <c:pt idx="2">
                  <c:v>10.62</c:v>
                </c:pt>
                <c:pt idx="3">
                  <c:v>11.52</c:v>
                </c:pt>
                <c:pt idx="4">
                  <c:v>12.42</c:v>
                </c:pt>
                <c:pt idx="5">
                  <c:v>13.8</c:v>
                </c:pt>
                <c:pt idx="6">
                  <c:v>12.53</c:v>
                </c:pt>
                <c:pt idx="7">
                  <c:v>13.44</c:v>
                </c:pt>
                <c:pt idx="8">
                  <c:v>13.5</c:v>
                </c:pt>
                <c:pt idx="9">
                  <c:v>14</c:v>
                </c:pt>
                <c:pt idx="10">
                  <c:v>12.61</c:v>
                </c:pt>
                <c:pt idx="11">
                  <c:v>12.4</c:v>
                </c:pt>
                <c:pt idx="12">
                  <c:v>13.13</c:v>
                </c:pt>
                <c:pt idx="13">
                  <c:v>12.91</c:v>
                </c:pt>
                <c:pt idx="14">
                  <c:v>13.54</c:v>
                </c:pt>
                <c:pt idx="15">
                  <c:v>10.51</c:v>
                </c:pt>
                <c:pt idx="16">
                  <c:v>9.52</c:v>
                </c:pt>
                <c:pt idx="17">
                  <c:v>11.71</c:v>
                </c:pt>
                <c:pt idx="18">
                  <c:v>9.91</c:v>
                </c:pt>
                <c:pt idx="19">
                  <c:v>11.8</c:v>
                </c:pt>
                <c:pt idx="20">
                  <c:v>9.5</c:v>
                </c:pt>
                <c:pt idx="21">
                  <c:v>9.5</c:v>
                </c:pt>
                <c:pt idx="22">
                  <c:v>9.81</c:v>
                </c:pt>
                <c:pt idx="23">
                  <c:v>9.4</c:v>
                </c:pt>
                <c:pt idx="24">
                  <c:v>9.81</c:v>
                </c:pt>
                <c:pt idx="25">
                  <c:v>11.6</c:v>
                </c:pt>
                <c:pt idx="26">
                  <c:v>11.3</c:v>
                </c:pt>
                <c:pt idx="27">
                  <c:v>12</c:v>
                </c:pt>
                <c:pt idx="28">
                  <c:v>10.9</c:v>
                </c:pt>
                <c:pt idx="29">
                  <c:v>11.6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95-400B-A7DE-599EC134843B}"/>
            </c:ext>
          </c:extLst>
        </c:ser>
        <c:ser>
          <c:idx val="3"/>
          <c:order val="3"/>
          <c:tx>
            <c:strRef>
              <c:f>'Vending_Machine_Sum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Accuracy'!$G$184:$G$213</c:f>
              <c:numCache>
                <c:formatCode>General</c:formatCode>
                <c:ptCount val="30"/>
                <c:pt idx="0">
                  <c:v>6.67</c:v>
                </c:pt>
                <c:pt idx="1">
                  <c:v>0</c:v>
                </c:pt>
                <c:pt idx="2">
                  <c:v>6.25</c:v>
                </c:pt>
                <c:pt idx="3">
                  <c:v>0</c:v>
                </c:pt>
                <c:pt idx="4">
                  <c:v>0</c:v>
                </c:pt>
                <c:pt idx="5">
                  <c:v>9.3000000000000007</c:v>
                </c:pt>
                <c:pt idx="6">
                  <c:v>9.42</c:v>
                </c:pt>
                <c:pt idx="7">
                  <c:v>10.32</c:v>
                </c:pt>
                <c:pt idx="8">
                  <c:v>10.1</c:v>
                </c:pt>
                <c:pt idx="9">
                  <c:v>12.21</c:v>
                </c:pt>
                <c:pt idx="10">
                  <c:v>10.199999999999999</c:v>
                </c:pt>
                <c:pt idx="11">
                  <c:v>10.71</c:v>
                </c:pt>
                <c:pt idx="12">
                  <c:v>11.61</c:v>
                </c:pt>
                <c:pt idx="13">
                  <c:v>10.73</c:v>
                </c:pt>
                <c:pt idx="14">
                  <c:v>11.91</c:v>
                </c:pt>
                <c:pt idx="15">
                  <c:v>10.199999999999999</c:v>
                </c:pt>
                <c:pt idx="16">
                  <c:v>10.7</c:v>
                </c:pt>
                <c:pt idx="17">
                  <c:v>12.11</c:v>
                </c:pt>
                <c:pt idx="18">
                  <c:v>11.5</c:v>
                </c:pt>
                <c:pt idx="19">
                  <c:v>13.3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95-400B-A7DE-599EC134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Vending Machine (Sum)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'Vending_Machine_Sum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Accuracy'!$D$220:$D$249</c:f>
              <c:numCache>
                <c:formatCode>General</c:formatCode>
                <c:ptCount val="30"/>
                <c:pt idx="0">
                  <c:v>6.18</c:v>
                </c:pt>
                <c:pt idx="1">
                  <c:v>5.07</c:v>
                </c:pt>
                <c:pt idx="2">
                  <c:v>6.71</c:v>
                </c:pt>
                <c:pt idx="3">
                  <c:v>8.2100000000000009</c:v>
                </c:pt>
                <c:pt idx="4">
                  <c:v>10.220000000000001</c:v>
                </c:pt>
                <c:pt idx="5">
                  <c:v>8.31</c:v>
                </c:pt>
                <c:pt idx="6">
                  <c:v>9.52</c:v>
                </c:pt>
                <c:pt idx="7">
                  <c:v>9.9600000000000009</c:v>
                </c:pt>
                <c:pt idx="8">
                  <c:v>10.89</c:v>
                </c:pt>
                <c:pt idx="9">
                  <c:v>10.97</c:v>
                </c:pt>
                <c:pt idx="10">
                  <c:v>10.68</c:v>
                </c:pt>
                <c:pt idx="11">
                  <c:v>8.0399999999999991</c:v>
                </c:pt>
                <c:pt idx="12">
                  <c:v>8.23</c:v>
                </c:pt>
                <c:pt idx="13">
                  <c:v>9.6199999999999992</c:v>
                </c:pt>
                <c:pt idx="14">
                  <c:v>9.82</c:v>
                </c:pt>
                <c:pt idx="15">
                  <c:v>9.39</c:v>
                </c:pt>
                <c:pt idx="16">
                  <c:v>5.43</c:v>
                </c:pt>
                <c:pt idx="17">
                  <c:v>13.45</c:v>
                </c:pt>
                <c:pt idx="18">
                  <c:v>8.8699999999999992</c:v>
                </c:pt>
                <c:pt idx="19">
                  <c:v>8.66</c:v>
                </c:pt>
                <c:pt idx="20">
                  <c:v>5.38</c:v>
                </c:pt>
                <c:pt idx="21">
                  <c:v>10.87</c:v>
                </c:pt>
                <c:pt idx="22">
                  <c:v>10.34</c:v>
                </c:pt>
                <c:pt idx="23">
                  <c:v>9.7799999999999994</c:v>
                </c:pt>
                <c:pt idx="24">
                  <c:v>9.09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1-47AB-BDAC-DCF8B0116C6A}"/>
            </c:ext>
          </c:extLst>
        </c:ser>
        <c:ser>
          <c:idx val="1"/>
          <c:order val="1"/>
          <c:tx>
            <c:strRef>
              <c:f>'Vending_Machine_Sum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Accuracy'!$E$220:$E$249</c:f>
              <c:numCache>
                <c:formatCode>General</c:formatCode>
                <c:ptCount val="30"/>
                <c:pt idx="0">
                  <c:v>9.89</c:v>
                </c:pt>
                <c:pt idx="1">
                  <c:v>11.93</c:v>
                </c:pt>
                <c:pt idx="2">
                  <c:v>10.65</c:v>
                </c:pt>
                <c:pt idx="3">
                  <c:v>11.18</c:v>
                </c:pt>
                <c:pt idx="4">
                  <c:v>12.2</c:v>
                </c:pt>
                <c:pt idx="5">
                  <c:v>9.3000000000000007</c:v>
                </c:pt>
                <c:pt idx="6">
                  <c:v>8.9</c:v>
                </c:pt>
                <c:pt idx="7">
                  <c:v>9.9</c:v>
                </c:pt>
                <c:pt idx="8">
                  <c:v>9.6</c:v>
                </c:pt>
                <c:pt idx="9">
                  <c:v>9.8000000000000007</c:v>
                </c:pt>
                <c:pt idx="10">
                  <c:v>9.1999999999999993</c:v>
                </c:pt>
                <c:pt idx="11">
                  <c:v>8.6</c:v>
                </c:pt>
                <c:pt idx="12">
                  <c:v>9.5</c:v>
                </c:pt>
                <c:pt idx="13">
                  <c:v>9.4</c:v>
                </c:pt>
                <c:pt idx="14">
                  <c:v>9.61</c:v>
                </c:pt>
                <c:pt idx="15">
                  <c:v>9.61</c:v>
                </c:pt>
                <c:pt idx="16">
                  <c:v>8.83</c:v>
                </c:pt>
                <c:pt idx="17">
                  <c:v>9.7100000000000009</c:v>
                </c:pt>
                <c:pt idx="18">
                  <c:v>10.11</c:v>
                </c:pt>
                <c:pt idx="19">
                  <c:v>11.7</c:v>
                </c:pt>
                <c:pt idx="20">
                  <c:v>11.7</c:v>
                </c:pt>
                <c:pt idx="21">
                  <c:v>10</c:v>
                </c:pt>
                <c:pt idx="22">
                  <c:v>10.51</c:v>
                </c:pt>
                <c:pt idx="23">
                  <c:v>10.63</c:v>
                </c:pt>
                <c:pt idx="24">
                  <c:v>11.43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31-47AB-BDAC-DCF8B0116C6A}"/>
            </c:ext>
          </c:extLst>
        </c:ser>
        <c:ser>
          <c:idx val="2"/>
          <c:order val="2"/>
          <c:tx>
            <c:strRef>
              <c:f>'Vending_Machine_Sum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Accuracy'!$F$220:$F$249</c:f>
              <c:numCache>
                <c:formatCode>General</c:formatCode>
                <c:ptCount val="30"/>
                <c:pt idx="0">
                  <c:v>8.68</c:v>
                </c:pt>
                <c:pt idx="1">
                  <c:v>9.85</c:v>
                </c:pt>
                <c:pt idx="2">
                  <c:v>10.09</c:v>
                </c:pt>
                <c:pt idx="3">
                  <c:v>11.12</c:v>
                </c:pt>
                <c:pt idx="4">
                  <c:v>12.36</c:v>
                </c:pt>
                <c:pt idx="5">
                  <c:v>9.92</c:v>
                </c:pt>
                <c:pt idx="6">
                  <c:v>10.26</c:v>
                </c:pt>
                <c:pt idx="7">
                  <c:v>10.51</c:v>
                </c:pt>
                <c:pt idx="8">
                  <c:v>11.01</c:v>
                </c:pt>
                <c:pt idx="9">
                  <c:v>12.21</c:v>
                </c:pt>
                <c:pt idx="10">
                  <c:v>11.7</c:v>
                </c:pt>
                <c:pt idx="11">
                  <c:v>10.8</c:v>
                </c:pt>
                <c:pt idx="12">
                  <c:v>10.81</c:v>
                </c:pt>
                <c:pt idx="13">
                  <c:v>12.3</c:v>
                </c:pt>
                <c:pt idx="14">
                  <c:v>11.4</c:v>
                </c:pt>
                <c:pt idx="15">
                  <c:v>10.71</c:v>
                </c:pt>
                <c:pt idx="16">
                  <c:v>11</c:v>
                </c:pt>
                <c:pt idx="17">
                  <c:v>12.4</c:v>
                </c:pt>
                <c:pt idx="18">
                  <c:v>11.8</c:v>
                </c:pt>
                <c:pt idx="19">
                  <c:v>15.12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31-47AB-BDAC-DCF8B0116C6A}"/>
            </c:ext>
          </c:extLst>
        </c:ser>
        <c:ser>
          <c:idx val="3"/>
          <c:order val="3"/>
          <c:tx>
            <c:strRef>
              <c:f>'Vending_Machine_Sum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'Vending_Machine_Sum Accuracy'!$G$220:$G$249</c:f>
              <c:numCache>
                <c:formatCode>General</c:formatCode>
                <c:ptCount val="30"/>
                <c:pt idx="0">
                  <c:v>12.69</c:v>
                </c:pt>
                <c:pt idx="1">
                  <c:v>11.35</c:v>
                </c:pt>
                <c:pt idx="2">
                  <c:v>14.47</c:v>
                </c:pt>
                <c:pt idx="3">
                  <c:v>13.83</c:v>
                </c:pt>
                <c:pt idx="4">
                  <c:v>16.03</c:v>
                </c:pt>
                <c:pt idx="5">
                  <c:v>12.4</c:v>
                </c:pt>
                <c:pt idx="6">
                  <c:v>12</c:v>
                </c:pt>
                <c:pt idx="7">
                  <c:v>12.7</c:v>
                </c:pt>
                <c:pt idx="8">
                  <c:v>13.1</c:v>
                </c:pt>
                <c:pt idx="9">
                  <c:v>14.1</c:v>
                </c:pt>
                <c:pt idx="10">
                  <c:v>11.6</c:v>
                </c:pt>
                <c:pt idx="11">
                  <c:v>12.1</c:v>
                </c:pt>
                <c:pt idx="12">
                  <c:v>12.2</c:v>
                </c:pt>
                <c:pt idx="13">
                  <c:v>11.6</c:v>
                </c:pt>
                <c:pt idx="14">
                  <c:v>13.2</c:v>
                </c:pt>
                <c:pt idx="15">
                  <c:v>12.4</c:v>
                </c:pt>
                <c:pt idx="16">
                  <c:v>12.4</c:v>
                </c:pt>
                <c:pt idx="17">
                  <c:v>13.3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31-47AB-BDAC-DCF8B0116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MazeComplete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50</c:v>
                </c:pt>
                <c:pt idx="14">
                  <c:v>75</c:v>
                </c:pt>
                <c:pt idx="15">
                  <c:v>65.040000000000006</c:v>
                </c:pt>
                <c:pt idx="16">
                  <c:v>64.63</c:v>
                </c:pt>
                <c:pt idx="17">
                  <c:v>63.33</c:v>
                </c:pt>
                <c:pt idx="18">
                  <c:v>65.33</c:v>
                </c:pt>
                <c:pt idx="19">
                  <c:v>66.48</c:v>
                </c:pt>
                <c:pt idx="20">
                  <c:v>77.959999999999994</c:v>
                </c:pt>
                <c:pt idx="21">
                  <c:v>80.540000000000006</c:v>
                </c:pt>
                <c:pt idx="22">
                  <c:v>78.03</c:v>
                </c:pt>
                <c:pt idx="23">
                  <c:v>75.3</c:v>
                </c:pt>
                <c:pt idx="24">
                  <c:v>75.38</c:v>
                </c:pt>
                <c:pt idx="25">
                  <c:v>79.58</c:v>
                </c:pt>
                <c:pt idx="26">
                  <c:v>83.47</c:v>
                </c:pt>
                <c:pt idx="27">
                  <c:v>79.260000000000005</c:v>
                </c:pt>
                <c:pt idx="28">
                  <c:v>78.23</c:v>
                </c:pt>
                <c:pt idx="29">
                  <c:v>78.59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6-4F7A-A7BA-5E19CB017D98}"/>
            </c:ext>
          </c:extLst>
        </c:ser>
        <c:ser>
          <c:idx val="1"/>
          <c:order val="1"/>
          <c:tx>
            <c:strRef>
              <c:f>'MazeComplete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Accuracy'!$E$4:$E$33</c:f>
              <c:numCache>
                <c:formatCode>General</c:formatCode>
                <c:ptCount val="30"/>
                <c:pt idx="0">
                  <c:v>86.67</c:v>
                </c:pt>
                <c:pt idx="1">
                  <c:v>75</c:v>
                </c:pt>
                <c:pt idx="2">
                  <c:v>80</c:v>
                </c:pt>
                <c:pt idx="3">
                  <c:v>71.430000000000007</c:v>
                </c:pt>
                <c:pt idx="4">
                  <c:v>83.33</c:v>
                </c:pt>
                <c:pt idx="5">
                  <c:v>78.08</c:v>
                </c:pt>
                <c:pt idx="6">
                  <c:v>73.680000000000007</c:v>
                </c:pt>
                <c:pt idx="7">
                  <c:v>78.12</c:v>
                </c:pt>
                <c:pt idx="8">
                  <c:v>69.33</c:v>
                </c:pt>
                <c:pt idx="9">
                  <c:v>67.209999999999994</c:v>
                </c:pt>
                <c:pt idx="10">
                  <c:v>55.81</c:v>
                </c:pt>
                <c:pt idx="11">
                  <c:v>54.71</c:v>
                </c:pt>
                <c:pt idx="12">
                  <c:v>54.44</c:v>
                </c:pt>
                <c:pt idx="13">
                  <c:v>55.51</c:v>
                </c:pt>
                <c:pt idx="14">
                  <c:v>54.9</c:v>
                </c:pt>
                <c:pt idx="15">
                  <c:v>58</c:v>
                </c:pt>
                <c:pt idx="16">
                  <c:v>59.2</c:v>
                </c:pt>
                <c:pt idx="17">
                  <c:v>56</c:v>
                </c:pt>
                <c:pt idx="18">
                  <c:v>54.6</c:v>
                </c:pt>
                <c:pt idx="19">
                  <c:v>54.8</c:v>
                </c:pt>
                <c:pt idx="20">
                  <c:v>65.599999999999994</c:v>
                </c:pt>
                <c:pt idx="21">
                  <c:v>66.099999999999994</c:v>
                </c:pt>
                <c:pt idx="22">
                  <c:v>61.5</c:v>
                </c:pt>
                <c:pt idx="23">
                  <c:v>58.73</c:v>
                </c:pt>
                <c:pt idx="24">
                  <c:v>61.4</c:v>
                </c:pt>
                <c:pt idx="25">
                  <c:v>72.099999999999994</c:v>
                </c:pt>
                <c:pt idx="26">
                  <c:v>71.400000000000006</c:v>
                </c:pt>
                <c:pt idx="27">
                  <c:v>68.7</c:v>
                </c:pt>
                <c:pt idx="28">
                  <c:v>67.400000000000006</c:v>
                </c:pt>
                <c:pt idx="29">
                  <c:v>64.7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66-4F7A-A7BA-5E19CB017D98}"/>
            </c:ext>
          </c:extLst>
        </c:ser>
        <c:ser>
          <c:idx val="2"/>
          <c:order val="2"/>
          <c:tx>
            <c:strRef>
              <c:f>'MazeComplete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Accuracy'!$F$4:$F$33</c:f>
              <c:numCache>
                <c:formatCode>General</c:formatCode>
                <c:ptCount val="30"/>
                <c:pt idx="0">
                  <c:v>37.75</c:v>
                </c:pt>
                <c:pt idx="1">
                  <c:v>36.69</c:v>
                </c:pt>
                <c:pt idx="2">
                  <c:v>35.200000000000003</c:v>
                </c:pt>
                <c:pt idx="3">
                  <c:v>39.25</c:v>
                </c:pt>
                <c:pt idx="4">
                  <c:v>39.43</c:v>
                </c:pt>
                <c:pt idx="5">
                  <c:v>51.64</c:v>
                </c:pt>
                <c:pt idx="6">
                  <c:v>47.76</c:v>
                </c:pt>
                <c:pt idx="7">
                  <c:v>50.57</c:v>
                </c:pt>
                <c:pt idx="8">
                  <c:v>50.42</c:v>
                </c:pt>
                <c:pt idx="9">
                  <c:v>47.41</c:v>
                </c:pt>
                <c:pt idx="10">
                  <c:v>49.61</c:v>
                </c:pt>
                <c:pt idx="11">
                  <c:v>49.81</c:v>
                </c:pt>
                <c:pt idx="12">
                  <c:v>52.41</c:v>
                </c:pt>
                <c:pt idx="13">
                  <c:v>46.96</c:v>
                </c:pt>
                <c:pt idx="14">
                  <c:v>49.43</c:v>
                </c:pt>
                <c:pt idx="15">
                  <c:v>71.16</c:v>
                </c:pt>
                <c:pt idx="16">
                  <c:v>67.95</c:v>
                </c:pt>
                <c:pt idx="17">
                  <c:v>69.11</c:v>
                </c:pt>
                <c:pt idx="18">
                  <c:v>68.959999999999994</c:v>
                </c:pt>
                <c:pt idx="19">
                  <c:v>66.13</c:v>
                </c:pt>
                <c:pt idx="20">
                  <c:v>75.099999999999994</c:v>
                </c:pt>
                <c:pt idx="21">
                  <c:v>76.400000000000006</c:v>
                </c:pt>
                <c:pt idx="22">
                  <c:v>76.099999999999994</c:v>
                </c:pt>
                <c:pt idx="23">
                  <c:v>74</c:v>
                </c:pt>
                <c:pt idx="24">
                  <c:v>73.7</c:v>
                </c:pt>
                <c:pt idx="25">
                  <c:v>74</c:v>
                </c:pt>
                <c:pt idx="26">
                  <c:v>74.099999999999994</c:v>
                </c:pt>
                <c:pt idx="27">
                  <c:v>71.8</c:v>
                </c:pt>
                <c:pt idx="28">
                  <c:v>68.7</c:v>
                </c:pt>
                <c:pt idx="29">
                  <c:v>65.900000000000006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66-4F7A-A7BA-5E19CB017D98}"/>
            </c:ext>
          </c:extLst>
        </c:ser>
        <c:ser>
          <c:idx val="3"/>
          <c:order val="3"/>
          <c:tx>
            <c:strRef>
              <c:f>'MazeComplete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Accuracy'!$G$4:$G$33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50.2</c:v>
                </c:pt>
                <c:pt idx="6">
                  <c:v>50.5</c:v>
                </c:pt>
                <c:pt idx="7">
                  <c:v>52.1</c:v>
                </c:pt>
                <c:pt idx="8">
                  <c:v>48.6</c:v>
                </c:pt>
                <c:pt idx="9">
                  <c:v>49.3</c:v>
                </c:pt>
                <c:pt idx="10">
                  <c:v>47.9</c:v>
                </c:pt>
                <c:pt idx="11">
                  <c:v>48.1</c:v>
                </c:pt>
                <c:pt idx="12">
                  <c:v>50.2</c:v>
                </c:pt>
                <c:pt idx="13">
                  <c:v>45.2</c:v>
                </c:pt>
                <c:pt idx="14">
                  <c:v>46.5</c:v>
                </c:pt>
                <c:pt idx="15">
                  <c:v>78.8</c:v>
                </c:pt>
                <c:pt idx="16">
                  <c:v>80.5</c:v>
                </c:pt>
                <c:pt idx="17">
                  <c:v>78.2</c:v>
                </c:pt>
                <c:pt idx="18">
                  <c:v>76.400000000000006</c:v>
                </c:pt>
                <c:pt idx="19">
                  <c:v>76.7</c:v>
                </c:pt>
                <c:pt idx="20">
                  <c:v>78.900000000000006</c:v>
                </c:pt>
                <c:pt idx="21">
                  <c:v>80.599999999999994</c:v>
                </c:pt>
                <c:pt idx="22">
                  <c:v>78.3</c:v>
                </c:pt>
                <c:pt idx="23">
                  <c:v>77.099999999999994</c:v>
                </c:pt>
                <c:pt idx="24">
                  <c:v>78.3</c:v>
                </c:pt>
                <c:pt idx="25">
                  <c:v>77.900000000000006</c:v>
                </c:pt>
                <c:pt idx="26">
                  <c:v>79.599999999999994</c:v>
                </c:pt>
                <c:pt idx="27">
                  <c:v>77.7</c:v>
                </c:pt>
                <c:pt idx="28">
                  <c:v>76.599999999999994</c:v>
                </c:pt>
                <c:pt idx="29">
                  <c:v>77.400000000000006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66-4F7A-A7BA-5E19CB017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Accuracy'!$D$40:$D$69</c:f>
              <c:numCache>
                <c:formatCode>General</c:formatCode>
                <c:ptCount val="30"/>
                <c:pt idx="0">
                  <c:v>8.44</c:v>
                </c:pt>
                <c:pt idx="1">
                  <c:v>7.61</c:v>
                </c:pt>
                <c:pt idx="2">
                  <c:v>5.6</c:v>
                </c:pt>
                <c:pt idx="3">
                  <c:v>4.09</c:v>
                </c:pt>
                <c:pt idx="4">
                  <c:v>4.7699999999999996</c:v>
                </c:pt>
                <c:pt idx="5">
                  <c:v>46.55</c:v>
                </c:pt>
                <c:pt idx="6">
                  <c:v>52.76</c:v>
                </c:pt>
                <c:pt idx="7">
                  <c:v>49.75</c:v>
                </c:pt>
                <c:pt idx="8">
                  <c:v>48.42</c:v>
                </c:pt>
                <c:pt idx="9">
                  <c:v>48.72</c:v>
                </c:pt>
                <c:pt idx="10">
                  <c:v>53.56</c:v>
                </c:pt>
                <c:pt idx="11">
                  <c:v>50.55</c:v>
                </c:pt>
                <c:pt idx="12">
                  <c:v>54.27</c:v>
                </c:pt>
                <c:pt idx="13">
                  <c:v>51.31</c:v>
                </c:pt>
                <c:pt idx="14">
                  <c:v>55.58</c:v>
                </c:pt>
                <c:pt idx="15">
                  <c:v>56.56</c:v>
                </c:pt>
                <c:pt idx="16">
                  <c:v>58.72</c:v>
                </c:pt>
                <c:pt idx="17">
                  <c:v>60.1</c:v>
                </c:pt>
                <c:pt idx="18">
                  <c:v>55.65</c:v>
                </c:pt>
                <c:pt idx="19">
                  <c:v>57.88</c:v>
                </c:pt>
                <c:pt idx="20">
                  <c:v>64.83</c:v>
                </c:pt>
                <c:pt idx="21">
                  <c:v>65.67</c:v>
                </c:pt>
                <c:pt idx="22">
                  <c:v>62.03</c:v>
                </c:pt>
                <c:pt idx="23">
                  <c:v>61.86</c:v>
                </c:pt>
                <c:pt idx="24">
                  <c:v>65.66</c:v>
                </c:pt>
                <c:pt idx="25">
                  <c:v>70.63</c:v>
                </c:pt>
                <c:pt idx="26">
                  <c:v>69.790000000000006</c:v>
                </c:pt>
                <c:pt idx="27">
                  <c:v>67.239999999999995</c:v>
                </c:pt>
                <c:pt idx="28">
                  <c:v>68.37</c:v>
                </c:pt>
                <c:pt idx="29">
                  <c:v>64.92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6-4766-8ADE-8B55589472A2}"/>
            </c:ext>
          </c:extLst>
        </c:ser>
        <c:ser>
          <c:idx val="1"/>
          <c:order val="1"/>
          <c:tx>
            <c:strRef>
              <c:f>'MazeComplete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Accuracy'!$E$40:$E$69</c:f>
              <c:numCache>
                <c:formatCode>General</c:formatCode>
                <c:ptCount val="30"/>
                <c:pt idx="0">
                  <c:v>47.1</c:v>
                </c:pt>
                <c:pt idx="1">
                  <c:v>47.6</c:v>
                </c:pt>
                <c:pt idx="2">
                  <c:v>49.9</c:v>
                </c:pt>
                <c:pt idx="3">
                  <c:v>45.7</c:v>
                </c:pt>
                <c:pt idx="4">
                  <c:v>45.7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49.7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43.1</c:v>
                </c:pt>
                <c:pt idx="16">
                  <c:v>43.1</c:v>
                </c:pt>
                <c:pt idx="17">
                  <c:v>42.6</c:v>
                </c:pt>
                <c:pt idx="18">
                  <c:v>46.1</c:v>
                </c:pt>
                <c:pt idx="19">
                  <c:v>45.7</c:v>
                </c:pt>
                <c:pt idx="20">
                  <c:v>49.5</c:v>
                </c:pt>
                <c:pt idx="21">
                  <c:v>49</c:v>
                </c:pt>
                <c:pt idx="22">
                  <c:v>48</c:v>
                </c:pt>
                <c:pt idx="23">
                  <c:v>51</c:v>
                </c:pt>
                <c:pt idx="24">
                  <c:v>49.2</c:v>
                </c:pt>
                <c:pt idx="25">
                  <c:v>50.6</c:v>
                </c:pt>
                <c:pt idx="26">
                  <c:v>50.1</c:v>
                </c:pt>
                <c:pt idx="27">
                  <c:v>48.8</c:v>
                </c:pt>
                <c:pt idx="28">
                  <c:v>53.1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6-4766-8ADE-8B55589472A2}"/>
            </c:ext>
          </c:extLst>
        </c:ser>
        <c:ser>
          <c:idx val="2"/>
          <c:order val="2"/>
          <c:tx>
            <c:strRef>
              <c:f>'MazeComplete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Accuracy'!$F$40:$F$69</c:f>
              <c:numCache>
                <c:formatCode>General</c:formatCode>
                <c:ptCount val="30"/>
                <c:pt idx="0">
                  <c:v>51.42</c:v>
                </c:pt>
                <c:pt idx="1">
                  <c:v>50.46</c:v>
                </c:pt>
                <c:pt idx="2">
                  <c:v>49.69</c:v>
                </c:pt>
                <c:pt idx="3">
                  <c:v>51.09</c:v>
                </c:pt>
                <c:pt idx="4">
                  <c:v>51.02</c:v>
                </c:pt>
                <c:pt idx="5">
                  <c:v>47.06</c:v>
                </c:pt>
                <c:pt idx="6">
                  <c:v>47.8</c:v>
                </c:pt>
                <c:pt idx="7">
                  <c:v>47.09</c:v>
                </c:pt>
                <c:pt idx="8">
                  <c:v>49.68</c:v>
                </c:pt>
                <c:pt idx="9">
                  <c:v>48.61</c:v>
                </c:pt>
                <c:pt idx="10">
                  <c:v>67.86</c:v>
                </c:pt>
                <c:pt idx="11">
                  <c:v>65.08</c:v>
                </c:pt>
                <c:pt idx="12">
                  <c:v>67.02</c:v>
                </c:pt>
                <c:pt idx="13">
                  <c:v>64</c:v>
                </c:pt>
                <c:pt idx="14">
                  <c:v>68.77</c:v>
                </c:pt>
                <c:pt idx="15">
                  <c:v>63.58</c:v>
                </c:pt>
                <c:pt idx="16">
                  <c:v>66.89</c:v>
                </c:pt>
                <c:pt idx="17">
                  <c:v>61.8</c:v>
                </c:pt>
                <c:pt idx="18">
                  <c:v>61.63</c:v>
                </c:pt>
                <c:pt idx="19">
                  <c:v>60.99</c:v>
                </c:pt>
                <c:pt idx="20">
                  <c:v>75.8</c:v>
                </c:pt>
                <c:pt idx="21">
                  <c:v>76.7</c:v>
                </c:pt>
                <c:pt idx="22">
                  <c:v>75.900000000000006</c:v>
                </c:pt>
                <c:pt idx="23">
                  <c:v>73.599999999999994</c:v>
                </c:pt>
                <c:pt idx="24">
                  <c:v>74.2</c:v>
                </c:pt>
                <c:pt idx="25">
                  <c:v>77.5</c:v>
                </c:pt>
                <c:pt idx="26">
                  <c:v>77.900000000000006</c:v>
                </c:pt>
                <c:pt idx="27">
                  <c:v>76.400000000000006</c:v>
                </c:pt>
                <c:pt idx="28">
                  <c:v>75.5</c:v>
                </c:pt>
                <c:pt idx="29">
                  <c:v>73.5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6-4766-8ADE-8B55589472A2}"/>
            </c:ext>
          </c:extLst>
        </c:ser>
        <c:ser>
          <c:idx val="3"/>
          <c:order val="3"/>
          <c:tx>
            <c:strRef>
              <c:f>'MazeComplete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49.9</c:v>
                </c:pt>
                <c:pt idx="6">
                  <c:v>50.3</c:v>
                </c:pt>
                <c:pt idx="7">
                  <c:v>51.7</c:v>
                </c:pt>
                <c:pt idx="8">
                  <c:v>48.6</c:v>
                </c:pt>
                <c:pt idx="9">
                  <c:v>49.2</c:v>
                </c:pt>
                <c:pt idx="10">
                  <c:v>54</c:v>
                </c:pt>
                <c:pt idx="11">
                  <c:v>55.1</c:v>
                </c:pt>
                <c:pt idx="12">
                  <c:v>55.9</c:v>
                </c:pt>
                <c:pt idx="13">
                  <c:v>54</c:v>
                </c:pt>
                <c:pt idx="14">
                  <c:v>55.3</c:v>
                </c:pt>
                <c:pt idx="15">
                  <c:v>76.2</c:v>
                </c:pt>
                <c:pt idx="16">
                  <c:v>78.099999999999994</c:v>
                </c:pt>
                <c:pt idx="17">
                  <c:v>76.8</c:v>
                </c:pt>
                <c:pt idx="18">
                  <c:v>73.2</c:v>
                </c:pt>
                <c:pt idx="19">
                  <c:v>75.5</c:v>
                </c:pt>
                <c:pt idx="20">
                  <c:v>78.8</c:v>
                </c:pt>
                <c:pt idx="21">
                  <c:v>80.5</c:v>
                </c:pt>
                <c:pt idx="22">
                  <c:v>78.400000000000006</c:v>
                </c:pt>
                <c:pt idx="23">
                  <c:v>77.099999999999994</c:v>
                </c:pt>
                <c:pt idx="24">
                  <c:v>78.099999999999994</c:v>
                </c:pt>
                <c:pt idx="25">
                  <c:v>76.900000000000006</c:v>
                </c:pt>
                <c:pt idx="26">
                  <c:v>78.7</c:v>
                </c:pt>
                <c:pt idx="27">
                  <c:v>76.099999999999994</c:v>
                </c:pt>
                <c:pt idx="28">
                  <c:v>75.3</c:v>
                </c:pt>
                <c:pt idx="29">
                  <c:v>76.599999999999994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D6-4766-8ADE-8B5558947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Accuracy'!$D$76:$D$105</c:f>
              <c:numCache>
                <c:formatCode>General</c:formatCode>
                <c:ptCount val="30"/>
                <c:pt idx="0">
                  <c:v>50.25</c:v>
                </c:pt>
                <c:pt idx="1">
                  <c:v>50.45</c:v>
                </c:pt>
                <c:pt idx="2">
                  <c:v>52.11</c:v>
                </c:pt>
                <c:pt idx="3">
                  <c:v>48.7</c:v>
                </c:pt>
                <c:pt idx="4">
                  <c:v>49.15</c:v>
                </c:pt>
                <c:pt idx="5">
                  <c:v>48.8</c:v>
                </c:pt>
                <c:pt idx="6">
                  <c:v>48.7</c:v>
                </c:pt>
                <c:pt idx="7">
                  <c:v>46.7</c:v>
                </c:pt>
                <c:pt idx="8">
                  <c:v>50.1</c:v>
                </c:pt>
                <c:pt idx="9">
                  <c:v>50.15</c:v>
                </c:pt>
                <c:pt idx="10">
                  <c:v>49.2</c:v>
                </c:pt>
                <c:pt idx="11">
                  <c:v>49.9</c:v>
                </c:pt>
                <c:pt idx="12">
                  <c:v>50.25</c:v>
                </c:pt>
                <c:pt idx="13">
                  <c:v>50.85</c:v>
                </c:pt>
                <c:pt idx="14">
                  <c:v>50.85</c:v>
                </c:pt>
                <c:pt idx="15">
                  <c:v>65.8</c:v>
                </c:pt>
                <c:pt idx="16">
                  <c:v>66.8</c:v>
                </c:pt>
                <c:pt idx="17">
                  <c:v>66.3</c:v>
                </c:pt>
                <c:pt idx="18">
                  <c:v>64.599999999999994</c:v>
                </c:pt>
                <c:pt idx="19">
                  <c:v>63.7</c:v>
                </c:pt>
                <c:pt idx="20">
                  <c:v>76.650000000000006</c:v>
                </c:pt>
                <c:pt idx="21">
                  <c:v>79.14</c:v>
                </c:pt>
                <c:pt idx="22">
                  <c:v>75.5</c:v>
                </c:pt>
                <c:pt idx="23">
                  <c:v>74.25</c:v>
                </c:pt>
                <c:pt idx="24">
                  <c:v>72.75</c:v>
                </c:pt>
                <c:pt idx="25">
                  <c:v>80.7</c:v>
                </c:pt>
                <c:pt idx="26">
                  <c:v>83.2</c:v>
                </c:pt>
                <c:pt idx="27">
                  <c:v>80.2</c:v>
                </c:pt>
                <c:pt idx="28">
                  <c:v>79.2</c:v>
                </c:pt>
                <c:pt idx="29">
                  <c:v>78.7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1-4818-9CDA-97932BDC0D0A}"/>
            </c:ext>
          </c:extLst>
        </c:ser>
        <c:ser>
          <c:idx val="1"/>
          <c:order val="1"/>
          <c:tx>
            <c:strRef>
              <c:f>'MazeComplete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Accuracy'!$E$76:$E$105</c:f>
              <c:numCache>
                <c:formatCode>General</c:formatCode>
                <c:ptCount val="30"/>
                <c:pt idx="0">
                  <c:v>50.3</c:v>
                </c:pt>
                <c:pt idx="1">
                  <c:v>50.2</c:v>
                </c:pt>
                <c:pt idx="2">
                  <c:v>52</c:v>
                </c:pt>
                <c:pt idx="3">
                  <c:v>48.5</c:v>
                </c:pt>
                <c:pt idx="4">
                  <c:v>49.2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49.3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43</c:v>
                </c:pt>
                <c:pt idx="16">
                  <c:v>42.5</c:v>
                </c:pt>
                <c:pt idx="17">
                  <c:v>42.6</c:v>
                </c:pt>
                <c:pt idx="18">
                  <c:v>45.6</c:v>
                </c:pt>
                <c:pt idx="19">
                  <c:v>43.4</c:v>
                </c:pt>
                <c:pt idx="20">
                  <c:v>49.3</c:v>
                </c:pt>
                <c:pt idx="21">
                  <c:v>49</c:v>
                </c:pt>
                <c:pt idx="22">
                  <c:v>48.3</c:v>
                </c:pt>
                <c:pt idx="23">
                  <c:v>51.3</c:v>
                </c:pt>
                <c:pt idx="24">
                  <c:v>49.3</c:v>
                </c:pt>
                <c:pt idx="25">
                  <c:v>50.5</c:v>
                </c:pt>
                <c:pt idx="26">
                  <c:v>49.7</c:v>
                </c:pt>
                <c:pt idx="27">
                  <c:v>48.74</c:v>
                </c:pt>
                <c:pt idx="28">
                  <c:v>53</c:v>
                </c:pt>
                <c:pt idx="29">
                  <c:v>52.3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01-4818-9CDA-97932BDC0D0A}"/>
            </c:ext>
          </c:extLst>
        </c:ser>
        <c:ser>
          <c:idx val="2"/>
          <c:order val="2"/>
          <c:tx>
            <c:strRef>
              <c:f>'MazeComplete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Accuracy'!$F$76:$F$105</c:f>
              <c:numCache>
                <c:formatCode>General</c:formatCode>
                <c:ptCount val="30"/>
                <c:pt idx="0">
                  <c:v>44.03</c:v>
                </c:pt>
                <c:pt idx="1">
                  <c:v>42.71</c:v>
                </c:pt>
                <c:pt idx="2">
                  <c:v>42.06</c:v>
                </c:pt>
                <c:pt idx="3">
                  <c:v>45.54</c:v>
                </c:pt>
                <c:pt idx="4">
                  <c:v>43.66</c:v>
                </c:pt>
                <c:pt idx="5">
                  <c:v>48.89</c:v>
                </c:pt>
                <c:pt idx="6">
                  <c:v>48.36</c:v>
                </c:pt>
                <c:pt idx="7">
                  <c:v>51.26</c:v>
                </c:pt>
                <c:pt idx="8">
                  <c:v>52.04</c:v>
                </c:pt>
                <c:pt idx="9">
                  <c:v>50.43</c:v>
                </c:pt>
                <c:pt idx="10">
                  <c:v>63.11</c:v>
                </c:pt>
                <c:pt idx="11">
                  <c:v>63.62</c:v>
                </c:pt>
                <c:pt idx="12">
                  <c:v>63.7</c:v>
                </c:pt>
                <c:pt idx="13">
                  <c:v>65.489999999999995</c:v>
                </c:pt>
                <c:pt idx="14">
                  <c:v>66.62</c:v>
                </c:pt>
                <c:pt idx="15">
                  <c:v>64.959999999999994</c:v>
                </c:pt>
                <c:pt idx="16">
                  <c:v>65.2</c:v>
                </c:pt>
                <c:pt idx="17">
                  <c:v>65.44</c:v>
                </c:pt>
                <c:pt idx="18">
                  <c:v>60.63</c:v>
                </c:pt>
                <c:pt idx="19">
                  <c:v>60.31</c:v>
                </c:pt>
                <c:pt idx="20">
                  <c:v>74.900000000000006</c:v>
                </c:pt>
                <c:pt idx="21">
                  <c:v>75.3</c:v>
                </c:pt>
                <c:pt idx="22">
                  <c:v>74.400000000000006</c:v>
                </c:pt>
                <c:pt idx="23">
                  <c:v>72.400000000000006</c:v>
                </c:pt>
                <c:pt idx="24">
                  <c:v>73.599999999999994</c:v>
                </c:pt>
                <c:pt idx="25">
                  <c:v>77.400000000000006</c:v>
                </c:pt>
                <c:pt idx="26">
                  <c:v>78.5</c:v>
                </c:pt>
                <c:pt idx="27">
                  <c:v>76.900000000000006</c:v>
                </c:pt>
                <c:pt idx="28">
                  <c:v>75.400000000000006</c:v>
                </c:pt>
                <c:pt idx="29">
                  <c:v>73.7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01-4818-9CDA-97932BDC0D0A}"/>
            </c:ext>
          </c:extLst>
        </c:ser>
        <c:ser>
          <c:idx val="3"/>
          <c:order val="3"/>
          <c:tx>
            <c:strRef>
              <c:f>'MazeComplete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'MazeComplete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56.4</c:v>
                </c:pt>
                <c:pt idx="6">
                  <c:v>56</c:v>
                </c:pt>
                <c:pt idx="7">
                  <c:v>55.5</c:v>
                </c:pt>
                <c:pt idx="8">
                  <c:v>53.7</c:v>
                </c:pt>
                <c:pt idx="9">
                  <c:v>53.4</c:v>
                </c:pt>
                <c:pt idx="10">
                  <c:v>59.7</c:v>
                </c:pt>
                <c:pt idx="11">
                  <c:v>60.5</c:v>
                </c:pt>
                <c:pt idx="12">
                  <c:v>61.7</c:v>
                </c:pt>
                <c:pt idx="13">
                  <c:v>59.1</c:v>
                </c:pt>
                <c:pt idx="14">
                  <c:v>59.2</c:v>
                </c:pt>
                <c:pt idx="15">
                  <c:v>75.099999999999994</c:v>
                </c:pt>
                <c:pt idx="16">
                  <c:v>79</c:v>
                </c:pt>
                <c:pt idx="17">
                  <c:v>75.599999999999994</c:v>
                </c:pt>
                <c:pt idx="18">
                  <c:v>72.7</c:v>
                </c:pt>
                <c:pt idx="19">
                  <c:v>75.099999999999994</c:v>
                </c:pt>
                <c:pt idx="20">
                  <c:v>78.599999999999994</c:v>
                </c:pt>
                <c:pt idx="21">
                  <c:v>80.400000000000006</c:v>
                </c:pt>
                <c:pt idx="22">
                  <c:v>78.099999999999994</c:v>
                </c:pt>
                <c:pt idx="23">
                  <c:v>76.900000000000006</c:v>
                </c:pt>
                <c:pt idx="24">
                  <c:v>77.7</c:v>
                </c:pt>
                <c:pt idx="25">
                  <c:v>78.5</c:v>
                </c:pt>
                <c:pt idx="26">
                  <c:v>80.2</c:v>
                </c:pt>
                <c:pt idx="27">
                  <c:v>78.2</c:v>
                </c:pt>
                <c:pt idx="28">
                  <c:v>76.7</c:v>
                </c:pt>
                <c:pt idx="29">
                  <c:v>77.599999999999994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01-4818-9CDA-97932BDC0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6B-49F5-A8B3-B738ED5C9E8D}"/>
            </c:ext>
          </c:extLst>
        </c:ser>
        <c:ser>
          <c:idx val="1"/>
          <c:order val="1"/>
          <c:tx>
            <c:strRef>
              <c:f>'MazeComplete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33.33</c:v>
                </c:pt>
                <c:pt idx="6">
                  <c:v>50</c:v>
                </c:pt>
                <c:pt idx="7">
                  <c:v>40</c:v>
                </c:pt>
                <c:pt idx="8">
                  <c:v>33.33</c:v>
                </c:pt>
                <c:pt idx="9">
                  <c:v>80</c:v>
                </c:pt>
                <c:pt idx="10">
                  <c:v>48.63</c:v>
                </c:pt>
                <c:pt idx="11">
                  <c:v>48.84</c:v>
                </c:pt>
                <c:pt idx="12">
                  <c:v>47.13</c:v>
                </c:pt>
                <c:pt idx="13">
                  <c:v>50.84</c:v>
                </c:pt>
                <c:pt idx="14">
                  <c:v>49.58</c:v>
                </c:pt>
                <c:pt idx="15">
                  <c:v>50.1</c:v>
                </c:pt>
                <c:pt idx="16">
                  <c:v>50.9</c:v>
                </c:pt>
                <c:pt idx="17">
                  <c:v>49.6</c:v>
                </c:pt>
                <c:pt idx="18">
                  <c:v>52.3</c:v>
                </c:pt>
                <c:pt idx="19">
                  <c:v>50.2</c:v>
                </c:pt>
                <c:pt idx="20">
                  <c:v>59.2</c:v>
                </c:pt>
                <c:pt idx="21">
                  <c:v>60</c:v>
                </c:pt>
                <c:pt idx="22">
                  <c:v>56.7</c:v>
                </c:pt>
                <c:pt idx="23">
                  <c:v>59</c:v>
                </c:pt>
                <c:pt idx="24">
                  <c:v>57.5</c:v>
                </c:pt>
                <c:pt idx="25">
                  <c:v>64.400000000000006</c:v>
                </c:pt>
                <c:pt idx="26">
                  <c:v>65.8</c:v>
                </c:pt>
                <c:pt idx="27">
                  <c:v>60.6</c:v>
                </c:pt>
                <c:pt idx="28">
                  <c:v>65.400000000000006</c:v>
                </c:pt>
                <c:pt idx="29">
                  <c:v>62.1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6B-49F5-A8B3-B738ED5C9E8D}"/>
            </c:ext>
          </c:extLst>
        </c:ser>
        <c:ser>
          <c:idx val="2"/>
          <c:order val="2"/>
          <c:tx>
            <c:strRef>
              <c:f>'MazeComplete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48.92</c:v>
                </c:pt>
                <c:pt idx="6">
                  <c:v>47.98</c:v>
                </c:pt>
                <c:pt idx="7">
                  <c:v>50.57</c:v>
                </c:pt>
                <c:pt idx="8">
                  <c:v>45.92</c:v>
                </c:pt>
                <c:pt idx="9">
                  <c:v>48.12</c:v>
                </c:pt>
                <c:pt idx="10">
                  <c:v>45.54</c:v>
                </c:pt>
                <c:pt idx="11">
                  <c:v>53.48</c:v>
                </c:pt>
                <c:pt idx="12">
                  <c:v>46.31</c:v>
                </c:pt>
                <c:pt idx="13">
                  <c:v>48.21</c:v>
                </c:pt>
                <c:pt idx="14">
                  <c:v>46.34</c:v>
                </c:pt>
                <c:pt idx="15">
                  <c:v>72.23</c:v>
                </c:pt>
                <c:pt idx="16">
                  <c:v>66.989999999999995</c:v>
                </c:pt>
                <c:pt idx="17">
                  <c:v>71.430000000000007</c:v>
                </c:pt>
                <c:pt idx="18">
                  <c:v>68.94</c:v>
                </c:pt>
                <c:pt idx="19">
                  <c:v>66.67</c:v>
                </c:pt>
                <c:pt idx="20">
                  <c:v>77.400000000000006</c:v>
                </c:pt>
                <c:pt idx="21">
                  <c:v>79.3</c:v>
                </c:pt>
                <c:pt idx="22">
                  <c:v>77.400000000000006</c:v>
                </c:pt>
                <c:pt idx="23">
                  <c:v>76.5</c:v>
                </c:pt>
                <c:pt idx="24">
                  <c:v>76.599999999999994</c:v>
                </c:pt>
                <c:pt idx="25">
                  <c:v>77.099999999999994</c:v>
                </c:pt>
                <c:pt idx="26">
                  <c:v>77.2</c:v>
                </c:pt>
                <c:pt idx="27">
                  <c:v>75.8</c:v>
                </c:pt>
                <c:pt idx="28">
                  <c:v>74.7</c:v>
                </c:pt>
                <c:pt idx="29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6B-49F5-A8B3-B738ED5C9E8D}"/>
            </c:ext>
          </c:extLst>
        </c:ser>
        <c:ser>
          <c:idx val="3"/>
          <c:order val="3"/>
          <c:tx>
            <c:strRef>
              <c:f>'MazeComplete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50.2</c:v>
                </c:pt>
                <c:pt idx="6">
                  <c:v>50.5</c:v>
                </c:pt>
                <c:pt idx="7">
                  <c:v>52.1</c:v>
                </c:pt>
                <c:pt idx="8">
                  <c:v>48.6</c:v>
                </c:pt>
                <c:pt idx="9">
                  <c:v>49.3</c:v>
                </c:pt>
                <c:pt idx="10">
                  <c:v>47.4</c:v>
                </c:pt>
                <c:pt idx="11">
                  <c:v>48.8</c:v>
                </c:pt>
                <c:pt idx="12">
                  <c:v>51.5</c:v>
                </c:pt>
                <c:pt idx="13">
                  <c:v>45.1</c:v>
                </c:pt>
                <c:pt idx="14">
                  <c:v>47.6</c:v>
                </c:pt>
                <c:pt idx="15">
                  <c:v>78.7</c:v>
                </c:pt>
                <c:pt idx="16">
                  <c:v>79.8</c:v>
                </c:pt>
                <c:pt idx="17">
                  <c:v>77.7</c:v>
                </c:pt>
                <c:pt idx="18">
                  <c:v>76.2</c:v>
                </c:pt>
                <c:pt idx="19">
                  <c:v>76.400000000000006</c:v>
                </c:pt>
                <c:pt idx="20">
                  <c:v>78.8</c:v>
                </c:pt>
                <c:pt idx="21">
                  <c:v>80.5</c:v>
                </c:pt>
                <c:pt idx="22">
                  <c:v>78.400000000000006</c:v>
                </c:pt>
                <c:pt idx="23">
                  <c:v>77.099999999999994</c:v>
                </c:pt>
                <c:pt idx="24">
                  <c:v>78.400000000000006</c:v>
                </c:pt>
                <c:pt idx="25">
                  <c:v>77.900000000000006</c:v>
                </c:pt>
                <c:pt idx="26">
                  <c:v>79.7</c:v>
                </c:pt>
                <c:pt idx="27">
                  <c:v>77.099999999999994</c:v>
                </c:pt>
                <c:pt idx="28">
                  <c:v>76.099999999999994</c:v>
                </c:pt>
                <c:pt idx="29">
                  <c:v>77.349999999999994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6B-49F5-A8B3-B738ED5C9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100</c:v>
                </c:pt>
                <c:pt idx="2">
                  <c:v>100</c:v>
                </c:pt>
                <c:pt idx="3">
                  <c:v>0</c:v>
                </c:pt>
                <c:pt idx="4">
                  <c:v>0</c:v>
                </c:pt>
                <c:pt idx="5">
                  <c:v>49.8</c:v>
                </c:pt>
                <c:pt idx="6">
                  <c:v>49.4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50.1</c:v>
                </c:pt>
                <c:pt idx="11">
                  <c:v>48.7</c:v>
                </c:pt>
                <c:pt idx="12">
                  <c:v>48.3</c:v>
                </c:pt>
                <c:pt idx="13">
                  <c:v>51</c:v>
                </c:pt>
                <c:pt idx="14">
                  <c:v>49.5</c:v>
                </c:pt>
                <c:pt idx="15">
                  <c:v>59.9</c:v>
                </c:pt>
                <c:pt idx="16">
                  <c:v>63.3</c:v>
                </c:pt>
                <c:pt idx="17">
                  <c:v>62.8</c:v>
                </c:pt>
                <c:pt idx="18">
                  <c:v>61.9</c:v>
                </c:pt>
                <c:pt idx="19">
                  <c:v>61.5</c:v>
                </c:pt>
                <c:pt idx="20">
                  <c:v>76.900000000000006</c:v>
                </c:pt>
                <c:pt idx="21">
                  <c:v>79.099999999999994</c:v>
                </c:pt>
                <c:pt idx="22">
                  <c:v>75.400000000000006</c:v>
                </c:pt>
                <c:pt idx="23">
                  <c:v>72.2</c:v>
                </c:pt>
                <c:pt idx="24">
                  <c:v>72.099999999999994</c:v>
                </c:pt>
                <c:pt idx="25">
                  <c:v>79.7</c:v>
                </c:pt>
                <c:pt idx="26">
                  <c:v>81.400000000000006</c:v>
                </c:pt>
                <c:pt idx="27">
                  <c:v>80.260000000000005</c:v>
                </c:pt>
                <c:pt idx="28">
                  <c:v>78.23</c:v>
                </c:pt>
                <c:pt idx="29">
                  <c:v>78.58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F-4517-A98E-091757F6BA0B}"/>
            </c:ext>
          </c:extLst>
        </c:ser>
        <c:ser>
          <c:idx val="1"/>
          <c:order val="1"/>
          <c:tx>
            <c:strRef>
              <c:f>'MazeComplete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Accuracy'!$E$148:$E$177</c:f>
              <c:numCache>
                <c:formatCode>General</c:formatCode>
                <c:ptCount val="30"/>
                <c:pt idx="0">
                  <c:v>51.5</c:v>
                </c:pt>
                <c:pt idx="1">
                  <c:v>51.9</c:v>
                </c:pt>
                <c:pt idx="2">
                  <c:v>52.3</c:v>
                </c:pt>
                <c:pt idx="3">
                  <c:v>54.6</c:v>
                </c:pt>
                <c:pt idx="4">
                  <c:v>52.8</c:v>
                </c:pt>
                <c:pt idx="5">
                  <c:v>49.8</c:v>
                </c:pt>
                <c:pt idx="6">
                  <c:v>49.5</c:v>
                </c:pt>
                <c:pt idx="7">
                  <c:v>47.9</c:v>
                </c:pt>
                <c:pt idx="8">
                  <c:v>51.4</c:v>
                </c:pt>
                <c:pt idx="9">
                  <c:v>50.7</c:v>
                </c:pt>
                <c:pt idx="10">
                  <c:v>49.8</c:v>
                </c:pt>
                <c:pt idx="11">
                  <c:v>49.5</c:v>
                </c:pt>
                <c:pt idx="12">
                  <c:v>47.9</c:v>
                </c:pt>
                <c:pt idx="13">
                  <c:v>51.4</c:v>
                </c:pt>
                <c:pt idx="14">
                  <c:v>50.7</c:v>
                </c:pt>
                <c:pt idx="15">
                  <c:v>46.7</c:v>
                </c:pt>
                <c:pt idx="16">
                  <c:v>46.2</c:v>
                </c:pt>
                <c:pt idx="17">
                  <c:v>45.1</c:v>
                </c:pt>
                <c:pt idx="18">
                  <c:v>48.3</c:v>
                </c:pt>
                <c:pt idx="19">
                  <c:v>47.4</c:v>
                </c:pt>
                <c:pt idx="20">
                  <c:v>49.3</c:v>
                </c:pt>
                <c:pt idx="21">
                  <c:v>49.5</c:v>
                </c:pt>
                <c:pt idx="22">
                  <c:v>48.1</c:v>
                </c:pt>
                <c:pt idx="23">
                  <c:v>51.1</c:v>
                </c:pt>
                <c:pt idx="24">
                  <c:v>49.6</c:v>
                </c:pt>
                <c:pt idx="25">
                  <c:v>49.5</c:v>
                </c:pt>
                <c:pt idx="26">
                  <c:v>50</c:v>
                </c:pt>
                <c:pt idx="27">
                  <c:v>47.9</c:v>
                </c:pt>
                <c:pt idx="28">
                  <c:v>51.7</c:v>
                </c:pt>
                <c:pt idx="29">
                  <c:v>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2F-4517-A98E-091757F6BA0B}"/>
            </c:ext>
          </c:extLst>
        </c:ser>
        <c:ser>
          <c:idx val="2"/>
          <c:order val="2"/>
          <c:tx>
            <c:strRef>
              <c:f>'MazeComplete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Accuracy'!$F$148:$F$177</c:f>
              <c:numCache>
                <c:formatCode>General</c:formatCode>
                <c:ptCount val="30"/>
                <c:pt idx="0">
                  <c:v>49.8</c:v>
                </c:pt>
                <c:pt idx="1">
                  <c:v>49.3</c:v>
                </c:pt>
                <c:pt idx="2">
                  <c:v>47.9</c:v>
                </c:pt>
                <c:pt idx="3">
                  <c:v>51.5</c:v>
                </c:pt>
                <c:pt idx="4">
                  <c:v>50.85</c:v>
                </c:pt>
                <c:pt idx="5">
                  <c:v>50.22</c:v>
                </c:pt>
                <c:pt idx="6">
                  <c:v>48.88</c:v>
                </c:pt>
                <c:pt idx="7">
                  <c:v>48.22</c:v>
                </c:pt>
                <c:pt idx="8">
                  <c:v>50.5</c:v>
                </c:pt>
                <c:pt idx="9">
                  <c:v>51.98</c:v>
                </c:pt>
                <c:pt idx="10">
                  <c:v>65.95</c:v>
                </c:pt>
                <c:pt idx="11">
                  <c:v>66</c:v>
                </c:pt>
                <c:pt idx="12">
                  <c:v>66.010000000000005</c:v>
                </c:pt>
                <c:pt idx="13">
                  <c:v>64.599999999999994</c:v>
                </c:pt>
                <c:pt idx="14">
                  <c:v>65.209999999999994</c:v>
                </c:pt>
                <c:pt idx="15">
                  <c:v>65.81</c:v>
                </c:pt>
                <c:pt idx="16">
                  <c:v>66.430000000000007</c:v>
                </c:pt>
                <c:pt idx="17">
                  <c:v>68.55</c:v>
                </c:pt>
                <c:pt idx="18">
                  <c:v>62.7</c:v>
                </c:pt>
                <c:pt idx="19">
                  <c:v>63.65</c:v>
                </c:pt>
                <c:pt idx="20">
                  <c:v>75.900000000000006</c:v>
                </c:pt>
                <c:pt idx="21">
                  <c:v>77</c:v>
                </c:pt>
                <c:pt idx="22">
                  <c:v>75.900000000000006</c:v>
                </c:pt>
                <c:pt idx="23">
                  <c:v>73.599999999999994</c:v>
                </c:pt>
                <c:pt idx="24">
                  <c:v>74.099999999999994</c:v>
                </c:pt>
                <c:pt idx="25">
                  <c:v>77.5</c:v>
                </c:pt>
                <c:pt idx="26">
                  <c:v>77.7</c:v>
                </c:pt>
                <c:pt idx="27">
                  <c:v>76.7</c:v>
                </c:pt>
                <c:pt idx="28">
                  <c:v>75.7</c:v>
                </c:pt>
                <c:pt idx="29">
                  <c:v>73.599999999999994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2F-4517-A98E-091757F6BA0B}"/>
            </c:ext>
          </c:extLst>
        </c:ser>
        <c:ser>
          <c:idx val="3"/>
          <c:order val="3"/>
          <c:tx>
            <c:strRef>
              <c:f>'MazeComplete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49.8</c:v>
                </c:pt>
                <c:pt idx="6">
                  <c:v>50.2</c:v>
                </c:pt>
                <c:pt idx="7">
                  <c:v>51.7</c:v>
                </c:pt>
                <c:pt idx="8">
                  <c:v>48.6</c:v>
                </c:pt>
                <c:pt idx="9">
                  <c:v>49.2</c:v>
                </c:pt>
                <c:pt idx="10">
                  <c:v>53.9</c:v>
                </c:pt>
                <c:pt idx="11">
                  <c:v>55.1</c:v>
                </c:pt>
                <c:pt idx="12">
                  <c:v>55.6</c:v>
                </c:pt>
                <c:pt idx="13">
                  <c:v>54.1</c:v>
                </c:pt>
                <c:pt idx="14">
                  <c:v>55.2</c:v>
                </c:pt>
                <c:pt idx="15">
                  <c:v>76.2</c:v>
                </c:pt>
                <c:pt idx="16">
                  <c:v>77.900000000000006</c:v>
                </c:pt>
                <c:pt idx="17">
                  <c:v>76.8</c:v>
                </c:pt>
                <c:pt idx="18">
                  <c:v>72.400000000000006</c:v>
                </c:pt>
                <c:pt idx="19">
                  <c:v>75.7</c:v>
                </c:pt>
                <c:pt idx="20">
                  <c:v>78.8</c:v>
                </c:pt>
                <c:pt idx="21">
                  <c:v>80.400000000000006</c:v>
                </c:pt>
                <c:pt idx="22">
                  <c:v>78.599999999999994</c:v>
                </c:pt>
                <c:pt idx="23">
                  <c:v>77.099999999999994</c:v>
                </c:pt>
                <c:pt idx="24">
                  <c:v>78.3</c:v>
                </c:pt>
                <c:pt idx="25">
                  <c:v>77.2</c:v>
                </c:pt>
                <c:pt idx="26">
                  <c:v>78.2</c:v>
                </c:pt>
                <c:pt idx="27">
                  <c:v>76</c:v>
                </c:pt>
                <c:pt idx="28">
                  <c:v>75.3</c:v>
                </c:pt>
                <c:pt idx="29">
                  <c:v>76.5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2F-4517-A98E-091757F6B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Accuracy'!$D$184:$D$213</c:f>
              <c:numCache>
                <c:formatCode>General</c:formatCode>
                <c:ptCount val="30"/>
                <c:pt idx="0">
                  <c:v>47.73</c:v>
                </c:pt>
                <c:pt idx="1">
                  <c:v>44.71</c:v>
                </c:pt>
                <c:pt idx="2">
                  <c:v>38.89</c:v>
                </c:pt>
                <c:pt idx="3">
                  <c:v>40.14</c:v>
                </c:pt>
                <c:pt idx="4">
                  <c:v>38.94</c:v>
                </c:pt>
                <c:pt idx="5">
                  <c:v>53.38</c:v>
                </c:pt>
                <c:pt idx="6">
                  <c:v>48.51</c:v>
                </c:pt>
                <c:pt idx="7">
                  <c:v>50.16</c:v>
                </c:pt>
                <c:pt idx="8">
                  <c:v>52.93</c:v>
                </c:pt>
                <c:pt idx="9">
                  <c:v>49.27</c:v>
                </c:pt>
                <c:pt idx="10">
                  <c:v>51.53</c:v>
                </c:pt>
                <c:pt idx="11">
                  <c:v>52.22</c:v>
                </c:pt>
                <c:pt idx="12">
                  <c:v>51</c:v>
                </c:pt>
                <c:pt idx="13">
                  <c:v>51.54</c:v>
                </c:pt>
                <c:pt idx="14">
                  <c:v>52.4</c:v>
                </c:pt>
                <c:pt idx="15">
                  <c:v>53.9</c:v>
                </c:pt>
                <c:pt idx="16">
                  <c:v>61.93</c:v>
                </c:pt>
                <c:pt idx="17">
                  <c:v>59.42</c:v>
                </c:pt>
                <c:pt idx="18">
                  <c:v>60.56</c:v>
                </c:pt>
                <c:pt idx="19">
                  <c:v>57.38</c:v>
                </c:pt>
                <c:pt idx="20">
                  <c:v>51.25</c:v>
                </c:pt>
                <c:pt idx="21">
                  <c:v>68.17</c:v>
                </c:pt>
                <c:pt idx="22">
                  <c:v>67.52</c:v>
                </c:pt>
                <c:pt idx="23">
                  <c:v>60.2</c:v>
                </c:pt>
                <c:pt idx="24">
                  <c:v>58.65</c:v>
                </c:pt>
                <c:pt idx="25">
                  <c:v>53.7</c:v>
                </c:pt>
                <c:pt idx="26">
                  <c:v>69.33</c:v>
                </c:pt>
                <c:pt idx="27">
                  <c:v>71.78</c:v>
                </c:pt>
                <c:pt idx="28">
                  <c:v>73.22</c:v>
                </c:pt>
                <c:pt idx="29">
                  <c:v>69.88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B7-4D29-9F1E-331A4BBE2C3C}"/>
            </c:ext>
          </c:extLst>
        </c:ser>
        <c:ser>
          <c:idx val="1"/>
          <c:order val="1"/>
          <c:tx>
            <c:strRef>
              <c:f>'MazeComplete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Accuracy'!$E$184:$E$213</c:f>
              <c:numCache>
                <c:formatCode>General</c:formatCode>
                <c:ptCount val="30"/>
                <c:pt idx="0">
                  <c:v>47.1</c:v>
                </c:pt>
                <c:pt idx="1">
                  <c:v>47.1</c:v>
                </c:pt>
                <c:pt idx="2">
                  <c:v>49.55</c:v>
                </c:pt>
                <c:pt idx="3">
                  <c:v>47</c:v>
                </c:pt>
                <c:pt idx="4">
                  <c:v>44.64</c:v>
                </c:pt>
                <c:pt idx="5">
                  <c:v>53.5</c:v>
                </c:pt>
                <c:pt idx="6">
                  <c:v>52.6</c:v>
                </c:pt>
                <c:pt idx="7">
                  <c:v>50.1</c:v>
                </c:pt>
                <c:pt idx="8">
                  <c:v>53.6</c:v>
                </c:pt>
                <c:pt idx="9">
                  <c:v>54.2</c:v>
                </c:pt>
                <c:pt idx="10">
                  <c:v>56.8</c:v>
                </c:pt>
                <c:pt idx="11">
                  <c:v>55.8</c:v>
                </c:pt>
                <c:pt idx="12">
                  <c:v>53.2</c:v>
                </c:pt>
                <c:pt idx="13">
                  <c:v>55.2</c:v>
                </c:pt>
                <c:pt idx="14">
                  <c:v>58.4</c:v>
                </c:pt>
                <c:pt idx="15">
                  <c:v>55.06</c:v>
                </c:pt>
                <c:pt idx="16">
                  <c:v>56.3</c:v>
                </c:pt>
                <c:pt idx="17">
                  <c:v>52.91</c:v>
                </c:pt>
                <c:pt idx="18">
                  <c:v>53.41</c:v>
                </c:pt>
                <c:pt idx="19">
                  <c:v>58.82</c:v>
                </c:pt>
                <c:pt idx="20">
                  <c:v>55.9</c:v>
                </c:pt>
                <c:pt idx="21">
                  <c:v>61</c:v>
                </c:pt>
                <c:pt idx="22">
                  <c:v>55.2</c:v>
                </c:pt>
                <c:pt idx="23">
                  <c:v>55</c:v>
                </c:pt>
                <c:pt idx="24">
                  <c:v>57.4</c:v>
                </c:pt>
                <c:pt idx="25">
                  <c:v>60</c:v>
                </c:pt>
                <c:pt idx="26">
                  <c:v>65.400000000000006</c:v>
                </c:pt>
                <c:pt idx="27">
                  <c:v>59.8</c:v>
                </c:pt>
                <c:pt idx="28">
                  <c:v>59</c:v>
                </c:pt>
                <c:pt idx="29">
                  <c:v>60.96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B7-4D29-9F1E-331A4BBE2C3C}"/>
            </c:ext>
          </c:extLst>
        </c:ser>
        <c:ser>
          <c:idx val="2"/>
          <c:order val="2"/>
          <c:tx>
            <c:strRef>
              <c:f>'MazeComplete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Accuracy'!$F$184:$F$213</c:f>
              <c:numCache>
                <c:formatCode>General</c:formatCode>
                <c:ptCount val="30"/>
                <c:pt idx="0">
                  <c:v>52.91</c:v>
                </c:pt>
                <c:pt idx="1">
                  <c:v>49.09</c:v>
                </c:pt>
                <c:pt idx="2">
                  <c:v>48.4</c:v>
                </c:pt>
                <c:pt idx="3">
                  <c:v>52.66</c:v>
                </c:pt>
                <c:pt idx="4">
                  <c:v>52.3</c:v>
                </c:pt>
                <c:pt idx="5">
                  <c:v>56.27</c:v>
                </c:pt>
                <c:pt idx="6">
                  <c:v>48.27</c:v>
                </c:pt>
                <c:pt idx="7">
                  <c:v>51</c:v>
                </c:pt>
                <c:pt idx="8">
                  <c:v>49.27</c:v>
                </c:pt>
                <c:pt idx="9">
                  <c:v>51.48</c:v>
                </c:pt>
                <c:pt idx="10">
                  <c:v>56.8</c:v>
                </c:pt>
                <c:pt idx="11">
                  <c:v>58.6</c:v>
                </c:pt>
                <c:pt idx="12">
                  <c:v>59.26</c:v>
                </c:pt>
                <c:pt idx="13">
                  <c:v>58.2</c:v>
                </c:pt>
                <c:pt idx="14">
                  <c:v>58.5</c:v>
                </c:pt>
                <c:pt idx="15">
                  <c:v>67.3</c:v>
                </c:pt>
                <c:pt idx="16">
                  <c:v>69.3</c:v>
                </c:pt>
                <c:pt idx="17">
                  <c:v>68</c:v>
                </c:pt>
                <c:pt idx="18">
                  <c:v>67.67</c:v>
                </c:pt>
                <c:pt idx="19">
                  <c:v>67.8</c:v>
                </c:pt>
                <c:pt idx="20">
                  <c:v>67.5</c:v>
                </c:pt>
                <c:pt idx="21">
                  <c:v>69.099999999999994</c:v>
                </c:pt>
                <c:pt idx="22">
                  <c:v>68</c:v>
                </c:pt>
                <c:pt idx="23">
                  <c:v>67.3</c:v>
                </c:pt>
                <c:pt idx="24">
                  <c:v>67.599999999999994</c:v>
                </c:pt>
                <c:pt idx="25">
                  <c:v>71.7</c:v>
                </c:pt>
                <c:pt idx="26">
                  <c:v>72.3</c:v>
                </c:pt>
                <c:pt idx="27">
                  <c:v>70.400000000000006</c:v>
                </c:pt>
                <c:pt idx="28">
                  <c:v>71</c:v>
                </c:pt>
                <c:pt idx="29">
                  <c:v>70.099999999999994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B7-4D29-9F1E-331A4BBE2C3C}"/>
            </c:ext>
          </c:extLst>
        </c:ser>
        <c:ser>
          <c:idx val="3"/>
          <c:order val="3"/>
          <c:tx>
            <c:strRef>
              <c:f>'MazeComplete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Accuracy'!$G$184:$G$213</c:f>
              <c:numCache>
                <c:formatCode>General</c:formatCode>
                <c:ptCount val="30"/>
                <c:pt idx="0">
                  <c:v>59.26</c:v>
                </c:pt>
                <c:pt idx="1">
                  <c:v>56.82</c:v>
                </c:pt>
                <c:pt idx="2">
                  <c:v>66.67</c:v>
                </c:pt>
                <c:pt idx="3">
                  <c:v>50.94</c:v>
                </c:pt>
                <c:pt idx="4">
                  <c:v>46.67</c:v>
                </c:pt>
                <c:pt idx="5">
                  <c:v>64.760000000000005</c:v>
                </c:pt>
                <c:pt idx="6">
                  <c:v>64.84</c:v>
                </c:pt>
                <c:pt idx="7">
                  <c:v>64.260000000000005</c:v>
                </c:pt>
                <c:pt idx="8">
                  <c:v>64.849999999999994</c:v>
                </c:pt>
                <c:pt idx="9">
                  <c:v>64.55</c:v>
                </c:pt>
                <c:pt idx="10">
                  <c:v>67.8</c:v>
                </c:pt>
                <c:pt idx="11">
                  <c:v>70.16</c:v>
                </c:pt>
                <c:pt idx="12">
                  <c:v>66.55</c:v>
                </c:pt>
                <c:pt idx="13">
                  <c:v>70.48</c:v>
                </c:pt>
                <c:pt idx="14">
                  <c:v>68.739999999999995</c:v>
                </c:pt>
                <c:pt idx="15">
                  <c:v>75.540000000000006</c:v>
                </c:pt>
                <c:pt idx="16">
                  <c:v>76.28</c:v>
                </c:pt>
                <c:pt idx="17">
                  <c:v>73.290000000000006</c:v>
                </c:pt>
                <c:pt idx="18">
                  <c:v>73.56</c:v>
                </c:pt>
                <c:pt idx="19">
                  <c:v>73.680000000000007</c:v>
                </c:pt>
                <c:pt idx="20">
                  <c:v>57.68</c:v>
                </c:pt>
                <c:pt idx="21">
                  <c:v>63.03</c:v>
                </c:pt>
                <c:pt idx="22">
                  <c:v>59.1</c:v>
                </c:pt>
                <c:pt idx="23">
                  <c:v>65.17</c:v>
                </c:pt>
                <c:pt idx="24">
                  <c:v>61.63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B7-4D29-9F1E-331A4BBE2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MazeComplete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'MazeComplete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Accuracy'!$D$220:$D$249</c:f>
              <c:numCache>
                <c:formatCode>General</c:formatCode>
                <c:ptCount val="30"/>
                <c:pt idx="0">
                  <c:v>46.64</c:v>
                </c:pt>
                <c:pt idx="1">
                  <c:v>43.37</c:v>
                </c:pt>
                <c:pt idx="2">
                  <c:v>50.43</c:v>
                </c:pt>
                <c:pt idx="3">
                  <c:v>50.79</c:v>
                </c:pt>
                <c:pt idx="4">
                  <c:v>35.71</c:v>
                </c:pt>
                <c:pt idx="5">
                  <c:v>52.05</c:v>
                </c:pt>
                <c:pt idx="6">
                  <c:v>47.89</c:v>
                </c:pt>
                <c:pt idx="7">
                  <c:v>40.98</c:v>
                </c:pt>
                <c:pt idx="8">
                  <c:v>56.52</c:v>
                </c:pt>
                <c:pt idx="9">
                  <c:v>51.47</c:v>
                </c:pt>
                <c:pt idx="10">
                  <c:v>50</c:v>
                </c:pt>
                <c:pt idx="11">
                  <c:v>55.77</c:v>
                </c:pt>
                <c:pt idx="12">
                  <c:v>51.47</c:v>
                </c:pt>
                <c:pt idx="13">
                  <c:v>50</c:v>
                </c:pt>
                <c:pt idx="14">
                  <c:v>46.88</c:v>
                </c:pt>
                <c:pt idx="15">
                  <c:v>36.36</c:v>
                </c:pt>
                <c:pt idx="16">
                  <c:v>52</c:v>
                </c:pt>
                <c:pt idx="17">
                  <c:v>43.75</c:v>
                </c:pt>
                <c:pt idx="18">
                  <c:v>48.15</c:v>
                </c:pt>
                <c:pt idx="19">
                  <c:v>72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D-4378-982E-BC0964FF45F4}"/>
            </c:ext>
          </c:extLst>
        </c:ser>
        <c:ser>
          <c:idx val="1"/>
          <c:order val="1"/>
          <c:tx>
            <c:strRef>
              <c:f>'MazeComplete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Accuracy'!$E$220:$E$249</c:f>
              <c:numCache>
                <c:formatCode>General</c:formatCode>
                <c:ptCount val="30"/>
                <c:pt idx="0">
                  <c:v>55.88</c:v>
                </c:pt>
                <c:pt idx="1">
                  <c:v>56.71</c:v>
                </c:pt>
                <c:pt idx="2">
                  <c:v>56.49</c:v>
                </c:pt>
                <c:pt idx="3">
                  <c:v>55.48</c:v>
                </c:pt>
                <c:pt idx="4">
                  <c:v>59.38</c:v>
                </c:pt>
                <c:pt idx="5">
                  <c:v>65.650000000000006</c:v>
                </c:pt>
                <c:pt idx="6">
                  <c:v>66.94</c:v>
                </c:pt>
                <c:pt idx="7">
                  <c:v>65.02</c:v>
                </c:pt>
                <c:pt idx="8">
                  <c:v>64.36</c:v>
                </c:pt>
                <c:pt idx="9">
                  <c:v>68.63</c:v>
                </c:pt>
                <c:pt idx="10">
                  <c:v>65.489999999999995</c:v>
                </c:pt>
                <c:pt idx="11">
                  <c:v>66.5</c:v>
                </c:pt>
                <c:pt idx="12">
                  <c:v>62.39</c:v>
                </c:pt>
                <c:pt idx="13">
                  <c:v>70.12</c:v>
                </c:pt>
                <c:pt idx="14">
                  <c:v>66.52</c:v>
                </c:pt>
                <c:pt idx="15">
                  <c:v>61.19</c:v>
                </c:pt>
                <c:pt idx="16">
                  <c:v>61.94</c:v>
                </c:pt>
                <c:pt idx="17">
                  <c:v>55.08</c:v>
                </c:pt>
                <c:pt idx="18">
                  <c:v>65.98</c:v>
                </c:pt>
                <c:pt idx="19">
                  <c:v>56.96</c:v>
                </c:pt>
                <c:pt idx="20">
                  <c:v>52.76</c:v>
                </c:pt>
                <c:pt idx="21">
                  <c:v>56.88</c:v>
                </c:pt>
                <c:pt idx="22">
                  <c:v>55.5</c:v>
                </c:pt>
                <c:pt idx="23">
                  <c:v>51.34</c:v>
                </c:pt>
                <c:pt idx="24">
                  <c:v>54.69</c:v>
                </c:pt>
                <c:pt idx="25">
                  <c:v>50.7</c:v>
                </c:pt>
                <c:pt idx="26">
                  <c:v>60.61</c:v>
                </c:pt>
                <c:pt idx="27">
                  <c:v>57.04</c:v>
                </c:pt>
                <c:pt idx="28">
                  <c:v>54.93</c:v>
                </c:pt>
                <c:pt idx="29">
                  <c:v>50.79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D-4378-982E-BC0964FF45F4}"/>
            </c:ext>
          </c:extLst>
        </c:ser>
        <c:ser>
          <c:idx val="2"/>
          <c:order val="2"/>
          <c:tx>
            <c:strRef>
              <c:f>'MazeComplete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Accuracy'!$F$220:$F$249</c:f>
              <c:numCache>
                <c:formatCode>General</c:formatCode>
                <c:ptCount val="30"/>
                <c:pt idx="0">
                  <c:v>50.1</c:v>
                </c:pt>
                <c:pt idx="1">
                  <c:v>49.8</c:v>
                </c:pt>
                <c:pt idx="2">
                  <c:v>48.38</c:v>
                </c:pt>
                <c:pt idx="3">
                  <c:v>52.03</c:v>
                </c:pt>
                <c:pt idx="4">
                  <c:v>51.28</c:v>
                </c:pt>
                <c:pt idx="5">
                  <c:v>51.52</c:v>
                </c:pt>
                <c:pt idx="6">
                  <c:v>52.31</c:v>
                </c:pt>
                <c:pt idx="7">
                  <c:v>51.91</c:v>
                </c:pt>
                <c:pt idx="8">
                  <c:v>46.19</c:v>
                </c:pt>
                <c:pt idx="9">
                  <c:v>51.16</c:v>
                </c:pt>
                <c:pt idx="10">
                  <c:v>51.94</c:v>
                </c:pt>
                <c:pt idx="11">
                  <c:v>47.55</c:v>
                </c:pt>
                <c:pt idx="12">
                  <c:v>50.1</c:v>
                </c:pt>
                <c:pt idx="13">
                  <c:v>49.82</c:v>
                </c:pt>
                <c:pt idx="14">
                  <c:v>51.57</c:v>
                </c:pt>
                <c:pt idx="15">
                  <c:v>51.6</c:v>
                </c:pt>
                <c:pt idx="16">
                  <c:v>54.35</c:v>
                </c:pt>
                <c:pt idx="17">
                  <c:v>47.51</c:v>
                </c:pt>
                <c:pt idx="18">
                  <c:v>49.04</c:v>
                </c:pt>
                <c:pt idx="19">
                  <c:v>48.91</c:v>
                </c:pt>
                <c:pt idx="20">
                  <c:v>51.49</c:v>
                </c:pt>
                <c:pt idx="21">
                  <c:v>51.1</c:v>
                </c:pt>
                <c:pt idx="22">
                  <c:v>50.38</c:v>
                </c:pt>
                <c:pt idx="23">
                  <c:v>47.5</c:v>
                </c:pt>
                <c:pt idx="24">
                  <c:v>54.02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BD-4378-982E-BC0964FF45F4}"/>
            </c:ext>
          </c:extLst>
        </c:ser>
        <c:ser>
          <c:idx val="3"/>
          <c:order val="3"/>
          <c:tx>
            <c:strRef>
              <c:f>'MazeComplete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'MazeComplete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48.99</c:v>
                </c:pt>
                <c:pt idx="6">
                  <c:v>49.86</c:v>
                </c:pt>
                <c:pt idx="7">
                  <c:v>54.74</c:v>
                </c:pt>
                <c:pt idx="8">
                  <c:v>48.88</c:v>
                </c:pt>
                <c:pt idx="9">
                  <c:v>47.65</c:v>
                </c:pt>
                <c:pt idx="10">
                  <c:v>55</c:v>
                </c:pt>
                <c:pt idx="11">
                  <c:v>53.48</c:v>
                </c:pt>
                <c:pt idx="12">
                  <c:v>49.73</c:v>
                </c:pt>
                <c:pt idx="13">
                  <c:v>48.6</c:v>
                </c:pt>
                <c:pt idx="14">
                  <c:v>46.07</c:v>
                </c:pt>
                <c:pt idx="15">
                  <c:v>51.92</c:v>
                </c:pt>
                <c:pt idx="16">
                  <c:v>48.94</c:v>
                </c:pt>
                <c:pt idx="17">
                  <c:v>40.380000000000003</c:v>
                </c:pt>
                <c:pt idx="18">
                  <c:v>49.23</c:v>
                </c:pt>
                <c:pt idx="19">
                  <c:v>50.91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0BD-4378-982E-BC0964FF4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MazeSolve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58.22</c:v>
                </c:pt>
                <c:pt idx="16">
                  <c:v>53.92</c:v>
                </c:pt>
                <c:pt idx="17">
                  <c:v>60.31</c:v>
                </c:pt>
                <c:pt idx="18">
                  <c:v>56.88</c:v>
                </c:pt>
                <c:pt idx="19">
                  <c:v>60.28</c:v>
                </c:pt>
                <c:pt idx="20">
                  <c:v>51.9</c:v>
                </c:pt>
                <c:pt idx="21">
                  <c:v>50.05</c:v>
                </c:pt>
                <c:pt idx="22">
                  <c:v>51.86</c:v>
                </c:pt>
                <c:pt idx="23">
                  <c:v>51.91</c:v>
                </c:pt>
                <c:pt idx="24">
                  <c:v>49.66</c:v>
                </c:pt>
                <c:pt idx="25">
                  <c:v>51.17</c:v>
                </c:pt>
                <c:pt idx="26">
                  <c:v>51.72</c:v>
                </c:pt>
                <c:pt idx="27">
                  <c:v>51.68</c:v>
                </c:pt>
                <c:pt idx="28">
                  <c:v>52.17</c:v>
                </c:pt>
                <c:pt idx="29">
                  <c:v>50.21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D-46C1-A205-609A1B386E1C}"/>
            </c:ext>
          </c:extLst>
        </c:ser>
        <c:ser>
          <c:idx val="1"/>
          <c:order val="1"/>
          <c:tx>
            <c:strRef>
              <c:f>'MazeSolve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Accuracy'!$E$4:$E$33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53.01</c:v>
                </c:pt>
                <c:pt idx="11">
                  <c:v>55.46</c:v>
                </c:pt>
                <c:pt idx="12">
                  <c:v>51.02</c:v>
                </c:pt>
                <c:pt idx="13">
                  <c:v>50.17</c:v>
                </c:pt>
                <c:pt idx="14">
                  <c:v>47.81</c:v>
                </c:pt>
                <c:pt idx="15">
                  <c:v>55.92</c:v>
                </c:pt>
                <c:pt idx="16">
                  <c:v>54.61</c:v>
                </c:pt>
                <c:pt idx="17">
                  <c:v>54.44</c:v>
                </c:pt>
                <c:pt idx="18">
                  <c:v>52.31</c:v>
                </c:pt>
                <c:pt idx="19">
                  <c:v>53.72</c:v>
                </c:pt>
                <c:pt idx="20">
                  <c:v>57.82</c:v>
                </c:pt>
                <c:pt idx="21">
                  <c:v>58.42</c:v>
                </c:pt>
                <c:pt idx="22">
                  <c:v>58.86</c:v>
                </c:pt>
                <c:pt idx="23">
                  <c:v>55.16</c:v>
                </c:pt>
                <c:pt idx="24">
                  <c:v>56.76</c:v>
                </c:pt>
                <c:pt idx="25">
                  <c:v>60.2</c:v>
                </c:pt>
                <c:pt idx="26">
                  <c:v>60.4</c:v>
                </c:pt>
                <c:pt idx="27">
                  <c:v>57.7</c:v>
                </c:pt>
                <c:pt idx="28">
                  <c:v>57.8</c:v>
                </c:pt>
                <c:pt idx="29">
                  <c:v>56.56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0D-46C1-A205-609A1B386E1C}"/>
            </c:ext>
          </c:extLst>
        </c:ser>
        <c:ser>
          <c:idx val="2"/>
          <c:order val="2"/>
          <c:tx>
            <c:strRef>
              <c:f>'MazeSolve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Accuracy'!$F$4:$F$33</c:f>
              <c:numCache>
                <c:formatCode>General</c:formatCode>
                <c:ptCount val="30"/>
                <c:pt idx="0">
                  <c:v>50.6</c:v>
                </c:pt>
                <c:pt idx="1">
                  <c:v>50.5</c:v>
                </c:pt>
                <c:pt idx="2">
                  <c:v>51.4</c:v>
                </c:pt>
                <c:pt idx="3">
                  <c:v>49.3</c:v>
                </c:pt>
                <c:pt idx="4">
                  <c:v>52.1</c:v>
                </c:pt>
                <c:pt idx="5">
                  <c:v>49.8</c:v>
                </c:pt>
                <c:pt idx="6">
                  <c:v>49.5</c:v>
                </c:pt>
                <c:pt idx="7">
                  <c:v>49.1</c:v>
                </c:pt>
                <c:pt idx="8">
                  <c:v>50.9</c:v>
                </c:pt>
                <c:pt idx="9">
                  <c:v>48.4</c:v>
                </c:pt>
                <c:pt idx="10">
                  <c:v>50.5</c:v>
                </c:pt>
                <c:pt idx="11">
                  <c:v>50.2</c:v>
                </c:pt>
                <c:pt idx="12">
                  <c:v>51.5</c:v>
                </c:pt>
                <c:pt idx="13">
                  <c:v>49.6</c:v>
                </c:pt>
                <c:pt idx="14">
                  <c:v>51.9</c:v>
                </c:pt>
                <c:pt idx="15">
                  <c:v>49.3</c:v>
                </c:pt>
                <c:pt idx="16">
                  <c:v>52.1</c:v>
                </c:pt>
                <c:pt idx="17">
                  <c:v>51.3</c:v>
                </c:pt>
                <c:pt idx="18">
                  <c:v>51.4</c:v>
                </c:pt>
                <c:pt idx="19">
                  <c:v>51.8</c:v>
                </c:pt>
                <c:pt idx="20">
                  <c:v>58.4</c:v>
                </c:pt>
                <c:pt idx="21">
                  <c:v>56.1</c:v>
                </c:pt>
                <c:pt idx="22">
                  <c:v>57.8</c:v>
                </c:pt>
                <c:pt idx="23">
                  <c:v>56.7</c:v>
                </c:pt>
                <c:pt idx="24">
                  <c:v>56.5</c:v>
                </c:pt>
                <c:pt idx="25">
                  <c:v>58.5</c:v>
                </c:pt>
                <c:pt idx="26">
                  <c:v>57.3</c:v>
                </c:pt>
                <c:pt idx="27">
                  <c:v>58.9</c:v>
                </c:pt>
                <c:pt idx="28">
                  <c:v>55.8</c:v>
                </c:pt>
                <c:pt idx="29">
                  <c:v>55.7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0D-46C1-A205-609A1B386E1C}"/>
            </c:ext>
          </c:extLst>
        </c:ser>
        <c:ser>
          <c:idx val="3"/>
          <c:order val="3"/>
          <c:tx>
            <c:strRef>
              <c:f>'MazeSolve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Accuracy'!$G$4:$G$33</c:f>
              <c:numCache>
                <c:formatCode>General</c:formatCode>
                <c:ptCount val="30"/>
                <c:pt idx="0">
                  <c:v>50.6</c:v>
                </c:pt>
                <c:pt idx="1">
                  <c:v>50.5</c:v>
                </c:pt>
                <c:pt idx="2">
                  <c:v>51.4</c:v>
                </c:pt>
                <c:pt idx="3">
                  <c:v>49.4</c:v>
                </c:pt>
                <c:pt idx="4">
                  <c:v>52.1</c:v>
                </c:pt>
                <c:pt idx="5">
                  <c:v>48.7</c:v>
                </c:pt>
                <c:pt idx="6">
                  <c:v>49.3</c:v>
                </c:pt>
                <c:pt idx="7">
                  <c:v>48.2</c:v>
                </c:pt>
                <c:pt idx="8">
                  <c:v>48.3</c:v>
                </c:pt>
                <c:pt idx="9">
                  <c:v>48.7</c:v>
                </c:pt>
                <c:pt idx="10">
                  <c:v>50.6</c:v>
                </c:pt>
                <c:pt idx="11">
                  <c:v>50.5</c:v>
                </c:pt>
                <c:pt idx="12">
                  <c:v>51.4</c:v>
                </c:pt>
                <c:pt idx="13">
                  <c:v>49.4</c:v>
                </c:pt>
                <c:pt idx="14">
                  <c:v>52.1</c:v>
                </c:pt>
                <c:pt idx="15">
                  <c:v>51.8</c:v>
                </c:pt>
                <c:pt idx="16">
                  <c:v>52.3</c:v>
                </c:pt>
                <c:pt idx="17">
                  <c:v>52.9</c:v>
                </c:pt>
                <c:pt idx="18">
                  <c:v>51</c:v>
                </c:pt>
                <c:pt idx="19">
                  <c:v>50.3</c:v>
                </c:pt>
                <c:pt idx="20">
                  <c:v>49.2</c:v>
                </c:pt>
                <c:pt idx="21">
                  <c:v>49.5</c:v>
                </c:pt>
                <c:pt idx="22">
                  <c:v>49</c:v>
                </c:pt>
                <c:pt idx="23">
                  <c:v>49.6</c:v>
                </c:pt>
                <c:pt idx="24">
                  <c:v>50</c:v>
                </c:pt>
                <c:pt idx="25">
                  <c:v>54.8</c:v>
                </c:pt>
                <c:pt idx="26">
                  <c:v>50.9</c:v>
                </c:pt>
                <c:pt idx="27">
                  <c:v>55.8</c:v>
                </c:pt>
                <c:pt idx="28">
                  <c:v>52.3</c:v>
                </c:pt>
                <c:pt idx="29">
                  <c:v>51.4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0D-46C1-A205-609A1B386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Accuracy'!$D$40:$D$69</c:f>
              <c:numCache>
                <c:formatCode>General</c:formatCode>
                <c:ptCount val="30"/>
                <c:pt idx="0">
                  <c:v>51.95</c:v>
                </c:pt>
                <c:pt idx="1">
                  <c:v>53.56</c:v>
                </c:pt>
                <c:pt idx="2">
                  <c:v>55.96</c:v>
                </c:pt>
                <c:pt idx="3">
                  <c:v>56.2</c:v>
                </c:pt>
                <c:pt idx="4">
                  <c:v>55.77</c:v>
                </c:pt>
                <c:pt idx="5">
                  <c:v>62.8</c:v>
                </c:pt>
                <c:pt idx="6">
                  <c:v>63.7</c:v>
                </c:pt>
                <c:pt idx="7">
                  <c:v>60.86</c:v>
                </c:pt>
                <c:pt idx="8">
                  <c:v>62.6</c:v>
                </c:pt>
                <c:pt idx="9">
                  <c:v>60.16</c:v>
                </c:pt>
                <c:pt idx="10">
                  <c:v>51.75</c:v>
                </c:pt>
                <c:pt idx="11">
                  <c:v>51.1</c:v>
                </c:pt>
                <c:pt idx="12">
                  <c:v>50.59</c:v>
                </c:pt>
                <c:pt idx="13">
                  <c:v>52.4</c:v>
                </c:pt>
                <c:pt idx="14">
                  <c:v>49.8</c:v>
                </c:pt>
                <c:pt idx="15">
                  <c:v>57.52</c:v>
                </c:pt>
                <c:pt idx="16">
                  <c:v>58.76</c:v>
                </c:pt>
                <c:pt idx="17">
                  <c:v>60.1</c:v>
                </c:pt>
                <c:pt idx="18">
                  <c:v>59.6</c:v>
                </c:pt>
                <c:pt idx="19">
                  <c:v>59.5</c:v>
                </c:pt>
                <c:pt idx="20">
                  <c:v>68.8</c:v>
                </c:pt>
                <c:pt idx="21">
                  <c:v>64.900000000000006</c:v>
                </c:pt>
                <c:pt idx="22">
                  <c:v>64.959999999999994</c:v>
                </c:pt>
                <c:pt idx="23">
                  <c:v>65.67</c:v>
                </c:pt>
                <c:pt idx="24">
                  <c:v>61.4</c:v>
                </c:pt>
                <c:pt idx="25">
                  <c:v>69.900000000000006</c:v>
                </c:pt>
                <c:pt idx="26">
                  <c:v>67.2</c:v>
                </c:pt>
                <c:pt idx="27">
                  <c:v>66.099999999999994</c:v>
                </c:pt>
                <c:pt idx="28">
                  <c:v>64.8</c:v>
                </c:pt>
                <c:pt idx="29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C8-4CA0-87D5-50978C5B9FC5}"/>
            </c:ext>
          </c:extLst>
        </c:ser>
        <c:ser>
          <c:idx val="1"/>
          <c:order val="1"/>
          <c:tx>
            <c:strRef>
              <c:f>'MazeSolve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Accuracy'!$E$40:$E$69</c:f>
              <c:numCache>
                <c:formatCode>General</c:formatCode>
                <c:ptCount val="30"/>
                <c:pt idx="0">
                  <c:v>56.98</c:v>
                </c:pt>
                <c:pt idx="1">
                  <c:v>58.5</c:v>
                </c:pt>
                <c:pt idx="2">
                  <c:v>59.42</c:v>
                </c:pt>
                <c:pt idx="3">
                  <c:v>58.44</c:v>
                </c:pt>
                <c:pt idx="4">
                  <c:v>59.53</c:v>
                </c:pt>
                <c:pt idx="5">
                  <c:v>58.1</c:v>
                </c:pt>
                <c:pt idx="6">
                  <c:v>56.6</c:v>
                </c:pt>
                <c:pt idx="7">
                  <c:v>58</c:v>
                </c:pt>
                <c:pt idx="8">
                  <c:v>57.1</c:v>
                </c:pt>
                <c:pt idx="9">
                  <c:v>57</c:v>
                </c:pt>
                <c:pt idx="10">
                  <c:v>52.1</c:v>
                </c:pt>
                <c:pt idx="11">
                  <c:v>52.9</c:v>
                </c:pt>
                <c:pt idx="12">
                  <c:v>51.4</c:v>
                </c:pt>
                <c:pt idx="13">
                  <c:v>52</c:v>
                </c:pt>
                <c:pt idx="14">
                  <c:v>49.9</c:v>
                </c:pt>
                <c:pt idx="15">
                  <c:v>52.9</c:v>
                </c:pt>
                <c:pt idx="16">
                  <c:v>53.5</c:v>
                </c:pt>
                <c:pt idx="17">
                  <c:v>51.4</c:v>
                </c:pt>
                <c:pt idx="18">
                  <c:v>52.8</c:v>
                </c:pt>
                <c:pt idx="19">
                  <c:v>52</c:v>
                </c:pt>
                <c:pt idx="20">
                  <c:v>60.4</c:v>
                </c:pt>
                <c:pt idx="21">
                  <c:v>60</c:v>
                </c:pt>
                <c:pt idx="22">
                  <c:v>59.7</c:v>
                </c:pt>
                <c:pt idx="23">
                  <c:v>57.2</c:v>
                </c:pt>
                <c:pt idx="24">
                  <c:v>57.6</c:v>
                </c:pt>
                <c:pt idx="25">
                  <c:v>57.4</c:v>
                </c:pt>
                <c:pt idx="26">
                  <c:v>58.6</c:v>
                </c:pt>
                <c:pt idx="27">
                  <c:v>55.5</c:v>
                </c:pt>
                <c:pt idx="28">
                  <c:v>57.9</c:v>
                </c:pt>
                <c:pt idx="29">
                  <c:v>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C8-4CA0-87D5-50978C5B9FC5}"/>
            </c:ext>
          </c:extLst>
        </c:ser>
        <c:ser>
          <c:idx val="2"/>
          <c:order val="2"/>
          <c:tx>
            <c:strRef>
              <c:f>'MazeSolve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Accuracy'!$F$40:$F$69</c:f>
              <c:numCache>
                <c:formatCode>General</c:formatCode>
                <c:ptCount val="30"/>
                <c:pt idx="0">
                  <c:v>53.07</c:v>
                </c:pt>
                <c:pt idx="1">
                  <c:v>52.53</c:v>
                </c:pt>
                <c:pt idx="2">
                  <c:v>50.25</c:v>
                </c:pt>
                <c:pt idx="3">
                  <c:v>53.01</c:v>
                </c:pt>
                <c:pt idx="4">
                  <c:v>51.33</c:v>
                </c:pt>
                <c:pt idx="5">
                  <c:v>55.79</c:v>
                </c:pt>
                <c:pt idx="6">
                  <c:v>57.21</c:v>
                </c:pt>
                <c:pt idx="7">
                  <c:v>52.61</c:v>
                </c:pt>
                <c:pt idx="8">
                  <c:v>54.63</c:v>
                </c:pt>
                <c:pt idx="9">
                  <c:v>51.57</c:v>
                </c:pt>
                <c:pt idx="10">
                  <c:v>57.56</c:v>
                </c:pt>
                <c:pt idx="11">
                  <c:v>56.3</c:v>
                </c:pt>
                <c:pt idx="12">
                  <c:v>54.71</c:v>
                </c:pt>
                <c:pt idx="13">
                  <c:v>54.98</c:v>
                </c:pt>
                <c:pt idx="14">
                  <c:v>52.07</c:v>
                </c:pt>
                <c:pt idx="15">
                  <c:v>57.5</c:v>
                </c:pt>
                <c:pt idx="16">
                  <c:v>55.1</c:v>
                </c:pt>
                <c:pt idx="17">
                  <c:v>56.2</c:v>
                </c:pt>
                <c:pt idx="18">
                  <c:v>54.7</c:v>
                </c:pt>
                <c:pt idx="19">
                  <c:v>53.5</c:v>
                </c:pt>
                <c:pt idx="20">
                  <c:v>64</c:v>
                </c:pt>
                <c:pt idx="21">
                  <c:v>62.9</c:v>
                </c:pt>
                <c:pt idx="22">
                  <c:v>63.8</c:v>
                </c:pt>
                <c:pt idx="23">
                  <c:v>61.4</c:v>
                </c:pt>
                <c:pt idx="24">
                  <c:v>60.6</c:v>
                </c:pt>
                <c:pt idx="25">
                  <c:v>61.2</c:v>
                </c:pt>
                <c:pt idx="26">
                  <c:v>60</c:v>
                </c:pt>
                <c:pt idx="27">
                  <c:v>62.1</c:v>
                </c:pt>
                <c:pt idx="28">
                  <c:v>58.3</c:v>
                </c:pt>
                <c:pt idx="29">
                  <c:v>57.4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C8-4CA0-87D5-50978C5B9FC5}"/>
            </c:ext>
          </c:extLst>
        </c:ser>
        <c:ser>
          <c:idx val="3"/>
          <c:order val="3"/>
          <c:tx>
            <c:strRef>
              <c:f>'MazeSolve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Accuracy'!$G$40:$G$69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59.6</c:v>
                </c:pt>
                <c:pt idx="6">
                  <c:v>58</c:v>
                </c:pt>
                <c:pt idx="7">
                  <c:v>57.5</c:v>
                </c:pt>
                <c:pt idx="8">
                  <c:v>55.7</c:v>
                </c:pt>
                <c:pt idx="9">
                  <c:v>52.7</c:v>
                </c:pt>
                <c:pt idx="10">
                  <c:v>50.8</c:v>
                </c:pt>
                <c:pt idx="11">
                  <c:v>50.7</c:v>
                </c:pt>
                <c:pt idx="12">
                  <c:v>51.8</c:v>
                </c:pt>
                <c:pt idx="13">
                  <c:v>50.1</c:v>
                </c:pt>
                <c:pt idx="14">
                  <c:v>52.2</c:v>
                </c:pt>
                <c:pt idx="15">
                  <c:v>56.7</c:v>
                </c:pt>
                <c:pt idx="16">
                  <c:v>57.3</c:v>
                </c:pt>
                <c:pt idx="17">
                  <c:v>56.3</c:v>
                </c:pt>
                <c:pt idx="18">
                  <c:v>54.3</c:v>
                </c:pt>
                <c:pt idx="19">
                  <c:v>54.6</c:v>
                </c:pt>
                <c:pt idx="20">
                  <c:v>56.7</c:v>
                </c:pt>
                <c:pt idx="21">
                  <c:v>52.9</c:v>
                </c:pt>
                <c:pt idx="22">
                  <c:v>51.7</c:v>
                </c:pt>
                <c:pt idx="23">
                  <c:v>54.5</c:v>
                </c:pt>
                <c:pt idx="24">
                  <c:v>53.2</c:v>
                </c:pt>
                <c:pt idx="25">
                  <c:v>54.3</c:v>
                </c:pt>
                <c:pt idx="26">
                  <c:v>53.7</c:v>
                </c:pt>
                <c:pt idx="27">
                  <c:v>53.5</c:v>
                </c:pt>
                <c:pt idx="28">
                  <c:v>52</c:v>
                </c:pt>
                <c:pt idx="29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C8-4CA0-87D5-50978C5B9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Accuracy'!$D$76:$D$105</c:f>
              <c:numCache>
                <c:formatCode>General</c:formatCode>
                <c:ptCount val="30"/>
                <c:pt idx="0">
                  <c:v>46.65</c:v>
                </c:pt>
                <c:pt idx="1">
                  <c:v>51.84</c:v>
                </c:pt>
                <c:pt idx="2">
                  <c:v>49.74</c:v>
                </c:pt>
                <c:pt idx="3">
                  <c:v>53.77</c:v>
                </c:pt>
                <c:pt idx="4">
                  <c:v>54.85</c:v>
                </c:pt>
                <c:pt idx="5">
                  <c:v>66.67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33.33</c:v>
                </c:pt>
                <c:pt idx="10">
                  <c:v>50.1</c:v>
                </c:pt>
                <c:pt idx="11">
                  <c:v>50.19</c:v>
                </c:pt>
                <c:pt idx="12">
                  <c:v>49.38</c:v>
                </c:pt>
                <c:pt idx="13">
                  <c:v>48.24</c:v>
                </c:pt>
                <c:pt idx="14">
                  <c:v>49.9</c:v>
                </c:pt>
                <c:pt idx="15">
                  <c:v>46.88</c:v>
                </c:pt>
                <c:pt idx="16">
                  <c:v>52.17</c:v>
                </c:pt>
                <c:pt idx="17">
                  <c:v>56.16</c:v>
                </c:pt>
                <c:pt idx="18">
                  <c:v>55.6</c:v>
                </c:pt>
                <c:pt idx="19">
                  <c:v>49.9</c:v>
                </c:pt>
                <c:pt idx="20">
                  <c:v>49.48</c:v>
                </c:pt>
                <c:pt idx="21">
                  <c:v>51.71</c:v>
                </c:pt>
                <c:pt idx="22">
                  <c:v>51.55</c:v>
                </c:pt>
                <c:pt idx="23">
                  <c:v>50.25</c:v>
                </c:pt>
                <c:pt idx="24">
                  <c:v>46.28</c:v>
                </c:pt>
                <c:pt idx="25">
                  <c:v>53.04</c:v>
                </c:pt>
                <c:pt idx="26">
                  <c:v>54.6</c:v>
                </c:pt>
                <c:pt idx="27">
                  <c:v>54.69</c:v>
                </c:pt>
                <c:pt idx="28">
                  <c:v>53.65</c:v>
                </c:pt>
                <c:pt idx="29">
                  <c:v>50.82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4D-41BD-9BCE-F2A4F0C74FB3}"/>
            </c:ext>
          </c:extLst>
        </c:ser>
        <c:ser>
          <c:idx val="1"/>
          <c:order val="1"/>
          <c:tx>
            <c:strRef>
              <c:f>'MazeSolve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Accuracy'!$E$76:$E$105</c:f>
              <c:numCache>
                <c:formatCode>General</c:formatCode>
                <c:ptCount val="30"/>
                <c:pt idx="0">
                  <c:v>57.22</c:v>
                </c:pt>
                <c:pt idx="1">
                  <c:v>58.41</c:v>
                </c:pt>
                <c:pt idx="2">
                  <c:v>57.16</c:v>
                </c:pt>
                <c:pt idx="3">
                  <c:v>58.55</c:v>
                </c:pt>
                <c:pt idx="4">
                  <c:v>57.35</c:v>
                </c:pt>
                <c:pt idx="5">
                  <c:v>57.2</c:v>
                </c:pt>
                <c:pt idx="6">
                  <c:v>56</c:v>
                </c:pt>
                <c:pt idx="7">
                  <c:v>58.8</c:v>
                </c:pt>
                <c:pt idx="8">
                  <c:v>56.3</c:v>
                </c:pt>
                <c:pt idx="9">
                  <c:v>55.9</c:v>
                </c:pt>
                <c:pt idx="10">
                  <c:v>52.7</c:v>
                </c:pt>
                <c:pt idx="11">
                  <c:v>53.4</c:v>
                </c:pt>
                <c:pt idx="12">
                  <c:v>51.9</c:v>
                </c:pt>
                <c:pt idx="13">
                  <c:v>52.7</c:v>
                </c:pt>
                <c:pt idx="14">
                  <c:v>51</c:v>
                </c:pt>
                <c:pt idx="15">
                  <c:v>52.5</c:v>
                </c:pt>
                <c:pt idx="16">
                  <c:v>53</c:v>
                </c:pt>
                <c:pt idx="17">
                  <c:v>51.6</c:v>
                </c:pt>
                <c:pt idx="18">
                  <c:v>52.9</c:v>
                </c:pt>
                <c:pt idx="19">
                  <c:v>51.7</c:v>
                </c:pt>
                <c:pt idx="20">
                  <c:v>58.9</c:v>
                </c:pt>
                <c:pt idx="21">
                  <c:v>59.9</c:v>
                </c:pt>
                <c:pt idx="22">
                  <c:v>60.8</c:v>
                </c:pt>
                <c:pt idx="23">
                  <c:v>57.2</c:v>
                </c:pt>
                <c:pt idx="24">
                  <c:v>59.5</c:v>
                </c:pt>
                <c:pt idx="25">
                  <c:v>58.1</c:v>
                </c:pt>
                <c:pt idx="26">
                  <c:v>59</c:v>
                </c:pt>
                <c:pt idx="27">
                  <c:v>57.9</c:v>
                </c:pt>
                <c:pt idx="28">
                  <c:v>58.4</c:v>
                </c:pt>
                <c:pt idx="29">
                  <c:v>56.6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4D-41BD-9BCE-F2A4F0C74FB3}"/>
            </c:ext>
          </c:extLst>
        </c:ser>
        <c:ser>
          <c:idx val="2"/>
          <c:order val="2"/>
          <c:tx>
            <c:strRef>
              <c:f>'MazeSolve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Accuracy'!$F$76:$F$105</c:f>
              <c:numCache>
                <c:formatCode>General</c:formatCode>
                <c:ptCount val="30"/>
                <c:pt idx="0">
                  <c:v>49.49</c:v>
                </c:pt>
                <c:pt idx="1">
                  <c:v>49.43</c:v>
                </c:pt>
                <c:pt idx="2">
                  <c:v>47.91</c:v>
                </c:pt>
                <c:pt idx="3">
                  <c:v>50.68</c:v>
                </c:pt>
                <c:pt idx="4">
                  <c:v>47.28</c:v>
                </c:pt>
                <c:pt idx="5">
                  <c:v>55.69</c:v>
                </c:pt>
                <c:pt idx="6">
                  <c:v>55.04</c:v>
                </c:pt>
                <c:pt idx="7">
                  <c:v>51.42</c:v>
                </c:pt>
                <c:pt idx="8">
                  <c:v>54.56</c:v>
                </c:pt>
                <c:pt idx="9">
                  <c:v>53.45</c:v>
                </c:pt>
                <c:pt idx="10">
                  <c:v>55.78</c:v>
                </c:pt>
                <c:pt idx="11">
                  <c:v>54.73</c:v>
                </c:pt>
                <c:pt idx="12">
                  <c:v>57.01</c:v>
                </c:pt>
                <c:pt idx="13">
                  <c:v>55.03</c:v>
                </c:pt>
                <c:pt idx="14">
                  <c:v>53.13</c:v>
                </c:pt>
                <c:pt idx="15">
                  <c:v>57.1</c:v>
                </c:pt>
                <c:pt idx="16">
                  <c:v>56.4</c:v>
                </c:pt>
                <c:pt idx="17">
                  <c:v>57</c:v>
                </c:pt>
                <c:pt idx="18">
                  <c:v>55.9</c:v>
                </c:pt>
                <c:pt idx="19">
                  <c:v>54.2</c:v>
                </c:pt>
                <c:pt idx="20">
                  <c:v>65.599999999999994</c:v>
                </c:pt>
                <c:pt idx="21">
                  <c:v>65</c:v>
                </c:pt>
                <c:pt idx="22">
                  <c:v>66.400000000000006</c:v>
                </c:pt>
                <c:pt idx="23">
                  <c:v>64.3</c:v>
                </c:pt>
                <c:pt idx="24">
                  <c:v>63.8</c:v>
                </c:pt>
                <c:pt idx="25">
                  <c:v>61.1</c:v>
                </c:pt>
                <c:pt idx="26">
                  <c:v>60.4</c:v>
                </c:pt>
                <c:pt idx="27">
                  <c:v>62.6</c:v>
                </c:pt>
                <c:pt idx="28">
                  <c:v>59.1</c:v>
                </c:pt>
                <c:pt idx="2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4D-41BD-9BCE-F2A4F0C74FB3}"/>
            </c:ext>
          </c:extLst>
        </c:ser>
        <c:ser>
          <c:idx val="3"/>
          <c:order val="3"/>
          <c:tx>
            <c:strRef>
              <c:f>'MazeSolve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'MazeSolve Accuracy'!$G$76:$G$105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59.7</c:v>
                </c:pt>
                <c:pt idx="6">
                  <c:v>58.8</c:v>
                </c:pt>
                <c:pt idx="7">
                  <c:v>57.4</c:v>
                </c:pt>
                <c:pt idx="8">
                  <c:v>56.3</c:v>
                </c:pt>
                <c:pt idx="9">
                  <c:v>54.7</c:v>
                </c:pt>
                <c:pt idx="10">
                  <c:v>51.1</c:v>
                </c:pt>
                <c:pt idx="11">
                  <c:v>51.2</c:v>
                </c:pt>
                <c:pt idx="12">
                  <c:v>52.2</c:v>
                </c:pt>
                <c:pt idx="13">
                  <c:v>49.9</c:v>
                </c:pt>
                <c:pt idx="14">
                  <c:v>52.5</c:v>
                </c:pt>
                <c:pt idx="15">
                  <c:v>55.7</c:v>
                </c:pt>
                <c:pt idx="16">
                  <c:v>55.4</c:v>
                </c:pt>
                <c:pt idx="17">
                  <c:v>55.4</c:v>
                </c:pt>
                <c:pt idx="18">
                  <c:v>53.8</c:v>
                </c:pt>
                <c:pt idx="19">
                  <c:v>55</c:v>
                </c:pt>
                <c:pt idx="20">
                  <c:v>58</c:v>
                </c:pt>
                <c:pt idx="21">
                  <c:v>53.2</c:v>
                </c:pt>
                <c:pt idx="22">
                  <c:v>53.4</c:v>
                </c:pt>
                <c:pt idx="23">
                  <c:v>54.5</c:v>
                </c:pt>
                <c:pt idx="24">
                  <c:v>54.9</c:v>
                </c:pt>
                <c:pt idx="25">
                  <c:v>53.2</c:v>
                </c:pt>
                <c:pt idx="26">
                  <c:v>52.9</c:v>
                </c:pt>
                <c:pt idx="27">
                  <c:v>53.8</c:v>
                </c:pt>
                <c:pt idx="28">
                  <c:v>52</c:v>
                </c:pt>
                <c:pt idx="29">
                  <c:v>52.1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4D-41BD-9BCE-F2A4F0C74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50</c:v>
                </c:pt>
                <c:pt idx="6">
                  <c:v>60</c:v>
                </c:pt>
                <c:pt idx="7">
                  <c:v>50</c:v>
                </c:pt>
                <c:pt idx="8">
                  <c:v>100</c:v>
                </c:pt>
                <c:pt idx="9">
                  <c:v>83.33</c:v>
                </c:pt>
                <c:pt idx="10">
                  <c:v>55.62</c:v>
                </c:pt>
                <c:pt idx="11">
                  <c:v>57.69</c:v>
                </c:pt>
                <c:pt idx="12">
                  <c:v>55.97</c:v>
                </c:pt>
                <c:pt idx="13">
                  <c:v>61.87</c:v>
                </c:pt>
                <c:pt idx="14">
                  <c:v>58.65</c:v>
                </c:pt>
                <c:pt idx="15">
                  <c:v>53.01</c:v>
                </c:pt>
                <c:pt idx="16">
                  <c:v>53.38</c:v>
                </c:pt>
                <c:pt idx="17">
                  <c:v>54.02</c:v>
                </c:pt>
                <c:pt idx="18">
                  <c:v>53.5</c:v>
                </c:pt>
                <c:pt idx="19">
                  <c:v>50.83</c:v>
                </c:pt>
                <c:pt idx="20">
                  <c:v>49.67</c:v>
                </c:pt>
                <c:pt idx="21">
                  <c:v>50.38</c:v>
                </c:pt>
                <c:pt idx="22">
                  <c:v>49.4</c:v>
                </c:pt>
                <c:pt idx="23">
                  <c:v>50.66</c:v>
                </c:pt>
                <c:pt idx="24">
                  <c:v>48.38</c:v>
                </c:pt>
                <c:pt idx="25">
                  <c:v>55.23</c:v>
                </c:pt>
                <c:pt idx="26">
                  <c:v>53.46</c:v>
                </c:pt>
                <c:pt idx="27">
                  <c:v>55.67</c:v>
                </c:pt>
                <c:pt idx="28">
                  <c:v>54.89</c:v>
                </c:pt>
                <c:pt idx="29">
                  <c:v>52.62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A-4309-B337-A073CADF57D4}"/>
            </c:ext>
          </c:extLst>
        </c:ser>
        <c:ser>
          <c:idx val="1"/>
          <c:order val="1"/>
          <c:tx>
            <c:strRef>
              <c:f>'MazeSolve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76.92</c:v>
                </c:pt>
                <c:pt idx="6">
                  <c:v>61.9</c:v>
                </c:pt>
                <c:pt idx="7">
                  <c:v>55.56</c:v>
                </c:pt>
                <c:pt idx="8">
                  <c:v>70</c:v>
                </c:pt>
                <c:pt idx="9">
                  <c:v>57.14</c:v>
                </c:pt>
                <c:pt idx="10">
                  <c:v>53.65</c:v>
                </c:pt>
                <c:pt idx="11">
                  <c:v>50</c:v>
                </c:pt>
                <c:pt idx="12">
                  <c:v>54.46</c:v>
                </c:pt>
                <c:pt idx="13">
                  <c:v>50.23</c:v>
                </c:pt>
                <c:pt idx="14">
                  <c:v>51.57</c:v>
                </c:pt>
                <c:pt idx="15">
                  <c:v>55.69</c:v>
                </c:pt>
                <c:pt idx="16">
                  <c:v>55.11</c:v>
                </c:pt>
                <c:pt idx="17">
                  <c:v>53.77</c:v>
                </c:pt>
                <c:pt idx="18">
                  <c:v>53.48</c:v>
                </c:pt>
                <c:pt idx="19">
                  <c:v>53.51</c:v>
                </c:pt>
                <c:pt idx="20">
                  <c:v>57.47</c:v>
                </c:pt>
                <c:pt idx="21">
                  <c:v>59.92</c:v>
                </c:pt>
                <c:pt idx="22">
                  <c:v>57.33</c:v>
                </c:pt>
                <c:pt idx="23">
                  <c:v>55.27</c:v>
                </c:pt>
                <c:pt idx="24">
                  <c:v>56.5</c:v>
                </c:pt>
                <c:pt idx="25">
                  <c:v>54.9</c:v>
                </c:pt>
                <c:pt idx="26">
                  <c:v>58.6</c:v>
                </c:pt>
                <c:pt idx="27">
                  <c:v>54.7</c:v>
                </c:pt>
                <c:pt idx="28">
                  <c:v>58.5</c:v>
                </c:pt>
                <c:pt idx="29">
                  <c:v>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A-4309-B337-A073CADF57D4}"/>
            </c:ext>
          </c:extLst>
        </c:ser>
        <c:ser>
          <c:idx val="2"/>
          <c:order val="2"/>
          <c:tx>
            <c:strRef>
              <c:f>'MazeSolve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47.04</c:v>
                </c:pt>
                <c:pt idx="6">
                  <c:v>48.84</c:v>
                </c:pt>
                <c:pt idx="7">
                  <c:v>46.49</c:v>
                </c:pt>
                <c:pt idx="8">
                  <c:v>49.81</c:v>
                </c:pt>
                <c:pt idx="9">
                  <c:v>45.83</c:v>
                </c:pt>
                <c:pt idx="10">
                  <c:v>53.75</c:v>
                </c:pt>
                <c:pt idx="11">
                  <c:v>51.54</c:v>
                </c:pt>
                <c:pt idx="12">
                  <c:v>51.42</c:v>
                </c:pt>
                <c:pt idx="13">
                  <c:v>46.88</c:v>
                </c:pt>
                <c:pt idx="14">
                  <c:v>52.15</c:v>
                </c:pt>
                <c:pt idx="15">
                  <c:v>50.4</c:v>
                </c:pt>
                <c:pt idx="16">
                  <c:v>51.7</c:v>
                </c:pt>
                <c:pt idx="17">
                  <c:v>51.9</c:v>
                </c:pt>
                <c:pt idx="18">
                  <c:v>51.6</c:v>
                </c:pt>
                <c:pt idx="19">
                  <c:v>52</c:v>
                </c:pt>
                <c:pt idx="20">
                  <c:v>63.1</c:v>
                </c:pt>
                <c:pt idx="21">
                  <c:v>60.5</c:v>
                </c:pt>
                <c:pt idx="22">
                  <c:v>64.099999999999994</c:v>
                </c:pt>
                <c:pt idx="23">
                  <c:v>62.4</c:v>
                </c:pt>
                <c:pt idx="24">
                  <c:v>61.9</c:v>
                </c:pt>
                <c:pt idx="25">
                  <c:v>59.6</c:v>
                </c:pt>
                <c:pt idx="26">
                  <c:v>59</c:v>
                </c:pt>
                <c:pt idx="27">
                  <c:v>60.2</c:v>
                </c:pt>
                <c:pt idx="28">
                  <c:v>56.2</c:v>
                </c:pt>
                <c:pt idx="29">
                  <c:v>55.9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6A-4309-B337-A073CADF57D4}"/>
            </c:ext>
          </c:extLst>
        </c:ser>
        <c:ser>
          <c:idx val="3"/>
          <c:order val="3"/>
          <c:tx>
            <c:strRef>
              <c:f>'MazeSolve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49.5</c:v>
                </c:pt>
                <c:pt idx="6">
                  <c:v>49.7</c:v>
                </c:pt>
                <c:pt idx="7">
                  <c:v>48.5</c:v>
                </c:pt>
                <c:pt idx="8">
                  <c:v>50.6</c:v>
                </c:pt>
                <c:pt idx="9">
                  <c:v>47.8</c:v>
                </c:pt>
                <c:pt idx="10">
                  <c:v>50.6</c:v>
                </c:pt>
                <c:pt idx="11">
                  <c:v>50.5</c:v>
                </c:pt>
                <c:pt idx="12">
                  <c:v>51.4</c:v>
                </c:pt>
                <c:pt idx="13">
                  <c:v>49.4</c:v>
                </c:pt>
                <c:pt idx="14">
                  <c:v>52.1</c:v>
                </c:pt>
                <c:pt idx="15">
                  <c:v>51.6</c:v>
                </c:pt>
                <c:pt idx="16">
                  <c:v>53.4</c:v>
                </c:pt>
                <c:pt idx="17">
                  <c:v>51.8</c:v>
                </c:pt>
                <c:pt idx="18">
                  <c:v>51.9</c:v>
                </c:pt>
                <c:pt idx="19">
                  <c:v>52.2</c:v>
                </c:pt>
                <c:pt idx="20">
                  <c:v>48.9</c:v>
                </c:pt>
                <c:pt idx="21">
                  <c:v>50</c:v>
                </c:pt>
                <c:pt idx="22">
                  <c:v>48.8</c:v>
                </c:pt>
                <c:pt idx="23">
                  <c:v>51.8</c:v>
                </c:pt>
                <c:pt idx="24">
                  <c:v>47.7</c:v>
                </c:pt>
                <c:pt idx="25">
                  <c:v>54.4</c:v>
                </c:pt>
                <c:pt idx="26">
                  <c:v>52.1</c:v>
                </c:pt>
                <c:pt idx="27">
                  <c:v>53.8</c:v>
                </c:pt>
                <c:pt idx="28">
                  <c:v>52.4</c:v>
                </c:pt>
                <c:pt idx="29">
                  <c:v>51.2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6A-4309-B337-A073CADF5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Accuracy'!$D$148:$D$177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</c:v>
                </c:pt>
                <c:pt idx="6">
                  <c:v>51.3</c:v>
                </c:pt>
                <c:pt idx="7">
                  <c:v>48.84</c:v>
                </c:pt>
                <c:pt idx="8">
                  <c:v>52.16</c:v>
                </c:pt>
                <c:pt idx="9">
                  <c:v>50.94</c:v>
                </c:pt>
                <c:pt idx="10">
                  <c:v>51.66</c:v>
                </c:pt>
                <c:pt idx="11">
                  <c:v>52.18</c:v>
                </c:pt>
                <c:pt idx="12">
                  <c:v>49.42</c:v>
                </c:pt>
                <c:pt idx="13">
                  <c:v>52.91</c:v>
                </c:pt>
                <c:pt idx="14">
                  <c:v>49.54</c:v>
                </c:pt>
                <c:pt idx="15">
                  <c:v>50.6</c:v>
                </c:pt>
                <c:pt idx="16">
                  <c:v>53.42</c:v>
                </c:pt>
                <c:pt idx="17">
                  <c:v>52.53</c:v>
                </c:pt>
                <c:pt idx="18">
                  <c:v>54.15</c:v>
                </c:pt>
                <c:pt idx="19">
                  <c:v>52.86</c:v>
                </c:pt>
                <c:pt idx="20">
                  <c:v>54.44</c:v>
                </c:pt>
                <c:pt idx="21">
                  <c:v>52.22</c:v>
                </c:pt>
                <c:pt idx="22">
                  <c:v>52.84</c:v>
                </c:pt>
                <c:pt idx="23">
                  <c:v>54.63</c:v>
                </c:pt>
                <c:pt idx="24">
                  <c:v>52.22</c:v>
                </c:pt>
                <c:pt idx="25">
                  <c:v>53.22</c:v>
                </c:pt>
                <c:pt idx="26">
                  <c:v>53.61</c:v>
                </c:pt>
                <c:pt idx="27">
                  <c:v>57.27</c:v>
                </c:pt>
                <c:pt idx="28">
                  <c:v>53.05</c:v>
                </c:pt>
                <c:pt idx="29">
                  <c:v>53.51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2-41AD-8401-005C44C8CA03}"/>
            </c:ext>
          </c:extLst>
        </c:ser>
        <c:ser>
          <c:idx val="1"/>
          <c:order val="1"/>
          <c:tx>
            <c:strRef>
              <c:f>'MazeSolve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Accuracy'!$E$148:$E$177</c:f>
              <c:numCache>
                <c:formatCode>General</c:formatCode>
                <c:ptCount val="30"/>
                <c:pt idx="0">
                  <c:v>56.09</c:v>
                </c:pt>
                <c:pt idx="1">
                  <c:v>54.01</c:v>
                </c:pt>
                <c:pt idx="2">
                  <c:v>53.81</c:v>
                </c:pt>
                <c:pt idx="3">
                  <c:v>55.87</c:v>
                </c:pt>
                <c:pt idx="4">
                  <c:v>57.11</c:v>
                </c:pt>
                <c:pt idx="5">
                  <c:v>56.2</c:v>
                </c:pt>
                <c:pt idx="6">
                  <c:v>54.9</c:v>
                </c:pt>
                <c:pt idx="7">
                  <c:v>56.3</c:v>
                </c:pt>
                <c:pt idx="8">
                  <c:v>55.2</c:v>
                </c:pt>
                <c:pt idx="9">
                  <c:v>57.4</c:v>
                </c:pt>
                <c:pt idx="10">
                  <c:v>53.2</c:v>
                </c:pt>
                <c:pt idx="11">
                  <c:v>54.1</c:v>
                </c:pt>
                <c:pt idx="12">
                  <c:v>53.1</c:v>
                </c:pt>
                <c:pt idx="13">
                  <c:v>53.1</c:v>
                </c:pt>
                <c:pt idx="14">
                  <c:v>52.6</c:v>
                </c:pt>
                <c:pt idx="15">
                  <c:v>56.8</c:v>
                </c:pt>
                <c:pt idx="16">
                  <c:v>56.2</c:v>
                </c:pt>
                <c:pt idx="17">
                  <c:v>54.8</c:v>
                </c:pt>
                <c:pt idx="18">
                  <c:v>54.7</c:v>
                </c:pt>
                <c:pt idx="19">
                  <c:v>54.4</c:v>
                </c:pt>
                <c:pt idx="20">
                  <c:v>59.6</c:v>
                </c:pt>
                <c:pt idx="21">
                  <c:v>61.2</c:v>
                </c:pt>
                <c:pt idx="22">
                  <c:v>61</c:v>
                </c:pt>
                <c:pt idx="23">
                  <c:v>57</c:v>
                </c:pt>
                <c:pt idx="24">
                  <c:v>57.6</c:v>
                </c:pt>
                <c:pt idx="25">
                  <c:v>61.1</c:v>
                </c:pt>
                <c:pt idx="26">
                  <c:v>60.7</c:v>
                </c:pt>
                <c:pt idx="27">
                  <c:v>57.6</c:v>
                </c:pt>
                <c:pt idx="28">
                  <c:v>59</c:v>
                </c:pt>
                <c:pt idx="29">
                  <c:v>56.4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D2-41AD-8401-005C44C8CA03}"/>
            </c:ext>
          </c:extLst>
        </c:ser>
        <c:ser>
          <c:idx val="2"/>
          <c:order val="2"/>
          <c:tx>
            <c:strRef>
              <c:f>'MazeSolve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Accuracy'!$F$148:$F$177</c:f>
              <c:numCache>
                <c:formatCode>General</c:formatCode>
                <c:ptCount val="30"/>
                <c:pt idx="0">
                  <c:v>49.4</c:v>
                </c:pt>
                <c:pt idx="1">
                  <c:v>49.65</c:v>
                </c:pt>
                <c:pt idx="2">
                  <c:v>48.79</c:v>
                </c:pt>
                <c:pt idx="3">
                  <c:v>50.81</c:v>
                </c:pt>
                <c:pt idx="4">
                  <c:v>47.67</c:v>
                </c:pt>
                <c:pt idx="5">
                  <c:v>55.67</c:v>
                </c:pt>
                <c:pt idx="6">
                  <c:v>54.6</c:v>
                </c:pt>
                <c:pt idx="7">
                  <c:v>52.7</c:v>
                </c:pt>
                <c:pt idx="8">
                  <c:v>52.84</c:v>
                </c:pt>
                <c:pt idx="9">
                  <c:v>50.66</c:v>
                </c:pt>
                <c:pt idx="10">
                  <c:v>56.63</c:v>
                </c:pt>
                <c:pt idx="11">
                  <c:v>53.36</c:v>
                </c:pt>
                <c:pt idx="12">
                  <c:v>57.09</c:v>
                </c:pt>
                <c:pt idx="13">
                  <c:v>56.37</c:v>
                </c:pt>
                <c:pt idx="14">
                  <c:v>51.98</c:v>
                </c:pt>
                <c:pt idx="15">
                  <c:v>57.4</c:v>
                </c:pt>
                <c:pt idx="16">
                  <c:v>55.4</c:v>
                </c:pt>
                <c:pt idx="17">
                  <c:v>56.2</c:v>
                </c:pt>
                <c:pt idx="18">
                  <c:v>54.8</c:v>
                </c:pt>
                <c:pt idx="19">
                  <c:v>53.5</c:v>
                </c:pt>
                <c:pt idx="20">
                  <c:v>64.3</c:v>
                </c:pt>
                <c:pt idx="21">
                  <c:v>63.5</c:v>
                </c:pt>
                <c:pt idx="22">
                  <c:v>64.5</c:v>
                </c:pt>
                <c:pt idx="23">
                  <c:v>60.9</c:v>
                </c:pt>
                <c:pt idx="24">
                  <c:v>60.5</c:v>
                </c:pt>
                <c:pt idx="25">
                  <c:v>61.4</c:v>
                </c:pt>
                <c:pt idx="26">
                  <c:v>60.2</c:v>
                </c:pt>
                <c:pt idx="27">
                  <c:v>62</c:v>
                </c:pt>
                <c:pt idx="28">
                  <c:v>58.7</c:v>
                </c:pt>
                <c:pt idx="29">
                  <c:v>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D2-41AD-8401-005C44C8CA03}"/>
            </c:ext>
          </c:extLst>
        </c:ser>
        <c:ser>
          <c:idx val="3"/>
          <c:order val="3"/>
          <c:tx>
            <c:strRef>
              <c:f>'MazeSolve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59.9</c:v>
                </c:pt>
                <c:pt idx="6">
                  <c:v>57</c:v>
                </c:pt>
                <c:pt idx="7">
                  <c:v>57.8</c:v>
                </c:pt>
                <c:pt idx="8">
                  <c:v>55.9</c:v>
                </c:pt>
                <c:pt idx="9">
                  <c:v>51.6</c:v>
                </c:pt>
                <c:pt idx="10">
                  <c:v>51</c:v>
                </c:pt>
                <c:pt idx="11">
                  <c:v>51.2</c:v>
                </c:pt>
                <c:pt idx="12">
                  <c:v>51.4</c:v>
                </c:pt>
                <c:pt idx="13">
                  <c:v>50.1</c:v>
                </c:pt>
                <c:pt idx="14">
                  <c:v>52.2</c:v>
                </c:pt>
                <c:pt idx="15">
                  <c:v>56</c:v>
                </c:pt>
                <c:pt idx="16">
                  <c:v>57.5</c:v>
                </c:pt>
                <c:pt idx="17">
                  <c:v>56.4</c:v>
                </c:pt>
                <c:pt idx="18">
                  <c:v>53.5</c:v>
                </c:pt>
                <c:pt idx="19">
                  <c:v>54.3</c:v>
                </c:pt>
                <c:pt idx="20">
                  <c:v>56.6</c:v>
                </c:pt>
                <c:pt idx="21">
                  <c:v>52.6</c:v>
                </c:pt>
                <c:pt idx="22">
                  <c:v>52.5</c:v>
                </c:pt>
                <c:pt idx="23">
                  <c:v>54</c:v>
                </c:pt>
                <c:pt idx="24">
                  <c:v>53.5</c:v>
                </c:pt>
                <c:pt idx="25">
                  <c:v>53.4</c:v>
                </c:pt>
                <c:pt idx="26">
                  <c:v>52.7</c:v>
                </c:pt>
                <c:pt idx="27">
                  <c:v>54.4</c:v>
                </c:pt>
                <c:pt idx="28">
                  <c:v>52.1</c:v>
                </c:pt>
                <c:pt idx="29">
                  <c:v>52.2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D2-41AD-8401-005C44C8C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Accuracy'!$D$184:$D$213</c:f>
              <c:numCache>
                <c:formatCode>General</c:formatCode>
                <c:ptCount val="30"/>
                <c:pt idx="0">
                  <c:v>51.47</c:v>
                </c:pt>
                <c:pt idx="1">
                  <c:v>52.86</c:v>
                </c:pt>
                <c:pt idx="2">
                  <c:v>43.43</c:v>
                </c:pt>
                <c:pt idx="3">
                  <c:v>52.57</c:v>
                </c:pt>
                <c:pt idx="4">
                  <c:v>46.15</c:v>
                </c:pt>
                <c:pt idx="5">
                  <c:v>55.75</c:v>
                </c:pt>
                <c:pt idx="6">
                  <c:v>51.5</c:v>
                </c:pt>
                <c:pt idx="7">
                  <c:v>53.42</c:v>
                </c:pt>
                <c:pt idx="8">
                  <c:v>51.88</c:v>
                </c:pt>
                <c:pt idx="9">
                  <c:v>45.76</c:v>
                </c:pt>
                <c:pt idx="10">
                  <c:v>48.23</c:v>
                </c:pt>
                <c:pt idx="11">
                  <c:v>52.97</c:v>
                </c:pt>
                <c:pt idx="12">
                  <c:v>50.89</c:v>
                </c:pt>
                <c:pt idx="13">
                  <c:v>49.5</c:v>
                </c:pt>
                <c:pt idx="14">
                  <c:v>51.8</c:v>
                </c:pt>
                <c:pt idx="15">
                  <c:v>50.58</c:v>
                </c:pt>
                <c:pt idx="16">
                  <c:v>49.76</c:v>
                </c:pt>
                <c:pt idx="17">
                  <c:v>48.87</c:v>
                </c:pt>
                <c:pt idx="18">
                  <c:v>48.82</c:v>
                </c:pt>
                <c:pt idx="19">
                  <c:v>49.75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28-4661-ADBB-AB8410706781}"/>
            </c:ext>
          </c:extLst>
        </c:ser>
        <c:ser>
          <c:idx val="1"/>
          <c:order val="1"/>
          <c:tx>
            <c:strRef>
              <c:f>'MazeSolve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Accuracy'!$E$184:$E$213</c:f>
              <c:numCache>
                <c:formatCode>General</c:formatCode>
                <c:ptCount val="30"/>
                <c:pt idx="0">
                  <c:v>57.51</c:v>
                </c:pt>
                <c:pt idx="1">
                  <c:v>56.37</c:v>
                </c:pt>
                <c:pt idx="2">
                  <c:v>57.51</c:v>
                </c:pt>
                <c:pt idx="3">
                  <c:v>57.9</c:v>
                </c:pt>
                <c:pt idx="4">
                  <c:v>57.17</c:v>
                </c:pt>
                <c:pt idx="5">
                  <c:v>54.1</c:v>
                </c:pt>
                <c:pt idx="6">
                  <c:v>54.7</c:v>
                </c:pt>
                <c:pt idx="7">
                  <c:v>54</c:v>
                </c:pt>
                <c:pt idx="8">
                  <c:v>54.3</c:v>
                </c:pt>
                <c:pt idx="9">
                  <c:v>52.3</c:v>
                </c:pt>
                <c:pt idx="10">
                  <c:v>54.65</c:v>
                </c:pt>
                <c:pt idx="11">
                  <c:v>57.14</c:v>
                </c:pt>
                <c:pt idx="12">
                  <c:v>54.45</c:v>
                </c:pt>
                <c:pt idx="13">
                  <c:v>55.66</c:v>
                </c:pt>
                <c:pt idx="14">
                  <c:v>53.4</c:v>
                </c:pt>
                <c:pt idx="15">
                  <c:v>56.26</c:v>
                </c:pt>
                <c:pt idx="16">
                  <c:v>57.08</c:v>
                </c:pt>
                <c:pt idx="17">
                  <c:v>53.77</c:v>
                </c:pt>
                <c:pt idx="18">
                  <c:v>55.81</c:v>
                </c:pt>
                <c:pt idx="19">
                  <c:v>53.89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8-4661-ADBB-AB8410706781}"/>
            </c:ext>
          </c:extLst>
        </c:ser>
        <c:ser>
          <c:idx val="2"/>
          <c:order val="2"/>
          <c:tx>
            <c:strRef>
              <c:f>'MazeSolve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Accuracy'!$F$184:$F$213</c:f>
              <c:numCache>
                <c:formatCode>General</c:formatCode>
                <c:ptCount val="30"/>
                <c:pt idx="0">
                  <c:v>51.84</c:v>
                </c:pt>
                <c:pt idx="1">
                  <c:v>51.72</c:v>
                </c:pt>
                <c:pt idx="2">
                  <c:v>52.02</c:v>
                </c:pt>
                <c:pt idx="3">
                  <c:v>51.31</c:v>
                </c:pt>
                <c:pt idx="4">
                  <c:v>49.78</c:v>
                </c:pt>
                <c:pt idx="5">
                  <c:v>50.5</c:v>
                </c:pt>
                <c:pt idx="6">
                  <c:v>49.8</c:v>
                </c:pt>
                <c:pt idx="7">
                  <c:v>48.8</c:v>
                </c:pt>
                <c:pt idx="8">
                  <c:v>50.6</c:v>
                </c:pt>
                <c:pt idx="9">
                  <c:v>48.55</c:v>
                </c:pt>
                <c:pt idx="10">
                  <c:v>51.9</c:v>
                </c:pt>
                <c:pt idx="11">
                  <c:v>51.2</c:v>
                </c:pt>
                <c:pt idx="12">
                  <c:v>52.4</c:v>
                </c:pt>
                <c:pt idx="13">
                  <c:v>52.1</c:v>
                </c:pt>
                <c:pt idx="14">
                  <c:v>50.1</c:v>
                </c:pt>
                <c:pt idx="15">
                  <c:v>49.5</c:v>
                </c:pt>
                <c:pt idx="16">
                  <c:v>49.6</c:v>
                </c:pt>
                <c:pt idx="17">
                  <c:v>48.7</c:v>
                </c:pt>
                <c:pt idx="18">
                  <c:v>50.6</c:v>
                </c:pt>
                <c:pt idx="19">
                  <c:v>48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8-4661-ADBB-AB8410706781}"/>
            </c:ext>
          </c:extLst>
        </c:ser>
        <c:ser>
          <c:idx val="3"/>
          <c:order val="3"/>
          <c:tx>
            <c:strRef>
              <c:f>'MazeSolve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Accuracy'!$G$184:$G$213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49.4</c:v>
                </c:pt>
                <c:pt idx="6">
                  <c:v>49.5</c:v>
                </c:pt>
                <c:pt idx="7">
                  <c:v>48.6</c:v>
                </c:pt>
                <c:pt idx="8">
                  <c:v>50.6</c:v>
                </c:pt>
                <c:pt idx="9">
                  <c:v>47.9</c:v>
                </c:pt>
                <c:pt idx="10">
                  <c:v>50.1</c:v>
                </c:pt>
                <c:pt idx="11">
                  <c:v>50.1</c:v>
                </c:pt>
                <c:pt idx="12">
                  <c:v>50.6</c:v>
                </c:pt>
                <c:pt idx="13">
                  <c:v>51.5</c:v>
                </c:pt>
                <c:pt idx="14">
                  <c:v>48.7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28-4661-ADBB-AB8410706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MazeSolve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'MazeSolve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Accuracy'!$D$220:$D$249</c:f>
              <c:numCache>
                <c:formatCode>General</c:formatCode>
                <c:ptCount val="30"/>
                <c:pt idx="0">
                  <c:v>55.11</c:v>
                </c:pt>
                <c:pt idx="1">
                  <c:v>52.36</c:v>
                </c:pt>
                <c:pt idx="2">
                  <c:v>48.46</c:v>
                </c:pt>
                <c:pt idx="3">
                  <c:v>51.17</c:v>
                </c:pt>
                <c:pt idx="4">
                  <c:v>43.48</c:v>
                </c:pt>
                <c:pt idx="5">
                  <c:v>55.73</c:v>
                </c:pt>
                <c:pt idx="6">
                  <c:v>36.700000000000003</c:v>
                </c:pt>
                <c:pt idx="7">
                  <c:v>55.32</c:v>
                </c:pt>
                <c:pt idx="8">
                  <c:v>49.64</c:v>
                </c:pt>
                <c:pt idx="9">
                  <c:v>49.56</c:v>
                </c:pt>
                <c:pt idx="10">
                  <c:v>51.76</c:v>
                </c:pt>
                <c:pt idx="11">
                  <c:v>51.9</c:v>
                </c:pt>
                <c:pt idx="12">
                  <c:v>51.32</c:v>
                </c:pt>
                <c:pt idx="13">
                  <c:v>50</c:v>
                </c:pt>
                <c:pt idx="14">
                  <c:v>36.11</c:v>
                </c:pt>
                <c:pt idx="15">
                  <c:v>71.430000000000007</c:v>
                </c:pt>
                <c:pt idx="16">
                  <c:v>51.72</c:v>
                </c:pt>
                <c:pt idx="17">
                  <c:v>41.94</c:v>
                </c:pt>
                <c:pt idx="18">
                  <c:v>25</c:v>
                </c:pt>
                <c:pt idx="19">
                  <c:v>50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FD-4E4D-855A-9F1DCC92A130}"/>
            </c:ext>
          </c:extLst>
        </c:ser>
        <c:ser>
          <c:idx val="1"/>
          <c:order val="1"/>
          <c:tx>
            <c:strRef>
              <c:f>'MazeSolve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Accuracy'!$E$220:$E$249</c:f>
              <c:numCache>
                <c:formatCode>General</c:formatCode>
                <c:ptCount val="30"/>
                <c:pt idx="0">
                  <c:v>63.81</c:v>
                </c:pt>
                <c:pt idx="1">
                  <c:v>62.22</c:v>
                </c:pt>
                <c:pt idx="2">
                  <c:v>62.09</c:v>
                </c:pt>
                <c:pt idx="3">
                  <c:v>62.28</c:v>
                </c:pt>
                <c:pt idx="4">
                  <c:v>57.4</c:v>
                </c:pt>
                <c:pt idx="5">
                  <c:v>29.37</c:v>
                </c:pt>
                <c:pt idx="6">
                  <c:v>37.83</c:v>
                </c:pt>
                <c:pt idx="7">
                  <c:v>31.22</c:v>
                </c:pt>
                <c:pt idx="8">
                  <c:v>36.090000000000003</c:v>
                </c:pt>
                <c:pt idx="9">
                  <c:v>36.86</c:v>
                </c:pt>
                <c:pt idx="10">
                  <c:v>45.85</c:v>
                </c:pt>
                <c:pt idx="11">
                  <c:v>46.5</c:v>
                </c:pt>
                <c:pt idx="12">
                  <c:v>44.55</c:v>
                </c:pt>
                <c:pt idx="13">
                  <c:v>43.14</c:v>
                </c:pt>
                <c:pt idx="14">
                  <c:v>43.74</c:v>
                </c:pt>
                <c:pt idx="15">
                  <c:v>49.36</c:v>
                </c:pt>
                <c:pt idx="16">
                  <c:v>50.11</c:v>
                </c:pt>
                <c:pt idx="17">
                  <c:v>49.42</c:v>
                </c:pt>
                <c:pt idx="18">
                  <c:v>50.64</c:v>
                </c:pt>
                <c:pt idx="19">
                  <c:v>47.98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FD-4E4D-855A-9F1DCC92A130}"/>
            </c:ext>
          </c:extLst>
        </c:ser>
        <c:ser>
          <c:idx val="2"/>
          <c:order val="2"/>
          <c:tx>
            <c:strRef>
              <c:f>'MazeSolve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Accuracy'!$F$220:$F$249</c:f>
              <c:numCache>
                <c:formatCode>General</c:formatCode>
                <c:ptCount val="30"/>
                <c:pt idx="0">
                  <c:v>45.89</c:v>
                </c:pt>
                <c:pt idx="1">
                  <c:v>48.61</c:v>
                </c:pt>
                <c:pt idx="2">
                  <c:v>48.81</c:v>
                </c:pt>
                <c:pt idx="3">
                  <c:v>49.04</c:v>
                </c:pt>
                <c:pt idx="4">
                  <c:v>51.86</c:v>
                </c:pt>
                <c:pt idx="5">
                  <c:v>48.81</c:v>
                </c:pt>
                <c:pt idx="6">
                  <c:v>48.36</c:v>
                </c:pt>
                <c:pt idx="7">
                  <c:v>48.49</c:v>
                </c:pt>
                <c:pt idx="8">
                  <c:v>49.87</c:v>
                </c:pt>
                <c:pt idx="9">
                  <c:v>48.88</c:v>
                </c:pt>
                <c:pt idx="10">
                  <c:v>48.85</c:v>
                </c:pt>
                <c:pt idx="11">
                  <c:v>50.59</c:v>
                </c:pt>
                <c:pt idx="12">
                  <c:v>49.74</c:v>
                </c:pt>
                <c:pt idx="13">
                  <c:v>50.93</c:v>
                </c:pt>
                <c:pt idx="14">
                  <c:v>48.63</c:v>
                </c:pt>
                <c:pt idx="15">
                  <c:v>49.69</c:v>
                </c:pt>
                <c:pt idx="16">
                  <c:v>50.13</c:v>
                </c:pt>
                <c:pt idx="17">
                  <c:v>47.53</c:v>
                </c:pt>
                <c:pt idx="18">
                  <c:v>50.45</c:v>
                </c:pt>
                <c:pt idx="19">
                  <c:v>47.95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FD-4E4D-855A-9F1DCC92A130}"/>
            </c:ext>
          </c:extLst>
        </c:ser>
        <c:ser>
          <c:idx val="3"/>
          <c:order val="3"/>
          <c:tx>
            <c:strRef>
              <c:f>'MazeSolve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'MazeSolve Accuracy'!$G$220:$G$249</c:f>
              <c:numCache>
                <c:formatCode>General</c:formatCode>
                <c:ptCount val="30"/>
                <c:pt idx="0">
                  <c:v>0</c:v>
                </c:pt>
                <c:pt idx="1">
                  <c:v>66.67</c:v>
                </c:pt>
                <c:pt idx="2">
                  <c:v>40</c:v>
                </c:pt>
                <c:pt idx="3">
                  <c:v>33.33</c:v>
                </c:pt>
                <c:pt idx="4">
                  <c:v>50</c:v>
                </c:pt>
                <c:pt idx="5">
                  <c:v>49.45</c:v>
                </c:pt>
                <c:pt idx="6">
                  <c:v>49.55</c:v>
                </c:pt>
                <c:pt idx="7">
                  <c:v>48.65</c:v>
                </c:pt>
                <c:pt idx="8">
                  <c:v>50.55</c:v>
                </c:pt>
                <c:pt idx="9">
                  <c:v>47.94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FD-4E4D-855A-9F1DCC92A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Hamiltonian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95.5</c:v>
                </c:pt>
                <c:pt idx="6">
                  <c:v>86.36</c:v>
                </c:pt>
                <c:pt idx="7">
                  <c:v>86.26</c:v>
                </c:pt>
                <c:pt idx="8">
                  <c:v>84.51</c:v>
                </c:pt>
                <c:pt idx="9">
                  <c:v>88.41</c:v>
                </c:pt>
                <c:pt idx="10">
                  <c:v>95.14</c:v>
                </c:pt>
                <c:pt idx="11">
                  <c:v>86.05</c:v>
                </c:pt>
                <c:pt idx="12">
                  <c:v>89.69</c:v>
                </c:pt>
                <c:pt idx="13">
                  <c:v>88.39</c:v>
                </c:pt>
                <c:pt idx="14">
                  <c:v>90.71</c:v>
                </c:pt>
                <c:pt idx="15">
                  <c:v>80.28</c:v>
                </c:pt>
                <c:pt idx="16">
                  <c:v>77.62</c:v>
                </c:pt>
                <c:pt idx="17">
                  <c:v>81.16</c:v>
                </c:pt>
                <c:pt idx="18">
                  <c:v>79.61</c:v>
                </c:pt>
                <c:pt idx="19">
                  <c:v>74.2</c:v>
                </c:pt>
                <c:pt idx="20">
                  <c:v>87.64</c:v>
                </c:pt>
                <c:pt idx="21">
                  <c:v>85.6</c:v>
                </c:pt>
                <c:pt idx="22">
                  <c:v>87.74</c:v>
                </c:pt>
                <c:pt idx="23">
                  <c:v>85.58</c:v>
                </c:pt>
                <c:pt idx="24">
                  <c:v>86.49</c:v>
                </c:pt>
                <c:pt idx="25">
                  <c:v>86.85</c:v>
                </c:pt>
                <c:pt idx="26">
                  <c:v>78.3</c:v>
                </c:pt>
                <c:pt idx="27">
                  <c:v>87.62</c:v>
                </c:pt>
                <c:pt idx="28">
                  <c:v>86.22</c:v>
                </c:pt>
                <c:pt idx="29">
                  <c:v>84.02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C4-4895-BC42-292181F45F0A}"/>
            </c:ext>
          </c:extLst>
        </c:ser>
        <c:ser>
          <c:idx val="1"/>
          <c:order val="1"/>
          <c:tx>
            <c:strRef>
              <c:f>'Hamiltonian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Accuracy'!$E$4:$E$33</c:f>
              <c:numCache>
                <c:formatCode>General</c:formatCode>
                <c:ptCount val="30"/>
                <c:pt idx="0">
                  <c:v>88.65</c:v>
                </c:pt>
                <c:pt idx="1">
                  <c:v>81.48</c:v>
                </c:pt>
                <c:pt idx="2">
                  <c:v>82.03</c:v>
                </c:pt>
                <c:pt idx="3">
                  <c:v>78.2</c:v>
                </c:pt>
                <c:pt idx="4">
                  <c:v>73.05</c:v>
                </c:pt>
                <c:pt idx="5">
                  <c:v>74.400000000000006</c:v>
                </c:pt>
                <c:pt idx="6">
                  <c:v>73.459999999999994</c:v>
                </c:pt>
                <c:pt idx="7">
                  <c:v>72.180000000000007</c:v>
                </c:pt>
                <c:pt idx="8">
                  <c:v>70.09</c:v>
                </c:pt>
                <c:pt idx="9">
                  <c:v>62.43</c:v>
                </c:pt>
                <c:pt idx="10">
                  <c:v>74.39</c:v>
                </c:pt>
                <c:pt idx="11">
                  <c:v>73.459999999999994</c:v>
                </c:pt>
                <c:pt idx="12">
                  <c:v>74.87</c:v>
                </c:pt>
                <c:pt idx="13">
                  <c:v>68.59</c:v>
                </c:pt>
                <c:pt idx="14">
                  <c:v>68.61</c:v>
                </c:pt>
                <c:pt idx="15">
                  <c:v>83.3</c:v>
                </c:pt>
                <c:pt idx="16">
                  <c:v>82.5</c:v>
                </c:pt>
                <c:pt idx="17">
                  <c:v>83.7</c:v>
                </c:pt>
                <c:pt idx="18">
                  <c:v>83</c:v>
                </c:pt>
                <c:pt idx="19">
                  <c:v>84.7</c:v>
                </c:pt>
                <c:pt idx="20">
                  <c:v>91.5</c:v>
                </c:pt>
                <c:pt idx="21">
                  <c:v>90.2</c:v>
                </c:pt>
                <c:pt idx="22">
                  <c:v>91.2</c:v>
                </c:pt>
                <c:pt idx="23">
                  <c:v>89.3</c:v>
                </c:pt>
                <c:pt idx="24">
                  <c:v>86.2</c:v>
                </c:pt>
                <c:pt idx="25">
                  <c:v>89.3</c:v>
                </c:pt>
                <c:pt idx="26">
                  <c:v>88.9</c:v>
                </c:pt>
                <c:pt idx="27">
                  <c:v>88.8</c:v>
                </c:pt>
                <c:pt idx="28">
                  <c:v>86.3</c:v>
                </c:pt>
                <c:pt idx="29">
                  <c:v>81.3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C4-4895-BC42-292181F45F0A}"/>
            </c:ext>
          </c:extLst>
        </c:ser>
        <c:ser>
          <c:idx val="2"/>
          <c:order val="2"/>
          <c:tx>
            <c:strRef>
              <c:f>'Hamiltonian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Accuracy'!$F$4:$F$33</c:f>
              <c:numCache>
                <c:formatCode>General</c:formatCode>
                <c:ptCount val="30"/>
                <c:pt idx="0">
                  <c:v>47.29</c:v>
                </c:pt>
                <c:pt idx="1">
                  <c:v>47.9</c:v>
                </c:pt>
                <c:pt idx="2">
                  <c:v>48.42</c:v>
                </c:pt>
                <c:pt idx="3">
                  <c:v>48.22</c:v>
                </c:pt>
                <c:pt idx="4">
                  <c:v>48.34</c:v>
                </c:pt>
                <c:pt idx="5">
                  <c:v>53.91</c:v>
                </c:pt>
                <c:pt idx="6">
                  <c:v>55.97</c:v>
                </c:pt>
                <c:pt idx="7">
                  <c:v>49.12</c:v>
                </c:pt>
                <c:pt idx="8">
                  <c:v>50.22</c:v>
                </c:pt>
                <c:pt idx="9">
                  <c:v>54.7</c:v>
                </c:pt>
                <c:pt idx="10">
                  <c:v>76.599999999999994</c:v>
                </c:pt>
                <c:pt idx="11">
                  <c:v>75.3</c:v>
                </c:pt>
                <c:pt idx="12">
                  <c:v>72.900000000000006</c:v>
                </c:pt>
                <c:pt idx="13">
                  <c:v>72.2</c:v>
                </c:pt>
                <c:pt idx="14">
                  <c:v>75.7</c:v>
                </c:pt>
                <c:pt idx="15">
                  <c:v>79.400000000000006</c:v>
                </c:pt>
                <c:pt idx="16">
                  <c:v>77.099999999999994</c:v>
                </c:pt>
                <c:pt idx="17">
                  <c:v>79.099999999999994</c:v>
                </c:pt>
                <c:pt idx="18">
                  <c:v>77.2</c:v>
                </c:pt>
                <c:pt idx="19">
                  <c:v>77.3</c:v>
                </c:pt>
                <c:pt idx="20">
                  <c:v>80.400000000000006</c:v>
                </c:pt>
                <c:pt idx="21">
                  <c:v>79.400000000000006</c:v>
                </c:pt>
                <c:pt idx="22">
                  <c:v>78.8</c:v>
                </c:pt>
                <c:pt idx="23">
                  <c:v>79.099999999999994</c:v>
                </c:pt>
                <c:pt idx="24">
                  <c:v>80.3</c:v>
                </c:pt>
                <c:pt idx="25">
                  <c:v>84.7</c:v>
                </c:pt>
                <c:pt idx="26">
                  <c:v>83</c:v>
                </c:pt>
                <c:pt idx="27">
                  <c:v>82.6</c:v>
                </c:pt>
                <c:pt idx="28">
                  <c:v>79.900000000000006</c:v>
                </c:pt>
                <c:pt idx="29">
                  <c:v>83.9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4-4895-BC42-292181F45F0A}"/>
            </c:ext>
          </c:extLst>
        </c:ser>
        <c:ser>
          <c:idx val="3"/>
          <c:order val="3"/>
          <c:tx>
            <c:strRef>
              <c:f>'Hamiltonian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Accuracy'!$G$4:$G$33</c:f>
              <c:numCache>
                <c:formatCode>General</c:formatCode>
                <c:ptCount val="30"/>
                <c:pt idx="0">
                  <c:v>72.7</c:v>
                </c:pt>
                <c:pt idx="1">
                  <c:v>72.2</c:v>
                </c:pt>
                <c:pt idx="2">
                  <c:v>70.900000000000006</c:v>
                </c:pt>
                <c:pt idx="3">
                  <c:v>66.3</c:v>
                </c:pt>
                <c:pt idx="4">
                  <c:v>67.599999999999994</c:v>
                </c:pt>
                <c:pt idx="5">
                  <c:v>54</c:v>
                </c:pt>
                <c:pt idx="6">
                  <c:v>54.8</c:v>
                </c:pt>
                <c:pt idx="7">
                  <c:v>56.7</c:v>
                </c:pt>
                <c:pt idx="8">
                  <c:v>55.6</c:v>
                </c:pt>
                <c:pt idx="9">
                  <c:v>54.1</c:v>
                </c:pt>
                <c:pt idx="10">
                  <c:v>76.5</c:v>
                </c:pt>
                <c:pt idx="11">
                  <c:v>78.3</c:v>
                </c:pt>
                <c:pt idx="12">
                  <c:v>80</c:v>
                </c:pt>
                <c:pt idx="13">
                  <c:v>75.400000000000006</c:v>
                </c:pt>
                <c:pt idx="14">
                  <c:v>71.2</c:v>
                </c:pt>
                <c:pt idx="15">
                  <c:v>84.1</c:v>
                </c:pt>
                <c:pt idx="16">
                  <c:v>79.5</c:v>
                </c:pt>
                <c:pt idx="17">
                  <c:v>81.099999999999994</c:v>
                </c:pt>
                <c:pt idx="18">
                  <c:v>79.900000000000006</c:v>
                </c:pt>
                <c:pt idx="19">
                  <c:v>78.099999999999994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C4-4895-BC42-292181F45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90495927659146203"/>
          <c:h val="0.11512005443763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Accuracy'!$D$40:$D$69</c:f>
              <c:numCache>
                <c:formatCode>General</c:formatCode>
                <c:ptCount val="30"/>
                <c:pt idx="0">
                  <c:v>75.5</c:v>
                </c:pt>
                <c:pt idx="1">
                  <c:v>75.900000000000006</c:v>
                </c:pt>
                <c:pt idx="2">
                  <c:v>77.2</c:v>
                </c:pt>
                <c:pt idx="3">
                  <c:v>77.099999999999994</c:v>
                </c:pt>
                <c:pt idx="4">
                  <c:v>73.2</c:v>
                </c:pt>
                <c:pt idx="5">
                  <c:v>89.3</c:v>
                </c:pt>
                <c:pt idx="6">
                  <c:v>90.2</c:v>
                </c:pt>
                <c:pt idx="7">
                  <c:v>92.1</c:v>
                </c:pt>
                <c:pt idx="8">
                  <c:v>91.6</c:v>
                </c:pt>
                <c:pt idx="9">
                  <c:v>90.39</c:v>
                </c:pt>
                <c:pt idx="10">
                  <c:v>84.5</c:v>
                </c:pt>
                <c:pt idx="11">
                  <c:v>83.6</c:v>
                </c:pt>
                <c:pt idx="12">
                  <c:v>86</c:v>
                </c:pt>
                <c:pt idx="13">
                  <c:v>85.3</c:v>
                </c:pt>
                <c:pt idx="14">
                  <c:v>81.599999999999994</c:v>
                </c:pt>
                <c:pt idx="15">
                  <c:v>88.2</c:v>
                </c:pt>
                <c:pt idx="16">
                  <c:v>86.55</c:v>
                </c:pt>
                <c:pt idx="17">
                  <c:v>90.56</c:v>
                </c:pt>
                <c:pt idx="18">
                  <c:v>90.3</c:v>
                </c:pt>
                <c:pt idx="19">
                  <c:v>88.9</c:v>
                </c:pt>
                <c:pt idx="20">
                  <c:v>89.2</c:v>
                </c:pt>
                <c:pt idx="21">
                  <c:v>90.8</c:v>
                </c:pt>
                <c:pt idx="22">
                  <c:v>93.3</c:v>
                </c:pt>
                <c:pt idx="23">
                  <c:v>91.1</c:v>
                </c:pt>
                <c:pt idx="24">
                  <c:v>88</c:v>
                </c:pt>
                <c:pt idx="25">
                  <c:v>89.5</c:v>
                </c:pt>
                <c:pt idx="26">
                  <c:v>91.3</c:v>
                </c:pt>
                <c:pt idx="27">
                  <c:v>91.8</c:v>
                </c:pt>
                <c:pt idx="28">
                  <c:v>92.1</c:v>
                </c:pt>
                <c:pt idx="29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1-48D4-B585-DCDF531D9CE7}"/>
            </c:ext>
          </c:extLst>
        </c:ser>
        <c:ser>
          <c:idx val="1"/>
          <c:order val="1"/>
          <c:tx>
            <c:strRef>
              <c:f>'Hamiltonian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Accuracy'!$E$40:$E$69</c:f>
              <c:numCache>
                <c:formatCode>General</c:formatCode>
                <c:ptCount val="30"/>
                <c:pt idx="0">
                  <c:v>91.6</c:v>
                </c:pt>
                <c:pt idx="1">
                  <c:v>91.5</c:v>
                </c:pt>
                <c:pt idx="2">
                  <c:v>91.7</c:v>
                </c:pt>
                <c:pt idx="3">
                  <c:v>89.2</c:v>
                </c:pt>
                <c:pt idx="4">
                  <c:v>87.2</c:v>
                </c:pt>
                <c:pt idx="5">
                  <c:v>87.2</c:v>
                </c:pt>
                <c:pt idx="6">
                  <c:v>88.4</c:v>
                </c:pt>
                <c:pt idx="7">
                  <c:v>87.8</c:v>
                </c:pt>
                <c:pt idx="8">
                  <c:v>86.8</c:v>
                </c:pt>
                <c:pt idx="9">
                  <c:v>81.900000000000006</c:v>
                </c:pt>
                <c:pt idx="10">
                  <c:v>89</c:v>
                </c:pt>
                <c:pt idx="11">
                  <c:v>89.7</c:v>
                </c:pt>
                <c:pt idx="12">
                  <c:v>88.5</c:v>
                </c:pt>
                <c:pt idx="13">
                  <c:v>88.3</c:v>
                </c:pt>
                <c:pt idx="14">
                  <c:v>83.1</c:v>
                </c:pt>
                <c:pt idx="15">
                  <c:v>84.9</c:v>
                </c:pt>
                <c:pt idx="16">
                  <c:v>88.9</c:v>
                </c:pt>
                <c:pt idx="17">
                  <c:v>86.3</c:v>
                </c:pt>
                <c:pt idx="18">
                  <c:v>86.8</c:v>
                </c:pt>
                <c:pt idx="19">
                  <c:v>85.7</c:v>
                </c:pt>
                <c:pt idx="20">
                  <c:v>86.8</c:v>
                </c:pt>
                <c:pt idx="21">
                  <c:v>87.5</c:v>
                </c:pt>
                <c:pt idx="22">
                  <c:v>87</c:v>
                </c:pt>
                <c:pt idx="23">
                  <c:v>85.8</c:v>
                </c:pt>
                <c:pt idx="24">
                  <c:v>83.1</c:v>
                </c:pt>
                <c:pt idx="25">
                  <c:v>87.5</c:v>
                </c:pt>
                <c:pt idx="26">
                  <c:v>88.3</c:v>
                </c:pt>
                <c:pt idx="27">
                  <c:v>86.8</c:v>
                </c:pt>
                <c:pt idx="28">
                  <c:v>85.7</c:v>
                </c:pt>
                <c:pt idx="29">
                  <c:v>80.900000000000006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1-48D4-B585-DCDF531D9CE7}"/>
            </c:ext>
          </c:extLst>
        </c:ser>
        <c:ser>
          <c:idx val="2"/>
          <c:order val="2"/>
          <c:tx>
            <c:strRef>
              <c:f>'Hamiltonian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Accuracy'!$F$40:$F$69</c:f>
              <c:numCache>
                <c:formatCode>General</c:formatCode>
                <c:ptCount val="30"/>
                <c:pt idx="0">
                  <c:v>72.81</c:v>
                </c:pt>
                <c:pt idx="1">
                  <c:v>72.489999999999995</c:v>
                </c:pt>
                <c:pt idx="2">
                  <c:v>74.67</c:v>
                </c:pt>
                <c:pt idx="3">
                  <c:v>74.150000000000006</c:v>
                </c:pt>
                <c:pt idx="4">
                  <c:v>68.92</c:v>
                </c:pt>
                <c:pt idx="5">
                  <c:v>60.09</c:v>
                </c:pt>
                <c:pt idx="6">
                  <c:v>64.56</c:v>
                </c:pt>
                <c:pt idx="7">
                  <c:v>60.72</c:v>
                </c:pt>
                <c:pt idx="8">
                  <c:v>60</c:v>
                </c:pt>
                <c:pt idx="9">
                  <c:v>50.87</c:v>
                </c:pt>
                <c:pt idx="10">
                  <c:v>52.7</c:v>
                </c:pt>
                <c:pt idx="11">
                  <c:v>57.3</c:v>
                </c:pt>
                <c:pt idx="12">
                  <c:v>56.3</c:v>
                </c:pt>
                <c:pt idx="13">
                  <c:v>55.6</c:v>
                </c:pt>
                <c:pt idx="14">
                  <c:v>50.4</c:v>
                </c:pt>
                <c:pt idx="15">
                  <c:v>80.8</c:v>
                </c:pt>
                <c:pt idx="16">
                  <c:v>80.3</c:v>
                </c:pt>
                <c:pt idx="17">
                  <c:v>81</c:v>
                </c:pt>
                <c:pt idx="18">
                  <c:v>78.7</c:v>
                </c:pt>
                <c:pt idx="19">
                  <c:v>75.5</c:v>
                </c:pt>
                <c:pt idx="20">
                  <c:v>80</c:v>
                </c:pt>
                <c:pt idx="21">
                  <c:v>79.7</c:v>
                </c:pt>
                <c:pt idx="22">
                  <c:v>78.5</c:v>
                </c:pt>
                <c:pt idx="23">
                  <c:v>78.099999999999994</c:v>
                </c:pt>
                <c:pt idx="24">
                  <c:v>79.400000000000006</c:v>
                </c:pt>
                <c:pt idx="25">
                  <c:v>84.7</c:v>
                </c:pt>
                <c:pt idx="26">
                  <c:v>85.8</c:v>
                </c:pt>
                <c:pt idx="27">
                  <c:v>83.6</c:v>
                </c:pt>
                <c:pt idx="28">
                  <c:v>80.3</c:v>
                </c:pt>
                <c:pt idx="29">
                  <c:v>77.900000000000006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1-48D4-B585-DCDF531D9CE7}"/>
            </c:ext>
          </c:extLst>
        </c:ser>
        <c:ser>
          <c:idx val="3"/>
          <c:order val="3"/>
          <c:tx>
            <c:strRef>
              <c:f>'Hamiltonian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Accuracy'!$G$40:$G$69</c:f>
              <c:numCache>
                <c:formatCode>General</c:formatCode>
                <c:ptCount val="30"/>
                <c:pt idx="0">
                  <c:v>71.900000000000006</c:v>
                </c:pt>
                <c:pt idx="1">
                  <c:v>69.42</c:v>
                </c:pt>
                <c:pt idx="2">
                  <c:v>70.510000000000005</c:v>
                </c:pt>
                <c:pt idx="3">
                  <c:v>68.97</c:v>
                </c:pt>
                <c:pt idx="4">
                  <c:v>62.26</c:v>
                </c:pt>
                <c:pt idx="5">
                  <c:v>69.400000000000006</c:v>
                </c:pt>
                <c:pt idx="6">
                  <c:v>70.5</c:v>
                </c:pt>
                <c:pt idx="7">
                  <c:v>71.099999999999994</c:v>
                </c:pt>
                <c:pt idx="8">
                  <c:v>70.3</c:v>
                </c:pt>
                <c:pt idx="9">
                  <c:v>67.099999999999994</c:v>
                </c:pt>
                <c:pt idx="10">
                  <c:v>83.8</c:v>
                </c:pt>
                <c:pt idx="11">
                  <c:v>82.6</c:v>
                </c:pt>
                <c:pt idx="12">
                  <c:v>81.5</c:v>
                </c:pt>
                <c:pt idx="13">
                  <c:v>82.5</c:v>
                </c:pt>
                <c:pt idx="14">
                  <c:v>81.7</c:v>
                </c:pt>
                <c:pt idx="15">
                  <c:v>82.3</c:v>
                </c:pt>
                <c:pt idx="16">
                  <c:v>79.599999999999994</c:v>
                </c:pt>
                <c:pt idx="17">
                  <c:v>82</c:v>
                </c:pt>
                <c:pt idx="18">
                  <c:v>79.900000000000006</c:v>
                </c:pt>
                <c:pt idx="19">
                  <c:v>74.5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01-48D4-B585-DCDF531D9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00392696365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Accuracy'!$D$76:$D$105</c:f>
              <c:numCache>
                <c:formatCode>General</c:formatCode>
                <c:ptCount val="30"/>
                <c:pt idx="0">
                  <c:v>71.89</c:v>
                </c:pt>
                <c:pt idx="1">
                  <c:v>74.45</c:v>
                </c:pt>
                <c:pt idx="2">
                  <c:v>75.900000000000006</c:v>
                </c:pt>
                <c:pt idx="3">
                  <c:v>75</c:v>
                </c:pt>
                <c:pt idx="4">
                  <c:v>72.5</c:v>
                </c:pt>
                <c:pt idx="5">
                  <c:v>81.98</c:v>
                </c:pt>
                <c:pt idx="6">
                  <c:v>82.58</c:v>
                </c:pt>
                <c:pt idx="7">
                  <c:v>84.38</c:v>
                </c:pt>
                <c:pt idx="8">
                  <c:v>82.5</c:v>
                </c:pt>
                <c:pt idx="9">
                  <c:v>79.5</c:v>
                </c:pt>
                <c:pt idx="10">
                  <c:v>78.510000000000005</c:v>
                </c:pt>
                <c:pt idx="11">
                  <c:v>78.760000000000005</c:v>
                </c:pt>
                <c:pt idx="12">
                  <c:v>80.599999999999994</c:v>
                </c:pt>
                <c:pt idx="13">
                  <c:v>80.260000000000005</c:v>
                </c:pt>
                <c:pt idx="14">
                  <c:v>75.7</c:v>
                </c:pt>
                <c:pt idx="15">
                  <c:v>86.06</c:v>
                </c:pt>
                <c:pt idx="16">
                  <c:v>86.09</c:v>
                </c:pt>
                <c:pt idx="17">
                  <c:v>85.37</c:v>
                </c:pt>
                <c:pt idx="18">
                  <c:v>87.54</c:v>
                </c:pt>
                <c:pt idx="19">
                  <c:v>85.79</c:v>
                </c:pt>
                <c:pt idx="20">
                  <c:v>83.6</c:v>
                </c:pt>
                <c:pt idx="21">
                  <c:v>87.3</c:v>
                </c:pt>
                <c:pt idx="22">
                  <c:v>84.14</c:v>
                </c:pt>
                <c:pt idx="23">
                  <c:v>79.22</c:v>
                </c:pt>
                <c:pt idx="24">
                  <c:v>83.5</c:v>
                </c:pt>
                <c:pt idx="25">
                  <c:v>86.5</c:v>
                </c:pt>
                <c:pt idx="26">
                  <c:v>84.2</c:v>
                </c:pt>
                <c:pt idx="27">
                  <c:v>85.37</c:v>
                </c:pt>
                <c:pt idx="28">
                  <c:v>86</c:v>
                </c:pt>
                <c:pt idx="29">
                  <c:v>82.48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D-43F0-AFD5-E0B2DD5E5786}"/>
            </c:ext>
          </c:extLst>
        </c:ser>
        <c:ser>
          <c:idx val="1"/>
          <c:order val="1"/>
          <c:tx>
            <c:strRef>
              <c:f>'Hamiltonian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Accuracy'!$E$76:$E$105</c:f>
              <c:numCache>
                <c:formatCode>General</c:formatCode>
                <c:ptCount val="30"/>
                <c:pt idx="0">
                  <c:v>89.2</c:v>
                </c:pt>
                <c:pt idx="1">
                  <c:v>88.9</c:v>
                </c:pt>
                <c:pt idx="2">
                  <c:v>90.2</c:v>
                </c:pt>
                <c:pt idx="3">
                  <c:v>88.8</c:v>
                </c:pt>
                <c:pt idx="4">
                  <c:v>89</c:v>
                </c:pt>
                <c:pt idx="5">
                  <c:v>86.3</c:v>
                </c:pt>
                <c:pt idx="6">
                  <c:v>88.3</c:v>
                </c:pt>
                <c:pt idx="7">
                  <c:v>87.5</c:v>
                </c:pt>
                <c:pt idx="8">
                  <c:v>85.7</c:v>
                </c:pt>
                <c:pt idx="9">
                  <c:v>81.5</c:v>
                </c:pt>
                <c:pt idx="10">
                  <c:v>85.2</c:v>
                </c:pt>
                <c:pt idx="11">
                  <c:v>87.8</c:v>
                </c:pt>
                <c:pt idx="12">
                  <c:v>86.6</c:v>
                </c:pt>
                <c:pt idx="13">
                  <c:v>86.1</c:v>
                </c:pt>
                <c:pt idx="14">
                  <c:v>80.099999999999994</c:v>
                </c:pt>
                <c:pt idx="15">
                  <c:v>87.7</c:v>
                </c:pt>
                <c:pt idx="16">
                  <c:v>91.5</c:v>
                </c:pt>
                <c:pt idx="17">
                  <c:v>88.8</c:v>
                </c:pt>
                <c:pt idx="18">
                  <c:v>89.5</c:v>
                </c:pt>
                <c:pt idx="19">
                  <c:v>87.2</c:v>
                </c:pt>
                <c:pt idx="20">
                  <c:v>86.1</c:v>
                </c:pt>
                <c:pt idx="21">
                  <c:v>88.4</c:v>
                </c:pt>
                <c:pt idx="22">
                  <c:v>88.4</c:v>
                </c:pt>
                <c:pt idx="23">
                  <c:v>87.7</c:v>
                </c:pt>
                <c:pt idx="24">
                  <c:v>85</c:v>
                </c:pt>
                <c:pt idx="25">
                  <c:v>87.4</c:v>
                </c:pt>
                <c:pt idx="26">
                  <c:v>89.7</c:v>
                </c:pt>
                <c:pt idx="27">
                  <c:v>86.9</c:v>
                </c:pt>
                <c:pt idx="28">
                  <c:v>85.8</c:v>
                </c:pt>
                <c:pt idx="29">
                  <c:v>81.5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6D-43F0-AFD5-E0B2DD5E5786}"/>
            </c:ext>
          </c:extLst>
        </c:ser>
        <c:ser>
          <c:idx val="2"/>
          <c:order val="2"/>
          <c:tx>
            <c:strRef>
              <c:f>'Hamiltonian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Accuracy'!$F$76:$F$105</c:f>
              <c:numCache>
                <c:formatCode>General</c:formatCode>
                <c:ptCount val="30"/>
                <c:pt idx="0">
                  <c:v>78.900000000000006</c:v>
                </c:pt>
                <c:pt idx="1">
                  <c:v>58.4</c:v>
                </c:pt>
                <c:pt idx="2">
                  <c:v>54.88</c:v>
                </c:pt>
                <c:pt idx="3">
                  <c:v>56.79</c:v>
                </c:pt>
                <c:pt idx="4">
                  <c:v>48.88</c:v>
                </c:pt>
                <c:pt idx="5">
                  <c:v>52.15</c:v>
                </c:pt>
                <c:pt idx="6">
                  <c:v>51.93</c:v>
                </c:pt>
                <c:pt idx="7">
                  <c:v>51.71</c:v>
                </c:pt>
                <c:pt idx="8">
                  <c:v>51.76</c:v>
                </c:pt>
                <c:pt idx="9">
                  <c:v>48.75</c:v>
                </c:pt>
                <c:pt idx="10">
                  <c:v>49.4</c:v>
                </c:pt>
                <c:pt idx="11">
                  <c:v>50.9</c:v>
                </c:pt>
                <c:pt idx="12">
                  <c:v>50.6</c:v>
                </c:pt>
                <c:pt idx="13">
                  <c:v>50.3</c:v>
                </c:pt>
                <c:pt idx="14">
                  <c:v>45.4</c:v>
                </c:pt>
                <c:pt idx="15">
                  <c:v>73.8</c:v>
                </c:pt>
                <c:pt idx="16">
                  <c:v>75.900000000000006</c:v>
                </c:pt>
                <c:pt idx="17">
                  <c:v>77.400000000000006</c:v>
                </c:pt>
                <c:pt idx="18">
                  <c:v>72.7</c:v>
                </c:pt>
                <c:pt idx="19">
                  <c:v>72.2</c:v>
                </c:pt>
                <c:pt idx="20">
                  <c:v>77.8</c:v>
                </c:pt>
                <c:pt idx="21">
                  <c:v>78.5</c:v>
                </c:pt>
                <c:pt idx="22">
                  <c:v>78.8</c:v>
                </c:pt>
                <c:pt idx="23">
                  <c:v>76.7</c:v>
                </c:pt>
                <c:pt idx="24">
                  <c:v>78.900000000000006</c:v>
                </c:pt>
                <c:pt idx="25">
                  <c:v>84.4</c:v>
                </c:pt>
                <c:pt idx="26">
                  <c:v>85.2</c:v>
                </c:pt>
                <c:pt idx="27">
                  <c:v>83.2</c:v>
                </c:pt>
                <c:pt idx="28">
                  <c:v>81</c:v>
                </c:pt>
                <c:pt idx="29">
                  <c:v>78.2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6D-43F0-AFD5-E0B2DD5E5786}"/>
            </c:ext>
          </c:extLst>
        </c:ser>
        <c:ser>
          <c:idx val="3"/>
          <c:order val="3"/>
          <c:tx>
            <c:strRef>
              <c:f>'Hamiltonian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Accuracy'!$H$76:$H$104</c:f>
              <c:strCache>
                <c:ptCount val="29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</c:strCache>
            </c:strRef>
          </c:cat>
          <c:val>
            <c:numRef>
              <c:f>'Hamiltonian Accuracy'!$G$76:$G$105</c:f>
              <c:numCache>
                <c:formatCode>General</c:formatCode>
                <c:ptCount val="30"/>
                <c:pt idx="0">
                  <c:v>83.86</c:v>
                </c:pt>
                <c:pt idx="1">
                  <c:v>78.44</c:v>
                </c:pt>
                <c:pt idx="2">
                  <c:v>79.709999999999994</c:v>
                </c:pt>
                <c:pt idx="3">
                  <c:v>74.599999999999994</c:v>
                </c:pt>
                <c:pt idx="4">
                  <c:v>72</c:v>
                </c:pt>
                <c:pt idx="5">
                  <c:v>58.2</c:v>
                </c:pt>
                <c:pt idx="6">
                  <c:v>61.2</c:v>
                </c:pt>
                <c:pt idx="7">
                  <c:v>61.9</c:v>
                </c:pt>
                <c:pt idx="8">
                  <c:v>60.4</c:v>
                </c:pt>
                <c:pt idx="9">
                  <c:v>57</c:v>
                </c:pt>
                <c:pt idx="10">
                  <c:v>82.3</c:v>
                </c:pt>
                <c:pt idx="11">
                  <c:v>80.900000000000006</c:v>
                </c:pt>
                <c:pt idx="12">
                  <c:v>80.599999999999994</c:v>
                </c:pt>
                <c:pt idx="13">
                  <c:v>79.5</c:v>
                </c:pt>
                <c:pt idx="14">
                  <c:v>80.900000000000006</c:v>
                </c:pt>
                <c:pt idx="15">
                  <c:v>83.7</c:v>
                </c:pt>
                <c:pt idx="16">
                  <c:v>81.5</c:v>
                </c:pt>
                <c:pt idx="17">
                  <c:v>82.9</c:v>
                </c:pt>
                <c:pt idx="18">
                  <c:v>81</c:v>
                </c:pt>
                <c:pt idx="19">
                  <c:v>80.400000000000006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6D-43F0-AFD5-E0B2DD5E5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72.290000000000006</c:v>
                </c:pt>
                <c:pt idx="6">
                  <c:v>69.72</c:v>
                </c:pt>
                <c:pt idx="7">
                  <c:v>72.44</c:v>
                </c:pt>
                <c:pt idx="8">
                  <c:v>71.58</c:v>
                </c:pt>
                <c:pt idx="9">
                  <c:v>66.42</c:v>
                </c:pt>
                <c:pt idx="10">
                  <c:v>73.22</c:v>
                </c:pt>
                <c:pt idx="11">
                  <c:v>70.84</c:v>
                </c:pt>
                <c:pt idx="12">
                  <c:v>73.94</c:v>
                </c:pt>
                <c:pt idx="13">
                  <c:v>72.42</c:v>
                </c:pt>
                <c:pt idx="14">
                  <c:v>67.849999999999994</c:v>
                </c:pt>
                <c:pt idx="15">
                  <c:v>67.86</c:v>
                </c:pt>
                <c:pt idx="16">
                  <c:v>67.08</c:v>
                </c:pt>
                <c:pt idx="17">
                  <c:v>70.22</c:v>
                </c:pt>
                <c:pt idx="18">
                  <c:v>66.25</c:v>
                </c:pt>
                <c:pt idx="19">
                  <c:v>65.790000000000006</c:v>
                </c:pt>
                <c:pt idx="20">
                  <c:v>85.48</c:v>
                </c:pt>
                <c:pt idx="21">
                  <c:v>83.13</c:v>
                </c:pt>
                <c:pt idx="22">
                  <c:v>81.89</c:v>
                </c:pt>
                <c:pt idx="23">
                  <c:v>79.75</c:v>
                </c:pt>
                <c:pt idx="24">
                  <c:v>81.849999999999994</c:v>
                </c:pt>
                <c:pt idx="25">
                  <c:v>87.2</c:v>
                </c:pt>
                <c:pt idx="26">
                  <c:v>89.26</c:v>
                </c:pt>
                <c:pt idx="27">
                  <c:v>87.7</c:v>
                </c:pt>
                <c:pt idx="28">
                  <c:v>81.36</c:v>
                </c:pt>
                <c:pt idx="29">
                  <c:v>85.34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A-42BF-9852-9339AC365926}"/>
            </c:ext>
          </c:extLst>
        </c:ser>
        <c:ser>
          <c:idx val="1"/>
          <c:order val="1"/>
          <c:tx>
            <c:strRef>
              <c:f>'Hamiltonian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72.78</c:v>
                </c:pt>
                <c:pt idx="6">
                  <c:v>71.099999999999994</c:v>
                </c:pt>
                <c:pt idx="7">
                  <c:v>72.36</c:v>
                </c:pt>
                <c:pt idx="8">
                  <c:v>66.86</c:v>
                </c:pt>
                <c:pt idx="9">
                  <c:v>63.88</c:v>
                </c:pt>
                <c:pt idx="10">
                  <c:v>68.400000000000006</c:v>
                </c:pt>
                <c:pt idx="11">
                  <c:v>66.56</c:v>
                </c:pt>
                <c:pt idx="12">
                  <c:v>68.78</c:v>
                </c:pt>
                <c:pt idx="13">
                  <c:v>65.819999999999993</c:v>
                </c:pt>
                <c:pt idx="14">
                  <c:v>60.63</c:v>
                </c:pt>
                <c:pt idx="15">
                  <c:v>84</c:v>
                </c:pt>
                <c:pt idx="16">
                  <c:v>81.58</c:v>
                </c:pt>
                <c:pt idx="17">
                  <c:v>83.02</c:v>
                </c:pt>
                <c:pt idx="18">
                  <c:v>82.35</c:v>
                </c:pt>
                <c:pt idx="19">
                  <c:v>80.66</c:v>
                </c:pt>
                <c:pt idx="20">
                  <c:v>86.4</c:v>
                </c:pt>
                <c:pt idx="21">
                  <c:v>85.8</c:v>
                </c:pt>
                <c:pt idx="22">
                  <c:v>87.9</c:v>
                </c:pt>
                <c:pt idx="23">
                  <c:v>86.2</c:v>
                </c:pt>
                <c:pt idx="24">
                  <c:v>82.5</c:v>
                </c:pt>
                <c:pt idx="25">
                  <c:v>87</c:v>
                </c:pt>
                <c:pt idx="26">
                  <c:v>87.1</c:v>
                </c:pt>
                <c:pt idx="27">
                  <c:v>88.5</c:v>
                </c:pt>
                <c:pt idx="28">
                  <c:v>85.4</c:v>
                </c:pt>
                <c:pt idx="29">
                  <c:v>78.3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4A-42BF-9852-9339AC365926}"/>
            </c:ext>
          </c:extLst>
        </c:ser>
        <c:ser>
          <c:idx val="2"/>
          <c:order val="2"/>
          <c:tx>
            <c:strRef>
              <c:f>'Hamiltonian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54.08</c:v>
                </c:pt>
                <c:pt idx="6">
                  <c:v>59.11</c:v>
                </c:pt>
                <c:pt idx="7">
                  <c:v>53.02</c:v>
                </c:pt>
                <c:pt idx="8">
                  <c:v>52.56</c:v>
                </c:pt>
                <c:pt idx="9">
                  <c:v>56</c:v>
                </c:pt>
                <c:pt idx="10">
                  <c:v>68.8</c:v>
                </c:pt>
                <c:pt idx="11">
                  <c:v>69.400000000000006</c:v>
                </c:pt>
                <c:pt idx="12">
                  <c:v>65.8</c:v>
                </c:pt>
                <c:pt idx="13">
                  <c:v>64.5</c:v>
                </c:pt>
                <c:pt idx="14">
                  <c:v>65.2</c:v>
                </c:pt>
                <c:pt idx="15">
                  <c:v>68.400000000000006</c:v>
                </c:pt>
                <c:pt idx="16">
                  <c:v>66.2</c:v>
                </c:pt>
                <c:pt idx="17">
                  <c:v>66.099999999999994</c:v>
                </c:pt>
                <c:pt idx="18">
                  <c:v>66.900000000000006</c:v>
                </c:pt>
                <c:pt idx="19">
                  <c:v>66.900000000000006</c:v>
                </c:pt>
                <c:pt idx="20">
                  <c:v>78</c:v>
                </c:pt>
                <c:pt idx="21">
                  <c:v>76.3</c:v>
                </c:pt>
                <c:pt idx="22">
                  <c:v>76</c:v>
                </c:pt>
                <c:pt idx="23">
                  <c:v>75.900000000000006</c:v>
                </c:pt>
                <c:pt idx="24">
                  <c:v>77.400000000000006</c:v>
                </c:pt>
                <c:pt idx="25">
                  <c:v>83.8</c:v>
                </c:pt>
                <c:pt idx="26">
                  <c:v>79.900000000000006</c:v>
                </c:pt>
                <c:pt idx="27">
                  <c:v>79.900000000000006</c:v>
                </c:pt>
                <c:pt idx="28">
                  <c:v>76.7</c:v>
                </c:pt>
                <c:pt idx="29">
                  <c:v>80.2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4A-42BF-9852-9339AC365926}"/>
            </c:ext>
          </c:extLst>
        </c:ser>
        <c:ser>
          <c:idx val="3"/>
          <c:order val="3"/>
          <c:tx>
            <c:strRef>
              <c:f>'Hamiltonian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Accuracy'!$G$112:$G$141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56.2</c:v>
                </c:pt>
                <c:pt idx="6">
                  <c:v>57.8</c:v>
                </c:pt>
                <c:pt idx="7">
                  <c:v>58.1</c:v>
                </c:pt>
                <c:pt idx="8">
                  <c:v>58.7</c:v>
                </c:pt>
                <c:pt idx="9">
                  <c:v>54.9</c:v>
                </c:pt>
                <c:pt idx="10">
                  <c:v>76.8</c:v>
                </c:pt>
                <c:pt idx="11">
                  <c:v>75.900000000000006</c:v>
                </c:pt>
                <c:pt idx="12">
                  <c:v>79.599999999999994</c:v>
                </c:pt>
                <c:pt idx="13">
                  <c:v>74.8</c:v>
                </c:pt>
                <c:pt idx="14">
                  <c:v>70</c:v>
                </c:pt>
                <c:pt idx="15">
                  <c:v>84.5</c:v>
                </c:pt>
                <c:pt idx="16">
                  <c:v>80.7</c:v>
                </c:pt>
                <c:pt idx="17">
                  <c:v>81.400000000000006</c:v>
                </c:pt>
                <c:pt idx="18">
                  <c:v>80.400000000000006</c:v>
                </c:pt>
                <c:pt idx="19">
                  <c:v>77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4A-42BF-9852-9339AC365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83779489094528"/>
          <c:h val="0.1025981316417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Accuracy'!$D$148:$D$177</c:f>
              <c:numCache>
                <c:formatCode>General</c:formatCode>
                <c:ptCount val="30"/>
                <c:pt idx="0">
                  <c:v>87.36</c:v>
                </c:pt>
                <c:pt idx="1">
                  <c:v>86.21</c:v>
                </c:pt>
                <c:pt idx="2">
                  <c:v>87.25</c:v>
                </c:pt>
                <c:pt idx="3">
                  <c:v>86.75</c:v>
                </c:pt>
                <c:pt idx="4">
                  <c:v>87.66</c:v>
                </c:pt>
                <c:pt idx="5">
                  <c:v>85.2</c:v>
                </c:pt>
                <c:pt idx="6">
                  <c:v>86.29</c:v>
                </c:pt>
                <c:pt idx="7">
                  <c:v>87.5</c:v>
                </c:pt>
                <c:pt idx="8">
                  <c:v>85.7</c:v>
                </c:pt>
                <c:pt idx="9">
                  <c:v>85.6</c:v>
                </c:pt>
                <c:pt idx="10">
                  <c:v>83.87</c:v>
                </c:pt>
                <c:pt idx="11">
                  <c:v>83.87</c:v>
                </c:pt>
                <c:pt idx="12">
                  <c:v>86.47</c:v>
                </c:pt>
                <c:pt idx="13">
                  <c:v>86.26</c:v>
                </c:pt>
                <c:pt idx="14">
                  <c:v>82.66</c:v>
                </c:pt>
                <c:pt idx="15">
                  <c:v>87.15</c:v>
                </c:pt>
                <c:pt idx="16">
                  <c:v>85.79</c:v>
                </c:pt>
                <c:pt idx="17">
                  <c:v>86.19</c:v>
                </c:pt>
                <c:pt idx="18">
                  <c:v>87.05</c:v>
                </c:pt>
                <c:pt idx="19">
                  <c:v>85.79</c:v>
                </c:pt>
                <c:pt idx="20">
                  <c:v>87.22</c:v>
                </c:pt>
                <c:pt idx="21">
                  <c:v>87.09</c:v>
                </c:pt>
                <c:pt idx="22">
                  <c:v>88.47</c:v>
                </c:pt>
                <c:pt idx="23">
                  <c:v>88.08</c:v>
                </c:pt>
                <c:pt idx="24">
                  <c:v>86.39</c:v>
                </c:pt>
                <c:pt idx="25">
                  <c:v>80.56</c:v>
                </c:pt>
                <c:pt idx="26">
                  <c:v>84.88</c:v>
                </c:pt>
                <c:pt idx="27">
                  <c:v>84.75</c:v>
                </c:pt>
                <c:pt idx="28">
                  <c:v>84.69</c:v>
                </c:pt>
                <c:pt idx="29">
                  <c:v>83.13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46-4AA4-959C-90B8645A3FE0}"/>
            </c:ext>
          </c:extLst>
        </c:ser>
        <c:ser>
          <c:idx val="1"/>
          <c:order val="1"/>
          <c:tx>
            <c:strRef>
              <c:f>'Hamiltonian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Accuracy'!$E$148:$E$177</c:f>
              <c:numCache>
                <c:formatCode>General</c:formatCode>
                <c:ptCount val="30"/>
                <c:pt idx="0">
                  <c:v>93.13</c:v>
                </c:pt>
                <c:pt idx="1">
                  <c:v>94.97</c:v>
                </c:pt>
                <c:pt idx="2">
                  <c:v>93.91</c:v>
                </c:pt>
                <c:pt idx="3">
                  <c:v>93.27</c:v>
                </c:pt>
                <c:pt idx="4">
                  <c:v>90.82</c:v>
                </c:pt>
                <c:pt idx="5">
                  <c:v>90.4</c:v>
                </c:pt>
                <c:pt idx="6">
                  <c:v>90</c:v>
                </c:pt>
                <c:pt idx="7">
                  <c:v>90.1</c:v>
                </c:pt>
                <c:pt idx="8">
                  <c:v>89.4</c:v>
                </c:pt>
                <c:pt idx="9">
                  <c:v>85.9</c:v>
                </c:pt>
                <c:pt idx="10">
                  <c:v>90.5</c:v>
                </c:pt>
                <c:pt idx="11">
                  <c:v>89.2</c:v>
                </c:pt>
                <c:pt idx="12">
                  <c:v>89.2</c:v>
                </c:pt>
                <c:pt idx="13">
                  <c:v>87.4</c:v>
                </c:pt>
                <c:pt idx="14">
                  <c:v>85.2</c:v>
                </c:pt>
                <c:pt idx="15">
                  <c:v>90.7</c:v>
                </c:pt>
                <c:pt idx="16">
                  <c:v>91.8</c:v>
                </c:pt>
                <c:pt idx="17">
                  <c:v>91.7</c:v>
                </c:pt>
                <c:pt idx="18">
                  <c:v>90.8</c:v>
                </c:pt>
                <c:pt idx="19">
                  <c:v>88.1</c:v>
                </c:pt>
                <c:pt idx="20">
                  <c:v>84.6</c:v>
                </c:pt>
                <c:pt idx="21">
                  <c:v>85.5</c:v>
                </c:pt>
                <c:pt idx="22">
                  <c:v>85.7</c:v>
                </c:pt>
                <c:pt idx="23">
                  <c:v>83.7</c:v>
                </c:pt>
                <c:pt idx="24">
                  <c:v>80.900000000000006</c:v>
                </c:pt>
                <c:pt idx="25">
                  <c:v>87.1</c:v>
                </c:pt>
                <c:pt idx="26">
                  <c:v>88.8</c:v>
                </c:pt>
                <c:pt idx="27">
                  <c:v>89.5</c:v>
                </c:pt>
                <c:pt idx="28">
                  <c:v>87.7</c:v>
                </c:pt>
                <c:pt idx="29">
                  <c:v>83.1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46-4AA4-959C-90B8645A3FE0}"/>
            </c:ext>
          </c:extLst>
        </c:ser>
        <c:ser>
          <c:idx val="2"/>
          <c:order val="2"/>
          <c:tx>
            <c:strRef>
              <c:f>'Hamiltonian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Accuracy'!$F$148:$F$177</c:f>
              <c:numCache>
                <c:formatCode>General</c:formatCode>
                <c:ptCount val="30"/>
                <c:pt idx="0">
                  <c:v>74.760000000000005</c:v>
                </c:pt>
                <c:pt idx="1">
                  <c:v>71.75</c:v>
                </c:pt>
                <c:pt idx="2">
                  <c:v>73.72</c:v>
                </c:pt>
                <c:pt idx="3">
                  <c:v>72.23</c:v>
                </c:pt>
                <c:pt idx="4">
                  <c:v>67.14</c:v>
                </c:pt>
                <c:pt idx="5">
                  <c:v>58.64</c:v>
                </c:pt>
                <c:pt idx="6">
                  <c:v>57.29</c:v>
                </c:pt>
                <c:pt idx="7">
                  <c:v>65.069999999999993</c:v>
                </c:pt>
                <c:pt idx="8">
                  <c:v>63.93</c:v>
                </c:pt>
                <c:pt idx="9">
                  <c:v>55.43</c:v>
                </c:pt>
                <c:pt idx="10">
                  <c:v>52.9</c:v>
                </c:pt>
                <c:pt idx="11">
                  <c:v>57.5</c:v>
                </c:pt>
                <c:pt idx="12">
                  <c:v>56.3</c:v>
                </c:pt>
                <c:pt idx="13">
                  <c:v>56.1</c:v>
                </c:pt>
                <c:pt idx="14">
                  <c:v>50.9</c:v>
                </c:pt>
                <c:pt idx="15">
                  <c:v>80.900000000000006</c:v>
                </c:pt>
                <c:pt idx="16">
                  <c:v>79.900000000000006</c:v>
                </c:pt>
                <c:pt idx="17">
                  <c:v>80.8</c:v>
                </c:pt>
                <c:pt idx="18">
                  <c:v>78.099999999999994</c:v>
                </c:pt>
                <c:pt idx="19">
                  <c:v>75.5</c:v>
                </c:pt>
                <c:pt idx="20">
                  <c:v>79.8</c:v>
                </c:pt>
                <c:pt idx="21">
                  <c:v>79.5</c:v>
                </c:pt>
                <c:pt idx="22">
                  <c:v>78.900000000000006</c:v>
                </c:pt>
                <c:pt idx="23">
                  <c:v>77.8</c:v>
                </c:pt>
                <c:pt idx="24">
                  <c:v>79.599999999999994</c:v>
                </c:pt>
                <c:pt idx="25">
                  <c:v>84.6</c:v>
                </c:pt>
                <c:pt idx="26">
                  <c:v>85.6</c:v>
                </c:pt>
                <c:pt idx="27">
                  <c:v>83.7</c:v>
                </c:pt>
                <c:pt idx="28">
                  <c:v>80.599999999999994</c:v>
                </c:pt>
                <c:pt idx="29">
                  <c:v>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6-4AA4-959C-90B8645A3FE0}"/>
            </c:ext>
          </c:extLst>
        </c:ser>
        <c:ser>
          <c:idx val="3"/>
          <c:order val="3"/>
          <c:tx>
            <c:strRef>
              <c:f>'Hamiltonian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Accuracy'!$G$148:$G$177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69.099999999999994</c:v>
                </c:pt>
                <c:pt idx="6">
                  <c:v>71.8</c:v>
                </c:pt>
                <c:pt idx="7">
                  <c:v>70.3</c:v>
                </c:pt>
                <c:pt idx="8">
                  <c:v>70.400000000000006</c:v>
                </c:pt>
                <c:pt idx="9">
                  <c:v>66.900000000000006</c:v>
                </c:pt>
                <c:pt idx="10">
                  <c:v>84.1</c:v>
                </c:pt>
                <c:pt idx="11">
                  <c:v>82.3</c:v>
                </c:pt>
                <c:pt idx="12">
                  <c:v>81.8</c:v>
                </c:pt>
                <c:pt idx="13">
                  <c:v>83.5</c:v>
                </c:pt>
                <c:pt idx="14">
                  <c:v>81.599999999999994</c:v>
                </c:pt>
                <c:pt idx="15">
                  <c:v>82.6</c:v>
                </c:pt>
                <c:pt idx="16">
                  <c:v>79.900000000000006</c:v>
                </c:pt>
                <c:pt idx="17">
                  <c:v>82.7</c:v>
                </c:pt>
                <c:pt idx="18">
                  <c:v>79.400000000000006</c:v>
                </c:pt>
                <c:pt idx="19">
                  <c:v>74.3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46-4AA4-959C-90B8645A3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0261957519"/>
          <c:h val="5.06576316185084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Accuracy'!$D$184:$D$213</c:f>
              <c:numCache>
                <c:formatCode>General</c:formatCode>
                <c:ptCount val="30"/>
                <c:pt idx="0">
                  <c:v>47.75</c:v>
                </c:pt>
                <c:pt idx="1">
                  <c:v>49.43</c:v>
                </c:pt>
                <c:pt idx="2">
                  <c:v>50.11</c:v>
                </c:pt>
                <c:pt idx="3">
                  <c:v>49.47</c:v>
                </c:pt>
                <c:pt idx="4">
                  <c:v>47.06</c:v>
                </c:pt>
                <c:pt idx="5">
                  <c:v>62.75</c:v>
                </c:pt>
                <c:pt idx="6">
                  <c:v>64.569999999999993</c:v>
                </c:pt>
                <c:pt idx="7">
                  <c:v>68.87</c:v>
                </c:pt>
                <c:pt idx="8">
                  <c:v>68.459999999999994</c:v>
                </c:pt>
                <c:pt idx="9">
                  <c:v>67.12</c:v>
                </c:pt>
                <c:pt idx="10">
                  <c:v>58.27</c:v>
                </c:pt>
                <c:pt idx="11">
                  <c:v>58.57</c:v>
                </c:pt>
                <c:pt idx="12">
                  <c:v>58.5</c:v>
                </c:pt>
                <c:pt idx="13">
                  <c:v>62.2</c:v>
                </c:pt>
                <c:pt idx="14">
                  <c:v>63.03</c:v>
                </c:pt>
                <c:pt idx="15">
                  <c:v>56.28</c:v>
                </c:pt>
                <c:pt idx="16">
                  <c:v>64.650000000000006</c:v>
                </c:pt>
                <c:pt idx="17">
                  <c:v>65.540000000000006</c:v>
                </c:pt>
                <c:pt idx="18">
                  <c:v>65.08</c:v>
                </c:pt>
                <c:pt idx="19">
                  <c:v>65.13</c:v>
                </c:pt>
                <c:pt idx="20">
                  <c:v>48.44</c:v>
                </c:pt>
                <c:pt idx="21">
                  <c:v>67.790000000000006</c:v>
                </c:pt>
                <c:pt idx="22">
                  <c:v>68.94</c:v>
                </c:pt>
                <c:pt idx="23">
                  <c:v>66.81</c:v>
                </c:pt>
                <c:pt idx="24">
                  <c:v>66.319999999999993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12-40FA-9198-98B97D992DD9}"/>
            </c:ext>
          </c:extLst>
        </c:ser>
        <c:ser>
          <c:idx val="1"/>
          <c:order val="1"/>
          <c:tx>
            <c:strRef>
              <c:f>'Hamiltonian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Accuracy'!$E$184:$E$213</c:f>
              <c:numCache>
                <c:formatCode>General</c:formatCode>
                <c:ptCount val="30"/>
                <c:pt idx="0">
                  <c:v>82.79</c:v>
                </c:pt>
                <c:pt idx="1">
                  <c:v>80.930000000000007</c:v>
                </c:pt>
                <c:pt idx="2">
                  <c:v>82.11</c:v>
                </c:pt>
                <c:pt idx="3">
                  <c:v>75.510000000000005</c:v>
                </c:pt>
                <c:pt idx="4">
                  <c:v>71.680000000000007</c:v>
                </c:pt>
                <c:pt idx="5">
                  <c:v>89.68</c:v>
                </c:pt>
                <c:pt idx="6">
                  <c:v>82.7</c:v>
                </c:pt>
                <c:pt idx="7">
                  <c:v>92.6</c:v>
                </c:pt>
                <c:pt idx="8">
                  <c:v>92.64</c:v>
                </c:pt>
                <c:pt idx="9">
                  <c:v>92.5</c:v>
                </c:pt>
                <c:pt idx="10">
                  <c:v>88.82</c:v>
                </c:pt>
                <c:pt idx="11">
                  <c:v>92.14</c:v>
                </c:pt>
                <c:pt idx="12">
                  <c:v>92.19</c:v>
                </c:pt>
                <c:pt idx="13">
                  <c:v>91.94</c:v>
                </c:pt>
                <c:pt idx="14">
                  <c:v>91.8</c:v>
                </c:pt>
                <c:pt idx="15">
                  <c:v>89.07</c:v>
                </c:pt>
                <c:pt idx="16">
                  <c:v>92.41</c:v>
                </c:pt>
                <c:pt idx="17">
                  <c:v>91.89</c:v>
                </c:pt>
                <c:pt idx="18">
                  <c:v>92.21</c:v>
                </c:pt>
                <c:pt idx="19">
                  <c:v>92.08</c:v>
                </c:pt>
                <c:pt idx="20">
                  <c:v>89.6</c:v>
                </c:pt>
                <c:pt idx="21">
                  <c:v>92.2</c:v>
                </c:pt>
                <c:pt idx="22">
                  <c:v>91.58</c:v>
                </c:pt>
                <c:pt idx="23">
                  <c:v>91.79</c:v>
                </c:pt>
                <c:pt idx="24">
                  <c:v>91.95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12-40FA-9198-98B97D992DD9}"/>
            </c:ext>
          </c:extLst>
        </c:ser>
        <c:ser>
          <c:idx val="2"/>
          <c:order val="2"/>
          <c:tx>
            <c:strRef>
              <c:f>'Hamiltonian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Accuracy'!$F$184:$F$213</c:f>
              <c:numCache>
                <c:formatCode>General</c:formatCode>
                <c:ptCount val="30"/>
                <c:pt idx="0">
                  <c:v>54.67</c:v>
                </c:pt>
                <c:pt idx="1">
                  <c:v>57.36</c:v>
                </c:pt>
                <c:pt idx="2">
                  <c:v>53.15</c:v>
                </c:pt>
                <c:pt idx="3">
                  <c:v>49.3</c:v>
                </c:pt>
                <c:pt idx="4">
                  <c:v>53.6</c:v>
                </c:pt>
                <c:pt idx="5">
                  <c:v>66.239999999999995</c:v>
                </c:pt>
                <c:pt idx="6">
                  <c:v>66.430000000000007</c:v>
                </c:pt>
                <c:pt idx="7">
                  <c:v>67.95</c:v>
                </c:pt>
                <c:pt idx="8">
                  <c:v>64.63</c:v>
                </c:pt>
                <c:pt idx="9">
                  <c:v>55.62</c:v>
                </c:pt>
                <c:pt idx="10">
                  <c:v>64.61</c:v>
                </c:pt>
                <c:pt idx="11">
                  <c:v>65.290000000000006</c:v>
                </c:pt>
                <c:pt idx="12">
                  <c:v>64.400000000000006</c:v>
                </c:pt>
                <c:pt idx="13">
                  <c:v>61.1</c:v>
                </c:pt>
                <c:pt idx="14">
                  <c:v>54.11</c:v>
                </c:pt>
                <c:pt idx="15">
                  <c:v>71.5</c:v>
                </c:pt>
                <c:pt idx="16">
                  <c:v>72.180000000000007</c:v>
                </c:pt>
                <c:pt idx="17">
                  <c:v>70.12</c:v>
                </c:pt>
                <c:pt idx="18">
                  <c:v>67.7</c:v>
                </c:pt>
                <c:pt idx="19">
                  <c:v>59.41</c:v>
                </c:pt>
                <c:pt idx="20">
                  <c:v>71.319999999999993</c:v>
                </c:pt>
                <c:pt idx="21">
                  <c:v>70.08</c:v>
                </c:pt>
                <c:pt idx="22">
                  <c:v>72.5</c:v>
                </c:pt>
                <c:pt idx="23">
                  <c:v>66.31</c:v>
                </c:pt>
                <c:pt idx="24">
                  <c:v>55.71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12-40FA-9198-98B97D992DD9}"/>
            </c:ext>
          </c:extLst>
        </c:ser>
        <c:ser>
          <c:idx val="3"/>
          <c:order val="3"/>
          <c:tx>
            <c:strRef>
              <c:f>'Hamiltonian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Accuracy'!$G$184:$G$213</c:f>
              <c:numCache>
                <c:formatCode>General</c:formatCode>
                <c:ptCount val="30"/>
                <c:pt idx="0">
                  <c:v>70.87</c:v>
                </c:pt>
                <c:pt idx="1">
                  <c:v>69.11</c:v>
                </c:pt>
                <c:pt idx="2">
                  <c:v>69.040000000000006</c:v>
                </c:pt>
                <c:pt idx="3">
                  <c:v>66.239999999999995</c:v>
                </c:pt>
                <c:pt idx="4">
                  <c:v>59.07</c:v>
                </c:pt>
                <c:pt idx="5">
                  <c:v>57.81</c:v>
                </c:pt>
                <c:pt idx="6">
                  <c:v>59.31</c:v>
                </c:pt>
                <c:pt idx="7">
                  <c:v>61.81</c:v>
                </c:pt>
                <c:pt idx="8">
                  <c:v>56.42</c:v>
                </c:pt>
                <c:pt idx="9">
                  <c:v>47.57</c:v>
                </c:pt>
                <c:pt idx="10">
                  <c:v>58.04</c:v>
                </c:pt>
                <c:pt idx="11">
                  <c:v>56.73</c:v>
                </c:pt>
                <c:pt idx="12">
                  <c:v>60.12</c:v>
                </c:pt>
                <c:pt idx="13">
                  <c:v>58.98</c:v>
                </c:pt>
                <c:pt idx="14">
                  <c:v>51.94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12-40FA-9198-98B97D992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14100648013939"/>
          <c:h val="0.102435217999154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Hamiltonian</a:t>
            </a:r>
            <a:r>
              <a:rPr lang="en-GB" sz="2000" baseline="0"/>
              <a:t>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'Hamiltonian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Accuracy'!$D$220:$D$249</c:f>
              <c:numCache>
                <c:formatCode>General</c:formatCode>
                <c:ptCount val="30"/>
                <c:pt idx="0">
                  <c:v>38.46</c:v>
                </c:pt>
                <c:pt idx="1">
                  <c:v>46.59</c:v>
                </c:pt>
                <c:pt idx="2">
                  <c:v>48.12</c:v>
                </c:pt>
                <c:pt idx="3">
                  <c:v>39.380000000000003</c:v>
                </c:pt>
                <c:pt idx="4">
                  <c:v>33.46</c:v>
                </c:pt>
                <c:pt idx="5">
                  <c:v>44.64</c:v>
                </c:pt>
                <c:pt idx="6">
                  <c:v>47.37</c:v>
                </c:pt>
                <c:pt idx="7">
                  <c:v>41.54</c:v>
                </c:pt>
                <c:pt idx="8">
                  <c:v>42.65</c:v>
                </c:pt>
                <c:pt idx="9">
                  <c:v>51.95</c:v>
                </c:pt>
                <c:pt idx="10">
                  <c:v>64</c:v>
                </c:pt>
                <c:pt idx="11">
                  <c:v>53.85</c:v>
                </c:pt>
                <c:pt idx="12">
                  <c:v>40</c:v>
                </c:pt>
                <c:pt idx="13">
                  <c:v>46.43</c:v>
                </c:pt>
                <c:pt idx="14">
                  <c:v>50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9-4E03-B9B5-9B7F30E6647D}"/>
            </c:ext>
          </c:extLst>
        </c:ser>
        <c:ser>
          <c:idx val="1"/>
          <c:order val="1"/>
          <c:tx>
            <c:strRef>
              <c:f>'Hamiltonian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Accuracy'!$E$220:$E$249</c:f>
              <c:numCache>
                <c:formatCode>General</c:formatCode>
                <c:ptCount val="30"/>
                <c:pt idx="0">
                  <c:v>37.58</c:v>
                </c:pt>
                <c:pt idx="1">
                  <c:v>36.700000000000003</c:v>
                </c:pt>
                <c:pt idx="2">
                  <c:v>37.799999999999997</c:v>
                </c:pt>
                <c:pt idx="3">
                  <c:v>40.31</c:v>
                </c:pt>
                <c:pt idx="4">
                  <c:v>36.82</c:v>
                </c:pt>
                <c:pt idx="5">
                  <c:v>32.35</c:v>
                </c:pt>
                <c:pt idx="6">
                  <c:v>34.4</c:v>
                </c:pt>
                <c:pt idx="7">
                  <c:v>31.29</c:v>
                </c:pt>
                <c:pt idx="8">
                  <c:v>32.35</c:v>
                </c:pt>
                <c:pt idx="9">
                  <c:v>30.93</c:v>
                </c:pt>
                <c:pt idx="10">
                  <c:v>22.05</c:v>
                </c:pt>
                <c:pt idx="11">
                  <c:v>31.19</c:v>
                </c:pt>
                <c:pt idx="12">
                  <c:v>27.46</c:v>
                </c:pt>
                <c:pt idx="13">
                  <c:v>27.54</c:v>
                </c:pt>
                <c:pt idx="14">
                  <c:v>28.89</c:v>
                </c:pt>
                <c:pt idx="15">
                  <c:v>41.69</c:v>
                </c:pt>
                <c:pt idx="16">
                  <c:v>41.82</c:v>
                </c:pt>
                <c:pt idx="17">
                  <c:v>43.07</c:v>
                </c:pt>
                <c:pt idx="18">
                  <c:v>39.299999999999997</c:v>
                </c:pt>
                <c:pt idx="19">
                  <c:v>40.53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39-4E03-B9B5-9B7F30E6647D}"/>
            </c:ext>
          </c:extLst>
        </c:ser>
        <c:ser>
          <c:idx val="2"/>
          <c:order val="2"/>
          <c:tx>
            <c:strRef>
              <c:f>'Hamiltonian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Accuracy'!$F$220:$F$249</c:f>
              <c:numCache>
                <c:formatCode>General</c:formatCode>
                <c:ptCount val="30"/>
                <c:pt idx="0">
                  <c:v>47.47</c:v>
                </c:pt>
                <c:pt idx="1">
                  <c:v>48.17</c:v>
                </c:pt>
                <c:pt idx="2">
                  <c:v>47.47</c:v>
                </c:pt>
                <c:pt idx="3">
                  <c:v>48.51</c:v>
                </c:pt>
                <c:pt idx="4">
                  <c:v>48.24</c:v>
                </c:pt>
                <c:pt idx="5">
                  <c:v>62.01</c:v>
                </c:pt>
                <c:pt idx="6">
                  <c:v>61.09</c:v>
                </c:pt>
                <c:pt idx="7">
                  <c:v>60.45</c:v>
                </c:pt>
                <c:pt idx="8">
                  <c:v>56.69</c:v>
                </c:pt>
                <c:pt idx="9">
                  <c:v>61.19</c:v>
                </c:pt>
                <c:pt idx="10">
                  <c:v>65.19</c:v>
                </c:pt>
                <c:pt idx="11">
                  <c:v>60.62</c:v>
                </c:pt>
                <c:pt idx="12">
                  <c:v>61.25</c:v>
                </c:pt>
                <c:pt idx="13">
                  <c:v>59.9</c:v>
                </c:pt>
                <c:pt idx="14">
                  <c:v>58.24</c:v>
                </c:pt>
                <c:pt idx="15">
                  <c:v>61.84</c:v>
                </c:pt>
                <c:pt idx="16">
                  <c:v>58.92</c:v>
                </c:pt>
                <c:pt idx="17">
                  <c:v>59.89</c:v>
                </c:pt>
                <c:pt idx="18">
                  <c:v>57.41</c:v>
                </c:pt>
                <c:pt idx="19">
                  <c:v>59.33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39-4E03-B9B5-9B7F30E6647D}"/>
            </c:ext>
          </c:extLst>
        </c:ser>
        <c:ser>
          <c:idx val="3"/>
          <c:order val="3"/>
          <c:tx>
            <c:strRef>
              <c:f>'Hamiltonian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'Hamiltonian Accuracy'!$G$220:$G$249</c:f>
              <c:numCache>
                <c:formatCode>General</c:formatCode>
                <c:ptCount val="30"/>
                <c:pt idx="0">
                  <c:v>44.3</c:v>
                </c:pt>
                <c:pt idx="1">
                  <c:v>49.46</c:v>
                </c:pt>
                <c:pt idx="2">
                  <c:v>40.4</c:v>
                </c:pt>
                <c:pt idx="3">
                  <c:v>34.21</c:v>
                </c:pt>
                <c:pt idx="4">
                  <c:v>41.03</c:v>
                </c:pt>
                <c:pt idx="5">
                  <c:v>54.78</c:v>
                </c:pt>
                <c:pt idx="6">
                  <c:v>54.78</c:v>
                </c:pt>
                <c:pt idx="7">
                  <c:v>53.52</c:v>
                </c:pt>
                <c:pt idx="8">
                  <c:v>51.7</c:v>
                </c:pt>
                <c:pt idx="9">
                  <c:v>54.44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39-4E03-B9B5-9B7F30E66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860532395157266"/>
          <c:h val="0.102110887011326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20.964444444444446</c:v>
                </c:pt>
                <c:pt idx="6">
                  <c:v>20.696666666666665</c:v>
                </c:pt>
                <c:pt idx="7">
                  <c:v>22.35</c:v>
                </c:pt>
                <c:pt idx="8">
                  <c:v>21.900000000000002</c:v>
                </c:pt>
                <c:pt idx="9">
                  <c:v>20.28222222222222</c:v>
                </c:pt>
                <c:pt idx="10">
                  <c:v>35.143333333333331</c:v>
                </c:pt>
                <c:pt idx="11">
                  <c:v>39.243333333333332</c:v>
                </c:pt>
                <c:pt idx="12">
                  <c:v>34.958888888888886</c:v>
                </c:pt>
                <c:pt idx="13">
                  <c:v>41.457777777777778</c:v>
                </c:pt>
                <c:pt idx="14">
                  <c:v>46.73555555555555</c:v>
                </c:pt>
                <c:pt idx="15">
                  <c:v>57.573333333333331</c:v>
                </c:pt>
                <c:pt idx="16">
                  <c:v>57.284444444444439</c:v>
                </c:pt>
                <c:pt idx="17">
                  <c:v>58.877777777777773</c:v>
                </c:pt>
                <c:pt idx="18">
                  <c:v>57.965555555555547</c:v>
                </c:pt>
                <c:pt idx="19">
                  <c:v>57.584444444444458</c:v>
                </c:pt>
                <c:pt idx="20">
                  <c:v>61.332222222222221</c:v>
                </c:pt>
                <c:pt idx="21">
                  <c:v>62.230000000000018</c:v>
                </c:pt>
                <c:pt idx="22">
                  <c:v>62.045555555555552</c:v>
                </c:pt>
                <c:pt idx="23">
                  <c:v>61.001111111111122</c:v>
                </c:pt>
                <c:pt idx="24">
                  <c:v>60.605555555555547</c:v>
                </c:pt>
                <c:pt idx="25">
                  <c:v>63.447777777777773</c:v>
                </c:pt>
                <c:pt idx="26">
                  <c:v>63.345555555555556</c:v>
                </c:pt>
                <c:pt idx="27">
                  <c:v>64.144444444444446</c:v>
                </c:pt>
                <c:pt idx="28">
                  <c:v>63.192222222222227</c:v>
                </c:pt>
                <c:pt idx="29">
                  <c:v>63.158888888888882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2-4804-8F35-9BED9ABA5BD3}"/>
            </c:ext>
          </c:extLst>
        </c:ser>
        <c:ser>
          <c:idx val="1"/>
          <c:order val="1"/>
          <c:tx>
            <c:strRef>
              <c:f>'Avgs no fails Accuracy'!$E$3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Accuracy'!$E$4:$E$33</c:f>
              <c:numCache>
                <c:formatCode>General</c:formatCode>
                <c:ptCount val="30"/>
                <c:pt idx="0">
                  <c:v>25.885555555555555</c:v>
                </c:pt>
                <c:pt idx="1">
                  <c:v>23.646666666666665</c:v>
                </c:pt>
                <c:pt idx="2">
                  <c:v>23.725555555555555</c:v>
                </c:pt>
                <c:pt idx="3">
                  <c:v>23.138888888888889</c:v>
                </c:pt>
                <c:pt idx="4">
                  <c:v>22.880000000000003</c:v>
                </c:pt>
                <c:pt idx="5">
                  <c:v>42.285555555555561</c:v>
                </c:pt>
                <c:pt idx="6">
                  <c:v>40.734444444444442</c:v>
                </c:pt>
                <c:pt idx="7">
                  <c:v>40.434444444444445</c:v>
                </c:pt>
                <c:pt idx="8">
                  <c:v>39.562222222222232</c:v>
                </c:pt>
                <c:pt idx="9">
                  <c:v>39.233333333333334</c:v>
                </c:pt>
                <c:pt idx="10">
                  <c:v>52.691111111111105</c:v>
                </c:pt>
                <c:pt idx="11">
                  <c:v>51.922222222222217</c:v>
                </c:pt>
                <c:pt idx="12">
                  <c:v>52.739999999999995</c:v>
                </c:pt>
                <c:pt idx="13">
                  <c:v>51.645555555555546</c:v>
                </c:pt>
                <c:pt idx="14">
                  <c:v>53.3</c:v>
                </c:pt>
                <c:pt idx="15">
                  <c:v>55.446666666666665</c:v>
                </c:pt>
                <c:pt idx="16">
                  <c:v>56.162222222222219</c:v>
                </c:pt>
                <c:pt idx="17">
                  <c:v>55.495555555555555</c:v>
                </c:pt>
                <c:pt idx="18">
                  <c:v>54.786666666666669</c:v>
                </c:pt>
                <c:pt idx="19">
                  <c:v>55.335555555555544</c:v>
                </c:pt>
                <c:pt idx="20">
                  <c:v>62.484444444444435</c:v>
                </c:pt>
                <c:pt idx="21">
                  <c:v>63.164444444444449</c:v>
                </c:pt>
                <c:pt idx="22">
                  <c:v>61.731111111111119</c:v>
                </c:pt>
                <c:pt idx="23">
                  <c:v>61.454444444444448</c:v>
                </c:pt>
                <c:pt idx="24">
                  <c:v>61.143333333333331</c:v>
                </c:pt>
                <c:pt idx="25">
                  <c:v>65.013333333333335</c:v>
                </c:pt>
                <c:pt idx="26">
                  <c:v>64.34</c:v>
                </c:pt>
                <c:pt idx="27">
                  <c:v>63.82</c:v>
                </c:pt>
                <c:pt idx="28">
                  <c:v>62.803333333333335</c:v>
                </c:pt>
                <c:pt idx="29">
                  <c:v>61.842222222222212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52-4804-8F35-9BED9ABA5BD3}"/>
            </c:ext>
          </c:extLst>
        </c:ser>
        <c:ser>
          <c:idx val="2"/>
          <c:order val="2"/>
          <c:tx>
            <c:strRef>
              <c:f>'Avgs no fails Accuracy'!$F$3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Accuracy'!$F$4:$F$33</c:f>
              <c:numCache>
                <c:formatCode>General</c:formatCode>
                <c:ptCount val="30"/>
                <c:pt idx="0">
                  <c:v>44.074444444444445</c:v>
                </c:pt>
                <c:pt idx="1">
                  <c:v>44.175555555555555</c:v>
                </c:pt>
                <c:pt idx="2">
                  <c:v>43.26</c:v>
                </c:pt>
                <c:pt idx="3">
                  <c:v>42.617777777777775</c:v>
                </c:pt>
                <c:pt idx="4">
                  <c:v>42.125555555555557</c:v>
                </c:pt>
                <c:pt idx="5">
                  <c:v>47.942222222222227</c:v>
                </c:pt>
                <c:pt idx="6">
                  <c:v>47.322222222222223</c:v>
                </c:pt>
                <c:pt idx="7">
                  <c:v>46.164444444444449</c:v>
                </c:pt>
                <c:pt idx="8">
                  <c:v>45.806666666666665</c:v>
                </c:pt>
                <c:pt idx="9">
                  <c:v>44.822222222222216</c:v>
                </c:pt>
                <c:pt idx="10">
                  <c:v>52.75</c:v>
                </c:pt>
                <c:pt idx="11">
                  <c:v>51.538888888888884</c:v>
                </c:pt>
                <c:pt idx="12">
                  <c:v>52.354444444444439</c:v>
                </c:pt>
                <c:pt idx="13">
                  <c:v>50.278888888888886</c:v>
                </c:pt>
                <c:pt idx="14">
                  <c:v>50.073333333333331</c:v>
                </c:pt>
                <c:pt idx="15">
                  <c:v>57.017777777777788</c:v>
                </c:pt>
                <c:pt idx="16">
                  <c:v>55.656666666666666</c:v>
                </c:pt>
                <c:pt idx="17">
                  <c:v>55.978888888888882</c:v>
                </c:pt>
                <c:pt idx="18">
                  <c:v>55.932222222222222</c:v>
                </c:pt>
                <c:pt idx="19">
                  <c:v>55.165555555555557</c:v>
                </c:pt>
                <c:pt idx="20">
                  <c:v>61.322222222222223</c:v>
                </c:pt>
                <c:pt idx="21">
                  <c:v>63.72</c:v>
                </c:pt>
                <c:pt idx="22">
                  <c:v>62.393333333333331</c:v>
                </c:pt>
                <c:pt idx="23">
                  <c:v>62.81666666666667</c:v>
                </c:pt>
                <c:pt idx="24">
                  <c:v>61.923333333333325</c:v>
                </c:pt>
                <c:pt idx="25">
                  <c:v>64.531111111111116</c:v>
                </c:pt>
                <c:pt idx="26">
                  <c:v>64.961111111111123</c:v>
                </c:pt>
                <c:pt idx="27">
                  <c:v>64.62777777777778</c:v>
                </c:pt>
                <c:pt idx="28">
                  <c:v>64.032222222222231</c:v>
                </c:pt>
                <c:pt idx="29">
                  <c:v>62.782222222222217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52-4804-8F35-9BED9ABA5BD3}"/>
            </c:ext>
          </c:extLst>
        </c:ser>
        <c:ser>
          <c:idx val="3"/>
          <c:order val="3"/>
          <c:tx>
            <c:strRef>
              <c:f>'Avgs no fails Accuracy'!$G$3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Accuracy'!$G$4:$G$33</c:f>
              <c:numCache>
                <c:formatCode>General</c:formatCode>
                <c:ptCount val="30"/>
                <c:pt idx="0">
                  <c:v>39.924444444444447</c:v>
                </c:pt>
                <c:pt idx="1">
                  <c:v>40.507777777777775</c:v>
                </c:pt>
                <c:pt idx="2">
                  <c:v>39.515555555555551</c:v>
                </c:pt>
                <c:pt idx="3">
                  <c:v>38.707777777777778</c:v>
                </c:pt>
                <c:pt idx="4">
                  <c:v>39.354444444444439</c:v>
                </c:pt>
                <c:pt idx="5">
                  <c:v>47.268888888888881</c:v>
                </c:pt>
                <c:pt idx="6">
                  <c:v>46.918888888888894</c:v>
                </c:pt>
                <c:pt idx="7">
                  <c:v>47.084444444444443</c:v>
                </c:pt>
                <c:pt idx="8">
                  <c:v>46.431111111111115</c:v>
                </c:pt>
                <c:pt idx="9">
                  <c:v>46.553333333333335</c:v>
                </c:pt>
                <c:pt idx="10">
                  <c:v>47.103333333333332</c:v>
                </c:pt>
                <c:pt idx="11">
                  <c:v>47.25888888888889</c:v>
                </c:pt>
                <c:pt idx="12">
                  <c:v>48.515555555555551</c:v>
                </c:pt>
                <c:pt idx="13">
                  <c:v>47.496666666666655</c:v>
                </c:pt>
                <c:pt idx="14">
                  <c:v>47.138888888888893</c:v>
                </c:pt>
                <c:pt idx="15">
                  <c:v>55.332222222222221</c:v>
                </c:pt>
                <c:pt idx="16">
                  <c:v>54.687777777777775</c:v>
                </c:pt>
                <c:pt idx="17">
                  <c:v>53.956666666666671</c:v>
                </c:pt>
                <c:pt idx="18">
                  <c:v>54.121111111111112</c:v>
                </c:pt>
                <c:pt idx="19">
                  <c:v>53.083333333333336</c:v>
                </c:pt>
                <c:pt idx="20">
                  <c:v>56.352499999999999</c:v>
                </c:pt>
                <c:pt idx="21">
                  <c:v>58.28125</c:v>
                </c:pt>
                <c:pt idx="22">
                  <c:v>58.016249999999999</c:v>
                </c:pt>
                <c:pt idx="23">
                  <c:v>57.865000000000009</c:v>
                </c:pt>
                <c:pt idx="24">
                  <c:v>56.647500000000001</c:v>
                </c:pt>
                <c:pt idx="25">
                  <c:v>59.018750000000004</c:v>
                </c:pt>
                <c:pt idx="26">
                  <c:v>60.392499999999998</c:v>
                </c:pt>
                <c:pt idx="27">
                  <c:v>60.677500000000009</c:v>
                </c:pt>
                <c:pt idx="28">
                  <c:v>59.212499999999999</c:v>
                </c:pt>
                <c:pt idx="2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52-4804-8F35-9BED9ABA5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2670930447381648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Accuracy'!$D$40:$D$69</c:f>
              <c:numCache>
                <c:formatCode>General</c:formatCode>
                <c:ptCount val="30"/>
                <c:pt idx="0">
                  <c:v>48.276666666666664</c:v>
                </c:pt>
                <c:pt idx="1">
                  <c:v>46.662222222222226</c:v>
                </c:pt>
                <c:pt idx="2">
                  <c:v>49.87222222222222</c:v>
                </c:pt>
                <c:pt idx="3">
                  <c:v>47.36</c:v>
                </c:pt>
                <c:pt idx="4">
                  <c:v>46.191111111111105</c:v>
                </c:pt>
                <c:pt idx="5">
                  <c:v>57.21</c:v>
                </c:pt>
                <c:pt idx="6">
                  <c:v>57.191111111111098</c:v>
                </c:pt>
                <c:pt idx="7">
                  <c:v>56.596666666666664</c:v>
                </c:pt>
                <c:pt idx="8">
                  <c:v>55.368888888888897</c:v>
                </c:pt>
                <c:pt idx="9">
                  <c:v>54.632222222222218</c:v>
                </c:pt>
                <c:pt idx="10">
                  <c:v>55.883333333333333</c:v>
                </c:pt>
                <c:pt idx="11">
                  <c:v>54.20000000000001</c:v>
                </c:pt>
                <c:pt idx="12">
                  <c:v>54.317777777777778</c:v>
                </c:pt>
                <c:pt idx="13">
                  <c:v>53.907777777777781</c:v>
                </c:pt>
                <c:pt idx="14">
                  <c:v>54.434444444444438</c:v>
                </c:pt>
                <c:pt idx="15">
                  <c:v>59.934444444444438</c:v>
                </c:pt>
                <c:pt idx="16">
                  <c:v>58.751111111111101</c:v>
                </c:pt>
                <c:pt idx="17">
                  <c:v>60.071111111111108</c:v>
                </c:pt>
                <c:pt idx="18">
                  <c:v>58.983333333333334</c:v>
                </c:pt>
                <c:pt idx="19">
                  <c:v>59.672222222222217</c:v>
                </c:pt>
                <c:pt idx="20">
                  <c:v>65.311111111111117</c:v>
                </c:pt>
                <c:pt idx="21">
                  <c:v>63.576666666666661</c:v>
                </c:pt>
                <c:pt idx="22">
                  <c:v>64.36999999999999</c:v>
                </c:pt>
                <c:pt idx="23">
                  <c:v>64.012222222222221</c:v>
                </c:pt>
                <c:pt idx="24">
                  <c:v>62.699999999999996</c:v>
                </c:pt>
                <c:pt idx="25">
                  <c:v>67.540000000000006</c:v>
                </c:pt>
                <c:pt idx="26">
                  <c:v>65.797777777777767</c:v>
                </c:pt>
                <c:pt idx="27">
                  <c:v>65.09333333333332</c:v>
                </c:pt>
                <c:pt idx="28">
                  <c:v>65.811111111111117</c:v>
                </c:pt>
                <c:pt idx="29">
                  <c:v>63.941111111111113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3F-4786-BD42-385078ABDFEC}"/>
            </c:ext>
          </c:extLst>
        </c:ser>
        <c:ser>
          <c:idx val="1"/>
          <c:order val="1"/>
          <c:tx>
            <c:strRef>
              <c:f>'Avgs no fails Accuracy'!$E$39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Accuracy'!$E$40:$E$69</c:f>
              <c:numCache>
                <c:formatCode>General</c:formatCode>
                <c:ptCount val="30"/>
                <c:pt idx="0">
                  <c:v>56.776666666666671</c:v>
                </c:pt>
                <c:pt idx="1">
                  <c:v>55.154444444444444</c:v>
                </c:pt>
                <c:pt idx="2">
                  <c:v>54.976666666666659</c:v>
                </c:pt>
                <c:pt idx="3">
                  <c:v>53.972222222222214</c:v>
                </c:pt>
                <c:pt idx="4">
                  <c:v>52.407777777777781</c:v>
                </c:pt>
                <c:pt idx="5">
                  <c:v>56.355555555555561</c:v>
                </c:pt>
                <c:pt idx="6">
                  <c:v>55.63333333333334</c:v>
                </c:pt>
                <c:pt idx="7">
                  <c:v>55.944444444444443</c:v>
                </c:pt>
                <c:pt idx="8">
                  <c:v>55.388888888888893</c:v>
                </c:pt>
                <c:pt idx="9">
                  <c:v>54.111111111111114</c:v>
                </c:pt>
                <c:pt idx="10">
                  <c:v>57.477777777777774</c:v>
                </c:pt>
                <c:pt idx="11">
                  <c:v>56.011111111111106</c:v>
                </c:pt>
                <c:pt idx="12">
                  <c:v>55.266666666666666</c:v>
                </c:pt>
                <c:pt idx="13">
                  <c:v>54.955555555555549</c:v>
                </c:pt>
                <c:pt idx="14">
                  <c:v>53.199999999999996</c:v>
                </c:pt>
                <c:pt idx="15">
                  <c:v>56.333333333333336</c:v>
                </c:pt>
                <c:pt idx="16">
                  <c:v>55.366666666666674</c:v>
                </c:pt>
                <c:pt idx="17">
                  <c:v>54.133333333333333</c:v>
                </c:pt>
                <c:pt idx="18">
                  <c:v>54.144444444444453</c:v>
                </c:pt>
                <c:pt idx="19">
                  <c:v>53.588888888888889</c:v>
                </c:pt>
                <c:pt idx="20">
                  <c:v>60.755555555555553</c:v>
                </c:pt>
                <c:pt idx="21">
                  <c:v>59.411111111111104</c:v>
                </c:pt>
                <c:pt idx="22">
                  <c:v>58.455555555555549</c:v>
                </c:pt>
                <c:pt idx="23">
                  <c:v>57.133333333333326</c:v>
                </c:pt>
                <c:pt idx="24">
                  <c:v>56.222222222222221</c:v>
                </c:pt>
                <c:pt idx="25">
                  <c:v>62.93333333333333</c:v>
                </c:pt>
                <c:pt idx="26">
                  <c:v>61.722222222222221</c:v>
                </c:pt>
                <c:pt idx="27">
                  <c:v>60.422222222222231</c:v>
                </c:pt>
                <c:pt idx="28">
                  <c:v>60.077777777777769</c:v>
                </c:pt>
                <c:pt idx="29">
                  <c:v>59.355555555555561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3F-4786-BD42-385078ABDFEC}"/>
            </c:ext>
          </c:extLst>
        </c:ser>
        <c:ser>
          <c:idx val="2"/>
          <c:order val="2"/>
          <c:tx>
            <c:strRef>
              <c:f>'Avgs no fails Accuracy'!$F$39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Accuracy'!$F$40:$F$69</c:f>
              <c:numCache>
                <c:formatCode>General</c:formatCode>
                <c:ptCount val="30"/>
                <c:pt idx="0">
                  <c:v>50.822222222222223</c:v>
                </c:pt>
                <c:pt idx="1">
                  <c:v>51.682222222222222</c:v>
                </c:pt>
                <c:pt idx="2">
                  <c:v>53.101111111111116</c:v>
                </c:pt>
                <c:pt idx="3">
                  <c:v>48.99111111111111</c:v>
                </c:pt>
                <c:pt idx="4">
                  <c:v>47.323333333333338</c:v>
                </c:pt>
                <c:pt idx="5">
                  <c:v>48.175555555555562</c:v>
                </c:pt>
                <c:pt idx="6">
                  <c:v>48.31666666666667</c:v>
                </c:pt>
                <c:pt idx="7">
                  <c:v>47.61</c:v>
                </c:pt>
                <c:pt idx="8">
                  <c:v>47.825555555555553</c:v>
                </c:pt>
                <c:pt idx="9">
                  <c:v>46.37777777777778</c:v>
                </c:pt>
                <c:pt idx="10">
                  <c:v>47.333333333333329</c:v>
                </c:pt>
                <c:pt idx="11">
                  <c:v>47.547777777777782</c:v>
                </c:pt>
                <c:pt idx="12">
                  <c:v>47.902222222222221</c:v>
                </c:pt>
                <c:pt idx="13">
                  <c:v>46.240000000000009</c:v>
                </c:pt>
                <c:pt idx="14">
                  <c:v>45.662222222222219</c:v>
                </c:pt>
                <c:pt idx="15">
                  <c:v>55.506666666666668</c:v>
                </c:pt>
                <c:pt idx="16">
                  <c:v>55.153333333333336</c:v>
                </c:pt>
                <c:pt idx="17">
                  <c:v>56.304444444444442</c:v>
                </c:pt>
                <c:pt idx="18">
                  <c:v>55.716666666666669</c:v>
                </c:pt>
                <c:pt idx="19">
                  <c:v>54.312222222222225</c:v>
                </c:pt>
                <c:pt idx="20">
                  <c:v>61.024444444444448</c:v>
                </c:pt>
                <c:pt idx="21">
                  <c:v>62.996666666666655</c:v>
                </c:pt>
                <c:pt idx="22">
                  <c:v>62.797777777777782</c:v>
                </c:pt>
                <c:pt idx="23">
                  <c:v>62.252222222222223</c:v>
                </c:pt>
                <c:pt idx="24">
                  <c:v>60.760000000000005</c:v>
                </c:pt>
                <c:pt idx="25">
                  <c:v>64.993333333333339</c:v>
                </c:pt>
                <c:pt idx="26">
                  <c:v>66.073333333333323</c:v>
                </c:pt>
                <c:pt idx="27">
                  <c:v>65.852222222222224</c:v>
                </c:pt>
                <c:pt idx="28">
                  <c:v>64.951111111111103</c:v>
                </c:pt>
                <c:pt idx="29">
                  <c:v>62.828888888888891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3F-4786-BD42-385078ABDFEC}"/>
            </c:ext>
          </c:extLst>
        </c:ser>
        <c:ser>
          <c:idx val="3"/>
          <c:order val="3"/>
          <c:tx>
            <c:strRef>
              <c:f>'Avgs no fails Accuracy'!$G$39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Accuracy'!$G$40:$G$69</c:f>
              <c:numCache>
                <c:formatCode>General</c:formatCode>
                <c:ptCount val="30"/>
                <c:pt idx="0">
                  <c:v>20.623333333333335</c:v>
                </c:pt>
                <c:pt idx="1">
                  <c:v>15.311111111111112</c:v>
                </c:pt>
                <c:pt idx="2">
                  <c:v>12.870000000000001</c:v>
                </c:pt>
                <c:pt idx="3">
                  <c:v>12.727777777777778</c:v>
                </c:pt>
                <c:pt idx="4">
                  <c:v>15.16</c:v>
                </c:pt>
                <c:pt idx="5">
                  <c:v>51.044444444444444</c:v>
                </c:pt>
                <c:pt idx="6">
                  <c:v>51.344444444444441</c:v>
                </c:pt>
                <c:pt idx="7">
                  <c:v>51.722222222222221</c:v>
                </c:pt>
                <c:pt idx="8">
                  <c:v>51.533333333333339</c:v>
                </c:pt>
                <c:pt idx="9">
                  <c:v>50.777777777777779</c:v>
                </c:pt>
                <c:pt idx="10">
                  <c:v>54.3</c:v>
                </c:pt>
                <c:pt idx="11">
                  <c:v>54.25555555555556</c:v>
                </c:pt>
                <c:pt idx="12">
                  <c:v>55.088888888888881</c:v>
                </c:pt>
                <c:pt idx="13">
                  <c:v>55.122222222222227</c:v>
                </c:pt>
                <c:pt idx="14">
                  <c:v>54.62222222222222</c:v>
                </c:pt>
                <c:pt idx="15">
                  <c:v>60.222222222222221</c:v>
                </c:pt>
                <c:pt idx="16">
                  <c:v>60.099999999999994</c:v>
                </c:pt>
                <c:pt idx="17">
                  <c:v>59.922222222222217</c:v>
                </c:pt>
                <c:pt idx="18">
                  <c:v>59.63333333333334</c:v>
                </c:pt>
                <c:pt idx="19">
                  <c:v>58.26666666666668</c:v>
                </c:pt>
                <c:pt idx="20">
                  <c:v>58.468750000000007</c:v>
                </c:pt>
                <c:pt idx="21">
                  <c:v>59.307499999999997</c:v>
                </c:pt>
                <c:pt idx="22">
                  <c:v>58.63</c:v>
                </c:pt>
                <c:pt idx="23">
                  <c:v>58.846249999999998</c:v>
                </c:pt>
                <c:pt idx="24">
                  <c:v>58.38750000000001</c:v>
                </c:pt>
                <c:pt idx="25">
                  <c:v>58.557499999999997</c:v>
                </c:pt>
                <c:pt idx="26">
                  <c:v>59.883749999999999</c:v>
                </c:pt>
                <c:pt idx="27">
                  <c:v>60.28</c:v>
                </c:pt>
                <c:pt idx="28">
                  <c:v>58.792499999999997</c:v>
                </c:pt>
                <c:pt idx="29">
                  <c:v>57.426249999999996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3F-4786-BD42-385078ABD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Accuracy'!$D$76:$D$105</c:f>
              <c:numCache>
                <c:formatCode>General</c:formatCode>
                <c:ptCount val="30"/>
                <c:pt idx="0">
                  <c:v>55.638888888888879</c:v>
                </c:pt>
                <c:pt idx="1">
                  <c:v>52.74111111111111</c:v>
                </c:pt>
                <c:pt idx="2">
                  <c:v>53.417777777777779</c:v>
                </c:pt>
                <c:pt idx="3">
                  <c:v>53.884444444444441</c:v>
                </c:pt>
                <c:pt idx="4">
                  <c:v>51.771111111111111</c:v>
                </c:pt>
                <c:pt idx="5">
                  <c:v>58.547777777777782</c:v>
                </c:pt>
                <c:pt idx="6">
                  <c:v>52.857777777777784</c:v>
                </c:pt>
                <c:pt idx="7">
                  <c:v>50.18888888888889</c:v>
                </c:pt>
                <c:pt idx="8">
                  <c:v>49.621111111111112</c:v>
                </c:pt>
                <c:pt idx="9">
                  <c:v>51.724444444444444</c:v>
                </c:pt>
                <c:pt idx="10">
                  <c:v>54.454444444444441</c:v>
                </c:pt>
                <c:pt idx="11">
                  <c:v>54.344444444444434</c:v>
                </c:pt>
                <c:pt idx="12">
                  <c:v>56.736666666666665</c:v>
                </c:pt>
                <c:pt idx="13">
                  <c:v>56.041111111111114</c:v>
                </c:pt>
                <c:pt idx="14">
                  <c:v>64.209999999999994</c:v>
                </c:pt>
                <c:pt idx="15">
                  <c:v>59.540000000000013</c:v>
                </c:pt>
                <c:pt idx="16">
                  <c:v>59.764444444444443</c:v>
                </c:pt>
                <c:pt idx="17">
                  <c:v>61.106666666666655</c:v>
                </c:pt>
                <c:pt idx="18">
                  <c:v>59.903333333333336</c:v>
                </c:pt>
                <c:pt idx="19">
                  <c:v>59.73666666666665</c:v>
                </c:pt>
                <c:pt idx="20">
                  <c:v>63.206666666666671</c:v>
                </c:pt>
                <c:pt idx="21">
                  <c:v>63.506666666666661</c:v>
                </c:pt>
                <c:pt idx="22">
                  <c:v>62.498888888888892</c:v>
                </c:pt>
                <c:pt idx="23">
                  <c:v>61.31666666666667</c:v>
                </c:pt>
                <c:pt idx="24">
                  <c:v>60.485555555555557</c:v>
                </c:pt>
                <c:pt idx="25">
                  <c:v>66.408888888888896</c:v>
                </c:pt>
                <c:pt idx="26">
                  <c:v>64.992222222222225</c:v>
                </c:pt>
                <c:pt idx="27">
                  <c:v>64.868888888888875</c:v>
                </c:pt>
                <c:pt idx="28">
                  <c:v>64.613333333333316</c:v>
                </c:pt>
                <c:pt idx="29">
                  <c:v>62.812222222222218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0-44F0-9DAE-2AEB5AC7BD7B}"/>
            </c:ext>
          </c:extLst>
        </c:ser>
        <c:ser>
          <c:idx val="1"/>
          <c:order val="1"/>
          <c:tx>
            <c:strRef>
              <c:f>'Avgs no fails Accuracy'!$E$75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Accuracy'!$E$76:$E$105</c:f>
              <c:numCache>
                <c:formatCode>General</c:formatCode>
                <c:ptCount val="30"/>
                <c:pt idx="0">
                  <c:v>56.871111111111105</c:v>
                </c:pt>
                <c:pt idx="1">
                  <c:v>54.528888888888886</c:v>
                </c:pt>
                <c:pt idx="2">
                  <c:v>54.402222222222214</c:v>
                </c:pt>
                <c:pt idx="3">
                  <c:v>53.938888888888897</c:v>
                </c:pt>
                <c:pt idx="4">
                  <c:v>52.094444444444449</c:v>
                </c:pt>
                <c:pt idx="5">
                  <c:v>59.252222222222223</c:v>
                </c:pt>
                <c:pt idx="6">
                  <c:v>57.61333333333333</c:v>
                </c:pt>
                <c:pt idx="7">
                  <c:v>57.86</c:v>
                </c:pt>
                <c:pt idx="8">
                  <c:v>56.524444444444434</c:v>
                </c:pt>
                <c:pt idx="9">
                  <c:v>55.08</c:v>
                </c:pt>
                <c:pt idx="10">
                  <c:v>58.711111111111109</c:v>
                </c:pt>
                <c:pt idx="11">
                  <c:v>56.955555555555556</c:v>
                </c:pt>
                <c:pt idx="12">
                  <c:v>56</c:v>
                </c:pt>
                <c:pt idx="13">
                  <c:v>56.044444444444444</c:v>
                </c:pt>
                <c:pt idx="14">
                  <c:v>54.155555555555551</c:v>
                </c:pt>
                <c:pt idx="15">
                  <c:v>57.611111111111114</c:v>
                </c:pt>
                <c:pt idx="16">
                  <c:v>56.646666666666668</c:v>
                </c:pt>
                <c:pt idx="17">
                  <c:v>55.022222222222226</c:v>
                </c:pt>
                <c:pt idx="18">
                  <c:v>55.866666666666667</c:v>
                </c:pt>
                <c:pt idx="19">
                  <c:v>54.111111111111114</c:v>
                </c:pt>
                <c:pt idx="20">
                  <c:v>62.622222222222227</c:v>
                </c:pt>
                <c:pt idx="21">
                  <c:v>60.988888888888887</c:v>
                </c:pt>
                <c:pt idx="22">
                  <c:v>60.445555555555558</c:v>
                </c:pt>
                <c:pt idx="23">
                  <c:v>59.456666666666671</c:v>
                </c:pt>
                <c:pt idx="24">
                  <c:v>58.693333333333335</c:v>
                </c:pt>
                <c:pt idx="25">
                  <c:v>64.033333333333346</c:v>
                </c:pt>
                <c:pt idx="26">
                  <c:v>62.744444444444447</c:v>
                </c:pt>
                <c:pt idx="27">
                  <c:v>61.951111111111103</c:v>
                </c:pt>
                <c:pt idx="28">
                  <c:v>61.445555555555558</c:v>
                </c:pt>
                <c:pt idx="29">
                  <c:v>60.601111111111123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0-44F0-9DAE-2AEB5AC7BD7B}"/>
            </c:ext>
          </c:extLst>
        </c:ser>
        <c:ser>
          <c:idx val="2"/>
          <c:order val="2"/>
          <c:tx>
            <c:strRef>
              <c:f>'Avgs no fails Accuracy'!$F$75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Accuracy'!$F$76:$F$105</c:f>
              <c:numCache>
                <c:formatCode>General</c:formatCode>
                <c:ptCount val="30"/>
                <c:pt idx="0">
                  <c:v>48.397777777777783</c:v>
                </c:pt>
                <c:pt idx="1">
                  <c:v>45.533333333333331</c:v>
                </c:pt>
                <c:pt idx="2">
                  <c:v>44.828888888888891</c:v>
                </c:pt>
                <c:pt idx="3">
                  <c:v>43.674444444444447</c:v>
                </c:pt>
                <c:pt idx="4">
                  <c:v>42.122222222222227</c:v>
                </c:pt>
                <c:pt idx="5">
                  <c:v>48.664444444444442</c:v>
                </c:pt>
                <c:pt idx="6">
                  <c:v>47.805555555555564</c:v>
                </c:pt>
                <c:pt idx="7">
                  <c:v>48.543333333333329</c:v>
                </c:pt>
                <c:pt idx="8">
                  <c:v>49.392222222222223</c:v>
                </c:pt>
                <c:pt idx="9">
                  <c:v>48.512222222222221</c:v>
                </c:pt>
                <c:pt idx="10">
                  <c:v>50.446666666666665</c:v>
                </c:pt>
                <c:pt idx="11">
                  <c:v>50.624444444444443</c:v>
                </c:pt>
                <c:pt idx="12">
                  <c:v>50.7</c:v>
                </c:pt>
                <c:pt idx="13">
                  <c:v>51.249999999999993</c:v>
                </c:pt>
                <c:pt idx="14">
                  <c:v>49.705555555555549</c:v>
                </c:pt>
                <c:pt idx="15">
                  <c:v>56.141111111111108</c:v>
                </c:pt>
                <c:pt idx="16">
                  <c:v>56.527777777777779</c:v>
                </c:pt>
                <c:pt idx="17">
                  <c:v>56.573333333333331</c:v>
                </c:pt>
                <c:pt idx="18">
                  <c:v>55.193333333333328</c:v>
                </c:pt>
                <c:pt idx="19">
                  <c:v>55.13666666666667</c:v>
                </c:pt>
                <c:pt idx="20">
                  <c:v>62.772222222222211</c:v>
                </c:pt>
                <c:pt idx="21">
                  <c:v>64.154444444444437</c:v>
                </c:pt>
                <c:pt idx="22">
                  <c:v>63.784444444444439</c:v>
                </c:pt>
                <c:pt idx="23">
                  <c:v>62.947777777777773</c:v>
                </c:pt>
                <c:pt idx="24">
                  <c:v>62.564444444444447</c:v>
                </c:pt>
                <c:pt idx="25">
                  <c:v>65.314444444444433</c:v>
                </c:pt>
                <c:pt idx="26">
                  <c:v>66.245555555555555</c:v>
                </c:pt>
                <c:pt idx="27">
                  <c:v>65.802222222222227</c:v>
                </c:pt>
                <c:pt idx="28">
                  <c:v>64.742222222222225</c:v>
                </c:pt>
                <c:pt idx="29">
                  <c:v>62.974444444444444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0-44F0-9DAE-2AEB5AC7BD7B}"/>
            </c:ext>
          </c:extLst>
        </c:ser>
        <c:ser>
          <c:idx val="3"/>
          <c:order val="3"/>
          <c:tx>
            <c:strRef>
              <c:f>'Avgs no fails Accuracy'!$G$75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Accuracy'!$G$76:$G$105</c:f>
              <c:numCache>
                <c:formatCode>General</c:formatCode>
                <c:ptCount val="30"/>
                <c:pt idx="0">
                  <c:v>19.807777777777776</c:v>
                </c:pt>
                <c:pt idx="1">
                  <c:v>20.813333333333333</c:v>
                </c:pt>
                <c:pt idx="2">
                  <c:v>22.803333333333331</c:v>
                </c:pt>
                <c:pt idx="3">
                  <c:v>21.128888888888888</c:v>
                </c:pt>
                <c:pt idx="4">
                  <c:v>25.536666666666665</c:v>
                </c:pt>
                <c:pt idx="5">
                  <c:v>51.911111111111104</c:v>
                </c:pt>
                <c:pt idx="6">
                  <c:v>53.288888888888884</c:v>
                </c:pt>
                <c:pt idx="7">
                  <c:v>52.755555555555553</c:v>
                </c:pt>
                <c:pt idx="8">
                  <c:v>52.277777777777771</c:v>
                </c:pt>
                <c:pt idx="9">
                  <c:v>52.288888888888884</c:v>
                </c:pt>
                <c:pt idx="10">
                  <c:v>55.388888888888893</c:v>
                </c:pt>
                <c:pt idx="11">
                  <c:v>55.377777777777773</c:v>
                </c:pt>
                <c:pt idx="12">
                  <c:v>56.444444444444443</c:v>
                </c:pt>
                <c:pt idx="13">
                  <c:v>55.63333333333334</c:v>
                </c:pt>
                <c:pt idx="14">
                  <c:v>56.355555555555547</c:v>
                </c:pt>
                <c:pt idx="15">
                  <c:v>61.288888888888891</c:v>
                </c:pt>
                <c:pt idx="16">
                  <c:v>61.73333333333332</c:v>
                </c:pt>
                <c:pt idx="17">
                  <c:v>61.766666666666666</c:v>
                </c:pt>
                <c:pt idx="18">
                  <c:v>60.788888888888891</c:v>
                </c:pt>
                <c:pt idx="19">
                  <c:v>60.722222222222221</c:v>
                </c:pt>
                <c:pt idx="20">
                  <c:v>59.761250000000004</c:v>
                </c:pt>
                <c:pt idx="21">
                  <c:v>58.916249999999998</c:v>
                </c:pt>
                <c:pt idx="22">
                  <c:v>58.089999999999989</c:v>
                </c:pt>
                <c:pt idx="23">
                  <c:v>58.481250000000003</c:v>
                </c:pt>
                <c:pt idx="24">
                  <c:v>58.148749999999986</c:v>
                </c:pt>
                <c:pt idx="25">
                  <c:v>56.381249999999994</c:v>
                </c:pt>
                <c:pt idx="26">
                  <c:v>56.5</c:v>
                </c:pt>
                <c:pt idx="27">
                  <c:v>56.787500000000001</c:v>
                </c:pt>
                <c:pt idx="28">
                  <c:v>55.262499999999996</c:v>
                </c:pt>
                <c:pt idx="29">
                  <c:v>54.976250000000007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70-44F0-9DAE-2AEB5AC7B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58.431666666666672</c:v>
                </c:pt>
                <c:pt idx="6">
                  <c:v>56.701428571428565</c:v>
                </c:pt>
                <c:pt idx="7">
                  <c:v>47.025714285714287</c:v>
                </c:pt>
                <c:pt idx="8">
                  <c:v>53.101428571428571</c:v>
                </c:pt>
                <c:pt idx="9">
                  <c:v>53.440000000000005</c:v>
                </c:pt>
                <c:pt idx="10">
                  <c:v>54.646249999999995</c:v>
                </c:pt>
                <c:pt idx="11">
                  <c:v>58.266249999999999</c:v>
                </c:pt>
                <c:pt idx="12">
                  <c:v>56.837499999999999</c:v>
                </c:pt>
                <c:pt idx="13">
                  <c:v>58.398750000000007</c:v>
                </c:pt>
                <c:pt idx="14">
                  <c:v>55.891249999999999</c:v>
                </c:pt>
                <c:pt idx="15">
                  <c:v>54.51</c:v>
                </c:pt>
                <c:pt idx="16">
                  <c:v>55.871249999999996</c:v>
                </c:pt>
                <c:pt idx="17">
                  <c:v>55.748750000000001</c:v>
                </c:pt>
                <c:pt idx="18">
                  <c:v>54.185000000000002</c:v>
                </c:pt>
                <c:pt idx="19">
                  <c:v>54.776249999999997</c:v>
                </c:pt>
                <c:pt idx="20">
                  <c:v>59.182500000000005</c:v>
                </c:pt>
                <c:pt idx="21">
                  <c:v>58.782499999999999</c:v>
                </c:pt>
                <c:pt idx="22">
                  <c:v>57.63624999999999</c:v>
                </c:pt>
                <c:pt idx="23">
                  <c:v>58.019999999999996</c:v>
                </c:pt>
                <c:pt idx="24">
                  <c:v>57.363749999999996</c:v>
                </c:pt>
                <c:pt idx="25">
                  <c:v>63.602499999999999</c:v>
                </c:pt>
                <c:pt idx="26">
                  <c:v>62.4375</c:v>
                </c:pt>
                <c:pt idx="27">
                  <c:v>63.298749999999998</c:v>
                </c:pt>
                <c:pt idx="28">
                  <c:v>62.735000000000007</c:v>
                </c:pt>
                <c:pt idx="29">
                  <c:v>60.626249999999999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D9-4094-B23B-2768EACA6E64}"/>
            </c:ext>
          </c:extLst>
        </c:ser>
        <c:ser>
          <c:idx val="1"/>
          <c:order val="1"/>
          <c:tx>
            <c:strRef>
              <c:f>'Avgs no fails Accuracy'!$E$111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51.394444444444439</c:v>
                </c:pt>
                <c:pt idx="6">
                  <c:v>49.948888888888888</c:v>
                </c:pt>
                <c:pt idx="7">
                  <c:v>47.406666666666666</c:v>
                </c:pt>
                <c:pt idx="8">
                  <c:v>48.763333333333328</c:v>
                </c:pt>
                <c:pt idx="9">
                  <c:v>51.875555555555557</c:v>
                </c:pt>
                <c:pt idx="10">
                  <c:v>53.440000000000005</c:v>
                </c:pt>
                <c:pt idx="11">
                  <c:v>52.15</c:v>
                </c:pt>
                <c:pt idx="12">
                  <c:v>53.27000000000001</c:v>
                </c:pt>
                <c:pt idx="13">
                  <c:v>53.605555555555554</c:v>
                </c:pt>
                <c:pt idx="14">
                  <c:v>52.232222222222219</c:v>
                </c:pt>
                <c:pt idx="15">
                  <c:v>57.504444444444438</c:v>
                </c:pt>
                <c:pt idx="16">
                  <c:v>57.771111111111118</c:v>
                </c:pt>
                <c:pt idx="17">
                  <c:v>56.678888888888892</c:v>
                </c:pt>
                <c:pt idx="18">
                  <c:v>57.854444444444439</c:v>
                </c:pt>
                <c:pt idx="19">
                  <c:v>56.361111111111114</c:v>
                </c:pt>
                <c:pt idx="20">
                  <c:v>61.254444444444438</c:v>
                </c:pt>
                <c:pt idx="21">
                  <c:v>62.71</c:v>
                </c:pt>
                <c:pt idx="22">
                  <c:v>61.595555555555556</c:v>
                </c:pt>
                <c:pt idx="23">
                  <c:v>61.313333333333325</c:v>
                </c:pt>
                <c:pt idx="24">
                  <c:v>60.839999999999996</c:v>
                </c:pt>
                <c:pt idx="25">
                  <c:v>63.81333333333334</c:v>
                </c:pt>
                <c:pt idx="26">
                  <c:v>64.067777777777778</c:v>
                </c:pt>
                <c:pt idx="27">
                  <c:v>63.397777777777783</c:v>
                </c:pt>
                <c:pt idx="28">
                  <c:v>63.492222222222232</c:v>
                </c:pt>
                <c:pt idx="29">
                  <c:v>62.115555555555552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D9-4094-B23B-2768EACA6E64}"/>
            </c:ext>
          </c:extLst>
        </c:ser>
        <c:ser>
          <c:idx val="2"/>
          <c:order val="2"/>
          <c:tx>
            <c:strRef>
              <c:f>'Avgs no fails Accuracy'!$F$111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42.63111111111111</c:v>
                </c:pt>
                <c:pt idx="6">
                  <c:v>42.782222222222231</c:v>
                </c:pt>
                <c:pt idx="7">
                  <c:v>41.798888888888889</c:v>
                </c:pt>
                <c:pt idx="8">
                  <c:v>41.803333333333335</c:v>
                </c:pt>
                <c:pt idx="9">
                  <c:v>41.51</c:v>
                </c:pt>
                <c:pt idx="10">
                  <c:v>47.876666666666672</c:v>
                </c:pt>
                <c:pt idx="11">
                  <c:v>48.891111111111108</c:v>
                </c:pt>
                <c:pt idx="12">
                  <c:v>48.31333333333334</c:v>
                </c:pt>
                <c:pt idx="13">
                  <c:v>47.271111111111111</c:v>
                </c:pt>
                <c:pt idx="14">
                  <c:v>47.978888888888889</c:v>
                </c:pt>
                <c:pt idx="15">
                  <c:v>54.057777777777773</c:v>
                </c:pt>
                <c:pt idx="16">
                  <c:v>53.787777777777777</c:v>
                </c:pt>
                <c:pt idx="17">
                  <c:v>53.68333333333333</c:v>
                </c:pt>
                <c:pt idx="18">
                  <c:v>54.515555555555551</c:v>
                </c:pt>
                <c:pt idx="19">
                  <c:v>53.616666666666674</c:v>
                </c:pt>
                <c:pt idx="20">
                  <c:v>60.221111111111114</c:v>
                </c:pt>
                <c:pt idx="21">
                  <c:v>61.387777777777778</c:v>
                </c:pt>
                <c:pt idx="22">
                  <c:v>61.191111111111113</c:v>
                </c:pt>
                <c:pt idx="23">
                  <c:v>61.169999999999995</c:v>
                </c:pt>
                <c:pt idx="24">
                  <c:v>60.61</c:v>
                </c:pt>
                <c:pt idx="25">
                  <c:v>65.38666666666667</c:v>
                </c:pt>
                <c:pt idx="26">
                  <c:v>65.108888888888885</c:v>
                </c:pt>
                <c:pt idx="27">
                  <c:v>64.571111111111108</c:v>
                </c:pt>
                <c:pt idx="28">
                  <c:v>63.937777777777768</c:v>
                </c:pt>
                <c:pt idx="29">
                  <c:v>62.59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D9-4094-B23B-2768EACA6E64}"/>
            </c:ext>
          </c:extLst>
        </c:ser>
        <c:ser>
          <c:idx val="3"/>
          <c:order val="3"/>
          <c:tx>
            <c:strRef>
              <c:f>'Avgs no fails Accuracy'!$G$111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Accuracy'!$G$112:$G$141</c:f>
              <c:numCache>
                <c:formatCode>General</c:formatCode>
                <c:ptCount val="30"/>
                <c:pt idx="0">
                  <c:v>4.67</c:v>
                </c:pt>
                <c:pt idx="1">
                  <c:v>4.4766666666666666</c:v>
                </c:pt>
                <c:pt idx="2">
                  <c:v>4.2566666666666668</c:v>
                </c:pt>
                <c:pt idx="3">
                  <c:v>4.2022222222222219</c:v>
                </c:pt>
                <c:pt idx="4">
                  <c:v>4.4633333333333338</c:v>
                </c:pt>
                <c:pt idx="5">
                  <c:v>45.717777777777776</c:v>
                </c:pt>
                <c:pt idx="6">
                  <c:v>45.45</c:v>
                </c:pt>
                <c:pt idx="7">
                  <c:v>44.432222222222229</c:v>
                </c:pt>
                <c:pt idx="8">
                  <c:v>44.00222222222223</c:v>
                </c:pt>
                <c:pt idx="9">
                  <c:v>42.834444444444443</c:v>
                </c:pt>
                <c:pt idx="10">
                  <c:v>47.87777777777778</c:v>
                </c:pt>
                <c:pt idx="11">
                  <c:v>47.444444444444443</c:v>
                </c:pt>
                <c:pt idx="12">
                  <c:v>48.755555555555553</c:v>
                </c:pt>
                <c:pt idx="13">
                  <c:v>47.68888888888889</c:v>
                </c:pt>
                <c:pt idx="14">
                  <c:v>47.6</c:v>
                </c:pt>
                <c:pt idx="15">
                  <c:v>56.034444444444453</c:v>
                </c:pt>
                <c:pt idx="16">
                  <c:v>56.73</c:v>
                </c:pt>
                <c:pt idx="17">
                  <c:v>55.434444444444438</c:v>
                </c:pt>
                <c:pt idx="18">
                  <c:v>55.096666666666664</c:v>
                </c:pt>
                <c:pt idx="19">
                  <c:v>54.246666666666677</c:v>
                </c:pt>
                <c:pt idx="20">
                  <c:v>55.747500000000002</c:v>
                </c:pt>
                <c:pt idx="21">
                  <c:v>58.551250000000003</c:v>
                </c:pt>
                <c:pt idx="22">
                  <c:v>57.3675</c:v>
                </c:pt>
                <c:pt idx="23">
                  <c:v>57.240000000000016</c:v>
                </c:pt>
                <c:pt idx="24">
                  <c:v>55.608749999999993</c:v>
                </c:pt>
                <c:pt idx="25">
                  <c:v>59.336250000000007</c:v>
                </c:pt>
                <c:pt idx="26">
                  <c:v>62.128749999999989</c:v>
                </c:pt>
                <c:pt idx="27">
                  <c:v>61.2575</c:v>
                </c:pt>
                <c:pt idx="28">
                  <c:v>60.381249999999994</c:v>
                </c:pt>
                <c:pt idx="29">
                  <c:v>59.063750000000006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D9-4094-B23B-2768EACA6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2670930447381648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Accuracy'!$D$148:$D$177</c:f>
              <c:numCache>
                <c:formatCode>General</c:formatCode>
                <c:ptCount val="30"/>
                <c:pt idx="0">
                  <c:v>37.802222222222227</c:v>
                </c:pt>
                <c:pt idx="1">
                  <c:v>46.593333333333334</c:v>
                </c:pt>
                <c:pt idx="2">
                  <c:v>46.842222222222219</c:v>
                </c:pt>
                <c:pt idx="3">
                  <c:v>36.254444444444438</c:v>
                </c:pt>
                <c:pt idx="4">
                  <c:v>35.264444444444443</c:v>
                </c:pt>
                <c:pt idx="5">
                  <c:v>53.567777777777778</c:v>
                </c:pt>
                <c:pt idx="6">
                  <c:v>54.27000000000001</c:v>
                </c:pt>
                <c:pt idx="7">
                  <c:v>54.328888888888891</c:v>
                </c:pt>
                <c:pt idx="8">
                  <c:v>54.894444444444446</c:v>
                </c:pt>
                <c:pt idx="9">
                  <c:v>53.275555555555556</c:v>
                </c:pt>
                <c:pt idx="10">
                  <c:v>54.50555555555556</c:v>
                </c:pt>
                <c:pt idx="11">
                  <c:v>53.138888888888893</c:v>
                </c:pt>
                <c:pt idx="12">
                  <c:v>53.767777777777788</c:v>
                </c:pt>
                <c:pt idx="13">
                  <c:v>53.535555555555561</c:v>
                </c:pt>
                <c:pt idx="14">
                  <c:v>52.669999999999995</c:v>
                </c:pt>
                <c:pt idx="15">
                  <c:v>57.699999999999996</c:v>
                </c:pt>
                <c:pt idx="16">
                  <c:v>57.50555555555556</c:v>
                </c:pt>
                <c:pt idx="17">
                  <c:v>57.72999999999999</c:v>
                </c:pt>
                <c:pt idx="18">
                  <c:v>57.85777777777777</c:v>
                </c:pt>
                <c:pt idx="19">
                  <c:v>57.665555555555557</c:v>
                </c:pt>
                <c:pt idx="20">
                  <c:v>64.527777777777771</c:v>
                </c:pt>
                <c:pt idx="21">
                  <c:v>63.760000000000005</c:v>
                </c:pt>
                <c:pt idx="22">
                  <c:v>64.147777777777776</c:v>
                </c:pt>
                <c:pt idx="23">
                  <c:v>64.304444444444442</c:v>
                </c:pt>
                <c:pt idx="24">
                  <c:v>63.70333333333334</c:v>
                </c:pt>
                <c:pt idx="25">
                  <c:v>65.449999999999989</c:v>
                </c:pt>
                <c:pt idx="26">
                  <c:v>65.435555555555553</c:v>
                </c:pt>
                <c:pt idx="27">
                  <c:v>65.94</c:v>
                </c:pt>
                <c:pt idx="28">
                  <c:v>65.446666666666658</c:v>
                </c:pt>
                <c:pt idx="29">
                  <c:v>64.912222222222226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9-42A8-A3F2-A3B9A0B1CB7F}"/>
            </c:ext>
          </c:extLst>
        </c:ser>
        <c:ser>
          <c:idx val="1"/>
          <c:order val="1"/>
          <c:tx>
            <c:strRef>
              <c:f>'Avgs no fails Accuracy'!$E$147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Accuracy'!$E$148:$E$177</c:f>
              <c:numCache>
                <c:formatCode>General</c:formatCode>
                <c:ptCount val="30"/>
                <c:pt idx="0">
                  <c:v>59.833333333333336</c:v>
                </c:pt>
                <c:pt idx="1">
                  <c:v>59.635555555555555</c:v>
                </c:pt>
                <c:pt idx="2">
                  <c:v>59.518888888888881</c:v>
                </c:pt>
                <c:pt idx="3">
                  <c:v>59.370000000000005</c:v>
                </c:pt>
                <c:pt idx="4">
                  <c:v>58.114444444444445</c:v>
                </c:pt>
                <c:pt idx="5">
                  <c:v>58</c:v>
                </c:pt>
                <c:pt idx="6">
                  <c:v>56.777777777777779</c:v>
                </c:pt>
                <c:pt idx="7">
                  <c:v>56.344444444444449</c:v>
                </c:pt>
                <c:pt idx="8">
                  <c:v>56.133333333333326</c:v>
                </c:pt>
                <c:pt idx="9">
                  <c:v>55.222222222222221</c:v>
                </c:pt>
                <c:pt idx="10">
                  <c:v>59.600000000000009</c:v>
                </c:pt>
                <c:pt idx="11">
                  <c:v>57.144444444444439</c:v>
                </c:pt>
                <c:pt idx="12">
                  <c:v>56.288888888888884</c:v>
                </c:pt>
                <c:pt idx="13">
                  <c:v>54.688888888888897</c:v>
                </c:pt>
                <c:pt idx="14">
                  <c:v>53.544444444444444</c:v>
                </c:pt>
                <c:pt idx="15">
                  <c:v>59.06666666666667</c:v>
                </c:pt>
                <c:pt idx="16">
                  <c:v>57.255555555555553</c:v>
                </c:pt>
                <c:pt idx="17">
                  <c:v>56.144444444444446</c:v>
                </c:pt>
                <c:pt idx="18">
                  <c:v>55.644444444444446</c:v>
                </c:pt>
                <c:pt idx="19">
                  <c:v>54.344444444444434</c:v>
                </c:pt>
                <c:pt idx="20">
                  <c:v>63.26666666666668</c:v>
                </c:pt>
                <c:pt idx="21">
                  <c:v>61.188888888888883</c:v>
                </c:pt>
                <c:pt idx="22">
                  <c:v>60.522222222222226</c:v>
                </c:pt>
                <c:pt idx="23">
                  <c:v>59.122222222222234</c:v>
                </c:pt>
                <c:pt idx="24">
                  <c:v>57.655555555555566</c:v>
                </c:pt>
                <c:pt idx="25">
                  <c:v>65.055555555555557</c:v>
                </c:pt>
                <c:pt idx="26">
                  <c:v>62.944444444444443</c:v>
                </c:pt>
                <c:pt idx="27">
                  <c:v>61.666666666666664</c:v>
                </c:pt>
                <c:pt idx="28">
                  <c:v>61.355555555555547</c:v>
                </c:pt>
                <c:pt idx="29">
                  <c:v>59.944444444444429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9-42A8-A3F2-A3B9A0B1CB7F}"/>
            </c:ext>
          </c:extLst>
        </c:ser>
        <c:ser>
          <c:idx val="2"/>
          <c:order val="2"/>
          <c:tx>
            <c:strRef>
              <c:f>'Avgs no fails Accuracy'!$F$147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Accuracy'!$F$148:$F$177</c:f>
              <c:numCache>
                <c:formatCode>General</c:formatCode>
                <c:ptCount val="30"/>
                <c:pt idx="0">
                  <c:v>51.166666666666664</c:v>
                </c:pt>
                <c:pt idx="1">
                  <c:v>49.174444444444447</c:v>
                </c:pt>
                <c:pt idx="2">
                  <c:v>48.856666666666669</c:v>
                </c:pt>
                <c:pt idx="3">
                  <c:v>48.522222222222219</c:v>
                </c:pt>
                <c:pt idx="4">
                  <c:v>47.098888888888894</c:v>
                </c:pt>
                <c:pt idx="5">
                  <c:v>49.928888888888885</c:v>
                </c:pt>
                <c:pt idx="6">
                  <c:v>48.524444444444455</c:v>
                </c:pt>
                <c:pt idx="7">
                  <c:v>49.239999999999995</c:v>
                </c:pt>
                <c:pt idx="8">
                  <c:v>49.337777777777781</c:v>
                </c:pt>
                <c:pt idx="9">
                  <c:v>47.646666666666675</c:v>
                </c:pt>
                <c:pt idx="10">
                  <c:v>49.598888888888879</c:v>
                </c:pt>
                <c:pt idx="11">
                  <c:v>48.74</c:v>
                </c:pt>
                <c:pt idx="12">
                  <c:v>49.33</c:v>
                </c:pt>
                <c:pt idx="13">
                  <c:v>47.823333333333331</c:v>
                </c:pt>
                <c:pt idx="14">
                  <c:v>46.667777777777779</c:v>
                </c:pt>
                <c:pt idx="15">
                  <c:v>57.356666666666669</c:v>
                </c:pt>
                <c:pt idx="16">
                  <c:v>56.192222222222227</c:v>
                </c:pt>
                <c:pt idx="17">
                  <c:v>57.189999999999991</c:v>
                </c:pt>
                <c:pt idx="18">
                  <c:v>56.010000000000005</c:v>
                </c:pt>
                <c:pt idx="19">
                  <c:v>55.602222222222217</c:v>
                </c:pt>
                <c:pt idx="20">
                  <c:v>62.898888888888891</c:v>
                </c:pt>
                <c:pt idx="21">
                  <c:v>64.688888888888897</c:v>
                </c:pt>
                <c:pt idx="22">
                  <c:v>64.199999999999989</c:v>
                </c:pt>
                <c:pt idx="23">
                  <c:v>63.308888888888887</c:v>
                </c:pt>
                <c:pt idx="24">
                  <c:v>62.405555555555551</c:v>
                </c:pt>
                <c:pt idx="25">
                  <c:v>65.232222222222219</c:v>
                </c:pt>
                <c:pt idx="26">
                  <c:v>66.536666666666662</c:v>
                </c:pt>
                <c:pt idx="27">
                  <c:v>66.365555555555559</c:v>
                </c:pt>
                <c:pt idx="28">
                  <c:v>65.588888888888889</c:v>
                </c:pt>
                <c:pt idx="29">
                  <c:v>63.681111111111107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9-42A8-A3F2-A3B9A0B1CB7F}"/>
            </c:ext>
          </c:extLst>
        </c:ser>
        <c:ser>
          <c:idx val="3"/>
          <c:order val="3"/>
          <c:tx>
            <c:strRef>
              <c:f>'Avgs no fails Accuracy'!$G$147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Accuracy'!$G$148:$G$177</c:f>
              <c:numCache>
                <c:formatCode>General</c:formatCode>
                <c:ptCount val="30"/>
                <c:pt idx="0">
                  <c:v>5.2444444444444445</c:v>
                </c:pt>
                <c:pt idx="1">
                  <c:v>5.5333333333333332</c:v>
                </c:pt>
                <c:pt idx="2">
                  <c:v>5.6</c:v>
                </c:pt>
                <c:pt idx="3">
                  <c:v>5.5</c:v>
                </c:pt>
                <c:pt idx="4">
                  <c:v>5.655555555555555</c:v>
                </c:pt>
                <c:pt idx="5">
                  <c:v>51.06666666666667</c:v>
                </c:pt>
                <c:pt idx="6">
                  <c:v>51.31111111111111</c:v>
                </c:pt>
                <c:pt idx="7">
                  <c:v>51.688888888888897</c:v>
                </c:pt>
                <c:pt idx="8">
                  <c:v>51.444444444444443</c:v>
                </c:pt>
                <c:pt idx="9">
                  <c:v>50.544444444444444</c:v>
                </c:pt>
                <c:pt idx="10">
                  <c:v>54.288888888888891</c:v>
                </c:pt>
                <c:pt idx="11">
                  <c:v>54.266666666666673</c:v>
                </c:pt>
                <c:pt idx="12">
                  <c:v>54.944444444444443</c:v>
                </c:pt>
                <c:pt idx="13">
                  <c:v>55.155555555555559</c:v>
                </c:pt>
                <c:pt idx="14">
                  <c:v>54.811111111111103</c:v>
                </c:pt>
                <c:pt idx="15">
                  <c:v>60.188888888888883</c:v>
                </c:pt>
                <c:pt idx="16">
                  <c:v>60.155555555555551</c:v>
                </c:pt>
                <c:pt idx="17">
                  <c:v>59.977777777777789</c:v>
                </c:pt>
                <c:pt idx="18">
                  <c:v>59.277777777777779</c:v>
                </c:pt>
                <c:pt idx="19">
                  <c:v>58.344444444444449</c:v>
                </c:pt>
                <c:pt idx="20">
                  <c:v>58.48125000000001</c:v>
                </c:pt>
                <c:pt idx="21">
                  <c:v>59.918750000000003</c:v>
                </c:pt>
                <c:pt idx="22">
                  <c:v>59.655000000000001</c:v>
                </c:pt>
                <c:pt idx="23">
                  <c:v>59.996250000000003</c:v>
                </c:pt>
                <c:pt idx="24">
                  <c:v>59.525000000000006</c:v>
                </c:pt>
                <c:pt idx="25">
                  <c:v>58.497499999999988</c:v>
                </c:pt>
                <c:pt idx="26">
                  <c:v>59.456249999999997</c:v>
                </c:pt>
                <c:pt idx="27">
                  <c:v>60.153749999999995</c:v>
                </c:pt>
                <c:pt idx="28">
                  <c:v>58.306249999999999</c:v>
                </c:pt>
                <c:pt idx="29">
                  <c:v>57.201250000000002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69-42A8-A3F2-A3B9A0B1C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Accuracy'!$D$184:$D$213</c:f>
              <c:numCache>
                <c:formatCode>General</c:formatCode>
                <c:ptCount val="30"/>
                <c:pt idx="0">
                  <c:v>52.023333333333341</c:v>
                </c:pt>
                <c:pt idx="1">
                  <c:v>51.27</c:v>
                </c:pt>
                <c:pt idx="2">
                  <c:v>50.138888888888886</c:v>
                </c:pt>
                <c:pt idx="3">
                  <c:v>51.447777777777773</c:v>
                </c:pt>
                <c:pt idx="4">
                  <c:v>50.473333333333329</c:v>
                </c:pt>
                <c:pt idx="5">
                  <c:v>57.47</c:v>
                </c:pt>
                <c:pt idx="6">
                  <c:v>56.77</c:v>
                </c:pt>
                <c:pt idx="7">
                  <c:v>57.75</c:v>
                </c:pt>
                <c:pt idx="8">
                  <c:v>55.996666666666663</c:v>
                </c:pt>
                <c:pt idx="9">
                  <c:v>53.661111111111111</c:v>
                </c:pt>
                <c:pt idx="10">
                  <c:v>58.464444444444439</c:v>
                </c:pt>
                <c:pt idx="11">
                  <c:v>57.456666666666671</c:v>
                </c:pt>
                <c:pt idx="12">
                  <c:v>56.847777777777772</c:v>
                </c:pt>
                <c:pt idx="13">
                  <c:v>56.822222222222223</c:v>
                </c:pt>
                <c:pt idx="14">
                  <c:v>55.559999999999995</c:v>
                </c:pt>
                <c:pt idx="15">
                  <c:v>59.641111111111108</c:v>
                </c:pt>
                <c:pt idx="16">
                  <c:v>60.068888888888893</c:v>
                </c:pt>
                <c:pt idx="17">
                  <c:v>60.800000000000004</c:v>
                </c:pt>
                <c:pt idx="18">
                  <c:v>59.978888888888882</c:v>
                </c:pt>
                <c:pt idx="19">
                  <c:v>58.218888888888877</c:v>
                </c:pt>
                <c:pt idx="20">
                  <c:v>60.739999999999995</c:v>
                </c:pt>
                <c:pt idx="21">
                  <c:v>63.715000000000003</c:v>
                </c:pt>
                <c:pt idx="22">
                  <c:v>64.243750000000006</c:v>
                </c:pt>
                <c:pt idx="23">
                  <c:v>62.783749999999998</c:v>
                </c:pt>
                <c:pt idx="24">
                  <c:v>61.11</c:v>
                </c:pt>
                <c:pt idx="25">
                  <c:v>62.448571428571427</c:v>
                </c:pt>
                <c:pt idx="26">
                  <c:v>63.671428571428571</c:v>
                </c:pt>
                <c:pt idx="27">
                  <c:v>64.710000000000008</c:v>
                </c:pt>
                <c:pt idx="28">
                  <c:v>64.178571428571431</c:v>
                </c:pt>
                <c:pt idx="29">
                  <c:v>61.195714285714288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E-4B0A-84E1-1048A4151E59}"/>
            </c:ext>
          </c:extLst>
        </c:ser>
        <c:ser>
          <c:idx val="1"/>
          <c:order val="1"/>
          <c:tx>
            <c:strRef>
              <c:f>'Avgs no fails Accuracy'!$E$183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Accuracy'!$E$184:$E$213</c:f>
              <c:numCache>
                <c:formatCode>General</c:formatCode>
                <c:ptCount val="30"/>
                <c:pt idx="0">
                  <c:v>55.753333333333337</c:v>
                </c:pt>
                <c:pt idx="1">
                  <c:v>54.887777777777778</c:v>
                </c:pt>
                <c:pt idx="2">
                  <c:v>55.515555555555558</c:v>
                </c:pt>
                <c:pt idx="3">
                  <c:v>53.577777777777776</c:v>
                </c:pt>
                <c:pt idx="4">
                  <c:v>52.210000000000008</c:v>
                </c:pt>
                <c:pt idx="5">
                  <c:v>67.153333333333322</c:v>
                </c:pt>
                <c:pt idx="6">
                  <c:v>64.023333333333341</c:v>
                </c:pt>
                <c:pt idx="7">
                  <c:v>64.543333333333337</c:v>
                </c:pt>
                <c:pt idx="8">
                  <c:v>63.93666666666666</c:v>
                </c:pt>
                <c:pt idx="9">
                  <c:v>61.513333333333335</c:v>
                </c:pt>
                <c:pt idx="10">
                  <c:v>68.197777777777773</c:v>
                </c:pt>
                <c:pt idx="11">
                  <c:v>67.497777777777785</c:v>
                </c:pt>
                <c:pt idx="12">
                  <c:v>66.132222222222225</c:v>
                </c:pt>
                <c:pt idx="13">
                  <c:v>65.988888888888894</c:v>
                </c:pt>
                <c:pt idx="14">
                  <c:v>63.789999999999992</c:v>
                </c:pt>
                <c:pt idx="15">
                  <c:v>68.686666666666667</c:v>
                </c:pt>
                <c:pt idx="16">
                  <c:v>67.725555555555559</c:v>
                </c:pt>
                <c:pt idx="17">
                  <c:v>66.566666666666663</c:v>
                </c:pt>
                <c:pt idx="18">
                  <c:v>66.62555555555555</c:v>
                </c:pt>
                <c:pt idx="19">
                  <c:v>65.496666666666655</c:v>
                </c:pt>
                <c:pt idx="20">
                  <c:v>70.16749999999999</c:v>
                </c:pt>
                <c:pt idx="21">
                  <c:v>69.3125</c:v>
                </c:pt>
                <c:pt idx="22">
                  <c:v>67.435000000000002</c:v>
                </c:pt>
                <c:pt idx="23">
                  <c:v>67.542500000000004</c:v>
                </c:pt>
                <c:pt idx="24">
                  <c:v>65.972499999999997</c:v>
                </c:pt>
                <c:pt idx="25">
                  <c:v>67.821428571428569</c:v>
                </c:pt>
                <c:pt idx="26">
                  <c:v>64.478571428571428</c:v>
                </c:pt>
                <c:pt idx="27">
                  <c:v>63.794285714285706</c:v>
                </c:pt>
                <c:pt idx="28">
                  <c:v>63.727142857142852</c:v>
                </c:pt>
                <c:pt idx="29">
                  <c:v>62.105714285714278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7E-4B0A-84E1-1048A4151E59}"/>
            </c:ext>
          </c:extLst>
        </c:ser>
        <c:ser>
          <c:idx val="2"/>
          <c:order val="2"/>
          <c:tx>
            <c:strRef>
              <c:f>'Avgs no fails Accuracy'!$F$183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Accuracy'!$F$184:$F$213</c:f>
              <c:numCache>
                <c:formatCode>General</c:formatCode>
                <c:ptCount val="30"/>
                <c:pt idx="0">
                  <c:v>49.986666666666672</c:v>
                </c:pt>
                <c:pt idx="1">
                  <c:v>50.704444444444448</c:v>
                </c:pt>
                <c:pt idx="2">
                  <c:v>49.206666666666663</c:v>
                </c:pt>
                <c:pt idx="3">
                  <c:v>49.230000000000004</c:v>
                </c:pt>
                <c:pt idx="4">
                  <c:v>49.32222222222223</c:v>
                </c:pt>
                <c:pt idx="5">
                  <c:v>54.452222222222218</c:v>
                </c:pt>
                <c:pt idx="6">
                  <c:v>49.411111111111104</c:v>
                </c:pt>
                <c:pt idx="7">
                  <c:v>50.714444444444439</c:v>
                </c:pt>
                <c:pt idx="8">
                  <c:v>49.625555555555557</c:v>
                </c:pt>
                <c:pt idx="9">
                  <c:v>47.651111111111113</c:v>
                </c:pt>
                <c:pt idx="10">
                  <c:v>52.558888888888895</c:v>
                </c:pt>
                <c:pt idx="11">
                  <c:v>52.607777777777784</c:v>
                </c:pt>
                <c:pt idx="12">
                  <c:v>52.465555555555547</c:v>
                </c:pt>
                <c:pt idx="13">
                  <c:v>51.871111111111119</c:v>
                </c:pt>
                <c:pt idx="14">
                  <c:v>49.99666666666667</c:v>
                </c:pt>
                <c:pt idx="15">
                  <c:v>55.78</c:v>
                </c:pt>
                <c:pt idx="16">
                  <c:v>55.983333333333334</c:v>
                </c:pt>
                <c:pt idx="17">
                  <c:v>56.072222222222223</c:v>
                </c:pt>
                <c:pt idx="18">
                  <c:v>55.988888888888894</c:v>
                </c:pt>
                <c:pt idx="19">
                  <c:v>54.618888888888897</c:v>
                </c:pt>
                <c:pt idx="20">
                  <c:v>57.443750000000001</c:v>
                </c:pt>
                <c:pt idx="21">
                  <c:v>57.333750000000002</c:v>
                </c:pt>
                <c:pt idx="22">
                  <c:v>58.028749999999995</c:v>
                </c:pt>
                <c:pt idx="23">
                  <c:v>57.08625</c:v>
                </c:pt>
                <c:pt idx="24">
                  <c:v>54.217499999999994</c:v>
                </c:pt>
                <c:pt idx="25">
                  <c:v>57.197142857142865</c:v>
                </c:pt>
                <c:pt idx="26">
                  <c:v>56.544285714285714</c:v>
                </c:pt>
                <c:pt idx="27">
                  <c:v>57.181428571428569</c:v>
                </c:pt>
                <c:pt idx="28">
                  <c:v>57.297142857142852</c:v>
                </c:pt>
                <c:pt idx="29">
                  <c:v>55.491428571428578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7E-4B0A-84E1-1048A4151E59}"/>
            </c:ext>
          </c:extLst>
        </c:ser>
        <c:ser>
          <c:idx val="3"/>
          <c:order val="3"/>
          <c:tx>
            <c:strRef>
              <c:f>'Avgs no fails Accuracy'!$G$183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Accuracy'!$G$184:$G$213</c:f>
              <c:numCache>
                <c:formatCode>General</c:formatCode>
                <c:ptCount val="30"/>
                <c:pt idx="0">
                  <c:v>25.153333333333332</c:v>
                </c:pt>
                <c:pt idx="1">
                  <c:v>25.747777777777781</c:v>
                </c:pt>
                <c:pt idx="2">
                  <c:v>21.022222222222222</c:v>
                </c:pt>
                <c:pt idx="3">
                  <c:v>18.369999999999997</c:v>
                </c:pt>
                <c:pt idx="4">
                  <c:v>19.73</c:v>
                </c:pt>
                <c:pt idx="5">
                  <c:v>43.734444444444449</c:v>
                </c:pt>
                <c:pt idx="6">
                  <c:v>45.432222222222222</c:v>
                </c:pt>
                <c:pt idx="7">
                  <c:v>44.272222222222226</c:v>
                </c:pt>
                <c:pt idx="8">
                  <c:v>44.072222222222223</c:v>
                </c:pt>
                <c:pt idx="9">
                  <c:v>43.633333333333326</c:v>
                </c:pt>
                <c:pt idx="10">
                  <c:v>48.915555555555564</c:v>
                </c:pt>
                <c:pt idx="11">
                  <c:v>49.126666666666665</c:v>
                </c:pt>
                <c:pt idx="12">
                  <c:v>48.346666666666671</c:v>
                </c:pt>
                <c:pt idx="13">
                  <c:v>47.518888888888888</c:v>
                </c:pt>
                <c:pt idx="14">
                  <c:v>46.136666666666663</c:v>
                </c:pt>
                <c:pt idx="15">
                  <c:v>49.580000000000005</c:v>
                </c:pt>
                <c:pt idx="16">
                  <c:v>50.231666666666662</c:v>
                </c:pt>
                <c:pt idx="17">
                  <c:v>50.19166666666667</c:v>
                </c:pt>
                <c:pt idx="18">
                  <c:v>49.418333333333329</c:v>
                </c:pt>
                <c:pt idx="19">
                  <c:v>49.183333333333337</c:v>
                </c:pt>
                <c:pt idx="20">
                  <c:v>53.34</c:v>
                </c:pt>
                <c:pt idx="21">
                  <c:v>56.47</c:v>
                </c:pt>
                <c:pt idx="22">
                  <c:v>53.773333333333333</c:v>
                </c:pt>
                <c:pt idx="23">
                  <c:v>56.089999999999996</c:v>
                </c:pt>
                <c:pt idx="24">
                  <c:v>56.26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7E-4B0A-84E1-1048A4151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787186416926634"/>
          <c:h val="0.10113396624472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'Avgs no fails Accuracy'!$D$219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Accuracy'!$D$220:$D$249</c:f>
              <c:numCache>
                <c:formatCode>General</c:formatCode>
                <c:ptCount val="30"/>
                <c:pt idx="0">
                  <c:v>38.934444444444438</c:v>
                </c:pt>
                <c:pt idx="1">
                  <c:v>45.145555555555561</c:v>
                </c:pt>
                <c:pt idx="2">
                  <c:v>45.031111111111109</c:v>
                </c:pt>
                <c:pt idx="3">
                  <c:v>45.086666666666673</c:v>
                </c:pt>
                <c:pt idx="4">
                  <c:v>40.86333333333333</c:v>
                </c:pt>
                <c:pt idx="5">
                  <c:v>43.352222222222224</c:v>
                </c:pt>
                <c:pt idx="6">
                  <c:v>50.076666666666661</c:v>
                </c:pt>
                <c:pt idx="7">
                  <c:v>46.68888888888889</c:v>
                </c:pt>
                <c:pt idx="8">
                  <c:v>52.094444444444434</c:v>
                </c:pt>
                <c:pt idx="9">
                  <c:v>51.810000000000009</c:v>
                </c:pt>
                <c:pt idx="10">
                  <c:v>48.482222222222219</c:v>
                </c:pt>
                <c:pt idx="11">
                  <c:v>49.348888888888887</c:v>
                </c:pt>
                <c:pt idx="12">
                  <c:v>47.675555555555555</c:v>
                </c:pt>
                <c:pt idx="13">
                  <c:v>49.024444444444448</c:v>
                </c:pt>
                <c:pt idx="14">
                  <c:v>48.305555555555564</c:v>
                </c:pt>
                <c:pt idx="15">
                  <c:v>51.432500000000005</c:v>
                </c:pt>
                <c:pt idx="16">
                  <c:v>48.506249999999994</c:v>
                </c:pt>
                <c:pt idx="17">
                  <c:v>46.466250000000002</c:v>
                </c:pt>
                <c:pt idx="18">
                  <c:v>42.504999999999995</c:v>
                </c:pt>
                <c:pt idx="19">
                  <c:v>53.067500000000003</c:v>
                </c:pt>
                <c:pt idx="20">
                  <c:v>45.411999999999992</c:v>
                </c:pt>
                <c:pt idx="21">
                  <c:v>46.065999999999995</c:v>
                </c:pt>
                <c:pt idx="22">
                  <c:v>46.536000000000001</c:v>
                </c:pt>
                <c:pt idx="23">
                  <c:v>47.238000000000007</c:v>
                </c:pt>
                <c:pt idx="24">
                  <c:v>46.607999999999997</c:v>
                </c:pt>
                <c:pt idx="25">
                  <c:v>54.419999999999995</c:v>
                </c:pt>
                <c:pt idx="26">
                  <c:v>61.1</c:v>
                </c:pt>
                <c:pt idx="27">
                  <c:v>62.023333333333333</c:v>
                </c:pt>
                <c:pt idx="28">
                  <c:v>59.646666666666668</c:v>
                </c:pt>
                <c:pt idx="29">
                  <c:v>60.843333333333341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84-45B7-928A-58189B5D11B5}"/>
            </c:ext>
          </c:extLst>
        </c:ser>
        <c:ser>
          <c:idx val="1"/>
          <c:order val="1"/>
          <c:tx>
            <c:strRef>
              <c:f>'Avgs no fails Accuracy'!$E$219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Accuracy'!$E$220:$E$249</c:f>
              <c:numCache>
                <c:formatCode>General</c:formatCode>
                <c:ptCount val="30"/>
                <c:pt idx="0">
                  <c:v>34.213333333333331</c:v>
                </c:pt>
                <c:pt idx="1">
                  <c:v>35.262222222222221</c:v>
                </c:pt>
                <c:pt idx="2">
                  <c:v>34.233333333333334</c:v>
                </c:pt>
                <c:pt idx="3">
                  <c:v>34.387777777777778</c:v>
                </c:pt>
                <c:pt idx="4">
                  <c:v>34.697777777777773</c:v>
                </c:pt>
                <c:pt idx="5">
                  <c:v>43.06666666666667</c:v>
                </c:pt>
                <c:pt idx="6">
                  <c:v>43.419999999999987</c:v>
                </c:pt>
                <c:pt idx="7">
                  <c:v>41.716666666666669</c:v>
                </c:pt>
                <c:pt idx="8">
                  <c:v>44.231111111111119</c:v>
                </c:pt>
                <c:pt idx="9">
                  <c:v>43.91</c:v>
                </c:pt>
                <c:pt idx="10">
                  <c:v>44.738888888888894</c:v>
                </c:pt>
                <c:pt idx="11">
                  <c:v>45.608888888888892</c:v>
                </c:pt>
                <c:pt idx="12">
                  <c:v>44.769999999999996</c:v>
                </c:pt>
                <c:pt idx="13">
                  <c:v>45.591111111111111</c:v>
                </c:pt>
                <c:pt idx="14">
                  <c:v>46.566666666666663</c:v>
                </c:pt>
                <c:pt idx="15">
                  <c:v>46.423333333333332</c:v>
                </c:pt>
                <c:pt idx="16">
                  <c:v>50.492222222222225</c:v>
                </c:pt>
                <c:pt idx="17">
                  <c:v>45.353333333333332</c:v>
                </c:pt>
                <c:pt idx="18">
                  <c:v>46.052222222222227</c:v>
                </c:pt>
                <c:pt idx="19">
                  <c:v>44.956666666666671</c:v>
                </c:pt>
                <c:pt idx="20">
                  <c:v>47.328333333333326</c:v>
                </c:pt>
                <c:pt idx="21">
                  <c:v>48.238333333333337</c:v>
                </c:pt>
                <c:pt idx="22">
                  <c:v>46.626666666666665</c:v>
                </c:pt>
                <c:pt idx="23">
                  <c:v>46.403333333333336</c:v>
                </c:pt>
                <c:pt idx="24">
                  <c:v>46.379999999999995</c:v>
                </c:pt>
                <c:pt idx="25">
                  <c:v>53.273333333333333</c:v>
                </c:pt>
                <c:pt idx="26">
                  <c:v>56.066666666666663</c:v>
                </c:pt>
                <c:pt idx="27">
                  <c:v>56.836666666666666</c:v>
                </c:pt>
                <c:pt idx="28">
                  <c:v>54.046666666666674</c:v>
                </c:pt>
                <c:pt idx="29">
                  <c:v>52.75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84-45B7-928A-58189B5D11B5}"/>
            </c:ext>
          </c:extLst>
        </c:ser>
        <c:ser>
          <c:idx val="2"/>
          <c:order val="2"/>
          <c:tx>
            <c:strRef>
              <c:f>'Avgs no fails Accuracy'!$F$219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Accuracy'!$F$220:$F$249</c:f>
              <c:numCache>
                <c:formatCode>General</c:formatCode>
                <c:ptCount val="30"/>
                <c:pt idx="0">
                  <c:v>46.872222222222227</c:v>
                </c:pt>
                <c:pt idx="1">
                  <c:v>44.851111111111116</c:v>
                </c:pt>
                <c:pt idx="2">
                  <c:v>45.365555555555552</c:v>
                </c:pt>
                <c:pt idx="3">
                  <c:v>43.547777777777782</c:v>
                </c:pt>
                <c:pt idx="4">
                  <c:v>46.345555555555556</c:v>
                </c:pt>
                <c:pt idx="5">
                  <c:v>44.134444444444441</c:v>
                </c:pt>
                <c:pt idx="6">
                  <c:v>50.811111111111117</c:v>
                </c:pt>
                <c:pt idx="7">
                  <c:v>47.216666666666669</c:v>
                </c:pt>
                <c:pt idx="8">
                  <c:v>46.351111111111116</c:v>
                </c:pt>
                <c:pt idx="9">
                  <c:v>49.362222222222215</c:v>
                </c:pt>
                <c:pt idx="10">
                  <c:v>48.584444444444451</c:v>
                </c:pt>
                <c:pt idx="11">
                  <c:v>45.031111111111109</c:v>
                </c:pt>
                <c:pt idx="12">
                  <c:v>47.760000000000005</c:v>
                </c:pt>
                <c:pt idx="13">
                  <c:v>45.626666666666665</c:v>
                </c:pt>
                <c:pt idx="14">
                  <c:v>46.617777777777775</c:v>
                </c:pt>
                <c:pt idx="15">
                  <c:v>47.481250000000003</c:v>
                </c:pt>
                <c:pt idx="16">
                  <c:v>46.7575</c:v>
                </c:pt>
                <c:pt idx="17">
                  <c:v>46.254999999999995</c:v>
                </c:pt>
                <c:pt idx="18">
                  <c:v>45.983750000000001</c:v>
                </c:pt>
                <c:pt idx="19">
                  <c:v>44.887500000000003</c:v>
                </c:pt>
                <c:pt idx="20">
                  <c:v>52.832499999999996</c:v>
                </c:pt>
                <c:pt idx="21">
                  <c:v>51.637499999999996</c:v>
                </c:pt>
                <c:pt idx="22">
                  <c:v>51.907499999999999</c:v>
                </c:pt>
                <c:pt idx="23">
                  <c:v>46.372500000000002</c:v>
                </c:pt>
                <c:pt idx="24">
                  <c:v>50.500000000000007</c:v>
                </c:pt>
                <c:pt idx="25">
                  <c:v>52.01</c:v>
                </c:pt>
                <c:pt idx="26">
                  <c:v>50.745000000000005</c:v>
                </c:pt>
                <c:pt idx="27">
                  <c:v>54.664999999999999</c:v>
                </c:pt>
                <c:pt idx="28">
                  <c:v>47.775000000000006</c:v>
                </c:pt>
                <c:pt idx="29">
                  <c:v>47.134999999999998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84-45B7-928A-58189B5D11B5}"/>
            </c:ext>
          </c:extLst>
        </c:ser>
        <c:ser>
          <c:idx val="3"/>
          <c:order val="3"/>
          <c:tx>
            <c:strRef>
              <c:f>'Avgs no fails Accuracy'!$G$219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'Avgs no fails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'Avgs no fails Accuracy'!$G$220:$G$249</c:f>
              <c:numCache>
                <c:formatCode>General</c:formatCode>
                <c:ptCount val="30"/>
                <c:pt idx="0">
                  <c:v>24.395555555555557</c:v>
                </c:pt>
                <c:pt idx="1">
                  <c:v>32.119999999999997</c:v>
                </c:pt>
                <c:pt idx="2">
                  <c:v>28.484444444444446</c:v>
                </c:pt>
                <c:pt idx="3">
                  <c:v>27.024444444444445</c:v>
                </c:pt>
                <c:pt idx="4">
                  <c:v>29.494444444444444</c:v>
                </c:pt>
                <c:pt idx="5">
                  <c:v>40.951111111111103</c:v>
                </c:pt>
                <c:pt idx="6">
                  <c:v>35.984444444444449</c:v>
                </c:pt>
                <c:pt idx="7">
                  <c:v>35.931111111111107</c:v>
                </c:pt>
                <c:pt idx="8">
                  <c:v>35.962222222222216</c:v>
                </c:pt>
                <c:pt idx="9">
                  <c:v>35.739999999999995</c:v>
                </c:pt>
                <c:pt idx="10">
                  <c:v>35.667777777777779</c:v>
                </c:pt>
                <c:pt idx="11">
                  <c:v>35.282222222222224</c:v>
                </c:pt>
                <c:pt idx="12">
                  <c:v>23.888888888888886</c:v>
                </c:pt>
                <c:pt idx="13">
                  <c:v>23.776666666666667</c:v>
                </c:pt>
                <c:pt idx="14">
                  <c:v>34.698888888888888</c:v>
                </c:pt>
                <c:pt idx="15">
                  <c:v>44.998000000000005</c:v>
                </c:pt>
                <c:pt idx="16">
                  <c:v>39.228000000000002</c:v>
                </c:pt>
                <c:pt idx="17">
                  <c:v>44.606000000000002</c:v>
                </c:pt>
                <c:pt idx="18">
                  <c:v>63.027499999999996</c:v>
                </c:pt>
                <c:pt idx="19">
                  <c:v>51.266666666666673</c:v>
                </c:pt>
                <c:pt idx="20">
                  <c:v>58.47</c:v>
                </c:pt>
                <c:pt idx="21">
                  <c:v>55.215000000000003</c:v>
                </c:pt>
                <c:pt idx="22">
                  <c:v>51.234999999999999</c:v>
                </c:pt>
                <c:pt idx="23">
                  <c:v>48.67</c:v>
                </c:pt>
                <c:pt idx="24">
                  <c:v>66.825000000000003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384-45B7-928A-58189B5D1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4426521068"/>
          <c:h val="4.73890410437909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aseline="0"/>
              <a:t>LLM Average Performance Trends Per Prompt (Learning Only)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Modus ponens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Accuracy'!$K$16:$K$21</c:f>
              <c:numCache>
                <c:formatCode>General</c:formatCode>
                <c:ptCount val="6"/>
                <c:pt idx="0">
                  <c:v>26.677</c:v>
                </c:pt>
                <c:pt idx="1">
                  <c:v>38.737888888888889</c:v>
                </c:pt>
                <c:pt idx="2">
                  <c:v>47.717333333333343</c:v>
                </c:pt>
                <c:pt idx="3">
                  <c:v>55.872222222222206</c:v>
                </c:pt>
                <c:pt idx="4">
                  <c:v>60.826513888888897</c:v>
                </c:pt>
                <c:pt idx="5">
                  <c:v>62.667173611111103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58-48E9-9BEA-4D3B9D77834D}"/>
            </c:ext>
          </c:extLst>
        </c:ser>
        <c:ser>
          <c:idx val="1"/>
          <c:order val="1"/>
          <c:tx>
            <c:v>Modus ponens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Accuracy'!$K$4:$K$9</c:f>
              <c:numCache>
                <c:formatCode>General</c:formatCode>
                <c:ptCount val="6"/>
                <c:pt idx="0">
                  <c:v>17.055015398974554</c:v>
                </c:pt>
                <c:pt idx="1">
                  <c:v>10.451399592611729</c:v>
                </c:pt>
                <c:pt idx="2">
                  <c:v>5.5777977467547046</c:v>
                </c:pt>
                <c:pt idx="3">
                  <c:v>1.4350967188982735</c:v>
                </c:pt>
                <c:pt idx="4">
                  <c:v>2.0419016098049947</c:v>
                </c:pt>
                <c:pt idx="5">
                  <c:v>2.0581354499248277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58-48E9-9BEA-4D3B9D77834D}"/>
            </c:ext>
          </c:extLst>
        </c:ser>
        <c:ser>
          <c:idx val="2"/>
          <c:order val="2"/>
          <c:tx>
            <c:v>Description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Accuracy'!$K$52</c:f>
              <c:numCache>
                <c:formatCode>General</c:formatCode>
                <c:ptCount val="1"/>
                <c:pt idx="0">
                  <c:v>42.013111111111115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58-48E9-9BEA-4D3B9D77834D}"/>
            </c:ext>
          </c:extLst>
        </c:ser>
        <c:ser>
          <c:idx val="3"/>
          <c:order val="3"/>
          <c:tx>
            <c:v>Description (σ)</c:v>
          </c:tx>
          <c:spPr>
            <a:ln>
              <a:solidFill>
                <a:schemeClr val="accent2">
                  <a:lumMod val="75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Accuracy'!$K$40</c:f>
              <c:numCache>
                <c:formatCode>General</c:formatCode>
                <c:ptCount val="1"/>
                <c:pt idx="0">
                  <c:v>15.728834666008074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58-48E9-9BEA-4D3B9D77834D}"/>
            </c:ext>
          </c:extLst>
        </c:ser>
        <c:ser>
          <c:idx val="4"/>
          <c:order val="4"/>
          <c:tx>
            <c:v>DE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Accuracy'!$K$88:$K$93</c:f>
              <c:numCache>
                <c:formatCode>General</c:formatCode>
                <c:ptCount val="6"/>
                <c:pt idx="0">
                  <c:v>43.696777777777775</c:v>
                </c:pt>
                <c:pt idx="1">
                  <c:v>52.735500000000002</c:v>
                </c:pt>
                <c:pt idx="2">
                  <c:v>54.979000000000006</c:v>
                </c:pt>
                <c:pt idx="3">
                  <c:v>58.259055555555562</c:v>
                </c:pt>
                <c:pt idx="4">
                  <c:v>61.14209722222224</c:v>
                </c:pt>
                <c:pt idx="5">
                  <c:v>61.972875000000009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58-48E9-9BEA-4D3B9D77834D}"/>
            </c:ext>
          </c:extLst>
        </c:ser>
        <c:ser>
          <c:idx val="5"/>
          <c:order val="5"/>
          <c:tx>
            <c:v>DE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Accuracy'!$K$76:$K$81</c:f>
              <c:numCache>
                <c:formatCode>General</c:formatCode>
                <c:ptCount val="6"/>
                <c:pt idx="0">
                  <c:v>13.168193619381915</c:v>
                </c:pt>
                <c:pt idx="1">
                  <c:v>3.5513344644506604</c:v>
                </c:pt>
                <c:pt idx="2">
                  <c:v>3.2796651232995808</c:v>
                </c:pt>
                <c:pt idx="3">
                  <c:v>2.5379350815958732</c:v>
                </c:pt>
                <c:pt idx="4">
                  <c:v>2.0613926701608918</c:v>
                </c:pt>
                <c:pt idx="5">
                  <c:v>3.7861988241093103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58-48E9-9BEA-4D3B9D77834D}"/>
            </c:ext>
          </c:extLst>
        </c:ser>
        <c:ser>
          <c:idx val="6"/>
          <c:order val="6"/>
          <c:tx>
            <c:v>APO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Accuracy'!$K$160</c:f>
              <c:numCache>
                <c:formatCode>General</c:formatCode>
                <c:ptCount val="1"/>
                <c:pt idx="0">
                  <c:v>38.579055555555556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58-48E9-9BEA-4D3B9D77834D}"/>
            </c:ext>
          </c:extLst>
        </c:ser>
        <c:ser>
          <c:idx val="7"/>
          <c:order val="7"/>
          <c:tx>
            <c:v>APO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Accuracy'!$K$148:$K$153</c:f>
              <c:numCache>
                <c:formatCode>General</c:formatCode>
                <c:ptCount val="6"/>
                <c:pt idx="0">
                  <c:v>20.388480808132318</c:v>
                </c:pt>
                <c:pt idx="1">
                  <c:v>2.940459867347534</c:v>
                </c:pt>
                <c:pt idx="2">
                  <c:v>3.1781104332489667</c:v>
                </c:pt>
                <c:pt idx="3">
                  <c:v>1.5790999731836628</c:v>
                </c:pt>
                <c:pt idx="4">
                  <c:v>2.2204964547257102</c:v>
                </c:pt>
                <c:pt idx="5">
                  <c:v>3.0067078596946182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58-48E9-9BEA-4D3B9D77834D}"/>
            </c:ext>
          </c:extLst>
        </c:ser>
        <c:ser>
          <c:idx val="8"/>
          <c:order val="8"/>
          <c:tx>
            <c:v>CoT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Accuracy'!$K$196:$K$201</c:f>
              <c:numCache>
                <c:formatCode>General</c:formatCode>
                <c:ptCount val="6"/>
                <c:pt idx="0">
                  <c:v>44.288555555555561</c:v>
                </c:pt>
                <c:pt idx="1">
                  <c:v>53.790833333333332</c:v>
                </c:pt>
                <c:pt idx="2">
                  <c:v>55.815111111111108</c:v>
                </c:pt>
                <c:pt idx="3">
                  <c:v>58.042861111111108</c:v>
                </c:pt>
                <c:pt idx="4">
                  <c:v>60.653291666666668</c:v>
                </c:pt>
                <c:pt idx="5">
                  <c:v>60.262142857142848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858-48E9-9BEA-4D3B9D77834D}"/>
            </c:ext>
          </c:extLst>
        </c:ser>
        <c:ser>
          <c:idx val="9"/>
          <c:order val="9"/>
          <c:tx>
            <c:v>CoT (σ)</c:v>
          </c:tx>
          <c:spPr>
            <a:ln>
              <a:solidFill>
                <a:schemeClr val="accent2">
                  <a:lumMod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Accuracy'!$K$184:$K$189</c:f>
              <c:numCache>
                <c:formatCode>General</c:formatCode>
                <c:ptCount val="6"/>
                <c:pt idx="0">
                  <c:v>13.086019248244757</c:v>
                </c:pt>
                <c:pt idx="1">
                  <c:v>7.5755451653639581</c:v>
                </c:pt>
                <c:pt idx="2">
                  <c:v>6.9547008651312741</c:v>
                </c:pt>
                <c:pt idx="3">
                  <c:v>6.3375871978198388</c:v>
                </c:pt>
                <c:pt idx="4">
                  <c:v>5.2681294396970522</c:v>
                </c:pt>
                <c:pt idx="5">
                  <c:v>3.9088639588734204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858-48E9-9BEA-4D3B9D77834D}"/>
            </c:ext>
          </c:extLst>
        </c:ser>
        <c:ser>
          <c:idx val="10"/>
          <c:order val="10"/>
          <c:tx>
            <c:v>Word Salad (shots)</c:v>
          </c:tx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Accuracy'!$K$124:$K$129</c:f>
              <c:numCache>
                <c:formatCode>General</c:formatCode>
                <c:ptCount val="6"/>
                <c:pt idx="0">
                  <c:v>1.1034444444444444</c:v>
                </c:pt>
                <c:pt idx="1">
                  <c:v>47.552567460317462</c:v>
                </c:pt>
                <c:pt idx="2">
                  <c:v>51.421777777777791</c:v>
                </c:pt>
                <c:pt idx="3">
                  <c:v>55.423229166666673</c:v>
                </c:pt>
                <c:pt idx="4">
                  <c:v>59.389666666666656</c:v>
                </c:pt>
                <c:pt idx="5">
                  <c:v>62.667430555555562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858-48E9-9BEA-4D3B9D77834D}"/>
            </c:ext>
          </c:extLst>
        </c:ser>
        <c:ser>
          <c:idx val="11"/>
          <c:order val="11"/>
          <c:tx>
            <c:v>Word Salad (σ)</c:v>
          </c:tx>
          <c:spPr>
            <a:ln>
              <a:prstDash val="dash"/>
            </a:ln>
          </c:spPr>
          <c:marker>
            <c:symbol val="none"/>
          </c:marker>
          <c:cat>
            <c:numRef>
              <c:f>'Avgs no fails Accuracy'!$J$4:$J$9</c:f>
              <c:numCache>
                <c:formatCode>General</c:formatCode>
                <c:ptCount val="6"/>
                <c:pt idx="0">
                  <c:v>2</c:v>
                </c:pt>
                <c:pt idx="1">
                  <c:v>5</c:v>
                </c:pt>
                <c:pt idx="2">
                  <c:v>10</c:v>
                </c:pt>
                <c:pt idx="3">
                  <c:v>20</c:v>
                </c:pt>
                <c:pt idx="4">
                  <c:v>50</c:v>
                </c:pt>
                <c:pt idx="5">
                  <c:v>100</c:v>
                </c:pt>
              </c:numCache>
            </c:numRef>
          </c:cat>
          <c:val>
            <c:numRef>
              <c:f>'Avgs no fails Accuracy'!$K$112:$K$117</c:f>
              <c:numCache>
                <c:formatCode>General</c:formatCode>
                <c:ptCount val="6"/>
                <c:pt idx="0">
                  <c:v>1.9130718591499916</c:v>
                </c:pt>
                <c:pt idx="1">
                  <c:v>5.0522326193682696</c:v>
                </c:pt>
                <c:pt idx="2">
                  <c:v>3.8106291112840451</c:v>
                </c:pt>
                <c:pt idx="3">
                  <c:v>1.3514774093674218</c:v>
                </c:pt>
                <c:pt idx="4">
                  <c:v>2.040830259041436</c:v>
                </c:pt>
                <c:pt idx="5">
                  <c:v>1.7389049955435265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858-48E9-9BEA-4D3B9D778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Shots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6.443179680598847E-2"/>
          <c:y val="0.87108206245461162"/>
          <c:w val="0.77383207072836269"/>
          <c:h val="0.1289181823852681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ln>
      <a:solidFill>
        <a:schemeClr val="accent2">
          <a:lumMod val="50000"/>
          <a:alpha val="50000"/>
        </a:schemeClr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 no VMS'!$D$3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6.6124999999999998</c:v>
                </c:pt>
                <c:pt idx="6">
                  <c:v>7.2625000000000011</c:v>
                </c:pt>
                <c:pt idx="7">
                  <c:v>6.0250000000000004</c:v>
                </c:pt>
                <c:pt idx="8">
                  <c:v>5.7125000000000004</c:v>
                </c:pt>
                <c:pt idx="9">
                  <c:v>6.0250000000000004</c:v>
                </c:pt>
                <c:pt idx="10">
                  <c:v>12.137499999999999</c:v>
                </c:pt>
                <c:pt idx="11">
                  <c:v>15.337499999999999</c:v>
                </c:pt>
                <c:pt idx="12">
                  <c:v>13.825000000000001</c:v>
                </c:pt>
                <c:pt idx="13">
                  <c:v>13.024999999999999</c:v>
                </c:pt>
                <c:pt idx="14">
                  <c:v>12.75</c:v>
                </c:pt>
                <c:pt idx="15">
                  <c:v>43.757142857142853</c:v>
                </c:pt>
                <c:pt idx="16">
                  <c:v>46.157142857142851</c:v>
                </c:pt>
                <c:pt idx="17">
                  <c:v>45.242857142857147</c:v>
                </c:pt>
                <c:pt idx="18">
                  <c:v>44.291428571428568</c:v>
                </c:pt>
                <c:pt idx="19">
                  <c:v>42.199999999999996</c:v>
                </c:pt>
                <c:pt idx="20">
                  <c:v>59.628571428571426</c:v>
                </c:pt>
                <c:pt idx="21">
                  <c:v>61.371428571428574</c:v>
                </c:pt>
                <c:pt idx="22">
                  <c:v>61.24285714285714</c:v>
                </c:pt>
                <c:pt idx="23">
                  <c:v>59.800000000000004</c:v>
                </c:pt>
                <c:pt idx="24">
                  <c:v>58.171428571428571</c:v>
                </c:pt>
                <c:pt idx="25">
                  <c:v>64.185714285714283</c:v>
                </c:pt>
                <c:pt idx="26">
                  <c:v>64.817142857142855</c:v>
                </c:pt>
                <c:pt idx="27">
                  <c:v>64.881428571428572</c:v>
                </c:pt>
                <c:pt idx="28">
                  <c:v>63.528571428571425</c:v>
                </c:pt>
                <c:pt idx="29">
                  <c:v>62.657142857142858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0-4476-ABC6-CF499BCB76FD}"/>
            </c:ext>
          </c:extLst>
        </c:ser>
        <c:ser>
          <c:idx val="1"/>
          <c:order val="1"/>
          <c:tx>
            <c:strRef>
              <c:f>'[1]Avgs no fails Accuracy no VMS'!$E$3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VMS'!$E$4:$E$33</c:f>
              <c:numCache>
                <c:formatCode>General</c:formatCode>
                <c:ptCount val="30"/>
                <c:pt idx="0">
                  <c:v>9.9499999999999993</c:v>
                </c:pt>
                <c:pt idx="1">
                  <c:v>9.4874999999999989</c:v>
                </c:pt>
                <c:pt idx="2">
                  <c:v>9.2750000000000021</c:v>
                </c:pt>
                <c:pt idx="3">
                  <c:v>9.3125</c:v>
                </c:pt>
                <c:pt idx="4">
                  <c:v>8.1875</c:v>
                </c:pt>
                <c:pt idx="5">
                  <c:v>31.274999999999999</c:v>
                </c:pt>
                <c:pt idx="6">
                  <c:v>29.024999999999999</c:v>
                </c:pt>
                <c:pt idx="7">
                  <c:v>27.55</c:v>
                </c:pt>
                <c:pt idx="8">
                  <c:v>27.537499999999998</c:v>
                </c:pt>
                <c:pt idx="9">
                  <c:v>26.387499999999999</c:v>
                </c:pt>
                <c:pt idx="10">
                  <c:v>47.362500000000004</c:v>
                </c:pt>
                <c:pt idx="11">
                  <c:v>45.412500000000001</c:v>
                </c:pt>
                <c:pt idx="12">
                  <c:v>45.475000000000009</c:v>
                </c:pt>
                <c:pt idx="13">
                  <c:v>44.274999999999999</c:v>
                </c:pt>
                <c:pt idx="14">
                  <c:v>44.725000000000001</c:v>
                </c:pt>
                <c:pt idx="15">
                  <c:v>61.5625</c:v>
                </c:pt>
                <c:pt idx="16">
                  <c:v>61.912499999999994</c:v>
                </c:pt>
                <c:pt idx="17">
                  <c:v>61.449999999999996</c:v>
                </c:pt>
                <c:pt idx="18">
                  <c:v>60.737500000000004</c:v>
                </c:pt>
                <c:pt idx="19">
                  <c:v>61.262499999999996</c:v>
                </c:pt>
                <c:pt idx="20">
                  <c:v>69.349999999999994</c:v>
                </c:pt>
                <c:pt idx="21">
                  <c:v>70.274999999999991</c:v>
                </c:pt>
                <c:pt idx="22">
                  <c:v>68.862499999999997</c:v>
                </c:pt>
                <c:pt idx="23">
                  <c:v>68.378749999999997</c:v>
                </c:pt>
                <c:pt idx="24">
                  <c:v>68.024999999999991</c:v>
                </c:pt>
                <c:pt idx="25">
                  <c:v>71.924999999999997</c:v>
                </c:pt>
                <c:pt idx="26">
                  <c:v>71.449999999999989</c:v>
                </c:pt>
                <c:pt idx="27">
                  <c:v>70.824999999999989</c:v>
                </c:pt>
                <c:pt idx="28">
                  <c:v>69.850000000000009</c:v>
                </c:pt>
                <c:pt idx="29">
                  <c:v>68.625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0-4476-ABC6-CF499BCB76FD}"/>
            </c:ext>
          </c:extLst>
        </c:ser>
        <c:ser>
          <c:idx val="2"/>
          <c:order val="2"/>
          <c:tx>
            <c:strRef>
              <c:f>'[1]Avgs no fails Accuracy no VMS'!$F$3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VMS'!$F$4:$F$33</c:f>
              <c:numCache>
                <c:formatCode>General</c:formatCode>
                <c:ptCount val="30"/>
                <c:pt idx="0">
                  <c:v>43.887500000000003</c:v>
                </c:pt>
                <c:pt idx="1">
                  <c:v>43.8125</c:v>
                </c:pt>
                <c:pt idx="2">
                  <c:v>42.900000000000006</c:v>
                </c:pt>
                <c:pt idx="3">
                  <c:v>42.475000000000001</c:v>
                </c:pt>
                <c:pt idx="4">
                  <c:v>41.925000000000004</c:v>
                </c:pt>
                <c:pt idx="5">
                  <c:v>48.35</c:v>
                </c:pt>
                <c:pt idx="6">
                  <c:v>47.575000000000003</c:v>
                </c:pt>
                <c:pt idx="7">
                  <c:v>46.062500000000007</c:v>
                </c:pt>
                <c:pt idx="8">
                  <c:v>45.874999999999993</c:v>
                </c:pt>
                <c:pt idx="9">
                  <c:v>44.9</c:v>
                </c:pt>
                <c:pt idx="10">
                  <c:v>54.75</c:v>
                </c:pt>
                <c:pt idx="11">
                  <c:v>52.75</c:v>
                </c:pt>
                <c:pt idx="12">
                  <c:v>52.712500000000006</c:v>
                </c:pt>
                <c:pt idx="13">
                  <c:v>51.762499999999996</c:v>
                </c:pt>
                <c:pt idx="14">
                  <c:v>50.8</c:v>
                </c:pt>
                <c:pt idx="15">
                  <c:v>58.537500000000009</c:v>
                </c:pt>
                <c:pt idx="16">
                  <c:v>55.762500000000003</c:v>
                </c:pt>
                <c:pt idx="17">
                  <c:v>55.762500000000003</c:v>
                </c:pt>
                <c:pt idx="18">
                  <c:v>55.912500000000001</c:v>
                </c:pt>
                <c:pt idx="19">
                  <c:v>55.075000000000003</c:v>
                </c:pt>
                <c:pt idx="20">
                  <c:v>65.587499999999991</c:v>
                </c:pt>
                <c:pt idx="21">
                  <c:v>68.087499999999991</c:v>
                </c:pt>
                <c:pt idx="22">
                  <c:v>66.5625</c:v>
                </c:pt>
                <c:pt idx="23">
                  <c:v>66.5</c:v>
                </c:pt>
                <c:pt idx="24">
                  <c:v>65.674999999999997</c:v>
                </c:pt>
                <c:pt idx="25">
                  <c:v>71.737500000000011</c:v>
                </c:pt>
                <c:pt idx="26">
                  <c:v>72.1875</c:v>
                </c:pt>
                <c:pt idx="27">
                  <c:v>71.9375</c:v>
                </c:pt>
                <c:pt idx="28">
                  <c:v>71.012500000000003</c:v>
                </c:pt>
                <c:pt idx="29">
                  <c:v>69.849999999999994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0-4476-ABC6-CF499BCB76FD}"/>
            </c:ext>
          </c:extLst>
        </c:ser>
        <c:ser>
          <c:idx val="3"/>
          <c:order val="3"/>
          <c:tx>
            <c:strRef>
              <c:f>'[1]Avgs no fails Accuracy no VMS'!$G$3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VMS'!$G$4:$G$33</c:f>
              <c:numCache>
                <c:formatCode>General</c:formatCode>
                <c:ptCount val="30"/>
                <c:pt idx="0">
                  <c:v>38.211111111111109</c:v>
                </c:pt>
                <c:pt idx="1">
                  <c:v>38.588888888888881</c:v>
                </c:pt>
                <c:pt idx="2">
                  <c:v>37.644444444444439</c:v>
                </c:pt>
                <c:pt idx="3">
                  <c:v>36.777777777777779</c:v>
                </c:pt>
                <c:pt idx="4">
                  <c:v>37.344444444444449</c:v>
                </c:pt>
                <c:pt idx="5">
                  <c:v>46.633333333333333</c:v>
                </c:pt>
                <c:pt idx="6">
                  <c:v>46.488888888888894</c:v>
                </c:pt>
                <c:pt idx="7">
                  <c:v>46.6</c:v>
                </c:pt>
                <c:pt idx="8">
                  <c:v>45.844444444444449</c:v>
                </c:pt>
                <c:pt idx="9">
                  <c:v>45.966666666666669</c:v>
                </c:pt>
                <c:pt idx="10">
                  <c:v>47.088888888888889</c:v>
                </c:pt>
                <c:pt idx="11">
                  <c:v>47.233333333333334</c:v>
                </c:pt>
                <c:pt idx="12">
                  <c:v>48.5</c:v>
                </c:pt>
                <c:pt idx="13">
                  <c:v>47.466666666666661</c:v>
                </c:pt>
                <c:pt idx="14">
                  <c:v>47.133333333333333</c:v>
                </c:pt>
                <c:pt idx="15">
                  <c:v>60.3125</c:v>
                </c:pt>
                <c:pt idx="16">
                  <c:v>59.462500000000006</c:v>
                </c:pt>
                <c:pt idx="17">
                  <c:v>58.787499999999994</c:v>
                </c:pt>
                <c:pt idx="18">
                  <c:v>58.712500000000006</c:v>
                </c:pt>
                <c:pt idx="19">
                  <c:v>57.5625</c:v>
                </c:pt>
                <c:pt idx="20">
                  <c:v>62.68571428571429</c:v>
                </c:pt>
                <c:pt idx="21">
                  <c:v>64.642857142857139</c:v>
                </c:pt>
                <c:pt idx="22">
                  <c:v>64.285714285714292</c:v>
                </c:pt>
                <c:pt idx="23">
                  <c:v>64.128571428571419</c:v>
                </c:pt>
                <c:pt idx="24">
                  <c:v>62.914285714285711</c:v>
                </c:pt>
                <c:pt idx="25">
                  <c:v>64.342857142857142</c:v>
                </c:pt>
                <c:pt idx="26">
                  <c:v>66.099999999999994</c:v>
                </c:pt>
                <c:pt idx="27">
                  <c:v>66.471428571428561</c:v>
                </c:pt>
                <c:pt idx="28">
                  <c:v>64.557142857142864</c:v>
                </c:pt>
                <c:pt idx="29">
                  <c:v>63.342857142857142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80-4476-ABC6-CF499BCB7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2670930447381648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 no VMS'!$D$39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VMS'!$D$40:$D$69</c:f>
              <c:numCache>
                <c:formatCode>General</c:formatCode>
                <c:ptCount val="30"/>
                <c:pt idx="0">
                  <c:v>53.462499999999991</c:v>
                </c:pt>
                <c:pt idx="1">
                  <c:v>51.699999999999989</c:v>
                </c:pt>
                <c:pt idx="2">
                  <c:v>52.212499999999999</c:v>
                </c:pt>
                <c:pt idx="3">
                  <c:v>52.262500000000003</c:v>
                </c:pt>
                <c:pt idx="4">
                  <c:v>50.987499999999997</c:v>
                </c:pt>
                <c:pt idx="5">
                  <c:v>61.111250000000005</c:v>
                </c:pt>
                <c:pt idx="6">
                  <c:v>61.449999999999996</c:v>
                </c:pt>
                <c:pt idx="7">
                  <c:v>60.9375</c:v>
                </c:pt>
                <c:pt idx="8">
                  <c:v>60</c:v>
                </c:pt>
                <c:pt idx="9">
                  <c:v>58.774999999999999</c:v>
                </c:pt>
                <c:pt idx="10">
                  <c:v>62.512499999999996</c:v>
                </c:pt>
                <c:pt idx="11">
                  <c:v>60.637500000000003</c:v>
                </c:pt>
                <c:pt idx="12">
                  <c:v>60.748750000000001</c:v>
                </c:pt>
                <c:pt idx="13">
                  <c:v>60.587499999999999</c:v>
                </c:pt>
                <c:pt idx="14">
                  <c:v>60.6875</c:v>
                </c:pt>
                <c:pt idx="15">
                  <c:v>66.237499999999997</c:v>
                </c:pt>
                <c:pt idx="16">
                  <c:v>64.924999999999997</c:v>
                </c:pt>
                <c:pt idx="17">
                  <c:v>65.924999999999997</c:v>
                </c:pt>
                <c:pt idx="18">
                  <c:v>64.887500000000003</c:v>
                </c:pt>
                <c:pt idx="19">
                  <c:v>64.875</c:v>
                </c:pt>
                <c:pt idx="20">
                  <c:v>71.675000000000011</c:v>
                </c:pt>
                <c:pt idx="21">
                  <c:v>69.362499999999983</c:v>
                </c:pt>
                <c:pt idx="22">
                  <c:v>70.3</c:v>
                </c:pt>
                <c:pt idx="23">
                  <c:v>69.287500000000009</c:v>
                </c:pt>
                <c:pt idx="24">
                  <c:v>68.287499999999994</c:v>
                </c:pt>
                <c:pt idx="25">
                  <c:v>74.202500000000001</c:v>
                </c:pt>
                <c:pt idx="26">
                  <c:v>72.712500000000006</c:v>
                </c:pt>
                <c:pt idx="27">
                  <c:v>71.362499999999997</c:v>
                </c:pt>
                <c:pt idx="28">
                  <c:v>71.849999999999994</c:v>
                </c:pt>
                <c:pt idx="29">
                  <c:v>69.25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F9-4E4E-B2D6-0C8CFD2BBDEB}"/>
            </c:ext>
          </c:extLst>
        </c:ser>
        <c:ser>
          <c:idx val="1"/>
          <c:order val="1"/>
          <c:tx>
            <c:strRef>
              <c:f>'[1]Avgs no fails Accuracy no VMS'!$E$39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VMS'!$E$40:$E$69</c:f>
              <c:numCache>
                <c:formatCode>General</c:formatCode>
                <c:ptCount val="30"/>
                <c:pt idx="0">
                  <c:v>61.8125</c:v>
                </c:pt>
                <c:pt idx="1">
                  <c:v>59.912500000000001</c:v>
                </c:pt>
                <c:pt idx="2">
                  <c:v>60.137499999999996</c:v>
                </c:pt>
                <c:pt idx="3">
                  <c:v>58.637499999999996</c:v>
                </c:pt>
                <c:pt idx="4">
                  <c:v>57.087499999999999</c:v>
                </c:pt>
                <c:pt idx="5">
                  <c:v>61.800000000000004</c:v>
                </c:pt>
                <c:pt idx="6">
                  <c:v>61.025000000000006</c:v>
                </c:pt>
                <c:pt idx="7">
                  <c:v>61.3</c:v>
                </c:pt>
                <c:pt idx="8">
                  <c:v>60.725000000000009</c:v>
                </c:pt>
                <c:pt idx="9">
                  <c:v>59.087500000000006</c:v>
                </c:pt>
                <c:pt idx="10">
                  <c:v>63.225000000000001</c:v>
                </c:pt>
                <c:pt idx="11">
                  <c:v>61.874999999999993</c:v>
                </c:pt>
                <c:pt idx="12">
                  <c:v>60.987499999999997</c:v>
                </c:pt>
                <c:pt idx="13">
                  <c:v>60.8</c:v>
                </c:pt>
                <c:pt idx="14">
                  <c:v>58.762500000000003</c:v>
                </c:pt>
                <c:pt idx="15">
                  <c:v>61.900000000000006</c:v>
                </c:pt>
                <c:pt idx="16">
                  <c:v>61.162500000000009</c:v>
                </c:pt>
                <c:pt idx="17">
                  <c:v>59.787500000000001</c:v>
                </c:pt>
                <c:pt idx="18">
                  <c:v>59.962500000000006</c:v>
                </c:pt>
                <c:pt idx="19">
                  <c:v>59.137500000000003</c:v>
                </c:pt>
                <c:pt idx="20">
                  <c:v>66.912499999999994</c:v>
                </c:pt>
                <c:pt idx="21">
                  <c:v>65.5625</c:v>
                </c:pt>
                <c:pt idx="22">
                  <c:v>64.474999999999994</c:v>
                </c:pt>
                <c:pt idx="23">
                  <c:v>63.362499999999997</c:v>
                </c:pt>
                <c:pt idx="24">
                  <c:v>62.137500000000003</c:v>
                </c:pt>
                <c:pt idx="25">
                  <c:v>69.224999999999994</c:v>
                </c:pt>
                <c:pt idx="26">
                  <c:v>68</c:v>
                </c:pt>
                <c:pt idx="27">
                  <c:v>66.600000000000009</c:v>
                </c:pt>
                <c:pt idx="28">
                  <c:v>66.474999999999994</c:v>
                </c:pt>
                <c:pt idx="29">
                  <c:v>65.462500000000006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F9-4E4E-B2D6-0C8CFD2BBDEB}"/>
            </c:ext>
          </c:extLst>
        </c:ser>
        <c:ser>
          <c:idx val="2"/>
          <c:order val="2"/>
          <c:tx>
            <c:strRef>
              <c:f>'[1]Avgs no fails Accuracy no VMS'!$F$39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VMS'!$F$40:$F$69</c:f>
              <c:numCache>
                <c:formatCode>General</c:formatCode>
                <c:ptCount val="30"/>
                <c:pt idx="0">
                  <c:v>55.95</c:v>
                </c:pt>
                <c:pt idx="1">
                  <c:v>53.95000000000001</c:v>
                </c:pt>
                <c:pt idx="2">
                  <c:v>52.862500000000004</c:v>
                </c:pt>
                <c:pt idx="3">
                  <c:v>52.725000000000009</c:v>
                </c:pt>
                <c:pt idx="4">
                  <c:v>50.412500000000001</c:v>
                </c:pt>
                <c:pt idx="5">
                  <c:v>46.15</c:v>
                </c:pt>
                <c:pt idx="6">
                  <c:v>46.024999999999999</c:v>
                </c:pt>
                <c:pt idx="7">
                  <c:v>45.4375</c:v>
                </c:pt>
                <c:pt idx="8">
                  <c:v>45.074999999999996</c:v>
                </c:pt>
                <c:pt idx="9">
                  <c:v>43.300000000000004</c:v>
                </c:pt>
                <c:pt idx="10">
                  <c:v>43.924999999999997</c:v>
                </c:pt>
                <c:pt idx="11">
                  <c:v>44.162500000000001</c:v>
                </c:pt>
                <c:pt idx="12">
                  <c:v>44.9</c:v>
                </c:pt>
                <c:pt idx="13">
                  <c:v>42.975000000000001</c:v>
                </c:pt>
                <c:pt idx="14">
                  <c:v>41.5</c:v>
                </c:pt>
                <c:pt idx="15">
                  <c:v>54.65</c:v>
                </c:pt>
                <c:pt idx="16">
                  <c:v>54.925000000000004</c:v>
                </c:pt>
                <c:pt idx="17">
                  <c:v>55.162499999999994</c:v>
                </c:pt>
                <c:pt idx="18">
                  <c:v>54.212499999999991</c:v>
                </c:pt>
                <c:pt idx="19">
                  <c:v>52.887500000000003</c:v>
                </c:pt>
                <c:pt idx="20">
                  <c:v>64.8125</c:v>
                </c:pt>
                <c:pt idx="21">
                  <c:v>67.6875</c:v>
                </c:pt>
                <c:pt idx="22">
                  <c:v>67.450000000000017</c:v>
                </c:pt>
                <c:pt idx="23">
                  <c:v>66.9375</c:v>
                </c:pt>
                <c:pt idx="24">
                  <c:v>65.8125</c:v>
                </c:pt>
                <c:pt idx="25">
                  <c:v>72.362500000000011</c:v>
                </c:pt>
                <c:pt idx="26">
                  <c:v>73.637499999999989</c:v>
                </c:pt>
                <c:pt idx="27">
                  <c:v>73.3125</c:v>
                </c:pt>
                <c:pt idx="28">
                  <c:v>72.4375</c:v>
                </c:pt>
                <c:pt idx="29">
                  <c:v>70.125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F9-4E4E-B2D6-0C8CFD2BBDEB}"/>
            </c:ext>
          </c:extLst>
        </c:ser>
        <c:ser>
          <c:idx val="3"/>
          <c:order val="3"/>
          <c:tx>
            <c:strRef>
              <c:f>'[1]Avgs no fails Accuracy no VMS'!$G$39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VMS'!$G$40:$G$69</c:f>
              <c:numCache>
                <c:formatCode>General</c:formatCode>
                <c:ptCount val="30"/>
                <c:pt idx="0">
                  <c:v>6.4666666666666668</c:v>
                </c:pt>
                <c:pt idx="1">
                  <c:v>6.5111111111111111</c:v>
                </c:pt>
                <c:pt idx="2">
                  <c:v>6.677777777777778</c:v>
                </c:pt>
                <c:pt idx="3">
                  <c:v>6.7555555555555555</c:v>
                </c:pt>
                <c:pt idx="4">
                  <c:v>6.5333333333333332</c:v>
                </c:pt>
                <c:pt idx="5">
                  <c:v>51.044444444444444</c:v>
                </c:pt>
                <c:pt idx="6">
                  <c:v>51.344444444444441</c:v>
                </c:pt>
                <c:pt idx="7">
                  <c:v>51.722222222222221</c:v>
                </c:pt>
                <c:pt idx="8">
                  <c:v>51.533333333333339</c:v>
                </c:pt>
                <c:pt idx="9">
                  <c:v>50.777777777777779</c:v>
                </c:pt>
                <c:pt idx="10">
                  <c:v>54.3</c:v>
                </c:pt>
                <c:pt idx="11">
                  <c:v>54.25555555555556</c:v>
                </c:pt>
                <c:pt idx="12">
                  <c:v>55.088888888888881</c:v>
                </c:pt>
                <c:pt idx="13">
                  <c:v>55.122222222222227</c:v>
                </c:pt>
                <c:pt idx="14">
                  <c:v>54.62222222222222</c:v>
                </c:pt>
                <c:pt idx="15">
                  <c:v>66.237499999999997</c:v>
                </c:pt>
                <c:pt idx="16">
                  <c:v>66.012500000000003</c:v>
                </c:pt>
                <c:pt idx="17">
                  <c:v>65.862500000000011</c:v>
                </c:pt>
                <c:pt idx="18">
                  <c:v>65.775000000000006</c:v>
                </c:pt>
                <c:pt idx="19">
                  <c:v>64.050000000000011</c:v>
                </c:pt>
                <c:pt idx="20">
                  <c:v>65.714285714285722</c:v>
                </c:pt>
                <c:pt idx="21">
                  <c:v>66.642857142857139</c:v>
                </c:pt>
                <c:pt idx="22">
                  <c:v>65.814285714285717</c:v>
                </c:pt>
                <c:pt idx="23">
                  <c:v>66.05714285714285</c:v>
                </c:pt>
                <c:pt idx="24">
                  <c:v>65.614285714285714</c:v>
                </c:pt>
                <c:pt idx="25">
                  <c:v>65.785714285714292</c:v>
                </c:pt>
                <c:pt idx="26">
                  <c:v>67.385714285714286</c:v>
                </c:pt>
                <c:pt idx="27">
                  <c:v>67.614285714285714</c:v>
                </c:pt>
                <c:pt idx="28">
                  <c:v>66.242857142857147</c:v>
                </c:pt>
                <c:pt idx="29">
                  <c:v>64.285714285714292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F9-4E4E-B2D6-0C8CFD2BB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 no VMS'!$D$75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VMS'!$D$76:$D$105</c:f>
              <c:numCache>
                <c:formatCode>General</c:formatCode>
                <c:ptCount val="30"/>
                <c:pt idx="0">
                  <c:v>55.637500000000003</c:v>
                </c:pt>
                <c:pt idx="1">
                  <c:v>53.926250000000003</c:v>
                </c:pt>
                <c:pt idx="2">
                  <c:v>54.55</c:v>
                </c:pt>
                <c:pt idx="3">
                  <c:v>55.162500000000001</c:v>
                </c:pt>
                <c:pt idx="4">
                  <c:v>53.512499999999996</c:v>
                </c:pt>
                <c:pt idx="5">
                  <c:v>57.45</c:v>
                </c:pt>
                <c:pt idx="6">
                  <c:v>57.287500000000001</c:v>
                </c:pt>
                <c:pt idx="7">
                  <c:v>56.3125</c:v>
                </c:pt>
                <c:pt idx="8">
                  <c:v>55.637500000000003</c:v>
                </c:pt>
                <c:pt idx="9">
                  <c:v>53.787500000000009</c:v>
                </c:pt>
                <c:pt idx="10">
                  <c:v>58.024999999999999</c:v>
                </c:pt>
                <c:pt idx="11">
                  <c:v>58.024999999999991</c:v>
                </c:pt>
                <c:pt idx="12">
                  <c:v>57.474999999999994</c:v>
                </c:pt>
                <c:pt idx="13">
                  <c:v>57.537499999999994</c:v>
                </c:pt>
                <c:pt idx="14">
                  <c:v>56.425000000000004</c:v>
                </c:pt>
                <c:pt idx="15">
                  <c:v>60.3125</c:v>
                </c:pt>
                <c:pt idx="16">
                  <c:v>62.637499999999989</c:v>
                </c:pt>
                <c:pt idx="17">
                  <c:v>62.181250000000006</c:v>
                </c:pt>
                <c:pt idx="18">
                  <c:v>62.3</c:v>
                </c:pt>
                <c:pt idx="19">
                  <c:v>61.6875</c:v>
                </c:pt>
                <c:pt idx="20">
                  <c:v>68.037500000000009</c:v>
                </c:pt>
                <c:pt idx="21">
                  <c:v>66.962499999999991</c:v>
                </c:pt>
                <c:pt idx="22">
                  <c:v>65.748750000000001</c:v>
                </c:pt>
                <c:pt idx="23">
                  <c:v>64.418750000000003</c:v>
                </c:pt>
                <c:pt idx="24">
                  <c:v>63.74499999999999</c:v>
                </c:pt>
                <c:pt idx="25">
                  <c:v>71.400000000000006</c:v>
                </c:pt>
                <c:pt idx="26">
                  <c:v>72.3</c:v>
                </c:pt>
                <c:pt idx="27">
                  <c:v>71.850000000000009</c:v>
                </c:pt>
                <c:pt idx="28">
                  <c:v>71.66</c:v>
                </c:pt>
                <c:pt idx="29">
                  <c:v>69.421250000000001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9C-46D6-9E63-A44F70061BA7}"/>
            </c:ext>
          </c:extLst>
        </c:ser>
        <c:ser>
          <c:idx val="1"/>
          <c:order val="1"/>
          <c:tx>
            <c:strRef>
              <c:f>'[1]Avgs no fails Accuracy no VMS'!$E$75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VMS'!$E$76:$E$105</c:f>
              <c:numCache>
                <c:formatCode>General</c:formatCode>
                <c:ptCount val="30"/>
                <c:pt idx="0">
                  <c:v>63.524999999999999</c:v>
                </c:pt>
                <c:pt idx="1">
                  <c:v>60.987499999999997</c:v>
                </c:pt>
                <c:pt idx="2">
                  <c:v>60.774999999999999</c:v>
                </c:pt>
                <c:pt idx="3">
                  <c:v>60.075000000000003</c:v>
                </c:pt>
                <c:pt idx="4">
                  <c:v>58</c:v>
                </c:pt>
                <c:pt idx="5">
                  <c:v>64.95</c:v>
                </c:pt>
                <c:pt idx="6">
                  <c:v>63.1</c:v>
                </c:pt>
                <c:pt idx="7">
                  <c:v>63.174999999999997</c:v>
                </c:pt>
                <c:pt idx="8">
                  <c:v>61.712499999999991</c:v>
                </c:pt>
                <c:pt idx="9">
                  <c:v>59.762499999999996</c:v>
                </c:pt>
                <c:pt idx="10">
                  <c:v>64.487499999999997</c:v>
                </c:pt>
                <c:pt idx="11">
                  <c:v>62.650000000000006</c:v>
                </c:pt>
                <c:pt idx="12">
                  <c:v>61.55</c:v>
                </c:pt>
                <c:pt idx="13">
                  <c:v>61.412499999999994</c:v>
                </c:pt>
                <c:pt idx="14">
                  <c:v>59.212499999999991</c:v>
                </c:pt>
                <c:pt idx="15">
                  <c:v>63.29999999999999</c:v>
                </c:pt>
                <c:pt idx="16">
                  <c:v>62.287500000000001</c:v>
                </c:pt>
                <c:pt idx="17">
                  <c:v>60.475000000000009</c:v>
                </c:pt>
                <c:pt idx="18">
                  <c:v>61.475000000000001</c:v>
                </c:pt>
                <c:pt idx="19">
                  <c:v>59.237499999999997</c:v>
                </c:pt>
                <c:pt idx="20">
                  <c:v>69.25</c:v>
                </c:pt>
                <c:pt idx="21">
                  <c:v>67.55</c:v>
                </c:pt>
                <c:pt idx="22">
                  <c:v>66.987499999999997</c:v>
                </c:pt>
                <c:pt idx="23">
                  <c:v>65.887500000000003</c:v>
                </c:pt>
                <c:pt idx="24">
                  <c:v>64.724999999999994</c:v>
                </c:pt>
                <c:pt idx="25">
                  <c:v>70.900000000000006</c:v>
                </c:pt>
                <c:pt idx="26">
                  <c:v>69.424999999999997</c:v>
                </c:pt>
                <c:pt idx="27">
                  <c:v>68.442499999999995</c:v>
                </c:pt>
                <c:pt idx="28">
                  <c:v>67.924999999999997</c:v>
                </c:pt>
                <c:pt idx="29">
                  <c:v>66.825000000000003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9C-46D6-9E63-A44F70061BA7}"/>
            </c:ext>
          </c:extLst>
        </c:ser>
        <c:ser>
          <c:idx val="2"/>
          <c:order val="2"/>
          <c:tx>
            <c:strRef>
              <c:f>'[1]Avgs no fails Accuracy no VMS'!$F$75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VMS'!$F$76:$F$105</c:f>
              <c:numCache>
                <c:formatCode>General</c:formatCode>
                <c:ptCount val="30"/>
                <c:pt idx="0">
                  <c:v>49.125000000000014</c:v>
                </c:pt>
                <c:pt idx="1">
                  <c:v>45.287499999999994</c:v>
                </c:pt>
                <c:pt idx="2">
                  <c:v>43.7</c:v>
                </c:pt>
                <c:pt idx="3">
                  <c:v>42.774999999999999</c:v>
                </c:pt>
                <c:pt idx="4">
                  <c:v>40.800000000000004</c:v>
                </c:pt>
                <c:pt idx="5">
                  <c:v>45.4375</c:v>
                </c:pt>
                <c:pt idx="6">
                  <c:v>45.45</c:v>
                </c:pt>
                <c:pt idx="7">
                  <c:v>46.174999999999997</c:v>
                </c:pt>
                <c:pt idx="8">
                  <c:v>46.474999999999994</c:v>
                </c:pt>
                <c:pt idx="9">
                  <c:v>46.099999999999994</c:v>
                </c:pt>
                <c:pt idx="10">
                  <c:v>46.6875</c:v>
                </c:pt>
                <c:pt idx="11">
                  <c:v>47.712499999999999</c:v>
                </c:pt>
                <c:pt idx="12">
                  <c:v>47.774999999999999</c:v>
                </c:pt>
                <c:pt idx="13">
                  <c:v>49.512499999999996</c:v>
                </c:pt>
                <c:pt idx="14">
                  <c:v>47.675000000000004</c:v>
                </c:pt>
                <c:pt idx="15">
                  <c:v>55.587500000000013</c:v>
                </c:pt>
                <c:pt idx="16">
                  <c:v>57.650000000000006</c:v>
                </c:pt>
                <c:pt idx="17">
                  <c:v>57.650000000000006</c:v>
                </c:pt>
                <c:pt idx="18">
                  <c:v>55.712499999999999</c:v>
                </c:pt>
                <c:pt idx="19">
                  <c:v>54.624999999999993</c:v>
                </c:pt>
                <c:pt idx="20">
                  <c:v>68.25</c:v>
                </c:pt>
                <c:pt idx="21">
                  <c:v>69.675000000000011</c:v>
                </c:pt>
                <c:pt idx="22">
                  <c:v>69.124999999999986</c:v>
                </c:pt>
                <c:pt idx="23">
                  <c:v>68.212499999999991</c:v>
                </c:pt>
                <c:pt idx="24">
                  <c:v>68.287500000000009</c:v>
                </c:pt>
                <c:pt idx="25">
                  <c:v>72.537499999999994</c:v>
                </c:pt>
                <c:pt idx="26">
                  <c:v>73.8125</c:v>
                </c:pt>
                <c:pt idx="27">
                  <c:v>73.412500000000009</c:v>
                </c:pt>
                <c:pt idx="28">
                  <c:v>72.3125</c:v>
                </c:pt>
                <c:pt idx="29">
                  <c:v>70.325000000000003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9C-46D6-9E63-A44F70061BA7}"/>
            </c:ext>
          </c:extLst>
        </c:ser>
        <c:ser>
          <c:idx val="3"/>
          <c:order val="3"/>
          <c:tx>
            <c:strRef>
              <c:f>'[1]Avgs no fails Accuracy no VMS'!$G$75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VMS'!$G$76:$G$105</c:f>
              <c:numCache>
                <c:formatCode>General</c:formatCode>
                <c:ptCount val="30"/>
                <c:pt idx="0">
                  <c:v>3.7555555555555551</c:v>
                </c:pt>
                <c:pt idx="1">
                  <c:v>4.344444444444445</c:v>
                </c:pt>
                <c:pt idx="2">
                  <c:v>4.4111111111111105</c:v>
                </c:pt>
                <c:pt idx="3">
                  <c:v>4.1222222222222218</c:v>
                </c:pt>
                <c:pt idx="4">
                  <c:v>4.3666666666666671</c:v>
                </c:pt>
                <c:pt idx="5">
                  <c:v>51.911111111111104</c:v>
                </c:pt>
                <c:pt idx="6">
                  <c:v>53.288888888888884</c:v>
                </c:pt>
                <c:pt idx="7">
                  <c:v>52.755555555555553</c:v>
                </c:pt>
                <c:pt idx="8">
                  <c:v>52.277777777777771</c:v>
                </c:pt>
                <c:pt idx="9">
                  <c:v>52.288888888888884</c:v>
                </c:pt>
                <c:pt idx="10">
                  <c:v>55.388888888888893</c:v>
                </c:pt>
                <c:pt idx="11">
                  <c:v>55.377777777777773</c:v>
                </c:pt>
                <c:pt idx="12">
                  <c:v>56.444444444444443</c:v>
                </c:pt>
                <c:pt idx="13">
                  <c:v>55.63333333333334</c:v>
                </c:pt>
                <c:pt idx="14">
                  <c:v>56.355555555555547</c:v>
                </c:pt>
                <c:pt idx="15">
                  <c:v>67.112499999999997</c:v>
                </c:pt>
                <c:pt idx="16">
                  <c:v>67.4375</c:v>
                </c:pt>
                <c:pt idx="17">
                  <c:v>67.55</c:v>
                </c:pt>
                <c:pt idx="18">
                  <c:v>66.5625</c:v>
                </c:pt>
                <c:pt idx="19">
                  <c:v>66.099999999999994</c:v>
                </c:pt>
                <c:pt idx="20">
                  <c:v>66.842857142857142</c:v>
                </c:pt>
                <c:pt idx="21">
                  <c:v>65.8</c:v>
                </c:pt>
                <c:pt idx="22">
                  <c:v>64.871428571428552</c:v>
                </c:pt>
                <c:pt idx="23">
                  <c:v>65.328571428571422</c:v>
                </c:pt>
                <c:pt idx="24">
                  <c:v>64.885714285714272</c:v>
                </c:pt>
                <c:pt idx="25">
                  <c:v>63.25714285714286</c:v>
                </c:pt>
                <c:pt idx="26">
                  <c:v>63.414285714285711</c:v>
                </c:pt>
                <c:pt idx="27">
                  <c:v>63.542857142857144</c:v>
                </c:pt>
                <c:pt idx="28">
                  <c:v>61.81428571428571</c:v>
                </c:pt>
                <c:pt idx="29">
                  <c:v>61.328571428571436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9C-46D6-9E63-A44F70061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 no VMS'!$D$111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16.512499999999999</c:v>
                </c:pt>
                <c:pt idx="6">
                  <c:v>17.237499999999997</c:v>
                </c:pt>
                <c:pt idx="7">
                  <c:v>15.900000000000002</c:v>
                </c:pt>
                <c:pt idx="8">
                  <c:v>15.974999999999998</c:v>
                </c:pt>
                <c:pt idx="9">
                  <c:v>15.824999999999999</c:v>
                </c:pt>
                <c:pt idx="10">
                  <c:v>28.962500000000002</c:v>
                </c:pt>
                <c:pt idx="11">
                  <c:v>28.549999999999997</c:v>
                </c:pt>
                <c:pt idx="12">
                  <c:v>27.623750000000001</c:v>
                </c:pt>
                <c:pt idx="13">
                  <c:v>26.724999999999998</c:v>
                </c:pt>
                <c:pt idx="14">
                  <c:v>25.990000000000002</c:v>
                </c:pt>
                <c:pt idx="15">
                  <c:v>54.364285714285714</c:v>
                </c:pt>
                <c:pt idx="16">
                  <c:v>55.971428571428575</c:v>
                </c:pt>
                <c:pt idx="17">
                  <c:v>55.585714285714275</c:v>
                </c:pt>
                <c:pt idx="18">
                  <c:v>54.18571428571429</c:v>
                </c:pt>
                <c:pt idx="19">
                  <c:v>54.057142857142857</c:v>
                </c:pt>
                <c:pt idx="20">
                  <c:v>55.914285714285711</c:v>
                </c:pt>
                <c:pt idx="21">
                  <c:v>55.600000000000009</c:v>
                </c:pt>
                <c:pt idx="22">
                  <c:v>54.484285714285718</c:v>
                </c:pt>
                <c:pt idx="23">
                  <c:v>54.842857142857149</c:v>
                </c:pt>
                <c:pt idx="24">
                  <c:v>53.571428571428562</c:v>
                </c:pt>
                <c:pt idx="25">
                  <c:v>55.828571428571429</c:v>
                </c:pt>
                <c:pt idx="26">
                  <c:v>53</c:v>
                </c:pt>
                <c:pt idx="27">
                  <c:v>53.142857142857153</c:v>
                </c:pt>
                <c:pt idx="28">
                  <c:v>52.814285714285724</c:v>
                </c:pt>
                <c:pt idx="29">
                  <c:v>48.455714285714294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4-4E44-B6A0-A82339F370FE}"/>
            </c:ext>
          </c:extLst>
        </c:ser>
        <c:ser>
          <c:idx val="1"/>
          <c:order val="1"/>
          <c:tx>
            <c:strRef>
              <c:f>'[1]Avgs no fails Accuracy no VMS'!$E$111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32.412500000000001</c:v>
                </c:pt>
                <c:pt idx="6">
                  <c:v>33.050000000000004</c:v>
                </c:pt>
                <c:pt idx="7">
                  <c:v>33.037500000000001</c:v>
                </c:pt>
                <c:pt idx="8">
                  <c:v>33.075000000000003</c:v>
                </c:pt>
                <c:pt idx="9">
                  <c:v>33.337499999999999</c:v>
                </c:pt>
                <c:pt idx="10">
                  <c:v>51.737499999999997</c:v>
                </c:pt>
                <c:pt idx="11">
                  <c:v>50.462499999999999</c:v>
                </c:pt>
                <c:pt idx="12">
                  <c:v>51.574999999999996</c:v>
                </c:pt>
                <c:pt idx="13">
                  <c:v>52.199999999999996</c:v>
                </c:pt>
                <c:pt idx="14">
                  <c:v>50.975000000000001</c:v>
                </c:pt>
                <c:pt idx="15">
                  <c:v>63.8</c:v>
                </c:pt>
                <c:pt idx="16">
                  <c:v>64.1875</c:v>
                </c:pt>
                <c:pt idx="17">
                  <c:v>62.8125</c:v>
                </c:pt>
                <c:pt idx="18">
                  <c:v>64.05</c:v>
                </c:pt>
                <c:pt idx="19">
                  <c:v>62.425000000000004</c:v>
                </c:pt>
                <c:pt idx="20">
                  <c:v>68.262500000000003</c:v>
                </c:pt>
                <c:pt idx="21">
                  <c:v>69.95</c:v>
                </c:pt>
                <c:pt idx="22">
                  <c:v>68.875</c:v>
                </c:pt>
                <c:pt idx="23">
                  <c:v>68.575000000000003</c:v>
                </c:pt>
                <c:pt idx="24">
                  <c:v>67.987499999999997</c:v>
                </c:pt>
                <c:pt idx="25">
                  <c:v>70.674999999999997</c:v>
                </c:pt>
                <c:pt idx="26">
                  <c:v>71.012500000000003</c:v>
                </c:pt>
                <c:pt idx="27">
                  <c:v>70.425000000000011</c:v>
                </c:pt>
                <c:pt idx="28">
                  <c:v>70.725000000000009</c:v>
                </c:pt>
                <c:pt idx="29">
                  <c:v>69.162499999999994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04-4E44-B6A0-A82339F370FE}"/>
            </c:ext>
          </c:extLst>
        </c:ser>
        <c:ser>
          <c:idx val="2"/>
          <c:order val="2"/>
          <c:tx>
            <c:strRef>
              <c:f>'[1]Avgs no fails Accuracy no VMS'!$F$111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36.524999999999999</c:v>
                </c:pt>
                <c:pt idx="6">
                  <c:v>35.462499999999991</c:v>
                </c:pt>
                <c:pt idx="7">
                  <c:v>34.137499999999996</c:v>
                </c:pt>
                <c:pt idx="8">
                  <c:v>34.362500000000004</c:v>
                </c:pt>
                <c:pt idx="9">
                  <c:v>34.537499999999994</c:v>
                </c:pt>
                <c:pt idx="10">
                  <c:v>42.637499999999996</c:v>
                </c:pt>
                <c:pt idx="11">
                  <c:v>42.337500000000006</c:v>
                </c:pt>
                <c:pt idx="12">
                  <c:v>41.862500000000004</c:v>
                </c:pt>
                <c:pt idx="13">
                  <c:v>40.737499999999997</c:v>
                </c:pt>
                <c:pt idx="14">
                  <c:v>40.862500000000004</c:v>
                </c:pt>
                <c:pt idx="15">
                  <c:v>49.462499999999991</c:v>
                </c:pt>
                <c:pt idx="16">
                  <c:v>49.187499999999993</c:v>
                </c:pt>
                <c:pt idx="17">
                  <c:v>48.0625</c:v>
                </c:pt>
                <c:pt idx="18">
                  <c:v>49.8</c:v>
                </c:pt>
                <c:pt idx="19">
                  <c:v>48.3</c:v>
                </c:pt>
                <c:pt idx="20">
                  <c:v>63.962500000000006</c:v>
                </c:pt>
                <c:pt idx="21">
                  <c:v>65.075000000000003</c:v>
                </c:pt>
                <c:pt idx="22">
                  <c:v>65.112499999999997</c:v>
                </c:pt>
                <c:pt idx="23">
                  <c:v>65.237499999999997</c:v>
                </c:pt>
                <c:pt idx="24">
                  <c:v>65.262500000000003</c:v>
                </c:pt>
                <c:pt idx="25">
                  <c:v>72.2</c:v>
                </c:pt>
                <c:pt idx="26">
                  <c:v>72.05</c:v>
                </c:pt>
                <c:pt idx="27">
                  <c:v>71.387500000000003</c:v>
                </c:pt>
                <c:pt idx="28">
                  <c:v>70.6875</c:v>
                </c:pt>
                <c:pt idx="29">
                  <c:v>69.5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04-4E44-B6A0-A82339F370FE}"/>
            </c:ext>
          </c:extLst>
        </c:ser>
        <c:ser>
          <c:idx val="3"/>
          <c:order val="3"/>
          <c:tx>
            <c:strRef>
              <c:f>'[1]Avgs no fails Accuracy no VMS'!$G$111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VMS'!$G$112:$G$141</c:f>
              <c:numCache>
                <c:formatCode>General</c:formatCode>
                <c:ptCount val="30"/>
                <c:pt idx="0">
                  <c:v>0.64444444444444438</c:v>
                </c:pt>
                <c:pt idx="1">
                  <c:v>0.92222222222222228</c:v>
                </c:pt>
                <c:pt idx="2">
                  <c:v>0.65555555555555556</c:v>
                </c:pt>
                <c:pt idx="3">
                  <c:v>0.5</c:v>
                </c:pt>
                <c:pt idx="4">
                  <c:v>0.52222222222222225</c:v>
                </c:pt>
                <c:pt idx="5">
                  <c:v>45.644444444444446</c:v>
                </c:pt>
                <c:pt idx="6">
                  <c:v>45.37777777777778</c:v>
                </c:pt>
                <c:pt idx="7">
                  <c:v>44.388888888888893</c:v>
                </c:pt>
                <c:pt idx="8">
                  <c:v>43.966666666666669</c:v>
                </c:pt>
                <c:pt idx="9">
                  <c:v>42.8</c:v>
                </c:pt>
                <c:pt idx="10">
                  <c:v>47.87777777777778</c:v>
                </c:pt>
                <c:pt idx="11">
                  <c:v>47.444444444444443</c:v>
                </c:pt>
                <c:pt idx="12">
                  <c:v>48.755555555555553</c:v>
                </c:pt>
                <c:pt idx="13">
                  <c:v>47.68888888888889</c:v>
                </c:pt>
                <c:pt idx="14">
                  <c:v>47.6</c:v>
                </c:pt>
                <c:pt idx="15">
                  <c:v>62.012500000000003</c:v>
                </c:pt>
                <c:pt idx="16">
                  <c:v>62.349999999999994</c:v>
                </c:pt>
                <c:pt idx="17">
                  <c:v>61.224999999999994</c:v>
                </c:pt>
                <c:pt idx="18">
                  <c:v>60.9375</c:v>
                </c:pt>
                <c:pt idx="19">
                  <c:v>60.000000000000007</c:v>
                </c:pt>
                <c:pt idx="20">
                  <c:v>63.01428571428572</c:v>
                </c:pt>
                <c:pt idx="21">
                  <c:v>66.028571428571425</c:v>
                </c:pt>
                <c:pt idx="22">
                  <c:v>64.642857142857153</c:v>
                </c:pt>
                <c:pt idx="23">
                  <c:v>64.585714285714303</c:v>
                </c:pt>
                <c:pt idx="24">
                  <c:v>62.785714285714278</c:v>
                </c:pt>
                <c:pt idx="25">
                  <c:v>66.185714285714283</c:v>
                </c:pt>
                <c:pt idx="26">
                  <c:v>69.528571428571425</c:v>
                </c:pt>
                <c:pt idx="27">
                  <c:v>68.728571428571428</c:v>
                </c:pt>
                <c:pt idx="28">
                  <c:v>67.757142857142853</c:v>
                </c:pt>
                <c:pt idx="29">
                  <c:v>66.064285714285717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04-4E44-B6A0-A82339F37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2670930447381648"/>
          <c:h val="8.84476729195216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 no VMS'!$D$147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VMS'!$D$148:$D$177</c:f>
              <c:numCache>
                <c:formatCode>General</c:formatCode>
                <c:ptCount val="30"/>
                <c:pt idx="0">
                  <c:v>34.15</c:v>
                </c:pt>
                <c:pt idx="1">
                  <c:v>32.300000000000004</c:v>
                </c:pt>
                <c:pt idx="2">
                  <c:v>33.037500000000001</c:v>
                </c:pt>
                <c:pt idx="3">
                  <c:v>32.712499999999999</c:v>
                </c:pt>
                <c:pt idx="4">
                  <c:v>32.274999999999999</c:v>
                </c:pt>
                <c:pt idx="5">
                  <c:v>55.987499999999997</c:v>
                </c:pt>
                <c:pt idx="6">
                  <c:v>55.749999999999993</c:v>
                </c:pt>
                <c:pt idx="7">
                  <c:v>55.55</c:v>
                </c:pt>
                <c:pt idx="8">
                  <c:v>55.724999999999994</c:v>
                </c:pt>
                <c:pt idx="9">
                  <c:v>54.162499999999994</c:v>
                </c:pt>
                <c:pt idx="10">
                  <c:v>55.25</c:v>
                </c:pt>
                <c:pt idx="11">
                  <c:v>54.487499999999997</c:v>
                </c:pt>
                <c:pt idx="12">
                  <c:v>54.750000000000007</c:v>
                </c:pt>
                <c:pt idx="13">
                  <c:v>54.699999999999996</c:v>
                </c:pt>
                <c:pt idx="14">
                  <c:v>54.325000000000003</c:v>
                </c:pt>
                <c:pt idx="15">
                  <c:v>63.087500000000006</c:v>
                </c:pt>
                <c:pt idx="16">
                  <c:v>61.699999999999996</c:v>
                </c:pt>
                <c:pt idx="17">
                  <c:v>61.325000000000003</c:v>
                </c:pt>
                <c:pt idx="18">
                  <c:v>61.237499999999997</c:v>
                </c:pt>
                <c:pt idx="19">
                  <c:v>61.087499999999999</c:v>
                </c:pt>
                <c:pt idx="20">
                  <c:v>70.262500000000003</c:v>
                </c:pt>
                <c:pt idx="21">
                  <c:v>69.475000000000009</c:v>
                </c:pt>
                <c:pt idx="22">
                  <c:v>69.25</c:v>
                </c:pt>
                <c:pt idx="23">
                  <c:v>68.575000000000003</c:v>
                </c:pt>
                <c:pt idx="24">
                  <c:v>66.924999999999997</c:v>
                </c:pt>
                <c:pt idx="25">
                  <c:v>72.3125</c:v>
                </c:pt>
                <c:pt idx="26">
                  <c:v>70.962499999999991</c:v>
                </c:pt>
                <c:pt idx="27">
                  <c:v>71.212500000000006</c:v>
                </c:pt>
                <c:pt idx="28">
                  <c:v>69.899999999999991</c:v>
                </c:pt>
                <c:pt idx="29">
                  <c:v>68.349999999999994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07-472D-83BC-C30189E5E737}"/>
            </c:ext>
          </c:extLst>
        </c:ser>
        <c:ser>
          <c:idx val="1"/>
          <c:order val="1"/>
          <c:tx>
            <c:strRef>
              <c:f>'[1]Avgs no fails Accuracy no VMS'!$E$147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VMS'!$E$148:$E$177</c:f>
              <c:numCache>
                <c:formatCode>General</c:formatCode>
                <c:ptCount val="30"/>
                <c:pt idx="0">
                  <c:v>56.287500000000001</c:v>
                </c:pt>
                <c:pt idx="1">
                  <c:v>55.212499999999999</c:v>
                </c:pt>
                <c:pt idx="2">
                  <c:v>55.337499999999999</c:v>
                </c:pt>
                <c:pt idx="3">
                  <c:v>55.237500000000004</c:v>
                </c:pt>
                <c:pt idx="4">
                  <c:v>53.862500000000004</c:v>
                </c:pt>
                <c:pt idx="5">
                  <c:v>63.649999999999991</c:v>
                </c:pt>
                <c:pt idx="6">
                  <c:v>62.1875</c:v>
                </c:pt>
                <c:pt idx="7">
                  <c:v>61.612499999999997</c:v>
                </c:pt>
                <c:pt idx="8">
                  <c:v>61.4375</c:v>
                </c:pt>
                <c:pt idx="9">
                  <c:v>60.125</c:v>
                </c:pt>
                <c:pt idx="10">
                  <c:v>65.512500000000003</c:v>
                </c:pt>
                <c:pt idx="11">
                  <c:v>62.674999999999997</c:v>
                </c:pt>
                <c:pt idx="12">
                  <c:v>61.574999999999996</c:v>
                </c:pt>
                <c:pt idx="13">
                  <c:v>59.862499999999997</c:v>
                </c:pt>
                <c:pt idx="14">
                  <c:v>58.4</c:v>
                </c:pt>
                <c:pt idx="15">
                  <c:v>64.825000000000003</c:v>
                </c:pt>
                <c:pt idx="16">
                  <c:v>62.849999999999994</c:v>
                </c:pt>
                <c:pt idx="17">
                  <c:v>61.6</c:v>
                </c:pt>
                <c:pt idx="18">
                  <c:v>61.037500000000001</c:v>
                </c:pt>
                <c:pt idx="19">
                  <c:v>59.55</c:v>
                </c:pt>
                <c:pt idx="20">
                  <c:v>69.325000000000003</c:v>
                </c:pt>
                <c:pt idx="21">
                  <c:v>67.287499999999994</c:v>
                </c:pt>
                <c:pt idx="22">
                  <c:v>66.537500000000009</c:v>
                </c:pt>
                <c:pt idx="23">
                  <c:v>65.125000000000014</c:v>
                </c:pt>
                <c:pt idx="24">
                  <c:v>63.412500000000009</c:v>
                </c:pt>
                <c:pt idx="25">
                  <c:v>71.375</c:v>
                </c:pt>
                <c:pt idx="26">
                  <c:v>69.224999999999994</c:v>
                </c:pt>
                <c:pt idx="27">
                  <c:v>67.737499999999997</c:v>
                </c:pt>
                <c:pt idx="28">
                  <c:v>67.75</c:v>
                </c:pt>
                <c:pt idx="29">
                  <c:v>66.037499999999994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07-472D-83BC-C30189E5E737}"/>
            </c:ext>
          </c:extLst>
        </c:ser>
        <c:ser>
          <c:idx val="2"/>
          <c:order val="2"/>
          <c:tx>
            <c:strRef>
              <c:f>'[1]Avgs no fails Accuracy no VMS'!$F$147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VMS'!$F$148:$F$177</c:f>
              <c:numCache>
                <c:formatCode>General</c:formatCode>
                <c:ptCount val="30"/>
                <c:pt idx="0">
                  <c:v>54.425000000000004</c:v>
                </c:pt>
                <c:pt idx="1">
                  <c:v>52.762500000000003</c:v>
                </c:pt>
                <c:pt idx="2">
                  <c:v>52.4375</c:v>
                </c:pt>
                <c:pt idx="3">
                  <c:v>51.8125</c:v>
                </c:pt>
                <c:pt idx="4">
                  <c:v>50.2</c:v>
                </c:pt>
                <c:pt idx="5">
                  <c:v>48.25</c:v>
                </c:pt>
                <c:pt idx="6">
                  <c:v>46.074999999999996</c:v>
                </c:pt>
                <c:pt idx="7">
                  <c:v>47.575000000000003</c:v>
                </c:pt>
                <c:pt idx="8">
                  <c:v>47.425000000000004</c:v>
                </c:pt>
                <c:pt idx="9">
                  <c:v>44.762499999999996</c:v>
                </c:pt>
                <c:pt idx="10">
                  <c:v>47</c:v>
                </c:pt>
                <c:pt idx="11">
                  <c:v>45.3</c:v>
                </c:pt>
                <c:pt idx="12">
                  <c:v>46.050000000000004</c:v>
                </c:pt>
                <c:pt idx="13">
                  <c:v>44.500000000000007</c:v>
                </c:pt>
                <c:pt idx="14">
                  <c:v>43.187499999999993</c:v>
                </c:pt>
                <c:pt idx="15">
                  <c:v>58.825000000000003</c:v>
                </c:pt>
                <c:pt idx="16">
                  <c:v>57.349999999999994</c:v>
                </c:pt>
                <c:pt idx="17">
                  <c:v>59.6</c:v>
                </c:pt>
                <c:pt idx="18">
                  <c:v>56.125</c:v>
                </c:pt>
                <c:pt idx="19">
                  <c:v>55.9</c:v>
                </c:pt>
                <c:pt idx="20">
                  <c:v>67.400000000000006</c:v>
                </c:pt>
                <c:pt idx="21">
                  <c:v>68.837500000000006</c:v>
                </c:pt>
                <c:pt idx="22">
                  <c:v>67.774999999999991</c:v>
                </c:pt>
                <c:pt idx="23">
                  <c:v>67.462499999999991</c:v>
                </c:pt>
                <c:pt idx="24">
                  <c:v>66.8</c:v>
                </c:pt>
                <c:pt idx="25">
                  <c:v>72.599999999999994</c:v>
                </c:pt>
                <c:pt idx="26">
                  <c:v>74.099999999999994</c:v>
                </c:pt>
                <c:pt idx="27">
                  <c:v>73.875</c:v>
                </c:pt>
                <c:pt idx="28">
                  <c:v>73.125</c:v>
                </c:pt>
                <c:pt idx="29">
                  <c:v>71.012500000000003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07-472D-83BC-C30189E5E737}"/>
            </c:ext>
          </c:extLst>
        </c:ser>
        <c:ser>
          <c:idx val="3"/>
          <c:order val="3"/>
          <c:tx>
            <c:strRef>
              <c:f>'[1]Avgs no fails Accuracy no VMS'!$G$147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VMS'!$G$148:$G$177</c:f>
              <c:numCache>
                <c:formatCode>General</c:formatCode>
                <c:ptCount val="30"/>
                <c:pt idx="0">
                  <c:v>5.2444444444444445</c:v>
                </c:pt>
                <c:pt idx="1">
                  <c:v>5.5333333333333332</c:v>
                </c:pt>
                <c:pt idx="2">
                  <c:v>5.6</c:v>
                </c:pt>
                <c:pt idx="3">
                  <c:v>5.5</c:v>
                </c:pt>
                <c:pt idx="4">
                  <c:v>5.655555555555555</c:v>
                </c:pt>
                <c:pt idx="5">
                  <c:v>51.06666666666667</c:v>
                </c:pt>
                <c:pt idx="6">
                  <c:v>51.31111111111111</c:v>
                </c:pt>
                <c:pt idx="7">
                  <c:v>51.688888888888897</c:v>
                </c:pt>
                <c:pt idx="8">
                  <c:v>51.444444444444443</c:v>
                </c:pt>
                <c:pt idx="9">
                  <c:v>50.544444444444444</c:v>
                </c:pt>
                <c:pt idx="10">
                  <c:v>54.288888888888891</c:v>
                </c:pt>
                <c:pt idx="11">
                  <c:v>54.266666666666673</c:v>
                </c:pt>
                <c:pt idx="12">
                  <c:v>54.944444444444443</c:v>
                </c:pt>
                <c:pt idx="13">
                  <c:v>55.155555555555559</c:v>
                </c:pt>
                <c:pt idx="14">
                  <c:v>54.811111111111103</c:v>
                </c:pt>
                <c:pt idx="15">
                  <c:v>66.212499999999991</c:v>
                </c:pt>
                <c:pt idx="16">
                  <c:v>66.112499999999997</c:v>
                </c:pt>
                <c:pt idx="17">
                  <c:v>65.825000000000003</c:v>
                </c:pt>
                <c:pt idx="18">
                  <c:v>65.3</c:v>
                </c:pt>
                <c:pt idx="19">
                  <c:v>64.162499999999994</c:v>
                </c:pt>
                <c:pt idx="20">
                  <c:v>65.714285714285722</c:v>
                </c:pt>
                <c:pt idx="21">
                  <c:v>67.414285714285711</c:v>
                </c:pt>
                <c:pt idx="22">
                  <c:v>66.95714285714287</c:v>
                </c:pt>
                <c:pt idx="23">
                  <c:v>67.400000000000006</c:v>
                </c:pt>
                <c:pt idx="24">
                  <c:v>67.028571428571439</c:v>
                </c:pt>
                <c:pt idx="25">
                  <c:v>65.671428571428564</c:v>
                </c:pt>
                <c:pt idx="26">
                  <c:v>66.871428571428567</c:v>
                </c:pt>
                <c:pt idx="27">
                  <c:v>67.48571428571428</c:v>
                </c:pt>
                <c:pt idx="28">
                  <c:v>65.657142857142873</c:v>
                </c:pt>
                <c:pt idx="29">
                  <c:v>63.985714285714288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07-472D-83BC-C30189E5E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 no VMS'!$D$183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VMS'!$D$184:$D$213</c:f>
              <c:numCache>
                <c:formatCode>General</c:formatCode>
                <c:ptCount val="30"/>
                <c:pt idx="0">
                  <c:v>39.675000000000004</c:v>
                </c:pt>
                <c:pt idx="1">
                  <c:v>38.487500000000004</c:v>
                </c:pt>
                <c:pt idx="2">
                  <c:v>37.91375</c:v>
                </c:pt>
                <c:pt idx="3">
                  <c:v>38.362499999999997</c:v>
                </c:pt>
                <c:pt idx="4">
                  <c:v>36.737499999999997</c:v>
                </c:pt>
                <c:pt idx="5">
                  <c:v>48.3</c:v>
                </c:pt>
                <c:pt idx="6">
                  <c:v>47.94</c:v>
                </c:pt>
                <c:pt idx="7">
                  <c:v>48.212500000000006</c:v>
                </c:pt>
                <c:pt idx="8">
                  <c:v>46.512500000000003</c:v>
                </c:pt>
                <c:pt idx="9">
                  <c:v>44.995000000000012</c:v>
                </c:pt>
                <c:pt idx="10">
                  <c:v>49.15</c:v>
                </c:pt>
                <c:pt idx="11">
                  <c:v>50.76250000000001</c:v>
                </c:pt>
                <c:pt idx="12">
                  <c:v>50.634999999999998</c:v>
                </c:pt>
                <c:pt idx="13">
                  <c:v>49.8</c:v>
                </c:pt>
                <c:pt idx="14">
                  <c:v>48.462499999999999</c:v>
                </c:pt>
                <c:pt idx="15">
                  <c:v>50.962500000000006</c:v>
                </c:pt>
                <c:pt idx="16">
                  <c:v>54.837499999999999</c:v>
                </c:pt>
                <c:pt idx="17">
                  <c:v>54.550000000000004</c:v>
                </c:pt>
                <c:pt idx="18">
                  <c:v>51.749999999999993</c:v>
                </c:pt>
                <c:pt idx="19">
                  <c:v>48.037500000000001</c:v>
                </c:pt>
                <c:pt idx="20">
                  <c:v>54.385714285714293</c:v>
                </c:pt>
                <c:pt idx="21">
                  <c:v>59.042857142857144</c:v>
                </c:pt>
                <c:pt idx="22">
                  <c:v>58.68571428571429</c:v>
                </c:pt>
                <c:pt idx="23">
                  <c:v>54.814285714285724</c:v>
                </c:pt>
                <c:pt idx="24">
                  <c:v>52.057142857142864</c:v>
                </c:pt>
                <c:pt idx="25">
                  <c:v>62.616666666666667</c:v>
                </c:pt>
                <c:pt idx="26">
                  <c:v>64.099999999999994</c:v>
                </c:pt>
                <c:pt idx="27">
                  <c:v>63.533333333333339</c:v>
                </c:pt>
                <c:pt idx="28">
                  <c:v>61.333333333333336</c:v>
                </c:pt>
                <c:pt idx="29">
                  <c:v>57.004999999999995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92-4895-A5B1-072B898758E2}"/>
            </c:ext>
          </c:extLst>
        </c:ser>
        <c:ser>
          <c:idx val="1"/>
          <c:order val="1"/>
          <c:tx>
            <c:strRef>
              <c:f>'[1]Avgs no fails Accuracy no VMS'!$E$183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VMS'!$E$184:$E$213</c:f>
              <c:numCache>
                <c:formatCode>General</c:formatCode>
                <c:ptCount val="30"/>
                <c:pt idx="0">
                  <c:v>52.537500000000001</c:v>
                </c:pt>
                <c:pt idx="1">
                  <c:v>51.462499999999999</c:v>
                </c:pt>
                <c:pt idx="2">
                  <c:v>51.512500000000003</c:v>
                </c:pt>
                <c:pt idx="3">
                  <c:v>49.824999999999996</c:v>
                </c:pt>
                <c:pt idx="4">
                  <c:v>48.050000000000004</c:v>
                </c:pt>
                <c:pt idx="5">
                  <c:v>68.912500000000009</c:v>
                </c:pt>
                <c:pt idx="6">
                  <c:v>63.388750000000002</c:v>
                </c:pt>
                <c:pt idx="7">
                  <c:v>62.537500000000001</c:v>
                </c:pt>
                <c:pt idx="8">
                  <c:v>60.35</c:v>
                </c:pt>
                <c:pt idx="9">
                  <c:v>56.162499999999994</c:v>
                </c:pt>
                <c:pt idx="10">
                  <c:v>69.387500000000003</c:v>
                </c:pt>
                <c:pt idx="11">
                  <c:v>65.425000000000011</c:v>
                </c:pt>
                <c:pt idx="12">
                  <c:v>62.449999999999996</c:v>
                </c:pt>
                <c:pt idx="13">
                  <c:v>60.45</c:v>
                </c:pt>
                <c:pt idx="14">
                  <c:v>56.199999999999989</c:v>
                </c:pt>
                <c:pt idx="15">
                  <c:v>69.099999999999994</c:v>
                </c:pt>
                <c:pt idx="16">
                  <c:v>64.712500000000006</c:v>
                </c:pt>
                <c:pt idx="17">
                  <c:v>62.087499999999999</c:v>
                </c:pt>
                <c:pt idx="18">
                  <c:v>59.237499999999997</c:v>
                </c:pt>
                <c:pt idx="19">
                  <c:v>55.087499999999991</c:v>
                </c:pt>
                <c:pt idx="20">
                  <c:v>71.54285714285713</c:v>
                </c:pt>
                <c:pt idx="21">
                  <c:v>66.885714285714286</c:v>
                </c:pt>
                <c:pt idx="22">
                  <c:v>63.171428571428571</c:v>
                </c:pt>
                <c:pt idx="23">
                  <c:v>60.142857142857146</c:v>
                </c:pt>
                <c:pt idx="24">
                  <c:v>55.241428571428564</c:v>
                </c:pt>
                <c:pt idx="25">
                  <c:v>72.066666666666663</c:v>
                </c:pt>
                <c:pt idx="26">
                  <c:v>65.713333333333324</c:v>
                </c:pt>
                <c:pt idx="27">
                  <c:v>62.56666666666667</c:v>
                </c:pt>
                <c:pt idx="28">
                  <c:v>59.066666666666663</c:v>
                </c:pt>
                <c:pt idx="29">
                  <c:v>53.083333333333336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92-4895-A5B1-072B898758E2}"/>
            </c:ext>
          </c:extLst>
        </c:ser>
        <c:ser>
          <c:idx val="2"/>
          <c:order val="2"/>
          <c:tx>
            <c:strRef>
              <c:f>'[1]Avgs no fails Accuracy no VMS'!$F$183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VMS'!$F$184:$F$213</c:f>
              <c:numCache>
                <c:formatCode>General</c:formatCode>
                <c:ptCount val="30"/>
                <c:pt idx="0">
                  <c:v>49.912500000000001</c:v>
                </c:pt>
                <c:pt idx="1">
                  <c:v>50.199999999999996</c:v>
                </c:pt>
                <c:pt idx="2">
                  <c:v>48.9375</c:v>
                </c:pt>
                <c:pt idx="3">
                  <c:v>48.375</c:v>
                </c:pt>
                <c:pt idx="4">
                  <c:v>47.962499999999999</c:v>
                </c:pt>
                <c:pt idx="5">
                  <c:v>52.612500000000004</c:v>
                </c:pt>
                <c:pt idx="6">
                  <c:v>46.074999999999996</c:v>
                </c:pt>
                <c:pt idx="7">
                  <c:v>46.650000000000006</c:v>
                </c:pt>
                <c:pt idx="8">
                  <c:v>45.050000000000004</c:v>
                </c:pt>
                <c:pt idx="9">
                  <c:v>42.1875</c:v>
                </c:pt>
                <c:pt idx="10">
                  <c:v>51.5</c:v>
                </c:pt>
                <c:pt idx="11">
                  <c:v>50.537499999999994</c:v>
                </c:pt>
                <c:pt idx="12">
                  <c:v>50.212499999999999</c:v>
                </c:pt>
                <c:pt idx="13">
                  <c:v>48.750000000000007</c:v>
                </c:pt>
                <c:pt idx="14">
                  <c:v>45.650000000000006</c:v>
                </c:pt>
                <c:pt idx="15">
                  <c:v>52.5625</c:v>
                </c:pt>
                <c:pt idx="16">
                  <c:v>51.887499999999996</c:v>
                </c:pt>
                <c:pt idx="17">
                  <c:v>51.074999999999996</c:v>
                </c:pt>
                <c:pt idx="18">
                  <c:v>49.95000000000001</c:v>
                </c:pt>
                <c:pt idx="19">
                  <c:v>46.862500000000004</c:v>
                </c:pt>
                <c:pt idx="20">
                  <c:v>54.342857142857142</c:v>
                </c:pt>
                <c:pt idx="21">
                  <c:v>52.971428571428575</c:v>
                </c:pt>
                <c:pt idx="22">
                  <c:v>52.657142857142858</c:v>
                </c:pt>
                <c:pt idx="23">
                  <c:v>50.028571428571425</c:v>
                </c:pt>
                <c:pt idx="24">
                  <c:v>45.085714285714289</c:v>
                </c:pt>
                <c:pt idx="25">
                  <c:v>54.65</c:v>
                </c:pt>
                <c:pt idx="26">
                  <c:v>52.966666666666669</c:v>
                </c:pt>
                <c:pt idx="27">
                  <c:v>52.866666666666667</c:v>
                </c:pt>
                <c:pt idx="28">
                  <c:v>51.816666666666663</c:v>
                </c:pt>
                <c:pt idx="29">
                  <c:v>47.633333333333326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92-4895-A5B1-072B898758E2}"/>
            </c:ext>
          </c:extLst>
        </c:ser>
        <c:ser>
          <c:idx val="3"/>
          <c:order val="3"/>
          <c:tx>
            <c:strRef>
              <c:f>'[1]Avgs no fails Accuracy no VMS'!$G$183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VMS'!$G$184:$G$213</c:f>
              <c:numCache>
                <c:formatCode>General</c:formatCode>
                <c:ptCount val="30"/>
                <c:pt idx="0">
                  <c:v>8.6666666666666661</c:v>
                </c:pt>
                <c:pt idx="1">
                  <c:v>8.9888888888888889</c:v>
                </c:pt>
                <c:pt idx="2">
                  <c:v>9.0444444444444443</c:v>
                </c:pt>
                <c:pt idx="3">
                  <c:v>9.0666666666666682</c:v>
                </c:pt>
                <c:pt idx="4">
                  <c:v>8.7555555555555546</c:v>
                </c:pt>
                <c:pt idx="5">
                  <c:v>36.999999999999993</c:v>
                </c:pt>
                <c:pt idx="6">
                  <c:v>37.18888888888889</c:v>
                </c:pt>
                <c:pt idx="7">
                  <c:v>36.300000000000004</c:v>
                </c:pt>
                <c:pt idx="8">
                  <c:v>35.444444444444436</c:v>
                </c:pt>
                <c:pt idx="9">
                  <c:v>33.966666666666661</c:v>
                </c:pt>
                <c:pt idx="10">
                  <c:v>39.122222222222227</c:v>
                </c:pt>
                <c:pt idx="11">
                  <c:v>37.56666666666667</c:v>
                </c:pt>
                <c:pt idx="12">
                  <c:v>36.6</c:v>
                </c:pt>
                <c:pt idx="13">
                  <c:v>35.900000000000006</c:v>
                </c:pt>
                <c:pt idx="14">
                  <c:v>34.211111111111116</c:v>
                </c:pt>
                <c:pt idx="15">
                  <c:v>53.820000000000007</c:v>
                </c:pt>
                <c:pt idx="16">
                  <c:v>51.679999999999993</c:v>
                </c:pt>
                <c:pt idx="17">
                  <c:v>50.12</c:v>
                </c:pt>
                <c:pt idx="18">
                  <c:v>48.519999999999996</c:v>
                </c:pt>
                <c:pt idx="19">
                  <c:v>47.08</c:v>
                </c:pt>
                <c:pt idx="20">
                  <c:v>49.366666666666667</c:v>
                </c:pt>
                <c:pt idx="21">
                  <c:v>49.733333333333327</c:v>
                </c:pt>
                <c:pt idx="22">
                  <c:v>45.699999999999996</c:v>
                </c:pt>
                <c:pt idx="23">
                  <c:v>46.5</c:v>
                </c:pt>
                <c:pt idx="24">
                  <c:v>43.6</c:v>
                </c:pt>
                <c:pt idx="25">
                  <c:v>60.4</c:v>
                </c:pt>
                <c:pt idx="26">
                  <c:v>55.4</c:v>
                </c:pt>
                <c:pt idx="27">
                  <c:v>57.4</c:v>
                </c:pt>
                <c:pt idx="28">
                  <c:v>54.4</c:v>
                </c:pt>
                <c:pt idx="29">
                  <c:v>55.8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92-4895-A5B1-072B89875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787186416926634"/>
          <c:h val="0.101133966244725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'[1]Avgs no fails Accuracy no VMS'!$D$219</c:f>
              <c:strCache>
                <c:ptCount val="1"/>
                <c:pt idx="0">
                  <c:v>GPT-4 Turbo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VMS'!$D$220:$D$249</c:f>
              <c:numCache>
                <c:formatCode>General</c:formatCode>
                <c:ptCount val="30"/>
                <c:pt idx="0">
                  <c:v>16.412500000000001</c:v>
                </c:pt>
                <c:pt idx="1">
                  <c:v>19.877500000000001</c:v>
                </c:pt>
                <c:pt idx="2">
                  <c:v>21.587499999999999</c:v>
                </c:pt>
                <c:pt idx="3">
                  <c:v>18.228750000000002</c:v>
                </c:pt>
                <c:pt idx="4">
                  <c:v>15.965</c:v>
                </c:pt>
                <c:pt idx="5">
                  <c:v>13.26</c:v>
                </c:pt>
                <c:pt idx="6">
                  <c:v>21.521249999999998</c:v>
                </c:pt>
                <c:pt idx="7">
                  <c:v>21.063749999999999</c:v>
                </c:pt>
                <c:pt idx="8">
                  <c:v>21.575000000000003</c:v>
                </c:pt>
                <c:pt idx="9">
                  <c:v>19.97</c:v>
                </c:pt>
                <c:pt idx="10">
                  <c:v>16.4725</c:v>
                </c:pt>
                <c:pt idx="11">
                  <c:v>17.8125</c:v>
                </c:pt>
                <c:pt idx="12">
                  <c:v>16.625</c:v>
                </c:pt>
                <c:pt idx="13">
                  <c:v>16.220000000000002</c:v>
                </c:pt>
                <c:pt idx="14">
                  <c:v>16.612500000000001</c:v>
                </c:pt>
                <c:pt idx="15">
                  <c:v>20.68571428571429</c:v>
                </c:pt>
                <c:pt idx="16">
                  <c:v>21.277142857142859</c:v>
                </c:pt>
                <c:pt idx="17">
                  <c:v>19.800000000000004</c:v>
                </c:pt>
                <c:pt idx="18">
                  <c:v>19.014285714285712</c:v>
                </c:pt>
                <c:pt idx="19">
                  <c:v>18.042857142857141</c:v>
                </c:pt>
                <c:pt idx="20">
                  <c:v>28.5</c:v>
                </c:pt>
                <c:pt idx="21">
                  <c:v>30.400000000000002</c:v>
                </c:pt>
                <c:pt idx="22">
                  <c:v>29.524999999999999</c:v>
                </c:pt>
                <c:pt idx="23">
                  <c:v>28.82</c:v>
                </c:pt>
                <c:pt idx="24">
                  <c:v>28.849999999999998</c:v>
                </c:pt>
                <c:pt idx="25">
                  <c:v>26.099999999999998</c:v>
                </c:pt>
                <c:pt idx="26">
                  <c:v>27.466666666666669</c:v>
                </c:pt>
                <c:pt idx="27">
                  <c:v>26.766666666666666</c:v>
                </c:pt>
                <c:pt idx="28">
                  <c:v>25.933333333333334</c:v>
                </c:pt>
                <c:pt idx="29">
                  <c:v>26.633333333333336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05-4856-A048-961CBC0BC2C6}"/>
            </c:ext>
          </c:extLst>
        </c:ser>
        <c:ser>
          <c:idx val="1"/>
          <c:order val="1"/>
          <c:tx>
            <c:strRef>
              <c:f>'[1]Avgs no fails Accuracy no VMS'!$E$219</c:f>
              <c:strCache>
                <c:ptCount val="1"/>
                <c:pt idx="0">
                  <c:v>GPT-4o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VMS'!$E$220:$E$249</c:f>
              <c:numCache>
                <c:formatCode>General</c:formatCode>
                <c:ptCount val="30"/>
                <c:pt idx="0">
                  <c:v>12.712500000000002</c:v>
                </c:pt>
                <c:pt idx="1">
                  <c:v>13.525</c:v>
                </c:pt>
                <c:pt idx="2">
                  <c:v>13.262500000000001</c:v>
                </c:pt>
                <c:pt idx="3">
                  <c:v>13.512500000000001</c:v>
                </c:pt>
                <c:pt idx="4">
                  <c:v>14.400000000000002</c:v>
                </c:pt>
                <c:pt idx="5">
                  <c:v>22.662499999999998</c:v>
                </c:pt>
                <c:pt idx="6">
                  <c:v>21.912499999999998</c:v>
                </c:pt>
                <c:pt idx="7">
                  <c:v>21.049999999999997</c:v>
                </c:pt>
                <c:pt idx="8">
                  <c:v>22.012499999999999</c:v>
                </c:pt>
                <c:pt idx="9">
                  <c:v>21.1875</c:v>
                </c:pt>
                <c:pt idx="10">
                  <c:v>27.150000000000002</c:v>
                </c:pt>
                <c:pt idx="11">
                  <c:v>26.624999999999996</c:v>
                </c:pt>
                <c:pt idx="12">
                  <c:v>26.412500000000001</c:v>
                </c:pt>
                <c:pt idx="13">
                  <c:v>26.65</c:v>
                </c:pt>
                <c:pt idx="14">
                  <c:v>26</c:v>
                </c:pt>
                <c:pt idx="15">
                  <c:v>33.225000000000001</c:v>
                </c:pt>
                <c:pt idx="16">
                  <c:v>32.85</c:v>
                </c:pt>
                <c:pt idx="17">
                  <c:v>31.667499999999997</c:v>
                </c:pt>
                <c:pt idx="18">
                  <c:v>31.512499999999996</c:v>
                </c:pt>
                <c:pt idx="19">
                  <c:v>30.024999999999995</c:v>
                </c:pt>
                <c:pt idx="20">
                  <c:v>41.449999999999996</c:v>
                </c:pt>
                <c:pt idx="21">
                  <c:v>39.660000000000004</c:v>
                </c:pt>
                <c:pt idx="22">
                  <c:v>37.42</c:v>
                </c:pt>
                <c:pt idx="23">
                  <c:v>36.445999999999998</c:v>
                </c:pt>
                <c:pt idx="24">
                  <c:v>35.1</c:v>
                </c:pt>
                <c:pt idx="25">
                  <c:v>32.733333333333334</c:v>
                </c:pt>
                <c:pt idx="26">
                  <c:v>28.566666666666666</c:v>
                </c:pt>
                <c:pt idx="27">
                  <c:v>28.599999999999998</c:v>
                </c:pt>
                <c:pt idx="28">
                  <c:v>26.566666666666666</c:v>
                </c:pt>
                <c:pt idx="29">
                  <c:v>24.400000000000002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05-4856-A048-961CBC0BC2C6}"/>
            </c:ext>
          </c:extLst>
        </c:ser>
        <c:ser>
          <c:idx val="2"/>
          <c:order val="2"/>
          <c:tx>
            <c:strRef>
              <c:f>'[1]Avgs no fails Accuracy no VMS'!$F$219</c:f>
              <c:strCache>
                <c:ptCount val="1"/>
                <c:pt idx="0">
                  <c:v> Phi-3.5 MoE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VMS'!$F$220:$F$249</c:f>
              <c:numCache>
                <c:formatCode>General</c:formatCode>
                <c:ptCount val="30"/>
                <c:pt idx="0">
                  <c:v>20.212499999999999</c:v>
                </c:pt>
                <c:pt idx="1">
                  <c:v>21.024999999999999</c:v>
                </c:pt>
                <c:pt idx="2">
                  <c:v>20.450000000000003</c:v>
                </c:pt>
                <c:pt idx="3">
                  <c:v>20.625</c:v>
                </c:pt>
                <c:pt idx="4">
                  <c:v>20.925000000000001</c:v>
                </c:pt>
                <c:pt idx="5">
                  <c:v>33.125</c:v>
                </c:pt>
                <c:pt idx="6">
                  <c:v>32.449999999999996</c:v>
                </c:pt>
                <c:pt idx="7">
                  <c:v>31.887500000000003</c:v>
                </c:pt>
                <c:pt idx="8">
                  <c:v>31.524999999999999</c:v>
                </c:pt>
                <c:pt idx="9">
                  <c:v>30.762499999999999</c:v>
                </c:pt>
                <c:pt idx="10">
                  <c:v>30.1875</c:v>
                </c:pt>
                <c:pt idx="11">
                  <c:v>28.974999999999998</c:v>
                </c:pt>
                <c:pt idx="12">
                  <c:v>29.237499999999997</c:v>
                </c:pt>
                <c:pt idx="13">
                  <c:v>29.375</c:v>
                </c:pt>
                <c:pt idx="14">
                  <c:v>28.662500000000001</c:v>
                </c:pt>
                <c:pt idx="15">
                  <c:v>32.485714285714288</c:v>
                </c:pt>
                <c:pt idx="16">
                  <c:v>32.085714285714289</c:v>
                </c:pt>
                <c:pt idx="17">
                  <c:v>31.657142857142855</c:v>
                </c:pt>
                <c:pt idx="18">
                  <c:v>31.699999999999996</c:v>
                </c:pt>
                <c:pt idx="19">
                  <c:v>30.928571428571427</c:v>
                </c:pt>
                <c:pt idx="20">
                  <c:v>26.425000000000001</c:v>
                </c:pt>
                <c:pt idx="21">
                  <c:v>26.125</c:v>
                </c:pt>
                <c:pt idx="22">
                  <c:v>28.025000000000002</c:v>
                </c:pt>
                <c:pt idx="23">
                  <c:v>25.824999999999999</c:v>
                </c:pt>
                <c:pt idx="24">
                  <c:v>26.85</c:v>
                </c:pt>
                <c:pt idx="25">
                  <c:v>22</c:v>
                </c:pt>
                <c:pt idx="26">
                  <c:v>22.5</c:v>
                </c:pt>
                <c:pt idx="27">
                  <c:v>23.9</c:v>
                </c:pt>
                <c:pt idx="28">
                  <c:v>22.35</c:v>
                </c:pt>
                <c:pt idx="29">
                  <c:v>21.55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205-4856-A048-961CBC0BC2C6}"/>
            </c:ext>
          </c:extLst>
        </c:ser>
        <c:ser>
          <c:idx val="3"/>
          <c:order val="3"/>
          <c:tx>
            <c:strRef>
              <c:f>'[1]Avgs no fails Accuracy no VMS'!$G$219</c:f>
              <c:strCache>
                <c:ptCount val="1"/>
                <c:pt idx="0">
                  <c:v>Mixtral 7x8B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'[1]Avgs no fails Accuracy no VMS'!$H$220:$H$249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'[1]Avgs no fails Accuracy no VMS'!$G$220:$G$249</c:f>
              <c:numCache>
                <c:formatCode>General</c:formatCode>
                <c:ptCount val="30"/>
                <c:pt idx="0">
                  <c:v>13.833333333333336</c:v>
                </c:pt>
                <c:pt idx="1">
                  <c:v>13.600000000000001</c:v>
                </c:pt>
                <c:pt idx="2">
                  <c:v>13.433333333333334</c:v>
                </c:pt>
                <c:pt idx="3">
                  <c:v>13.222222222222221</c:v>
                </c:pt>
                <c:pt idx="4">
                  <c:v>13.122222222222224</c:v>
                </c:pt>
                <c:pt idx="5">
                  <c:v>26.955555555555559</c:v>
                </c:pt>
                <c:pt idx="6">
                  <c:v>27.411111111111111</c:v>
                </c:pt>
                <c:pt idx="7">
                  <c:v>27.188888888888883</c:v>
                </c:pt>
                <c:pt idx="8">
                  <c:v>27.355555555555554</c:v>
                </c:pt>
                <c:pt idx="9">
                  <c:v>27.511111111111109</c:v>
                </c:pt>
                <c:pt idx="10">
                  <c:v>19.999999999999996</c:v>
                </c:pt>
                <c:pt idx="11">
                  <c:v>19.677777777777777</c:v>
                </c:pt>
                <c:pt idx="12">
                  <c:v>19.744444444444444</c:v>
                </c:pt>
                <c:pt idx="13">
                  <c:v>19.600000000000001</c:v>
                </c:pt>
                <c:pt idx="14">
                  <c:v>19.611111111111111</c:v>
                </c:pt>
                <c:pt idx="15">
                  <c:v>24.175000000000001</c:v>
                </c:pt>
                <c:pt idx="16">
                  <c:v>24.724999999999998</c:v>
                </c:pt>
                <c:pt idx="17">
                  <c:v>25</c:v>
                </c:pt>
                <c:pt idx="18">
                  <c:v>25.125</c:v>
                </c:pt>
                <c:pt idx="19">
                  <c:v>33.4</c:v>
                </c:pt>
                <c:pt idx="20">
                  <c:v>23.8</c:v>
                </c:pt>
                <c:pt idx="21">
                  <c:v>23.799999999999997</c:v>
                </c:pt>
                <c:pt idx="22">
                  <c:v>25.15</c:v>
                </c:pt>
                <c:pt idx="23">
                  <c:v>22.3</c:v>
                </c:pt>
                <c:pt idx="24">
                  <c:v>23.75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05-4856-A048-961CBC0BC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89999994426521068"/>
          <c:h val="4.73890410437909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(Modus Ponens)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Accuracy'!$D$4:$D$33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20.964444444444446</c:v>
                </c:pt>
                <c:pt idx="6">
                  <c:v>20.696666666666665</c:v>
                </c:pt>
                <c:pt idx="7">
                  <c:v>22.35</c:v>
                </c:pt>
                <c:pt idx="8">
                  <c:v>21.900000000000002</c:v>
                </c:pt>
                <c:pt idx="9">
                  <c:v>20.28222222222222</c:v>
                </c:pt>
                <c:pt idx="10">
                  <c:v>35.143333333333331</c:v>
                </c:pt>
                <c:pt idx="11">
                  <c:v>39.243333333333332</c:v>
                </c:pt>
                <c:pt idx="12">
                  <c:v>34.958888888888886</c:v>
                </c:pt>
                <c:pt idx="13">
                  <c:v>41.457777777777778</c:v>
                </c:pt>
                <c:pt idx="14">
                  <c:v>46.73555555555555</c:v>
                </c:pt>
                <c:pt idx="15">
                  <c:v>57.573333333333331</c:v>
                </c:pt>
                <c:pt idx="16">
                  <c:v>57.284444444444439</c:v>
                </c:pt>
                <c:pt idx="17">
                  <c:v>58.877777777777773</c:v>
                </c:pt>
                <c:pt idx="18">
                  <c:v>57.965555555555547</c:v>
                </c:pt>
                <c:pt idx="19">
                  <c:v>57.584444444444458</c:v>
                </c:pt>
                <c:pt idx="20">
                  <c:v>61.332222222222221</c:v>
                </c:pt>
                <c:pt idx="21">
                  <c:v>62.230000000000018</c:v>
                </c:pt>
                <c:pt idx="22">
                  <c:v>62.045555555555552</c:v>
                </c:pt>
                <c:pt idx="23">
                  <c:v>61.001111111111122</c:v>
                </c:pt>
                <c:pt idx="24">
                  <c:v>60.605555555555547</c:v>
                </c:pt>
                <c:pt idx="25">
                  <c:v>63.447777777777773</c:v>
                </c:pt>
                <c:pt idx="26">
                  <c:v>63.345555555555556</c:v>
                </c:pt>
                <c:pt idx="27">
                  <c:v>64.144444444444446</c:v>
                </c:pt>
                <c:pt idx="28">
                  <c:v>63.192222222222227</c:v>
                </c:pt>
                <c:pt idx="29">
                  <c:v>63.158888888888882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C-4F22-B114-758F352E0EBA}"/>
            </c:ext>
          </c:extLst>
        </c:ser>
        <c:ser>
          <c:idx val="1"/>
          <c:order val="1"/>
          <c:tx>
            <c:strRef>
              <c:f>'Averages Accuracy'!$E$3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Accuracy'!$E$4:$E$33</c:f>
              <c:numCache>
                <c:formatCode>General</c:formatCode>
                <c:ptCount val="30"/>
                <c:pt idx="0">
                  <c:v>25.885555555555555</c:v>
                </c:pt>
                <c:pt idx="1">
                  <c:v>23.646666666666665</c:v>
                </c:pt>
                <c:pt idx="2">
                  <c:v>23.725555555555555</c:v>
                </c:pt>
                <c:pt idx="3">
                  <c:v>23.138888888888889</c:v>
                </c:pt>
                <c:pt idx="4">
                  <c:v>22.880000000000003</c:v>
                </c:pt>
                <c:pt idx="5">
                  <c:v>42.285555555555561</c:v>
                </c:pt>
                <c:pt idx="6">
                  <c:v>40.734444444444442</c:v>
                </c:pt>
                <c:pt idx="7">
                  <c:v>40.434444444444445</c:v>
                </c:pt>
                <c:pt idx="8">
                  <c:v>39.562222222222232</c:v>
                </c:pt>
                <c:pt idx="9">
                  <c:v>39.233333333333334</c:v>
                </c:pt>
                <c:pt idx="10">
                  <c:v>52.691111111111105</c:v>
                </c:pt>
                <c:pt idx="11">
                  <c:v>51.922222222222217</c:v>
                </c:pt>
                <c:pt idx="12">
                  <c:v>52.739999999999995</c:v>
                </c:pt>
                <c:pt idx="13">
                  <c:v>51.645555555555546</c:v>
                </c:pt>
                <c:pt idx="14">
                  <c:v>53.3</c:v>
                </c:pt>
                <c:pt idx="15">
                  <c:v>55.446666666666665</c:v>
                </c:pt>
                <c:pt idx="16">
                  <c:v>56.162222222222219</c:v>
                </c:pt>
                <c:pt idx="17">
                  <c:v>55.495555555555555</c:v>
                </c:pt>
                <c:pt idx="18">
                  <c:v>54.786666666666669</c:v>
                </c:pt>
                <c:pt idx="19">
                  <c:v>55.335555555555544</c:v>
                </c:pt>
                <c:pt idx="20">
                  <c:v>62.484444444444435</c:v>
                </c:pt>
                <c:pt idx="21">
                  <c:v>63.164444444444449</c:v>
                </c:pt>
                <c:pt idx="22">
                  <c:v>61.731111111111119</c:v>
                </c:pt>
                <c:pt idx="23">
                  <c:v>61.454444444444448</c:v>
                </c:pt>
                <c:pt idx="24">
                  <c:v>61.143333333333331</c:v>
                </c:pt>
                <c:pt idx="25">
                  <c:v>65.013333333333335</c:v>
                </c:pt>
                <c:pt idx="26">
                  <c:v>64.34</c:v>
                </c:pt>
                <c:pt idx="27">
                  <c:v>63.82</c:v>
                </c:pt>
                <c:pt idx="28">
                  <c:v>62.803333333333335</c:v>
                </c:pt>
                <c:pt idx="29">
                  <c:v>61.842222222222212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C-4F22-B114-758F352E0EBA}"/>
            </c:ext>
          </c:extLst>
        </c:ser>
        <c:ser>
          <c:idx val="2"/>
          <c:order val="2"/>
          <c:tx>
            <c:strRef>
              <c:f>'Averages Accuracy'!$F$3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Accuracy'!$F$4:$F$33</c:f>
              <c:numCache>
                <c:formatCode>General</c:formatCode>
                <c:ptCount val="30"/>
                <c:pt idx="0">
                  <c:v>44.074444444444445</c:v>
                </c:pt>
                <c:pt idx="1">
                  <c:v>44.175555555555555</c:v>
                </c:pt>
                <c:pt idx="2">
                  <c:v>43.26</c:v>
                </c:pt>
                <c:pt idx="3">
                  <c:v>42.617777777777775</c:v>
                </c:pt>
                <c:pt idx="4">
                  <c:v>42.125555555555557</c:v>
                </c:pt>
                <c:pt idx="5">
                  <c:v>47.942222222222227</c:v>
                </c:pt>
                <c:pt idx="6">
                  <c:v>47.322222222222223</c:v>
                </c:pt>
                <c:pt idx="7">
                  <c:v>46.164444444444449</c:v>
                </c:pt>
                <c:pt idx="8">
                  <c:v>45.806666666666665</c:v>
                </c:pt>
                <c:pt idx="9">
                  <c:v>44.822222222222216</c:v>
                </c:pt>
                <c:pt idx="10">
                  <c:v>52.75</c:v>
                </c:pt>
                <c:pt idx="11">
                  <c:v>51.538888888888884</c:v>
                </c:pt>
                <c:pt idx="12">
                  <c:v>52.354444444444439</c:v>
                </c:pt>
                <c:pt idx="13">
                  <c:v>50.278888888888886</c:v>
                </c:pt>
                <c:pt idx="14">
                  <c:v>50.073333333333331</c:v>
                </c:pt>
                <c:pt idx="15">
                  <c:v>57.017777777777788</c:v>
                </c:pt>
                <c:pt idx="16">
                  <c:v>55.656666666666666</c:v>
                </c:pt>
                <c:pt idx="17">
                  <c:v>55.978888888888882</c:v>
                </c:pt>
                <c:pt idx="18">
                  <c:v>55.932222222222222</c:v>
                </c:pt>
                <c:pt idx="19">
                  <c:v>55.165555555555557</c:v>
                </c:pt>
                <c:pt idx="20">
                  <c:v>61.322222222222223</c:v>
                </c:pt>
                <c:pt idx="21">
                  <c:v>63.72</c:v>
                </c:pt>
                <c:pt idx="22">
                  <c:v>62.393333333333331</c:v>
                </c:pt>
                <c:pt idx="23">
                  <c:v>62.81666666666667</c:v>
                </c:pt>
                <c:pt idx="24">
                  <c:v>61.923333333333325</c:v>
                </c:pt>
                <c:pt idx="25">
                  <c:v>64.531111111111116</c:v>
                </c:pt>
                <c:pt idx="26">
                  <c:v>64.961111111111123</c:v>
                </c:pt>
                <c:pt idx="27">
                  <c:v>64.62777777777778</c:v>
                </c:pt>
                <c:pt idx="28">
                  <c:v>64.032222222222231</c:v>
                </c:pt>
                <c:pt idx="29">
                  <c:v>62.782222222222217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C-4F22-B114-758F352E0EBA}"/>
            </c:ext>
          </c:extLst>
        </c:ser>
        <c:ser>
          <c:idx val="3"/>
          <c:order val="3"/>
          <c:tx>
            <c:strRef>
              <c:f>'Averages Accuracy'!$G$3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Accuracy'!$H$4:$H$33</c:f>
              <c:strCache>
                <c:ptCount val="30"/>
                <c:pt idx="0">
                  <c:v>2 (δ=0)</c:v>
                </c:pt>
                <c:pt idx="1">
                  <c:v>2 (δ=0.2)</c:v>
                </c:pt>
                <c:pt idx="2">
                  <c:v>2 (δ=0.45)</c:v>
                </c:pt>
                <c:pt idx="3">
                  <c:v>2 (δ=0.65)</c:v>
                </c:pt>
                <c:pt idx="4">
                  <c:v>2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Accuracy'!$G$4:$G$33</c:f>
              <c:numCache>
                <c:formatCode>General</c:formatCode>
                <c:ptCount val="30"/>
                <c:pt idx="0">
                  <c:v>39.924444444444447</c:v>
                </c:pt>
                <c:pt idx="1">
                  <c:v>40.507777777777775</c:v>
                </c:pt>
                <c:pt idx="2">
                  <c:v>39.515555555555551</c:v>
                </c:pt>
                <c:pt idx="3">
                  <c:v>38.707777777777778</c:v>
                </c:pt>
                <c:pt idx="4">
                  <c:v>39.354444444444439</c:v>
                </c:pt>
                <c:pt idx="5">
                  <c:v>47.268888888888881</c:v>
                </c:pt>
                <c:pt idx="6">
                  <c:v>46.918888888888894</c:v>
                </c:pt>
                <c:pt idx="7">
                  <c:v>47.084444444444443</c:v>
                </c:pt>
                <c:pt idx="8">
                  <c:v>46.431111111111115</c:v>
                </c:pt>
                <c:pt idx="9">
                  <c:v>46.553333333333335</c:v>
                </c:pt>
                <c:pt idx="10">
                  <c:v>47.103333333333332</c:v>
                </c:pt>
                <c:pt idx="11">
                  <c:v>47.25888888888889</c:v>
                </c:pt>
                <c:pt idx="12">
                  <c:v>48.515555555555551</c:v>
                </c:pt>
                <c:pt idx="13">
                  <c:v>47.496666666666655</c:v>
                </c:pt>
                <c:pt idx="14">
                  <c:v>47.138888888888893</c:v>
                </c:pt>
                <c:pt idx="15">
                  <c:v>55.332222222222221</c:v>
                </c:pt>
                <c:pt idx="16">
                  <c:v>54.687777777777775</c:v>
                </c:pt>
                <c:pt idx="17">
                  <c:v>53.956666666666671</c:v>
                </c:pt>
                <c:pt idx="18">
                  <c:v>54.121111111111112</c:v>
                </c:pt>
                <c:pt idx="19">
                  <c:v>53.083333333333336</c:v>
                </c:pt>
                <c:pt idx="20">
                  <c:v>50.091111111111111</c:v>
                </c:pt>
                <c:pt idx="21">
                  <c:v>51.805555555555557</c:v>
                </c:pt>
                <c:pt idx="22">
                  <c:v>51.57</c:v>
                </c:pt>
                <c:pt idx="23">
                  <c:v>51.435555555555567</c:v>
                </c:pt>
                <c:pt idx="24">
                  <c:v>50.353333333333332</c:v>
                </c:pt>
                <c:pt idx="25">
                  <c:v>52.461111111111116</c:v>
                </c:pt>
                <c:pt idx="26">
                  <c:v>53.682222222222222</c:v>
                </c:pt>
                <c:pt idx="27">
                  <c:v>53.935555555555567</c:v>
                </c:pt>
                <c:pt idx="28">
                  <c:v>52.633333333333333</c:v>
                </c:pt>
                <c:pt idx="29">
                  <c:v>51.555555555555557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2C-4F22-B114-758F352E0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Description)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Accuracy'!$D$39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Accuracy'!$D$40:$D$69</c:f>
              <c:numCache>
                <c:formatCode>General</c:formatCode>
                <c:ptCount val="30"/>
                <c:pt idx="0">
                  <c:v>48.276666666666664</c:v>
                </c:pt>
                <c:pt idx="1">
                  <c:v>46.662222222222226</c:v>
                </c:pt>
                <c:pt idx="2">
                  <c:v>49.87222222222222</c:v>
                </c:pt>
                <c:pt idx="3">
                  <c:v>47.36</c:v>
                </c:pt>
                <c:pt idx="4">
                  <c:v>46.191111111111105</c:v>
                </c:pt>
                <c:pt idx="5">
                  <c:v>57.21</c:v>
                </c:pt>
                <c:pt idx="6">
                  <c:v>57.191111111111098</c:v>
                </c:pt>
                <c:pt idx="7">
                  <c:v>56.596666666666664</c:v>
                </c:pt>
                <c:pt idx="8">
                  <c:v>55.368888888888897</c:v>
                </c:pt>
                <c:pt idx="9">
                  <c:v>54.632222222222218</c:v>
                </c:pt>
                <c:pt idx="10">
                  <c:v>55.883333333333333</c:v>
                </c:pt>
                <c:pt idx="11">
                  <c:v>54.20000000000001</c:v>
                </c:pt>
                <c:pt idx="12">
                  <c:v>54.317777777777778</c:v>
                </c:pt>
                <c:pt idx="13">
                  <c:v>53.907777777777781</c:v>
                </c:pt>
                <c:pt idx="14">
                  <c:v>54.434444444444438</c:v>
                </c:pt>
                <c:pt idx="15">
                  <c:v>59.934444444444438</c:v>
                </c:pt>
                <c:pt idx="16">
                  <c:v>58.751111111111101</c:v>
                </c:pt>
                <c:pt idx="17">
                  <c:v>60.071111111111108</c:v>
                </c:pt>
                <c:pt idx="18">
                  <c:v>58.983333333333334</c:v>
                </c:pt>
                <c:pt idx="19">
                  <c:v>59.672222222222217</c:v>
                </c:pt>
                <c:pt idx="20">
                  <c:v>65.311111111111117</c:v>
                </c:pt>
                <c:pt idx="21">
                  <c:v>63.576666666666661</c:v>
                </c:pt>
                <c:pt idx="22">
                  <c:v>64.36999999999999</c:v>
                </c:pt>
                <c:pt idx="23">
                  <c:v>64.012222222222221</c:v>
                </c:pt>
                <c:pt idx="24">
                  <c:v>62.699999999999996</c:v>
                </c:pt>
                <c:pt idx="25">
                  <c:v>67.540000000000006</c:v>
                </c:pt>
                <c:pt idx="26">
                  <c:v>65.797777777777767</c:v>
                </c:pt>
                <c:pt idx="27">
                  <c:v>65.09333333333332</c:v>
                </c:pt>
                <c:pt idx="28">
                  <c:v>65.811111111111117</c:v>
                </c:pt>
                <c:pt idx="29">
                  <c:v>63.941111111111113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E-450C-8E3B-D9D159B745BD}"/>
            </c:ext>
          </c:extLst>
        </c:ser>
        <c:ser>
          <c:idx val="1"/>
          <c:order val="1"/>
          <c:tx>
            <c:strRef>
              <c:f>'Averages Accuracy'!$E$39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Accuracy'!$E$40:$E$69</c:f>
              <c:numCache>
                <c:formatCode>General</c:formatCode>
                <c:ptCount val="30"/>
                <c:pt idx="0">
                  <c:v>56.776666666666671</c:v>
                </c:pt>
                <c:pt idx="1">
                  <c:v>55.154444444444444</c:v>
                </c:pt>
                <c:pt idx="2">
                  <c:v>54.976666666666659</c:v>
                </c:pt>
                <c:pt idx="3">
                  <c:v>53.972222222222214</c:v>
                </c:pt>
                <c:pt idx="4">
                  <c:v>52.407777777777781</c:v>
                </c:pt>
                <c:pt idx="5">
                  <c:v>56.355555555555561</c:v>
                </c:pt>
                <c:pt idx="6">
                  <c:v>55.63333333333334</c:v>
                </c:pt>
                <c:pt idx="7">
                  <c:v>55.944444444444443</c:v>
                </c:pt>
                <c:pt idx="8">
                  <c:v>55.388888888888893</c:v>
                </c:pt>
                <c:pt idx="9">
                  <c:v>54.111111111111114</c:v>
                </c:pt>
                <c:pt idx="10">
                  <c:v>57.477777777777774</c:v>
                </c:pt>
                <c:pt idx="11">
                  <c:v>56.011111111111106</c:v>
                </c:pt>
                <c:pt idx="12">
                  <c:v>55.266666666666666</c:v>
                </c:pt>
                <c:pt idx="13">
                  <c:v>54.955555555555549</c:v>
                </c:pt>
                <c:pt idx="14">
                  <c:v>53.199999999999996</c:v>
                </c:pt>
                <c:pt idx="15">
                  <c:v>56.333333333333336</c:v>
                </c:pt>
                <c:pt idx="16">
                  <c:v>55.366666666666674</c:v>
                </c:pt>
                <c:pt idx="17">
                  <c:v>54.133333333333333</c:v>
                </c:pt>
                <c:pt idx="18">
                  <c:v>54.144444444444453</c:v>
                </c:pt>
                <c:pt idx="19">
                  <c:v>53.588888888888889</c:v>
                </c:pt>
                <c:pt idx="20">
                  <c:v>60.755555555555553</c:v>
                </c:pt>
                <c:pt idx="21">
                  <c:v>59.411111111111104</c:v>
                </c:pt>
                <c:pt idx="22">
                  <c:v>58.455555555555549</c:v>
                </c:pt>
                <c:pt idx="23">
                  <c:v>57.133333333333326</c:v>
                </c:pt>
                <c:pt idx="24">
                  <c:v>56.222222222222221</c:v>
                </c:pt>
                <c:pt idx="25">
                  <c:v>62.93333333333333</c:v>
                </c:pt>
                <c:pt idx="26">
                  <c:v>61.722222222222221</c:v>
                </c:pt>
                <c:pt idx="27">
                  <c:v>60.422222222222231</c:v>
                </c:pt>
                <c:pt idx="28">
                  <c:v>60.077777777777769</c:v>
                </c:pt>
                <c:pt idx="29">
                  <c:v>59.355555555555561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FE-450C-8E3B-D9D159B745BD}"/>
            </c:ext>
          </c:extLst>
        </c:ser>
        <c:ser>
          <c:idx val="2"/>
          <c:order val="2"/>
          <c:tx>
            <c:strRef>
              <c:f>'Averages Accuracy'!$F$39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Accuracy'!$F$40:$F$69</c:f>
              <c:numCache>
                <c:formatCode>General</c:formatCode>
                <c:ptCount val="30"/>
                <c:pt idx="0">
                  <c:v>50.822222222222223</c:v>
                </c:pt>
                <c:pt idx="1">
                  <c:v>51.682222222222222</c:v>
                </c:pt>
                <c:pt idx="2">
                  <c:v>53.101111111111116</c:v>
                </c:pt>
                <c:pt idx="3">
                  <c:v>48.99111111111111</c:v>
                </c:pt>
                <c:pt idx="4">
                  <c:v>47.323333333333338</c:v>
                </c:pt>
                <c:pt idx="5">
                  <c:v>48.175555555555562</c:v>
                </c:pt>
                <c:pt idx="6">
                  <c:v>48.31666666666667</c:v>
                </c:pt>
                <c:pt idx="7">
                  <c:v>47.61</c:v>
                </c:pt>
                <c:pt idx="8">
                  <c:v>47.825555555555553</c:v>
                </c:pt>
                <c:pt idx="9">
                  <c:v>46.37777777777778</c:v>
                </c:pt>
                <c:pt idx="10">
                  <c:v>47.333333333333329</c:v>
                </c:pt>
                <c:pt idx="11">
                  <c:v>47.547777777777782</c:v>
                </c:pt>
                <c:pt idx="12">
                  <c:v>47.902222222222221</c:v>
                </c:pt>
                <c:pt idx="13">
                  <c:v>46.240000000000009</c:v>
                </c:pt>
                <c:pt idx="14">
                  <c:v>45.662222222222219</c:v>
                </c:pt>
                <c:pt idx="15">
                  <c:v>55.506666666666668</c:v>
                </c:pt>
                <c:pt idx="16">
                  <c:v>55.153333333333336</c:v>
                </c:pt>
                <c:pt idx="17">
                  <c:v>56.304444444444442</c:v>
                </c:pt>
                <c:pt idx="18">
                  <c:v>55.716666666666669</c:v>
                </c:pt>
                <c:pt idx="19">
                  <c:v>54.312222222222225</c:v>
                </c:pt>
                <c:pt idx="20">
                  <c:v>61.024444444444448</c:v>
                </c:pt>
                <c:pt idx="21">
                  <c:v>62.996666666666655</c:v>
                </c:pt>
                <c:pt idx="22">
                  <c:v>62.797777777777782</c:v>
                </c:pt>
                <c:pt idx="23">
                  <c:v>62.252222222222223</c:v>
                </c:pt>
                <c:pt idx="24">
                  <c:v>60.760000000000005</c:v>
                </c:pt>
                <c:pt idx="25">
                  <c:v>64.993333333333339</c:v>
                </c:pt>
                <c:pt idx="26">
                  <c:v>66.073333333333323</c:v>
                </c:pt>
                <c:pt idx="27">
                  <c:v>65.852222222222224</c:v>
                </c:pt>
                <c:pt idx="28">
                  <c:v>64.951111111111103</c:v>
                </c:pt>
                <c:pt idx="29">
                  <c:v>62.828888888888891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FE-450C-8E3B-D9D159B745BD}"/>
            </c:ext>
          </c:extLst>
        </c:ser>
        <c:ser>
          <c:idx val="3"/>
          <c:order val="3"/>
          <c:tx>
            <c:strRef>
              <c:f>'Averages Accuracy'!$G$39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Accuracy'!$H$40:$H$69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Accuracy'!$G$40:$G$69</c:f>
              <c:numCache>
                <c:formatCode>General</c:formatCode>
                <c:ptCount val="30"/>
                <c:pt idx="0">
                  <c:v>20.623333333333335</c:v>
                </c:pt>
                <c:pt idx="1">
                  <c:v>15.311111111111112</c:v>
                </c:pt>
                <c:pt idx="2">
                  <c:v>12.870000000000001</c:v>
                </c:pt>
                <c:pt idx="3">
                  <c:v>12.727777777777778</c:v>
                </c:pt>
                <c:pt idx="4">
                  <c:v>15.16</c:v>
                </c:pt>
                <c:pt idx="5">
                  <c:v>51.044444444444444</c:v>
                </c:pt>
                <c:pt idx="6">
                  <c:v>51.344444444444441</c:v>
                </c:pt>
                <c:pt idx="7">
                  <c:v>51.722222222222221</c:v>
                </c:pt>
                <c:pt idx="8">
                  <c:v>51.533333333333339</c:v>
                </c:pt>
                <c:pt idx="9">
                  <c:v>50.777777777777779</c:v>
                </c:pt>
                <c:pt idx="10">
                  <c:v>54.3</c:v>
                </c:pt>
                <c:pt idx="11">
                  <c:v>54.25555555555556</c:v>
                </c:pt>
                <c:pt idx="12">
                  <c:v>55.088888888888881</c:v>
                </c:pt>
                <c:pt idx="13">
                  <c:v>55.122222222222227</c:v>
                </c:pt>
                <c:pt idx="14">
                  <c:v>54.62222222222222</c:v>
                </c:pt>
                <c:pt idx="15">
                  <c:v>60.222222222222221</c:v>
                </c:pt>
                <c:pt idx="16">
                  <c:v>60.099999999999994</c:v>
                </c:pt>
                <c:pt idx="17">
                  <c:v>59.922222222222217</c:v>
                </c:pt>
                <c:pt idx="18">
                  <c:v>59.63333333333334</c:v>
                </c:pt>
                <c:pt idx="19">
                  <c:v>58.26666666666668</c:v>
                </c:pt>
                <c:pt idx="20">
                  <c:v>51.972222222222229</c:v>
                </c:pt>
                <c:pt idx="21">
                  <c:v>52.717777777777776</c:v>
                </c:pt>
                <c:pt idx="22">
                  <c:v>52.115555555555559</c:v>
                </c:pt>
                <c:pt idx="23">
                  <c:v>52.307777777777773</c:v>
                </c:pt>
                <c:pt idx="24">
                  <c:v>51.900000000000006</c:v>
                </c:pt>
                <c:pt idx="25">
                  <c:v>52.051111111111112</c:v>
                </c:pt>
                <c:pt idx="26">
                  <c:v>53.23</c:v>
                </c:pt>
                <c:pt idx="27">
                  <c:v>53.582222222222221</c:v>
                </c:pt>
                <c:pt idx="28">
                  <c:v>52.26</c:v>
                </c:pt>
                <c:pt idx="29">
                  <c:v>51.045555555555552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FE-450C-8E3B-D9D159B74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(With Direct Encoding)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Accuracy'!$D$75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Accuracy'!$D$76:$D$105</c:f>
              <c:numCache>
                <c:formatCode>General</c:formatCode>
                <c:ptCount val="30"/>
                <c:pt idx="0">
                  <c:v>55.638888888888879</c:v>
                </c:pt>
                <c:pt idx="1">
                  <c:v>52.74111111111111</c:v>
                </c:pt>
                <c:pt idx="2">
                  <c:v>53.417777777777779</c:v>
                </c:pt>
                <c:pt idx="3">
                  <c:v>53.884444444444441</c:v>
                </c:pt>
                <c:pt idx="4">
                  <c:v>51.771111111111111</c:v>
                </c:pt>
                <c:pt idx="5">
                  <c:v>58.547777777777782</c:v>
                </c:pt>
                <c:pt idx="6">
                  <c:v>52.857777777777784</c:v>
                </c:pt>
                <c:pt idx="7">
                  <c:v>50.18888888888889</c:v>
                </c:pt>
                <c:pt idx="8">
                  <c:v>49.621111111111112</c:v>
                </c:pt>
                <c:pt idx="9">
                  <c:v>51.724444444444444</c:v>
                </c:pt>
                <c:pt idx="10">
                  <c:v>54.454444444444441</c:v>
                </c:pt>
                <c:pt idx="11">
                  <c:v>54.344444444444434</c:v>
                </c:pt>
                <c:pt idx="12">
                  <c:v>56.736666666666665</c:v>
                </c:pt>
                <c:pt idx="13">
                  <c:v>56.041111111111114</c:v>
                </c:pt>
                <c:pt idx="14">
                  <c:v>64.209999999999994</c:v>
                </c:pt>
                <c:pt idx="15">
                  <c:v>59.540000000000013</c:v>
                </c:pt>
                <c:pt idx="16">
                  <c:v>59.764444444444443</c:v>
                </c:pt>
                <c:pt idx="17">
                  <c:v>61.106666666666655</c:v>
                </c:pt>
                <c:pt idx="18">
                  <c:v>59.903333333333336</c:v>
                </c:pt>
                <c:pt idx="19">
                  <c:v>59.73666666666665</c:v>
                </c:pt>
                <c:pt idx="20">
                  <c:v>63.206666666666671</c:v>
                </c:pt>
                <c:pt idx="21">
                  <c:v>63.506666666666661</c:v>
                </c:pt>
                <c:pt idx="22">
                  <c:v>62.498888888888892</c:v>
                </c:pt>
                <c:pt idx="23">
                  <c:v>61.31666666666667</c:v>
                </c:pt>
                <c:pt idx="24">
                  <c:v>60.485555555555557</c:v>
                </c:pt>
                <c:pt idx="25">
                  <c:v>66.408888888888896</c:v>
                </c:pt>
                <c:pt idx="26">
                  <c:v>64.992222222222225</c:v>
                </c:pt>
                <c:pt idx="27">
                  <c:v>64.868888888888875</c:v>
                </c:pt>
                <c:pt idx="28">
                  <c:v>64.613333333333316</c:v>
                </c:pt>
                <c:pt idx="29">
                  <c:v>62.812222222222218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7-4F9D-BE43-BF64CA8990DF}"/>
            </c:ext>
          </c:extLst>
        </c:ser>
        <c:ser>
          <c:idx val="1"/>
          <c:order val="1"/>
          <c:tx>
            <c:strRef>
              <c:f>'Averages Accuracy'!$E$75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Accuracy'!$E$76:$E$105</c:f>
              <c:numCache>
                <c:formatCode>General</c:formatCode>
                <c:ptCount val="30"/>
                <c:pt idx="0">
                  <c:v>56.871111111111105</c:v>
                </c:pt>
                <c:pt idx="1">
                  <c:v>54.528888888888886</c:v>
                </c:pt>
                <c:pt idx="2">
                  <c:v>54.402222222222214</c:v>
                </c:pt>
                <c:pt idx="3">
                  <c:v>53.938888888888897</c:v>
                </c:pt>
                <c:pt idx="4">
                  <c:v>52.094444444444449</c:v>
                </c:pt>
                <c:pt idx="5">
                  <c:v>59.252222222222223</c:v>
                </c:pt>
                <c:pt idx="6">
                  <c:v>57.61333333333333</c:v>
                </c:pt>
                <c:pt idx="7">
                  <c:v>57.86</c:v>
                </c:pt>
                <c:pt idx="8">
                  <c:v>56.524444444444434</c:v>
                </c:pt>
                <c:pt idx="9">
                  <c:v>55.08</c:v>
                </c:pt>
                <c:pt idx="10">
                  <c:v>58.711111111111109</c:v>
                </c:pt>
                <c:pt idx="11">
                  <c:v>56.955555555555556</c:v>
                </c:pt>
                <c:pt idx="12">
                  <c:v>56</c:v>
                </c:pt>
                <c:pt idx="13">
                  <c:v>56.044444444444444</c:v>
                </c:pt>
                <c:pt idx="14">
                  <c:v>54.155555555555551</c:v>
                </c:pt>
                <c:pt idx="15">
                  <c:v>57.611111111111114</c:v>
                </c:pt>
                <c:pt idx="16">
                  <c:v>56.646666666666668</c:v>
                </c:pt>
                <c:pt idx="17">
                  <c:v>55.022222222222226</c:v>
                </c:pt>
                <c:pt idx="18">
                  <c:v>55.866666666666667</c:v>
                </c:pt>
                <c:pt idx="19">
                  <c:v>54.111111111111114</c:v>
                </c:pt>
                <c:pt idx="20">
                  <c:v>62.622222222222227</c:v>
                </c:pt>
                <c:pt idx="21">
                  <c:v>60.988888888888887</c:v>
                </c:pt>
                <c:pt idx="22">
                  <c:v>60.445555555555558</c:v>
                </c:pt>
                <c:pt idx="23">
                  <c:v>59.456666666666671</c:v>
                </c:pt>
                <c:pt idx="24">
                  <c:v>58.693333333333335</c:v>
                </c:pt>
                <c:pt idx="25">
                  <c:v>64.033333333333346</c:v>
                </c:pt>
                <c:pt idx="26">
                  <c:v>62.744444444444447</c:v>
                </c:pt>
                <c:pt idx="27">
                  <c:v>61.951111111111103</c:v>
                </c:pt>
                <c:pt idx="28">
                  <c:v>61.445555555555558</c:v>
                </c:pt>
                <c:pt idx="29">
                  <c:v>60.601111111111123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07-4F9D-BE43-BF64CA8990DF}"/>
            </c:ext>
          </c:extLst>
        </c:ser>
        <c:ser>
          <c:idx val="2"/>
          <c:order val="2"/>
          <c:tx>
            <c:strRef>
              <c:f>'Averages Accuracy'!$F$75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Accuracy'!$F$76:$F$105</c:f>
              <c:numCache>
                <c:formatCode>General</c:formatCode>
                <c:ptCount val="30"/>
                <c:pt idx="0">
                  <c:v>48.397777777777783</c:v>
                </c:pt>
                <c:pt idx="1">
                  <c:v>45.533333333333331</c:v>
                </c:pt>
                <c:pt idx="2">
                  <c:v>44.828888888888891</c:v>
                </c:pt>
                <c:pt idx="3">
                  <c:v>43.674444444444447</c:v>
                </c:pt>
                <c:pt idx="4">
                  <c:v>42.122222222222227</c:v>
                </c:pt>
                <c:pt idx="5">
                  <c:v>48.664444444444442</c:v>
                </c:pt>
                <c:pt idx="6">
                  <c:v>47.805555555555564</c:v>
                </c:pt>
                <c:pt idx="7">
                  <c:v>48.543333333333329</c:v>
                </c:pt>
                <c:pt idx="8">
                  <c:v>49.392222222222223</c:v>
                </c:pt>
                <c:pt idx="9">
                  <c:v>48.512222222222221</c:v>
                </c:pt>
                <c:pt idx="10">
                  <c:v>50.446666666666665</c:v>
                </c:pt>
                <c:pt idx="11">
                  <c:v>50.624444444444443</c:v>
                </c:pt>
                <c:pt idx="12">
                  <c:v>50.7</c:v>
                </c:pt>
                <c:pt idx="13">
                  <c:v>51.249999999999993</c:v>
                </c:pt>
                <c:pt idx="14">
                  <c:v>49.705555555555549</c:v>
                </c:pt>
                <c:pt idx="15">
                  <c:v>56.141111111111108</c:v>
                </c:pt>
                <c:pt idx="16">
                  <c:v>56.527777777777779</c:v>
                </c:pt>
                <c:pt idx="17">
                  <c:v>56.573333333333331</c:v>
                </c:pt>
                <c:pt idx="18">
                  <c:v>55.193333333333328</c:v>
                </c:pt>
                <c:pt idx="19">
                  <c:v>55.13666666666667</c:v>
                </c:pt>
                <c:pt idx="20">
                  <c:v>62.772222222222211</c:v>
                </c:pt>
                <c:pt idx="21">
                  <c:v>64.154444444444437</c:v>
                </c:pt>
                <c:pt idx="22">
                  <c:v>63.784444444444439</c:v>
                </c:pt>
                <c:pt idx="23">
                  <c:v>62.947777777777773</c:v>
                </c:pt>
                <c:pt idx="24">
                  <c:v>62.564444444444447</c:v>
                </c:pt>
                <c:pt idx="25">
                  <c:v>65.314444444444433</c:v>
                </c:pt>
                <c:pt idx="26">
                  <c:v>66.245555555555555</c:v>
                </c:pt>
                <c:pt idx="27">
                  <c:v>65.802222222222227</c:v>
                </c:pt>
                <c:pt idx="28">
                  <c:v>64.742222222222225</c:v>
                </c:pt>
                <c:pt idx="29">
                  <c:v>62.974444444444444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B07-4F9D-BE43-BF64CA8990DF}"/>
            </c:ext>
          </c:extLst>
        </c:ser>
        <c:ser>
          <c:idx val="3"/>
          <c:order val="3"/>
          <c:tx>
            <c:strRef>
              <c:f>'Averages Accuracy'!$G$75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Accuracy'!$H$76:$H$105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Accuracy'!$G$76:$G$105</c:f>
              <c:numCache>
                <c:formatCode>General</c:formatCode>
                <c:ptCount val="30"/>
                <c:pt idx="0">
                  <c:v>19.807777777777776</c:v>
                </c:pt>
                <c:pt idx="1">
                  <c:v>20.813333333333333</c:v>
                </c:pt>
                <c:pt idx="2">
                  <c:v>22.803333333333331</c:v>
                </c:pt>
                <c:pt idx="3">
                  <c:v>21.128888888888888</c:v>
                </c:pt>
                <c:pt idx="4">
                  <c:v>25.536666666666665</c:v>
                </c:pt>
                <c:pt idx="5">
                  <c:v>51.911111111111104</c:v>
                </c:pt>
                <c:pt idx="6">
                  <c:v>53.288888888888884</c:v>
                </c:pt>
                <c:pt idx="7">
                  <c:v>52.755555555555553</c:v>
                </c:pt>
                <c:pt idx="8">
                  <c:v>52.277777777777771</c:v>
                </c:pt>
                <c:pt idx="9">
                  <c:v>52.288888888888884</c:v>
                </c:pt>
                <c:pt idx="10">
                  <c:v>55.388888888888893</c:v>
                </c:pt>
                <c:pt idx="11">
                  <c:v>55.377777777777773</c:v>
                </c:pt>
                <c:pt idx="12">
                  <c:v>56.444444444444443</c:v>
                </c:pt>
                <c:pt idx="13">
                  <c:v>55.63333333333334</c:v>
                </c:pt>
                <c:pt idx="14">
                  <c:v>56.355555555555547</c:v>
                </c:pt>
                <c:pt idx="15">
                  <c:v>61.288888888888891</c:v>
                </c:pt>
                <c:pt idx="16">
                  <c:v>61.73333333333332</c:v>
                </c:pt>
                <c:pt idx="17">
                  <c:v>61.766666666666666</c:v>
                </c:pt>
                <c:pt idx="18">
                  <c:v>60.788888888888891</c:v>
                </c:pt>
                <c:pt idx="19">
                  <c:v>60.722222222222221</c:v>
                </c:pt>
                <c:pt idx="20">
                  <c:v>53.121111111111112</c:v>
                </c:pt>
                <c:pt idx="21">
                  <c:v>52.37</c:v>
                </c:pt>
                <c:pt idx="22">
                  <c:v>51.635555555555548</c:v>
                </c:pt>
                <c:pt idx="23">
                  <c:v>51.983333333333334</c:v>
                </c:pt>
                <c:pt idx="24">
                  <c:v>51.687777777777768</c:v>
                </c:pt>
                <c:pt idx="25">
                  <c:v>50.11666666666666</c:v>
                </c:pt>
                <c:pt idx="26">
                  <c:v>50.222222222222221</c:v>
                </c:pt>
                <c:pt idx="27">
                  <c:v>50.477777777777781</c:v>
                </c:pt>
                <c:pt idx="28">
                  <c:v>49.12222222222222</c:v>
                </c:pt>
                <c:pt idx="29">
                  <c:v>48.867777777777782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B07-4F9D-BE43-BF64CA899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(Word Salad)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Accuracy'!$D$111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Accuracy'!$D$112:$D$141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38.954444444444448</c:v>
                </c:pt>
                <c:pt idx="6">
                  <c:v>44.101111111111109</c:v>
                </c:pt>
                <c:pt idx="7">
                  <c:v>36.575555555555553</c:v>
                </c:pt>
                <c:pt idx="8">
                  <c:v>41.301111111111112</c:v>
                </c:pt>
                <c:pt idx="9">
                  <c:v>41.564444444444447</c:v>
                </c:pt>
                <c:pt idx="10">
                  <c:v>48.574444444444438</c:v>
                </c:pt>
                <c:pt idx="11">
                  <c:v>51.792222222222222</c:v>
                </c:pt>
                <c:pt idx="12">
                  <c:v>50.522222222222219</c:v>
                </c:pt>
                <c:pt idx="13">
                  <c:v>51.910000000000004</c:v>
                </c:pt>
                <c:pt idx="14">
                  <c:v>49.681111111111107</c:v>
                </c:pt>
                <c:pt idx="15">
                  <c:v>48.453333333333333</c:v>
                </c:pt>
                <c:pt idx="16">
                  <c:v>49.663333333333327</c:v>
                </c:pt>
                <c:pt idx="17">
                  <c:v>49.554444444444442</c:v>
                </c:pt>
                <c:pt idx="18">
                  <c:v>48.164444444444449</c:v>
                </c:pt>
                <c:pt idx="19">
                  <c:v>48.69</c:v>
                </c:pt>
                <c:pt idx="20">
                  <c:v>52.606666666666669</c:v>
                </c:pt>
                <c:pt idx="21">
                  <c:v>52.251111111111108</c:v>
                </c:pt>
                <c:pt idx="22">
                  <c:v>51.232222222222212</c:v>
                </c:pt>
                <c:pt idx="23">
                  <c:v>51.573333333333331</c:v>
                </c:pt>
                <c:pt idx="24">
                  <c:v>50.989999999999995</c:v>
                </c:pt>
                <c:pt idx="25">
                  <c:v>56.535555555555554</c:v>
                </c:pt>
                <c:pt idx="26">
                  <c:v>55.5</c:v>
                </c:pt>
                <c:pt idx="27">
                  <c:v>56.265555555555551</c:v>
                </c:pt>
                <c:pt idx="28">
                  <c:v>55.76444444444445</c:v>
                </c:pt>
                <c:pt idx="29">
                  <c:v>53.89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56-465C-9117-CB0EE3AF7EF6}"/>
            </c:ext>
          </c:extLst>
        </c:ser>
        <c:ser>
          <c:idx val="1"/>
          <c:order val="1"/>
          <c:tx>
            <c:strRef>
              <c:f>'Averages Accuracy'!$E$111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Accuracy'!$E$112:$E$141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51.394444444444439</c:v>
                </c:pt>
                <c:pt idx="6">
                  <c:v>49.948888888888888</c:v>
                </c:pt>
                <c:pt idx="7">
                  <c:v>47.406666666666666</c:v>
                </c:pt>
                <c:pt idx="8">
                  <c:v>48.763333333333328</c:v>
                </c:pt>
                <c:pt idx="9">
                  <c:v>51.875555555555557</c:v>
                </c:pt>
                <c:pt idx="10">
                  <c:v>53.440000000000005</c:v>
                </c:pt>
                <c:pt idx="11">
                  <c:v>52.15</c:v>
                </c:pt>
                <c:pt idx="12">
                  <c:v>53.27000000000001</c:v>
                </c:pt>
                <c:pt idx="13">
                  <c:v>53.605555555555554</c:v>
                </c:pt>
                <c:pt idx="14">
                  <c:v>52.232222222222219</c:v>
                </c:pt>
                <c:pt idx="15">
                  <c:v>57.504444444444438</c:v>
                </c:pt>
                <c:pt idx="16">
                  <c:v>57.771111111111118</c:v>
                </c:pt>
                <c:pt idx="17">
                  <c:v>56.678888888888892</c:v>
                </c:pt>
                <c:pt idx="18">
                  <c:v>57.854444444444439</c:v>
                </c:pt>
                <c:pt idx="19">
                  <c:v>56.361111111111114</c:v>
                </c:pt>
                <c:pt idx="20">
                  <c:v>61.254444444444438</c:v>
                </c:pt>
                <c:pt idx="21">
                  <c:v>62.71</c:v>
                </c:pt>
                <c:pt idx="22">
                  <c:v>61.595555555555556</c:v>
                </c:pt>
                <c:pt idx="23">
                  <c:v>61.313333333333325</c:v>
                </c:pt>
                <c:pt idx="24">
                  <c:v>60.839999999999996</c:v>
                </c:pt>
                <c:pt idx="25">
                  <c:v>63.81333333333334</c:v>
                </c:pt>
                <c:pt idx="26">
                  <c:v>64.067777777777778</c:v>
                </c:pt>
                <c:pt idx="27">
                  <c:v>63.397777777777783</c:v>
                </c:pt>
                <c:pt idx="28">
                  <c:v>63.492222222222232</c:v>
                </c:pt>
                <c:pt idx="29">
                  <c:v>62.115555555555552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56-465C-9117-CB0EE3AF7EF6}"/>
            </c:ext>
          </c:extLst>
        </c:ser>
        <c:ser>
          <c:idx val="2"/>
          <c:order val="2"/>
          <c:tx>
            <c:strRef>
              <c:f>'Averages Accuracy'!$F$111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Accuracy'!$F$112:$F$141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42.63111111111111</c:v>
                </c:pt>
                <c:pt idx="6">
                  <c:v>42.782222222222231</c:v>
                </c:pt>
                <c:pt idx="7">
                  <c:v>41.798888888888889</c:v>
                </c:pt>
                <c:pt idx="8">
                  <c:v>41.803333333333335</c:v>
                </c:pt>
                <c:pt idx="9">
                  <c:v>41.51</c:v>
                </c:pt>
                <c:pt idx="10">
                  <c:v>47.876666666666672</c:v>
                </c:pt>
                <c:pt idx="11">
                  <c:v>48.891111111111108</c:v>
                </c:pt>
                <c:pt idx="12">
                  <c:v>48.31333333333334</c:v>
                </c:pt>
                <c:pt idx="13">
                  <c:v>47.271111111111111</c:v>
                </c:pt>
                <c:pt idx="14">
                  <c:v>47.978888888888889</c:v>
                </c:pt>
                <c:pt idx="15">
                  <c:v>54.057777777777773</c:v>
                </c:pt>
                <c:pt idx="16">
                  <c:v>53.787777777777777</c:v>
                </c:pt>
                <c:pt idx="17">
                  <c:v>53.68333333333333</c:v>
                </c:pt>
                <c:pt idx="18">
                  <c:v>54.515555555555551</c:v>
                </c:pt>
                <c:pt idx="19">
                  <c:v>53.616666666666674</c:v>
                </c:pt>
                <c:pt idx="20">
                  <c:v>60.221111111111114</c:v>
                </c:pt>
                <c:pt idx="21">
                  <c:v>61.387777777777778</c:v>
                </c:pt>
                <c:pt idx="22">
                  <c:v>61.191111111111113</c:v>
                </c:pt>
                <c:pt idx="23">
                  <c:v>61.169999999999995</c:v>
                </c:pt>
                <c:pt idx="24">
                  <c:v>60.61</c:v>
                </c:pt>
                <c:pt idx="25">
                  <c:v>65.38666666666667</c:v>
                </c:pt>
                <c:pt idx="26">
                  <c:v>65.108888888888885</c:v>
                </c:pt>
                <c:pt idx="27">
                  <c:v>64.571111111111108</c:v>
                </c:pt>
                <c:pt idx="28">
                  <c:v>63.937777777777768</c:v>
                </c:pt>
                <c:pt idx="29">
                  <c:v>62.59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56-465C-9117-CB0EE3AF7EF6}"/>
            </c:ext>
          </c:extLst>
        </c:ser>
        <c:ser>
          <c:idx val="3"/>
          <c:order val="3"/>
          <c:tx>
            <c:strRef>
              <c:f>'Averages Accuracy'!$G$111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Accuracy'!$H$112:$H$141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Accuracy'!$G$112:$G$141</c:f>
              <c:numCache>
                <c:formatCode>General</c:formatCode>
                <c:ptCount val="30"/>
                <c:pt idx="0">
                  <c:v>4.67</c:v>
                </c:pt>
                <c:pt idx="1">
                  <c:v>4.4766666666666666</c:v>
                </c:pt>
                <c:pt idx="2">
                  <c:v>4.2566666666666668</c:v>
                </c:pt>
                <c:pt idx="3">
                  <c:v>4.2022222222222219</c:v>
                </c:pt>
                <c:pt idx="4">
                  <c:v>4.4633333333333338</c:v>
                </c:pt>
                <c:pt idx="5">
                  <c:v>45.717777777777776</c:v>
                </c:pt>
                <c:pt idx="6">
                  <c:v>45.45</c:v>
                </c:pt>
                <c:pt idx="7">
                  <c:v>44.432222222222229</c:v>
                </c:pt>
                <c:pt idx="8">
                  <c:v>44.00222222222223</c:v>
                </c:pt>
                <c:pt idx="9">
                  <c:v>42.834444444444443</c:v>
                </c:pt>
                <c:pt idx="10">
                  <c:v>47.87777777777778</c:v>
                </c:pt>
                <c:pt idx="11">
                  <c:v>47.444444444444443</c:v>
                </c:pt>
                <c:pt idx="12">
                  <c:v>48.755555555555553</c:v>
                </c:pt>
                <c:pt idx="13">
                  <c:v>47.68888888888889</c:v>
                </c:pt>
                <c:pt idx="14">
                  <c:v>47.6</c:v>
                </c:pt>
                <c:pt idx="15">
                  <c:v>56.034444444444453</c:v>
                </c:pt>
                <c:pt idx="16">
                  <c:v>56.73</c:v>
                </c:pt>
                <c:pt idx="17">
                  <c:v>55.434444444444438</c:v>
                </c:pt>
                <c:pt idx="18">
                  <c:v>55.096666666666664</c:v>
                </c:pt>
                <c:pt idx="19">
                  <c:v>54.246666666666677</c:v>
                </c:pt>
                <c:pt idx="20">
                  <c:v>49.553333333333335</c:v>
                </c:pt>
                <c:pt idx="21">
                  <c:v>52.045555555555559</c:v>
                </c:pt>
                <c:pt idx="22">
                  <c:v>50.993333333333332</c:v>
                </c:pt>
                <c:pt idx="23">
                  <c:v>50.880000000000017</c:v>
                </c:pt>
                <c:pt idx="24">
                  <c:v>49.429999999999993</c:v>
                </c:pt>
                <c:pt idx="25">
                  <c:v>52.743333333333339</c:v>
                </c:pt>
                <c:pt idx="26">
                  <c:v>55.225555555555545</c:v>
                </c:pt>
                <c:pt idx="27">
                  <c:v>54.451111111111111</c:v>
                </c:pt>
                <c:pt idx="28">
                  <c:v>53.672222222222217</c:v>
                </c:pt>
                <c:pt idx="29">
                  <c:v>52.501111111111115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356-465C-9117-CB0EE3AF7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(APO)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Accuracy'!$D$147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Accuracy'!$D$148:$D$177</c:f>
              <c:numCache>
                <c:formatCode>General</c:formatCode>
                <c:ptCount val="30"/>
                <c:pt idx="0">
                  <c:v>37.802222222222227</c:v>
                </c:pt>
                <c:pt idx="1">
                  <c:v>46.593333333333334</c:v>
                </c:pt>
                <c:pt idx="2">
                  <c:v>46.842222222222219</c:v>
                </c:pt>
                <c:pt idx="3">
                  <c:v>36.254444444444438</c:v>
                </c:pt>
                <c:pt idx="4">
                  <c:v>35.264444444444443</c:v>
                </c:pt>
                <c:pt idx="5">
                  <c:v>53.567777777777778</c:v>
                </c:pt>
                <c:pt idx="6">
                  <c:v>54.27000000000001</c:v>
                </c:pt>
                <c:pt idx="7">
                  <c:v>54.328888888888891</c:v>
                </c:pt>
                <c:pt idx="8">
                  <c:v>54.894444444444446</c:v>
                </c:pt>
                <c:pt idx="9">
                  <c:v>53.275555555555556</c:v>
                </c:pt>
                <c:pt idx="10">
                  <c:v>54.50555555555556</c:v>
                </c:pt>
                <c:pt idx="11">
                  <c:v>53.138888888888893</c:v>
                </c:pt>
                <c:pt idx="12">
                  <c:v>53.767777777777788</c:v>
                </c:pt>
                <c:pt idx="13">
                  <c:v>53.535555555555561</c:v>
                </c:pt>
                <c:pt idx="14">
                  <c:v>52.669999999999995</c:v>
                </c:pt>
                <c:pt idx="15">
                  <c:v>57.699999999999996</c:v>
                </c:pt>
                <c:pt idx="16">
                  <c:v>57.50555555555556</c:v>
                </c:pt>
                <c:pt idx="17">
                  <c:v>57.72999999999999</c:v>
                </c:pt>
                <c:pt idx="18">
                  <c:v>57.85777777777777</c:v>
                </c:pt>
                <c:pt idx="19">
                  <c:v>57.665555555555557</c:v>
                </c:pt>
                <c:pt idx="20">
                  <c:v>64.527777777777771</c:v>
                </c:pt>
                <c:pt idx="21">
                  <c:v>63.760000000000005</c:v>
                </c:pt>
                <c:pt idx="22">
                  <c:v>64.147777777777776</c:v>
                </c:pt>
                <c:pt idx="23">
                  <c:v>64.304444444444442</c:v>
                </c:pt>
                <c:pt idx="24">
                  <c:v>63.70333333333334</c:v>
                </c:pt>
                <c:pt idx="25">
                  <c:v>65.449999999999989</c:v>
                </c:pt>
                <c:pt idx="26">
                  <c:v>65.435555555555553</c:v>
                </c:pt>
                <c:pt idx="27">
                  <c:v>65.94</c:v>
                </c:pt>
                <c:pt idx="28">
                  <c:v>65.446666666666658</c:v>
                </c:pt>
                <c:pt idx="29">
                  <c:v>64.912222222222226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13-4B2F-A3E3-7ED6BCD84BB6}"/>
            </c:ext>
          </c:extLst>
        </c:ser>
        <c:ser>
          <c:idx val="1"/>
          <c:order val="1"/>
          <c:tx>
            <c:strRef>
              <c:f>'Averages Accuracy'!$E$147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Accuracy'!$E$148:$E$177</c:f>
              <c:numCache>
                <c:formatCode>General</c:formatCode>
                <c:ptCount val="30"/>
                <c:pt idx="0">
                  <c:v>59.833333333333336</c:v>
                </c:pt>
                <c:pt idx="1">
                  <c:v>59.635555555555555</c:v>
                </c:pt>
                <c:pt idx="2">
                  <c:v>59.518888888888881</c:v>
                </c:pt>
                <c:pt idx="3">
                  <c:v>59.370000000000005</c:v>
                </c:pt>
                <c:pt idx="4">
                  <c:v>58.114444444444445</c:v>
                </c:pt>
                <c:pt idx="5">
                  <c:v>58</c:v>
                </c:pt>
                <c:pt idx="6">
                  <c:v>56.777777777777779</c:v>
                </c:pt>
                <c:pt idx="7">
                  <c:v>56.344444444444449</c:v>
                </c:pt>
                <c:pt idx="8">
                  <c:v>56.133333333333326</c:v>
                </c:pt>
                <c:pt idx="9">
                  <c:v>55.222222222222221</c:v>
                </c:pt>
                <c:pt idx="10">
                  <c:v>59.600000000000009</c:v>
                </c:pt>
                <c:pt idx="11">
                  <c:v>57.144444444444439</c:v>
                </c:pt>
                <c:pt idx="12">
                  <c:v>56.288888888888884</c:v>
                </c:pt>
                <c:pt idx="13">
                  <c:v>54.688888888888897</c:v>
                </c:pt>
                <c:pt idx="14">
                  <c:v>53.544444444444444</c:v>
                </c:pt>
                <c:pt idx="15">
                  <c:v>59.06666666666667</c:v>
                </c:pt>
                <c:pt idx="16">
                  <c:v>57.255555555555553</c:v>
                </c:pt>
                <c:pt idx="17">
                  <c:v>56.144444444444446</c:v>
                </c:pt>
                <c:pt idx="18">
                  <c:v>55.644444444444446</c:v>
                </c:pt>
                <c:pt idx="19">
                  <c:v>54.344444444444434</c:v>
                </c:pt>
                <c:pt idx="20">
                  <c:v>63.26666666666668</c:v>
                </c:pt>
                <c:pt idx="21">
                  <c:v>61.188888888888883</c:v>
                </c:pt>
                <c:pt idx="22">
                  <c:v>60.522222222222226</c:v>
                </c:pt>
                <c:pt idx="23">
                  <c:v>59.122222222222234</c:v>
                </c:pt>
                <c:pt idx="24">
                  <c:v>57.655555555555566</c:v>
                </c:pt>
                <c:pt idx="25">
                  <c:v>65.055555555555557</c:v>
                </c:pt>
                <c:pt idx="26">
                  <c:v>62.944444444444443</c:v>
                </c:pt>
                <c:pt idx="27">
                  <c:v>61.666666666666664</c:v>
                </c:pt>
                <c:pt idx="28">
                  <c:v>61.355555555555547</c:v>
                </c:pt>
                <c:pt idx="29">
                  <c:v>59.944444444444429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13-4B2F-A3E3-7ED6BCD84BB6}"/>
            </c:ext>
          </c:extLst>
        </c:ser>
        <c:ser>
          <c:idx val="2"/>
          <c:order val="2"/>
          <c:tx>
            <c:strRef>
              <c:f>'Averages Accuracy'!$F$147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Accuracy'!$F$148:$F$177</c:f>
              <c:numCache>
                <c:formatCode>General</c:formatCode>
                <c:ptCount val="30"/>
                <c:pt idx="0">
                  <c:v>51.166666666666664</c:v>
                </c:pt>
                <c:pt idx="1">
                  <c:v>49.174444444444447</c:v>
                </c:pt>
                <c:pt idx="2">
                  <c:v>48.856666666666669</c:v>
                </c:pt>
                <c:pt idx="3">
                  <c:v>48.522222222222219</c:v>
                </c:pt>
                <c:pt idx="4">
                  <c:v>47.098888888888894</c:v>
                </c:pt>
                <c:pt idx="5">
                  <c:v>49.928888888888885</c:v>
                </c:pt>
                <c:pt idx="6">
                  <c:v>48.524444444444455</c:v>
                </c:pt>
                <c:pt idx="7">
                  <c:v>49.239999999999995</c:v>
                </c:pt>
                <c:pt idx="8">
                  <c:v>49.337777777777781</c:v>
                </c:pt>
                <c:pt idx="9">
                  <c:v>47.646666666666675</c:v>
                </c:pt>
                <c:pt idx="10">
                  <c:v>49.598888888888879</c:v>
                </c:pt>
                <c:pt idx="11">
                  <c:v>48.74</c:v>
                </c:pt>
                <c:pt idx="12">
                  <c:v>49.33</c:v>
                </c:pt>
                <c:pt idx="13">
                  <c:v>47.823333333333331</c:v>
                </c:pt>
                <c:pt idx="14">
                  <c:v>46.667777777777779</c:v>
                </c:pt>
                <c:pt idx="15">
                  <c:v>57.356666666666669</c:v>
                </c:pt>
                <c:pt idx="16">
                  <c:v>56.192222222222227</c:v>
                </c:pt>
                <c:pt idx="17">
                  <c:v>57.189999999999991</c:v>
                </c:pt>
                <c:pt idx="18">
                  <c:v>56.010000000000005</c:v>
                </c:pt>
                <c:pt idx="19">
                  <c:v>55.602222222222217</c:v>
                </c:pt>
                <c:pt idx="20">
                  <c:v>62.898888888888891</c:v>
                </c:pt>
                <c:pt idx="21">
                  <c:v>64.688888888888897</c:v>
                </c:pt>
                <c:pt idx="22">
                  <c:v>64.199999999999989</c:v>
                </c:pt>
                <c:pt idx="23">
                  <c:v>63.308888888888887</c:v>
                </c:pt>
                <c:pt idx="24">
                  <c:v>62.405555555555551</c:v>
                </c:pt>
                <c:pt idx="25">
                  <c:v>65.232222222222219</c:v>
                </c:pt>
                <c:pt idx="26">
                  <c:v>66.536666666666662</c:v>
                </c:pt>
                <c:pt idx="27">
                  <c:v>66.365555555555559</c:v>
                </c:pt>
                <c:pt idx="28">
                  <c:v>65.588888888888889</c:v>
                </c:pt>
                <c:pt idx="29">
                  <c:v>63.681111111111107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13-4B2F-A3E3-7ED6BCD84BB6}"/>
            </c:ext>
          </c:extLst>
        </c:ser>
        <c:ser>
          <c:idx val="3"/>
          <c:order val="3"/>
          <c:tx>
            <c:strRef>
              <c:f>'Averages Accuracy'!$G$147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Accuracy'!$H$148:$H$177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Accuracy'!$G$148:$G$177</c:f>
              <c:numCache>
                <c:formatCode>General</c:formatCode>
                <c:ptCount val="30"/>
                <c:pt idx="0">
                  <c:v>5.2444444444444445</c:v>
                </c:pt>
                <c:pt idx="1">
                  <c:v>5.5333333333333332</c:v>
                </c:pt>
                <c:pt idx="2">
                  <c:v>5.6</c:v>
                </c:pt>
                <c:pt idx="3">
                  <c:v>5.5</c:v>
                </c:pt>
                <c:pt idx="4">
                  <c:v>5.655555555555555</c:v>
                </c:pt>
                <c:pt idx="5">
                  <c:v>51.06666666666667</c:v>
                </c:pt>
                <c:pt idx="6">
                  <c:v>51.31111111111111</c:v>
                </c:pt>
                <c:pt idx="7">
                  <c:v>51.688888888888897</c:v>
                </c:pt>
                <c:pt idx="8">
                  <c:v>51.444444444444443</c:v>
                </c:pt>
                <c:pt idx="9">
                  <c:v>50.544444444444444</c:v>
                </c:pt>
                <c:pt idx="10">
                  <c:v>54.288888888888891</c:v>
                </c:pt>
                <c:pt idx="11">
                  <c:v>54.266666666666673</c:v>
                </c:pt>
                <c:pt idx="12">
                  <c:v>54.944444444444443</c:v>
                </c:pt>
                <c:pt idx="13">
                  <c:v>55.155555555555559</c:v>
                </c:pt>
                <c:pt idx="14">
                  <c:v>54.811111111111103</c:v>
                </c:pt>
                <c:pt idx="15">
                  <c:v>60.188888888888883</c:v>
                </c:pt>
                <c:pt idx="16">
                  <c:v>60.155555555555551</c:v>
                </c:pt>
                <c:pt idx="17">
                  <c:v>59.977777777777789</c:v>
                </c:pt>
                <c:pt idx="18">
                  <c:v>59.277777777777779</c:v>
                </c:pt>
                <c:pt idx="19">
                  <c:v>58.344444444444449</c:v>
                </c:pt>
                <c:pt idx="20">
                  <c:v>51.983333333333341</c:v>
                </c:pt>
                <c:pt idx="21">
                  <c:v>53.261111111111113</c:v>
                </c:pt>
                <c:pt idx="22">
                  <c:v>53.026666666666671</c:v>
                </c:pt>
                <c:pt idx="23">
                  <c:v>53.330000000000005</c:v>
                </c:pt>
                <c:pt idx="24">
                  <c:v>52.911111111111119</c:v>
                </c:pt>
                <c:pt idx="25">
                  <c:v>51.99777777777777</c:v>
                </c:pt>
                <c:pt idx="26">
                  <c:v>52.849999999999994</c:v>
                </c:pt>
                <c:pt idx="27">
                  <c:v>53.47</c:v>
                </c:pt>
                <c:pt idx="28">
                  <c:v>51.827777777777776</c:v>
                </c:pt>
                <c:pt idx="29">
                  <c:v>50.845555555555556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13-4B2F-A3E3-7ED6BCD84B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(CoT)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Accuracy'!$D$183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Accuracy'!$D$184:$D$213</c:f>
              <c:numCache>
                <c:formatCode>General</c:formatCode>
                <c:ptCount val="30"/>
                <c:pt idx="0">
                  <c:v>52.023333333333341</c:v>
                </c:pt>
                <c:pt idx="1">
                  <c:v>51.27</c:v>
                </c:pt>
                <c:pt idx="2">
                  <c:v>50.138888888888886</c:v>
                </c:pt>
                <c:pt idx="3">
                  <c:v>51.447777777777773</c:v>
                </c:pt>
                <c:pt idx="4">
                  <c:v>50.473333333333329</c:v>
                </c:pt>
                <c:pt idx="5">
                  <c:v>57.47</c:v>
                </c:pt>
                <c:pt idx="6">
                  <c:v>56.77</c:v>
                </c:pt>
                <c:pt idx="7">
                  <c:v>57.75</c:v>
                </c:pt>
                <c:pt idx="8">
                  <c:v>55.996666666666663</c:v>
                </c:pt>
                <c:pt idx="9">
                  <c:v>53.661111111111111</c:v>
                </c:pt>
                <c:pt idx="10">
                  <c:v>58.464444444444439</c:v>
                </c:pt>
                <c:pt idx="11">
                  <c:v>57.456666666666671</c:v>
                </c:pt>
                <c:pt idx="12">
                  <c:v>56.847777777777772</c:v>
                </c:pt>
                <c:pt idx="13">
                  <c:v>56.822222222222223</c:v>
                </c:pt>
                <c:pt idx="14">
                  <c:v>55.559999999999995</c:v>
                </c:pt>
                <c:pt idx="15">
                  <c:v>59.641111111111108</c:v>
                </c:pt>
                <c:pt idx="16">
                  <c:v>60.068888888888893</c:v>
                </c:pt>
                <c:pt idx="17">
                  <c:v>60.800000000000004</c:v>
                </c:pt>
                <c:pt idx="18">
                  <c:v>59.978888888888882</c:v>
                </c:pt>
                <c:pt idx="19">
                  <c:v>58.218888888888877</c:v>
                </c:pt>
                <c:pt idx="20">
                  <c:v>53.99111111111111</c:v>
                </c:pt>
                <c:pt idx="21">
                  <c:v>56.635555555555555</c:v>
                </c:pt>
                <c:pt idx="22">
                  <c:v>57.105555555555561</c:v>
                </c:pt>
                <c:pt idx="23">
                  <c:v>55.807777777777773</c:v>
                </c:pt>
                <c:pt idx="24">
                  <c:v>54.32</c:v>
                </c:pt>
                <c:pt idx="25">
                  <c:v>48.571111111111108</c:v>
                </c:pt>
                <c:pt idx="26">
                  <c:v>49.522222222222219</c:v>
                </c:pt>
                <c:pt idx="27">
                  <c:v>50.330000000000005</c:v>
                </c:pt>
                <c:pt idx="28">
                  <c:v>49.916666666666664</c:v>
                </c:pt>
                <c:pt idx="29">
                  <c:v>47.596666666666664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9-40EE-AE79-C4390885D462}"/>
            </c:ext>
          </c:extLst>
        </c:ser>
        <c:ser>
          <c:idx val="1"/>
          <c:order val="1"/>
          <c:tx>
            <c:strRef>
              <c:f>'Averages Accuracy'!$E$183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Accuracy'!$E$184:$E$213</c:f>
              <c:numCache>
                <c:formatCode>General</c:formatCode>
                <c:ptCount val="30"/>
                <c:pt idx="0">
                  <c:v>55.753333333333337</c:v>
                </c:pt>
                <c:pt idx="1">
                  <c:v>54.887777777777778</c:v>
                </c:pt>
                <c:pt idx="2">
                  <c:v>55.515555555555558</c:v>
                </c:pt>
                <c:pt idx="3">
                  <c:v>53.577777777777776</c:v>
                </c:pt>
                <c:pt idx="4">
                  <c:v>52.210000000000008</c:v>
                </c:pt>
                <c:pt idx="5">
                  <c:v>67.153333333333322</c:v>
                </c:pt>
                <c:pt idx="6">
                  <c:v>64.023333333333341</c:v>
                </c:pt>
                <c:pt idx="7">
                  <c:v>64.543333333333337</c:v>
                </c:pt>
                <c:pt idx="8">
                  <c:v>63.93666666666666</c:v>
                </c:pt>
                <c:pt idx="9">
                  <c:v>61.513333333333335</c:v>
                </c:pt>
                <c:pt idx="10">
                  <c:v>68.197777777777773</c:v>
                </c:pt>
                <c:pt idx="11">
                  <c:v>67.497777777777785</c:v>
                </c:pt>
                <c:pt idx="12">
                  <c:v>66.132222222222225</c:v>
                </c:pt>
                <c:pt idx="13">
                  <c:v>65.988888888888894</c:v>
                </c:pt>
                <c:pt idx="14">
                  <c:v>63.789999999999992</c:v>
                </c:pt>
                <c:pt idx="15">
                  <c:v>68.686666666666667</c:v>
                </c:pt>
                <c:pt idx="16">
                  <c:v>67.725555555555559</c:v>
                </c:pt>
                <c:pt idx="17">
                  <c:v>66.566666666666663</c:v>
                </c:pt>
                <c:pt idx="18">
                  <c:v>66.62555555555555</c:v>
                </c:pt>
                <c:pt idx="19">
                  <c:v>65.496666666666655</c:v>
                </c:pt>
                <c:pt idx="20">
                  <c:v>62.371111111111105</c:v>
                </c:pt>
                <c:pt idx="21">
                  <c:v>61.611111111111114</c:v>
                </c:pt>
                <c:pt idx="22">
                  <c:v>59.942222222222227</c:v>
                </c:pt>
                <c:pt idx="23">
                  <c:v>60.037777777777784</c:v>
                </c:pt>
                <c:pt idx="24">
                  <c:v>58.642222222222216</c:v>
                </c:pt>
                <c:pt idx="25">
                  <c:v>52.75</c:v>
                </c:pt>
                <c:pt idx="26">
                  <c:v>50.150000000000006</c:v>
                </c:pt>
                <c:pt idx="27">
                  <c:v>49.617777777777775</c:v>
                </c:pt>
                <c:pt idx="28">
                  <c:v>49.565555555555555</c:v>
                </c:pt>
                <c:pt idx="29">
                  <c:v>48.304444444444442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D9-40EE-AE79-C4390885D462}"/>
            </c:ext>
          </c:extLst>
        </c:ser>
        <c:ser>
          <c:idx val="2"/>
          <c:order val="2"/>
          <c:tx>
            <c:strRef>
              <c:f>'Averages Accuracy'!$F$183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Accuracy'!$F$184:$F$213</c:f>
              <c:numCache>
                <c:formatCode>General</c:formatCode>
                <c:ptCount val="30"/>
                <c:pt idx="0">
                  <c:v>49.986666666666672</c:v>
                </c:pt>
                <c:pt idx="1">
                  <c:v>50.704444444444448</c:v>
                </c:pt>
                <c:pt idx="2">
                  <c:v>49.206666666666663</c:v>
                </c:pt>
                <c:pt idx="3">
                  <c:v>49.230000000000004</c:v>
                </c:pt>
                <c:pt idx="4">
                  <c:v>49.32222222222223</c:v>
                </c:pt>
                <c:pt idx="5">
                  <c:v>54.452222222222218</c:v>
                </c:pt>
                <c:pt idx="6">
                  <c:v>49.411111111111104</c:v>
                </c:pt>
                <c:pt idx="7">
                  <c:v>50.714444444444439</c:v>
                </c:pt>
                <c:pt idx="8">
                  <c:v>49.625555555555557</c:v>
                </c:pt>
                <c:pt idx="9">
                  <c:v>47.651111111111113</c:v>
                </c:pt>
                <c:pt idx="10">
                  <c:v>52.558888888888895</c:v>
                </c:pt>
                <c:pt idx="11">
                  <c:v>52.607777777777784</c:v>
                </c:pt>
                <c:pt idx="12">
                  <c:v>52.465555555555547</c:v>
                </c:pt>
                <c:pt idx="13">
                  <c:v>51.871111111111119</c:v>
                </c:pt>
                <c:pt idx="14">
                  <c:v>49.99666666666667</c:v>
                </c:pt>
                <c:pt idx="15">
                  <c:v>55.78</c:v>
                </c:pt>
                <c:pt idx="16">
                  <c:v>55.983333333333334</c:v>
                </c:pt>
                <c:pt idx="17">
                  <c:v>56.072222222222223</c:v>
                </c:pt>
                <c:pt idx="18">
                  <c:v>55.988888888888894</c:v>
                </c:pt>
                <c:pt idx="19">
                  <c:v>54.618888888888897</c:v>
                </c:pt>
                <c:pt idx="20">
                  <c:v>51.06111111111111</c:v>
                </c:pt>
                <c:pt idx="21">
                  <c:v>50.963333333333338</c:v>
                </c:pt>
                <c:pt idx="22">
                  <c:v>51.581111111111106</c:v>
                </c:pt>
                <c:pt idx="23">
                  <c:v>50.743333333333332</c:v>
                </c:pt>
                <c:pt idx="24">
                  <c:v>48.193333333333328</c:v>
                </c:pt>
                <c:pt idx="25">
                  <c:v>44.486666666666672</c:v>
                </c:pt>
                <c:pt idx="26">
                  <c:v>43.978888888888889</c:v>
                </c:pt>
                <c:pt idx="27">
                  <c:v>44.474444444444444</c:v>
                </c:pt>
                <c:pt idx="28">
                  <c:v>44.56444444444444</c:v>
                </c:pt>
                <c:pt idx="29">
                  <c:v>43.160000000000004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D9-40EE-AE79-C4390885D462}"/>
            </c:ext>
          </c:extLst>
        </c:ser>
        <c:ser>
          <c:idx val="3"/>
          <c:order val="3"/>
          <c:tx>
            <c:strRef>
              <c:f>'Averages Accuracy'!$G$183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Accuracy'!$H$184:$H$213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Accuracy'!$G$184:$G$213</c:f>
              <c:numCache>
                <c:formatCode>General</c:formatCode>
                <c:ptCount val="30"/>
                <c:pt idx="0">
                  <c:v>25.153333333333332</c:v>
                </c:pt>
                <c:pt idx="1">
                  <c:v>25.747777777777781</c:v>
                </c:pt>
                <c:pt idx="2">
                  <c:v>21.022222222222222</c:v>
                </c:pt>
                <c:pt idx="3">
                  <c:v>18.369999999999997</c:v>
                </c:pt>
                <c:pt idx="4">
                  <c:v>19.73</c:v>
                </c:pt>
                <c:pt idx="5">
                  <c:v>43.734444444444449</c:v>
                </c:pt>
                <c:pt idx="6">
                  <c:v>45.432222222222222</c:v>
                </c:pt>
                <c:pt idx="7">
                  <c:v>44.272222222222226</c:v>
                </c:pt>
                <c:pt idx="8">
                  <c:v>44.072222222222223</c:v>
                </c:pt>
                <c:pt idx="9">
                  <c:v>43.633333333333326</c:v>
                </c:pt>
                <c:pt idx="10">
                  <c:v>48.915555555555564</c:v>
                </c:pt>
                <c:pt idx="11">
                  <c:v>49.126666666666665</c:v>
                </c:pt>
                <c:pt idx="12">
                  <c:v>48.346666666666671</c:v>
                </c:pt>
                <c:pt idx="13">
                  <c:v>47.518888888888888</c:v>
                </c:pt>
                <c:pt idx="14">
                  <c:v>46.136666666666663</c:v>
                </c:pt>
                <c:pt idx="15">
                  <c:v>33.053333333333335</c:v>
                </c:pt>
                <c:pt idx="16">
                  <c:v>33.487777777777779</c:v>
                </c:pt>
                <c:pt idx="17">
                  <c:v>33.461111111111116</c:v>
                </c:pt>
                <c:pt idx="18">
                  <c:v>32.945555555555558</c:v>
                </c:pt>
                <c:pt idx="19">
                  <c:v>32.788888888888891</c:v>
                </c:pt>
                <c:pt idx="20">
                  <c:v>17.78</c:v>
                </c:pt>
                <c:pt idx="21">
                  <c:v>18.823333333333334</c:v>
                </c:pt>
                <c:pt idx="22">
                  <c:v>17.924444444444443</c:v>
                </c:pt>
                <c:pt idx="23">
                  <c:v>18.696666666666665</c:v>
                </c:pt>
                <c:pt idx="24">
                  <c:v>18.753333333333334</c:v>
                </c:pt>
                <c:pt idx="25">
                  <c:v>6.7111111111111112</c:v>
                </c:pt>
                <c:pt idx="26">
                  <c:v>6.155555555555555</c:v>
                </c:pt>
                <c:pt idx="27">
                  <c:v>6.3777777777777773</c:v>
                </c:pt>
                <c:pt idx="28">
                  <c:v>6.0444444444444443</c:v>
                </c:pt>
                <c:pt idx="29">
                  <c:v>6.1999999999999993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D9-40EE-AE79-C4390885D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000" baseline="0"/>
              <a:t>Average Accuracy (SoT)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'Averages Accuracy'!$D$219</c:f>
              <c:strCache>
                <c:ptCount val="1"/>
                <c:pt idx="0">
                  <c:v>GPT-4o (imbalanced labels)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Accuracy'!$D$220:$D$248</c:f>
              <c:numCache>
                <c:formatCode>General</c:formatCode>
                <c:ptCount val="29"/>
                <c:pt idx="0">
                  <c:v>38.934444444444438</c:v>
                </c:pt>
                <c:pt idx="1">
                  <c:v>45.145555555555561</c:v>
                </c:pt>
                <c:pt idx="2">
                  <c:v>45.031111111111109</c:v>
                </c:pt>
                <c:pt idx="3">
                  <c:v>45.086666666666673</c:v>
                </c:pt>
                <c:pt idx="4">
                  <c:v>40.86333333333333</c:v>
                </c:pt>
                <c:pt idx="5">
                  <c:v>43.352222222222224</c:v>
                </c:pt>
                <c:pt idx="6">
                  <c:v>50.076666666666661</c:v>
                </c:pt>
                <c:pt idx="7">
                  <c:v>46.68888888888889</c:v>
                </c:pt>
                <c:pt idx="8">
                  <c:v>52.094444444444434</c:v>
                </c:pt>
                <c:pt idx="9">
                  <c:v>51.810000000000009</c:v>
                </c:pt>
                <c:pt idx="10">
                  <c:v>48.482222222222219</c:v>
                </c:pt>
                <c:pt idx="11">
                  <c:v>49.348888888888887</c:v>
                </c:pt>
                <c:pt idx="12">
                  <c:v>47.675555555555555</c:v>
                </c:pt>
                <c:pt idx="13">
                  <c:v>49.024444444444448</c:v>
                </c:pt>
                <c:pt idx="14">
                  <c:v>48.305555555555564</c:v>
                </c:pt>
                <c:pt idx="15">
                  <c:v>45.717777777777783</c:v>
                </c:pt>
                <c:pt idx="16">
                  <c:v>43.11666666666666</c:v>
                </c:pt>
                <c:pt idx="17">
                  <c:v>41.303333333333335</c:v>
                </c:pt>
                <c:pt idx="18">
                  <c:v>37.782222222222217</c:v>
                </c:pt>
                <c:pt idx="19">
                  <c:v>47.171111111111117</c:v>
                </c:pt>
                <c:pt idx="20">
                  <c:v>25.228888888888886</c:v>
                </c:pt>
                <c:pt idx="21">
                  <c:v>25.592222222222219</c:v>
                </c:pt>
                <c:pt idx="22">
                  <c:v>25.853333333333335</c:v>
                </c:pt>
                <c:pt idx="23">
                  <c:v>26.243333333333336</c:v>
                </c:pt>
                <c:pt idx="24">
                  <c:v>25.893333333333331</c:v>
                </c:pt>
                <c:pt idx="25">
                  <c:v>18.14</c:v>
                </c:pt>
                <c:pt idx="26">
                  <c:v>20.366666666666667</c:v>
                </c:pt>
                <c:pt idx="27">
                  <c:v>20.674444444444443</c:v>
                </c:pt>
                <c:pt idx="28">
                  <c:v>19.882222222222222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79-4DFF-B90D-9475411AB23F}"/>
            </c:ext>
          </c:extLst>
        </c:ser>
        <c:ser>
          <c:idx val="1"/>
          <c:order val="1"/>
          <c:tx>
            <c:strRef>
              <c:f>'Averages Accuracy'!$E$219</c:f>
              <c:strCache>
                <c:ptCount val="1"/>
                <c:pt idx="0">
                  <c:v>GPT-4o (fully random exemplars)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Accuracy'!$E$220:$E$248</c:f>
              <c:numCache>
                <c:formatCode>General</c:formatCode>
                <c:ptCount val="29"/>
                <c:pt idx="0">
                  <c:v>34.213333333333331</c:v>
                </c:pt>
                <c:pt idx="1">
                  <c:v>35.262222222222221</c:v>
                </c:pt>
                <c:pt idx="2">
                  <c:v>34.233333333333334</c:v>
                </c:pt>
                <c:pt idx="3">
                  <c:v>34.387777777777778</c:v>
                </c:pt>
                <c:pt idx="4">
                  <c:v>34.697777777777773</c:v>
                </c:pt>
                <c:pt idx="5">
                  <c:v>43.06666666666667</c:v>
                </c:pt>
                <c:pt idx="6">
                  <c:v>43.419999999999987</c:v>
                </c:pt>
                <c:pt idx="7">
                  <c:v>41.716666666666669</c:v>
                </c:pt>
                <c:pt idx="8">
                  <c:v>44.231111111111119</c:v>
                </c:pt>
                <c:pt idx="9">
                  <c:v>43.91</c:v>
                </c:pt>
                <c:pt idx="10">
                  <c:v>44.738888888888894</c:v>
                </c:pt>
                <c:pt idx="11">
                  <c:v>45.608888888888892</c:v>
                </c:pt>
                <c:pt idx="12">
                  <c:v>44.769999999999996</c:v>
                </c:pt>
                <c:pt idx="13">
                  <c:v>45.591111111111111</c:v>
                </c:pt>
                <c:pt idx="14">
                  <c:v>46.566666666666663</c:v>
                </c:pt>
                <c:pt idx="15">
                  <c:v>46.423333333333332</c:v>
                </c:pt>
                <c:pt idx="16">
                  <c:v>50.492222222222225</c:v>
                </c:pt>
                <c:pt idx="17">
                  <c:v>45.353333333333332</c:v>
                </c:pt>
                <c:pt idx="18">
                  <c:v>46.052222222222227</c:v>
                </c:pt>
                <c:pt idx="19">
                  <c:v>44.956666666666671</c:v>
                </c:pt>
                <c:pt idx="20">
                  <c:v>31.55222222222222</c:v>
                </c:pt>
                <c:pt idx="21">
                  <c:v>32.158888888888889</c:v>
                </c:pt>
                <c:pt idx="22">
                  <c:v>31.084444444444443</c:v>
                </c:pt>
                <c:pt idx="23">
                  <c:v>30.935555555555556</c:v>
                </c:pt>
                <c:pt idx="24">
                  <c:v>30.919999999999998</c:v>
                </c:pt>
                <c:pt idx="25">
                  <c:v>17.757777777777775</c:v>
                </c:pt>
                <c:pt idx="26">
                  <c:v>18.688888888888886</c:v>
                </c:pt>
                <c:pt idx="27">
                  <c:v>18.945555555555554</c:v>
                </c:pt>
                <c:pt idx="28">
                  <c:v>18.015555555555558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79-4DFF-B90D-9475411AB23F}"/>
            </c:ext>
          </c:extLst>
        </c:ser>
        <c:ser>
          <c:idx val="2"/>
          <c:order val="2"/>
          <c:tx>
            <c:strRef>
              <c:f>'Averages Accuracy'!$F$219</c:f>
              <c:strCache>
                <c:ptCount val="1"/>
                <c:pt idx="0">
                  <c:v>GPT-4o (random labels)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Accuracy'!$F$220:$F$248</c:f>
              <c:numCache>
                <c:formatCode>General</c:formatCode>
                <c:ptCount val="29"/>
                <c:pt idx="0">
                  <c:v>46.872222222222227</c:v>
                </c:pt>
                <c:pt idx="1">
                  <c:v>44.851111111111116</c:v>
                </c:pt>
                <c:pt idx="2">
                  <c:v>45.365555555555552</c:v>
                </c:pt>
                <c:pt idx="3">
                  <c:v>43.547777777777782</c:v>
                </c:pt>
                <c:pt idx="4">
                  <c:v>46.345555555555556</c:v>
                </c:pt>
                <c:pt idx="5">
                  <c:v>44.134444444444441</c:v>
                </c:pt>
                <c:pt idx="6">
                  <c:v>50.811111111111117</c:v>
                </c:pt>
                <c:pt idx="7">
                  <c:v>47.216666666666669</c:v>
                </c:pt>
                <c:pt idx="8">
                  <c:v>46.351111111111116</c:v>
                </c:pt>
                <c:pt idx="9">
                  <c:v>49.362222222222215</c:v>
                </c:pt>
                <c:pt idx="10">
                  <c:v>48.584444444444451</c:v>
                </c:pt>
                <c:pt idx="11">
                  <c:v>45.031111111111109</c:v>
                </c:pt>
                <c:pt idx="12">
                  <c:v>47.760000000000005</c:v>
                </c:pt>
                <c:pt idx="13">
                  <c:v>45.626666666666665</c:v>
                </c:pt>
                <c:pt idx="14">
                  <c:v>46.617777777777775</c:v>
                </c:pt>
                <c:pt idx="15">
                  <c:v>42.205555555555556</c:v>
                </c:pt>
                <c:pt idx="16">
                  <c:v>41.562222222222225</c:v>
                </c:pt>
                <c:pt idx="17">
                  <c:v>41.115555555555552</c:v>
                </c:pt>
                <c:pt idx="18">
                  <c:v>40.874444444444443</c:v>
                </c:pt>
                <c:pt idx="19">
                  <c:v>39.900000000000006</c:v>
                </c:pt>
                <c:pt idx="20">
                  <c:v>23.481111111111108</c:v>
                </c:pt>
                <c:pt idx="21">
                  <c:v>22.95</c:v>
                </c:pt>
                <c:pt idx="22">
                  <c:v>23.07</c:v>
                </c:pt>
                <c:pt idx="23">
                  <c:v>20.61</c:v>
                </c:pt>
                <c:pt idx="24">
                  <c:v>22.444444444444446</c:v>
                </c:pt>
                <c:pt idx="25">
                  <c:v>11.557777777777778</c:v>
                </c:pt>
                <c:pt idx="26">
                  <c:v>11.276666666666667</c:v>
                </c:pt>
                <c:pt idx="27">
                  <c:v>12.147777777777778</c:v>
                </c:pt>
                <c:pt idx="28">
                  <c:v>10.616666666666667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79-4DFF-B90D-9475411AB23F}"/>
            </c:ext>
          </c:extLst>
        </c:ser>
        <c:ser>
          <c:idx val="3"/>
          <c:order val="3"/>
          <c:tx>
            <c:strRef>
              <c:f>'Averages Accuracy'!$G$219</c:f>
              <c:strCache>
                <c:ptCount val="1"/>
                <c:pt idx="0">
                  <c:v>GPT-4o (random exemplars)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'Averages Accuracy'!$H$220:$H$249</c:f>
              <c:strCache>
                <c:ptCount val="30"/>
                <c:pt idx="0">
                  <c:v>0 (δ=0)</c:v>
                </c:pt>
                <c:pt idx="1">
                  <c:v>0 (δ=0.2)</c:v>
                </c:pt>
                <c:pt idx="2">
                  <c:v>0 (δ=0.45)</c:v>
                </c:pt>
                <c:pt idx="3">
                  <c:v>0 (δ=0.65)</c:v>
                </c:pt>
                <c:pt idx="4">
                  <c:v>0 (δ=0.85)</c:v>
                </c:pt>
                <c:pt idx="5">
                  <c:v>5 (δ=0)</c:v>
                </c:pt>
                <c:pt idx="6">
                  <c:v>5 (δ=0.2)</c:v>
                </c:pt>
                <c:pt idx="7">
                  <c:v>5 (δ=0.45)</c:v>
                </c:pt>
                <c:pt idx="8">
                  <c:v>5 (δ=0.65)</c:v>
                </c:pt>
                <c:pt idx="9">
                  <c:v>5 (δ=0.85)</c:v>
                </c:pt>
                <c:pt idx="10">
                  <c:v>10 (δ=0)</c:v>
                </c:pt>
                <c:pt idx="11">
                  <c:v>10 (δ=0.2)</c:v>
                </c:pt>
                <c:pt idx="12">
                  <c:v>10 (δ=0.45)</c:v>
                </c:pt>
                <c:pt idx="13">
                  <c:v>10 (δ=0.65)</c:v>
                </c:pt>
                <c:pt idx="14">
                  <c:v>10 (δ=0.85)</c:v>
                </c:pt>
                <c:pt idx="15">
                  <c:v>20 (δ=0)</c:v>
                </c:pt>
                <c:pt idx="16">
                  <c:v>20 (δ=0.2)</c:v>
                </c:pt>
                <c:pt idx="17">
                  <c:v>20 (δ=0.45)</c:v>
                </c:pt>
                <c:pt idx="18">
                  <c:v>20 (δ=0.65)</c:v>
                </c:pt>
                <c:pt idx="19">
                  <c:v>20 (δ=0.85)</c:v>
                </c:pt>
                <c:pt idx="20">
                  <c:v>50 (δ=0)</c:v>
                </c:pt>
                <c:pt idx="21">
                  <c:v>50 (δ=0.2)</c:v>
                </c:pt>
                <c:pt idx="22">
                  <c:v>50 (δ=0.45)</c:v>
                </c:pt>
                <c:pt idx="23">
                  <c:v>50 (δ=0.65)</c:v>
                </c:pt>
                <c:pt idx="24">
                  <c:v>50 (δ=0.85)</c:v>
                </c:pt>
                <c:pt idx="25">
                  <c:v>100 (δ=0)</c:v>
                </c:pt>
                <c:pt idx="26">
                  <c:v>100 (δ=0.2)</c:v>
                </c:pt>
                <c:pt idx="27">
                  <c:v>100 (δ=0.45)</c:v>
                </c:pt>
                <c:pt idx="28">
                  <c:v>100 (δ=0.65)</c:v>
                </c:pt>
                <c:pt idx="29">
                  <c:v>100 (δ=0.85)</c:v>
                </c:pt>
              </c:strCache>
            </c:strRef>
          </c:cat>
          <c:val>
            <c:numRef>
              <c:f>'Averages Accuracy'!$G$220:$G$248</c:f>
              <c:numCache>
                <c:formatCode>General</c:formatCode>
                <c:ptCount val="29"/>
                <c:pt idx="0">
                  <c:v>24.395555555555557</c:v>
                </c:pt>
                <c:pt idx="1">
                  <c:v>32.119999999999997</c:v>
                </c:pt>
                <c:pt idx="2">
                  <c:v>28.484444444444446</c:v>
                </c:pt>
                <c:pt idx="3">
                  <c:v>27.024444444444445</c:v>
                </c:pt>
                <c:pt idx="4">
                  <c:v>29.494444444444444</c:v>
                </c:pt>
                <c:pt idx="5">
                  <c:v>40.951111111111103</c:v>
                </c:pt>
                <c:pt idx="6">
                  <c:v>35.984444444444449</c:v>
                </c:pt>
                <c:pt idx="7">
                  <c:v>35.931111111111107</c:v>
                </c:pt>
                <c:pt idx="8">
                  <c:v>35.962222222222216</c:v>
                </c:pt>
                <c:pt idx="9">
                  <c:v>35.739999999999995</c:v>
                </c:pt>
                <c:pt idx="10">
                  <c:v>35.667777777777779</c:v>
                </c:pt>
                <c:pt idx="11">
                  <c:v>35.282222222222224</c:v>
                </c:pt>
                <c:pt idx="12">
                  <c:v>23.888888888888886</c:v>
                </c:pt>
                <c:pt idx="13">
                  <c:v>23.776666666666667</c:v>
                </c:pt>
                <c:pt idx="14">
                  <c:v>34.698888888888888</c:v>
                </c:pt>
                <c:pt idx="15">
                  <c:v>24.998888888888889</c:v>
                </c:pt>
                <c:pt idx="16">
                  <c:v>21.793333333333337</c:v>
                </c:pt>
                <c:pt idx="17">
                  <c:v>24.781111111111112</c:v>
                </c:pt>
                <c:pt idx="18">
                  <c:v>28.012222222222221</c:v>
                </c:pt>
                <c:pt idx="19">
                  <c:v>17.088888888888889</c:v>
                </c:pt>
                <c:pt idx="20">
                  <c:v>12.993333333333332</c:v>
                </c:pt>
                <c:pt idx="21">
                  <c:v>12.270000000000001</c:v>
                </c:pt>
                <c:pt idx="22">
                  <c:v>11.385555555555555</c:v>
                </c:pt>
                <c:pt idx="23">
                  <c:v>10.815555555555555</c:v>
                </c:pt>
                <c:pt idx="24">
                  <c:v>14.850000000000001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79-4DFF-B90D-9475411A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608832"/>
        <c:axId val="1453609312"/>
      </c:lineChart>
      <c:catAx>
        <c:axId val="1453608832"/>
        <c:scaling>
          <c:orientation val="minMax"/>
        </c:scaling>
        <c:delete val="0"/>
        <c:axPos val="b"/>
        <c:minorGridlines>
          <c:spPr>
            <a:ln w="25400" cap="flat" cmpd="sng" algn="ctr">
              <a:solidFill>
                <a:schemeClr val="bg1">
                  <a:lumMod val="6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Shots (</a:t>
                </a:r>
                <a:r>
                  <a:rPr lang="el-GR" sz="1400"/>
                  <a:t>δ</a:t>
                </a:r>
                <a:r>
                  <a:rPr lang="en-US" sz="1400"/>
                  <a:t>)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GB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9312"/>
        <c:crosses val="autoZero"/>
        <c:auto val="1"/>
        <c:lblAlgn val="ctr"/>
        <c:lblOffset val="100"/>
        <c:tickMarkSkip val="10"/>
        <c:noMultiLvlLbl val="0"/>
      </c:catAx>
      <c:valAx>
        <c:axId val="145360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Accuracy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0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443179680598847E-2"/>
          <c:y val="0.87108206245461162"/>
          <c:w val="0.51510619372024369"/>
          <c:h val="9.20777622283295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7" Type="http://schemas.openxmlformats.org/officeDocument/2006/relationships/chart" Target="../charts/chart50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4" Type="http://schemas.openxmlformats.org/officeDocument/2006/relationships/chart" Target="../charts/chart4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7" Type="http://schemas.openxmlformats.org/officeDocument/2006/relationships/chart" Target="../charts/chart57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7" Type="http://schemas.openxmlformats.org/officeDocument/2006/relationships/chart" Target="../charts/chart64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6" Type="http://schemas.openxmlformats.org/officeDocument/2006/relationships/chart" Target="../charts/chart63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77.xml"/><Relationship Id="rId18" Type="http://schemas.openxmlformats.org/officeDocument/2006/relationships/chart" Target="../charts/chart82.xml"/><Relationship Id="rId26" Type="http://schemas.openxmlformats.org/officeDocument/2006/relationships/chart" Target="../charts/chart90.xml"/><Relationship Id="rId39" Type="http://schemas.openxmlformats.org/officeDocument/2006/relationships/chart" Target="../charts/chart103.xml"/><Relationship Id="rId21" Type="http://schemas.openxmlformats.org/officeDocument/2006/relationships/chart" Target="../charts/chart85.xml"/><Relationship Id="rId34" Type="http://schemas.openxmlformats.org/officeDocument/2006/relationships/chart" Target="../charts/chart98.xml"/><Relationship Id="rId42" Type="http://schemas.openxmlformats.org/officeDocument/2006/relationships/chart" Target="../charts/chart106.xml"/><Relationship Id="rId47" Type="http://schemas.openxmlformats.org/officeDocument/2006/relationships/chart" Target="../charts/chart111.xml"/><Relationship Id="rId50" Type="http://schemas.openxmlformats.org/officeDocument/2006/relationships/chart" Target="../charts/chart114.xml"/><Relationship Id="rId55" Type="http://schemas.openxmlformats.org/officeDocument/2006/relationships/chart" Target="../charts/chart119.xml"/><Relationship Id="rId63" Type="http://schemas.openxmlformats.org/officeDocument/2006/relationships/chart" Target="../charts/chart12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6" Type="http://schemas.openxmlformats.org/officeDocument/2006/relationships/chart" Target="../charts/chart80.xml"/><Relationship Id="rId29" Type="http://schemas.openxmlformats.org/officeDocument/2006/relationships/chart" Target="../charts/chart93.xml"/><Relationship Id="rId11" Type="http://schemas.openxmlformats.org/officeDocument/2006/relationships/chart" Target="../charts/chart75.xml"/><Relationship Id="rId24" Type="http://schemas.openxmlformats.org/officeDocument/2006/relationships/chart" Target="../charts/chart88.xml"/><Relationship Id="rId32" Type="http://schemas.openxmlformats.org/officeDocument/2006/relationships/chart" Target="../charts/chart96.xml"/><Relationship Id="rId37" Type="http://schemas.openxmlformats.org/officeDocument/2006/relationships/chart" Target="../charts/chart101.xml"/><Relationship Id="rId40" Type="http://schemas.openxmlformats.org/officeDocument/2006/relationships/chart" Target="../charts/chart104.xml"/><Relationship Id="rId45" Type="http://schemas.openxmlformats.org/officeDocument/2006/relationships/chart" Target="../charts/chart109.xml"/><Relationship Id="rId53" Type="http://schemas.openxmlformats.org/officeDocument/2006/relationships/chart" Target="../charts/chart117.xml"/><Relationship Id="rId58" Type="http://schemas.openxmlformats.org/officeDocument/2006/relationships/chart" Target="../charts/chart122.xml"/><Relationship Id="rId5" Type="http://schemas.openxmlformats.org/officeDocument/2006/relationships/chart" Target="../charts/chart69.xml"/><Relationship Id="rId61" Type="http://schemas.openxmlformats.org/officeDocument/2006/relationships/chart" Target="../charts/chart125.xml"/><Relationship Id="rId19" Type="http://schemas.openxmlformats.org/officeDocument/2006/relationships/chart" Target="../charts/chart83.xml"/><Relationship Id="rId14" Type="http://schemas.openxmlformats.org/officeDocument/2006/relationships/chart" Target="../charts/chart78.xml"/><Relationship Id="rId22" Type="http://schemas.openxmlformats.org/officeDocument/2006/relationships/chart" Target="../charts/chart86.xml"/><Relationship Id="rId27" Type="http://schemas.openxmlformats.org/officeDocument/2006/relationships/chart" Target="../charts/chart91.xml"/><Relationship Id="rId30" Type="http://schemas.openxmlformats.org/officeDocument/2006/relationships/chart" Target="../charts/chart94.xml"/><Relationship Id="rId35" Type="http://schemas.openxmlformats.org/officeDocument/2006/relationships/chart" Target="../charts/chart99.xml"/><Relationship Id="rId43" Type="http://schemas.openxmlformats.org/officeDocument/2006/relationships/chart" Target="../charts/chart107.xml"/><Relationship Id="rId48" Type="http://schemas.openxmlformats.org/officeDocument/2006/relationships/chart" Target="../charts/chart112.xml"/><Relationship Id="rId56" Type="http://schemas.openxmlformats.org/officeDocument/2006/relationships/chart" Target="../charts/chart120.xml"/><Relationship Id="rId8" Type="http://schemas.openxmlformats.org/officeDocument/2006/relationships/chart" Target="../charts/chart72.xml"/><Relationship Id="rId51" Type="http://schemas.openxmlformats.org/officeDocument/2006/relationships/chart" Target="../charts/chart115.xml"/><Relationship Id="rId3" Type="http://schemas.openxmlformats.org/officeDocument/2006/relationships/chart" Target="../charts/chart67.xml"/><Relationship Id="rId12" Type="http://schemas.openxmlformats.org/officeDocument/2006/relationships/chart" Target="../charts/chart76.xml"/><Relationship Id="rId17" Type="http://schemas.openxmlformats.org/officeDocument/2006/relationships/chart" Target="../charts/chart81.xml"/><Relationship Id="rId25" Type="http://schemas.openxmlformats.org/officeDocument/2006/relationships/chart" Target="../charts/chart89.xml"/><Relationship Id="rId33" Type="http://schemas.openxmlformats.org/officeDocument/2006/relationships/chart" Target="../charts/chart97.xml"/><Relationship Id="rId38" Type="http://schemas.openxmlformats.org/officeDocument/2006/relationships/chart" Target="../charts/chart102.xml"/><Relationship Id="rId46" Type="http://schemas.openxmlformats.org/officeDocument/2006/relationships/chart" Target="../charts/chart110.xml"/><Relationship Id="rId59" Type="http://schemas.openxmlformats.org/officeDocument/2006/relationships/chart" Target="../charts/chart123.xml"/><Relationship Id="rId20" Type="http://schemas.openxmlformats.org/officeDocument/2006/relationships/chart" Target="../charts/chart84.xml"/><Relationship Id="rId41" Type="http://schemas.openxmlformats.org/officeDocument/2006/relationships/chart" Target="../charts/chart105.xml"/><Relationship Id="rId54" Type="http://schemas.openxmlformats.org/officeDocument/2006/relationships/chart" Target="../charts/chart118.xml"/><Relationship Id="rId62" Type="http://schemas.openxmlformats.org/officeDocument/2006/relationships/chart" Target="../charts/chart12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15" Type="http://schemas.openxmlformats.org/officeDocument/2006/relationships/chart" Target="../charts/chart79.xml"/><Relationship Id="rId23" Type="http://schemas.openxmlformats.org/officeDocument/2006/relationships/chart" Target="../charts/chart87.xml"/><Relationship Id="rId28" Type="http://schemas.openxmlformats.org/officeDocument/2006/relationships/chart" Target="../charts/chart92.xml"/><Relationship Id="rId36" Type="http://schemas.openxmlformats.org/officeDocument/2006/relationships/chart" Target="../charts/chart100.xml"/><Relationship Id="rId49" Type="http://schemas.openxmlformats.org/officeDocument/2006/relationships/chart" Target="../charts/chart113.xml"/><Relationship Id="rId57" Type="http://schemas.openxmlformats.org/officeDocument/2006/relationships/chart" Target="../charts/chart121.xml"/><Relationship Id="rId10" Type="http://schemas.openxmlformats.org/officeDocument/2006/relationships/chart" Target="../charts/chart74.xml"/><Relationship Id="rId31" Type="http://schemas.openxmlformats.org/officeDocument/2006/relationships/chart" Target="../charts/chart95.xml"/><Relationship Id="rId44" Type="http://schemas.openxmlformats.org/officeDocument/2006/relationships/chart" Target="../charts/chart108.xml"/><Relationship Id="rId52" Type="http://schemas.openxmlformats.org/officeDocument/2006/relationships/chart" Target="../charts/chart116.xml"/><Relationship Id="rId60" Type="http://schemas.openxmlformats.org/officeDocument/2006/relationships/chart" Target="../charts/chart124.xml"/><Relationship Id="rId4" Type="http://schemas.openxmlformats.org/officeDocument/2006/relationships/chart" Target="../charts/chart68.xml"/><Relationship Id="rId9" Type="http://schemas.openxmlformats.org/officeDocument/2006/relationships/chart" Target="../charts/chart73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5.xml"/><Relationship Id="rId3" Type="http://schemas.openxmlformats.org/officeDocument/2006/relationships/chart" Target="../charts/chart130.xml"/><Relationship Id="rId7" Type="http://schemas.openxmlformats.org/officeDocument/2006/relationships/chart" Target="../charts/chart134.xml"/><Relationship Id="rId2" Type="http://schemas.openxmlformats.org/officeDocument/2006/relationships/chart" Target="../charts/chart129.xml"/><Relationship Id="rId1" Type="http://schemas.openxmlformats.org/officeDocument/2006/relationships/chart" Target="../charts/chart128.xml"/><Relationship Id="rId6" Type="http://schemas.openxmlformats.org/officeDocument/2006/relationships/chart" Target="../charts/chart133.xml"/><Relationship Id="rId5" Type="http://schemas.openxmlformats.org/officeDocument/2006/relationships/chart" Target="../charts/chart132.xml"/><Relationship Id="rId4" Type="http://schemas.openxmlformats.org/officeDocument/2006/relationships/chart" Target="../charts/chart131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7" Type="http://schemas.openxmlformats.org/officeDocument/2006/relationships/chart" Target="../charts/chart142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6" Type="http://schemas.openxmlformats.org/officeDocument/2006/relationships/chart" Target="../charts/chart141.xml"/><Relationship Id="rId5" Type="http://schemas.openxmlformats.org/officeDocument/2006/relationships/chart" Target="../charts/chart140.xml"/><Relationship Id="rId4" Type="http://schemas.openxmlformats.org/officeDocument/2006/relationships/chart" Target="../charts/chart13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5.xml"/><Relationship Id="rId7" Type="http://schemas.openxmlformats.org/officeDocument/2006/relationships/chart" Target="../charts/chart149.xml"/><Relationship Id="rId2" Type="http://schemas.openxmlformats.org/officeDocument/2006/relationships/chart" Target="../charts/chart144.xml"/><Relationship Id="rId1" Type="http://schemas.openxmlformats.org/officeDocument/2006/relationships/chart" Target="../charts/chart143.xml"/><Relationship Id="rId6" Type="http://schemas.openxmlformats.org/officeDocument/2006/relationships/chart" Target="../charts/chart148.xml"/><Relationship Id="rId5" Type="http://schemas.openxmlformats.org/officeDocument/2006/relationships/chart" Target="../charts/chart147.xml"/><Relationship Id="rId4" Type="http://schemas.openxmlformats.org/officeDocument/2006/relationships/chart" Target="../charts/chart1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67048</xdr:colOff>
      <xdr:row>2</xdr:row>
      <xdr:rowOff>747</xdr:rowOff>
    </xdr:from>
    <xdr:to>
      <xdr:col>28</xdr:col>
      <xdr:colOff>370404</xdr:colOff>
      <xdr:row>22</xdr:row>
      <xdr:rowOff>103324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F222BF-423D-4464-AE10-415A3ED53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132603</xdr:colOff>
      <xdr:row>23</xdr:row>
      <xdr:rowOff>123415</xdr:rowOff>
    </xdr:from>
    <xdr:to>
      <xdr:col>28</xdr:col>
      <xdr:colOff>439134</xdr:colOff>
      <xdr:row>44</xdr:row>
      <xdr:rowOff>20570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3DDADB-260E-4DD4-8652-6C6A012EA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181537</xdr:colOff>
      <xdr:row>44</xdr:row>
      <xdr:rowOff>172313</xdr:rowOff>
    </xdr:from>
    <xdr:to>
      <xdr:col>28</xdr:col>
      <xdr:colOff>484893</xdr:colOff>
      <xdr:row>65</xdr:row>
      <xdr:rowOff>58164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A231BD-1AD5-4807-91BF-BD8838DFE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87219</xdr:colOff>
      <xdr:row>66</xdr:row>
      <xdr:rowOff>87299</xdr:rowOff>
    </xdr:from>
    <xdr:to>
      <xdr:col>28</xdr:col>
      <xdr:colOff>390575</xdr:colOff>
      <xdr:row>86</xdr:row>
      <xdr:rowOff>151698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728B18-5452-492E-90CD-A2FEB61410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134283</xdr:colOff>
      <xdr:row>88</xdr:row>
      <xdr:rowOff>10896</xdr:rowOff>
    </xdr:from>
    <xdr:to>
      <xdr:col>28</xdr:col>
      <xdr:colOff>437639</xdr:colOff>
      <xdr:row>108</xdr:row>
      <xdr:rowOff>87247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502C59-C844-418C-81C1-69E128824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106268</xdr:colOff>
      <xdr:row>109</xdr:row>
      <xdr:rowOff>190341</xdr:rowOff>
    </xdr:from>
    <xdr:to>
      <xdr:col>28</xdr:col>
      <xdr:colOff>419149</xdr:colOff>
      <xdr:row>130</xdr:row>
      <xdr:rowOff>76193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D9B3D85-BD2C-405C-AD9E-6809CDB5DD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141941</xdr:colOff>
      <xdr:row>131</xdr:row>
      <xdr:rowOff>153140</xdr:rowOff>
    </xdr:from>
    <xdr:to>
      <xdr:col>28</xdr:col>
      <xdr:colOff>448472</xdr:colOff>
      <xdr:row>152</xdr:row>
      <xdr:rowOff>46088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A0DC9B-7368-4A51-83D8-A885D1B18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398318</xdr:colOff>
      <xdr:row>90</xdr:row>
      <xdr:rowOff>173182</xdr:rowOff>
    </xdr:from>
    <xdr:to>
      <xdr:col>39</xdr:col>
      <xdr:colOff>19336</xdr:colOff>
      <xdr:row>111</xdr:row>
      <xdr:rowOff>69215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2752422-3154-43E6-8C90-369776164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574141</xdr:colOff>
      <xdr:row>4</xdr:row>
      <xdr:rowOff>152240</xdr:rowOff>
    </xdr:from>
    <xdr:to>
      <xdr:col>26</xdr:col>
      <xdr:colOff>265176</xdr:colOff>
      <xdr:row>25</xdr:row>
      <xdr:rowOff>73389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64E52-AF60-430E-9C38-72A37B730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27375</xdr:colOff>
      <xdr:row>26</xdr:row>
      <xdr:rowOff>93479</xdr:rowOff>
    </xdr:from>
    <xdr:to>
      <xdr:col>26</xdr:col>
      <xdr:colOff>333906</xdr:colOff>
      <xdr:row>46</xdr:row>
      <xdr:rowOff>172063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A08FA7-9442-428A-998E-5729C500B9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76309</xdr:colOff>
      <xdr:row>47</xdr:row>
      <xdr:rowOff>133306</xdr:rowOff>
    </xdr:from>
    <xdr:to>
      <xdr:col>26</xdr:col>
      <xdr:colOff>379665</xdr:colOff>
      <xdr:row>68</xdr:row>
      <xdr:rowOff>28228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3FC0B2-888E-4775-A606-0E419B9D6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594312</xdr:colOff>
      <xdr:row>69</xdr:row>
      <xdr:rowOff>57364</xdr:rowOff>
    </xdr:from>
    <xdr:to>
      <xdr:col>26</xdr:col>
      <xdr:colOff>285347</xdr:colOff>
      <xdr:row>89</xdr:row>
      <xdr:rowOff>112691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6E5CA0-E652-4D2A-AF45-73C0DED30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29055</xdr:colOff>
      <xdr:row>90</xdr:row>
      <xdr:rowOff>162389</xdr:rowOff>
    </xdr:from>
    <xdr:to>
      <xdr:col>26</xdr:col>
      <xdr:colOff>332411</xdr:colOff>
      <xdr:row>111</xdr:row>
      <xdr:rowOff>57312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620D65-7FEA-4F18-8C6E-D6C9C2D304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1040</xdr:colOff>
      <xdr:row>112</xdr:row>
      <xdr:rowOff>151334</xdr:rowOff>
    </xdr:from>
    <xdr:to>
      <xdr:col>26</xdr:col>
      <xdr:colOff>313921</xdr:colOff>
      <xdr:row>133</xdr:row>
      <xdr:rowOff>46257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AD6FCE8-1247-4E75-9DF5-908B2B0E5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36713</xdr:colOff>
      <xdr:row>134</xdr:row>
      <xdr:rowOff>123204</xdr:rowOff>
    </xdr:from>
    <xdr:to>
      <xdr:col>26</xdr:col>
      <xdr:colOff>343244</xdr:colOff>
      <xdr:row>155</xdr:row>
      <xdr:rowOff>16152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3C5AB7-530E-4E3C-96C5-DC42D89C2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27793</xdr:colOff>
      <xdr:row>3</xdr:row>
      <xdr:rowOff>67711</xdr:rowOff>
    </xdr:from>
    <xdr:to>
      <xdr:col>26</xdr:col>
      <xdr:colOff>331149</xdr:colOff>
      <xdr:row>23</xdr:row>
      <xdr:rowOff>170288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6BEC4-41E1-4BE3-BD93-F9CCC3536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93348</xdr:colOff>
      <xdr:row>24</xdr:row>
      <xdr:rowOff>190378</xdr:rowOff>
    </xdr:from>
    <xdr:to>
      <xdr:col>26</xdr:col>
      <xdr:colOff>399879</xdr:colOff>
      <xdr:row>45</xdr:row>
      <xdr:rowOff>87534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AE2088-0994-4E46-9864-746D552E2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142282</xdr:colOff>
      <xdr:row>46</xdr:row>
      <xdr:rowOff>48776</xdr:rowOff>
    </xdr:from>
    <xdr:to>
      <xdr:col>26</xdr:col>
      <xdr:colOff>445638</xdr:colOff>
      <xdr:row>66</xdr:row>
      <xdr:rowOff>125128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2BDAA3-5A4D-48DC-85F2-F21470CBA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47964</xdr:colOff>
      <xdr:row>67</xdr:row>
      <xdr:rowOff>154263</xdr:rowOff>
    </xdr:from>
    <xdr:to>
      <xdr:col>26</xdr:col>
      <xdr:colOff>351320</xdr:colOff>
      <xdr:row>88</xdr:row>
      <xdr:rowOff>28162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3FD526-B01D-4839-B94B-D5097A95D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95028</xdr:colOff>
      <xdr:row>89</xdr:row>
      <xdr:rowOff>77860</xdr:rowOff>
    </xdr:from>
    <xdr:to>
      <xdr:col>26</xdr:col>
      <xdr:colOff>398384</xdr:colOff>
      <xdr:row>109</xdr:row>
      <xdr:rowOff>154210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EEDB7E-87DD-4A6F-B689-418FD8941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67013</xdr:colOff>
      <xdr:row>111</xdr:row>
      <xdr:rowOff>66805</xdr:rowOff>
    </xdr:from>
    <xdr:to>
      <xdr:col>26</xdr:col>
      <xdr:colOff>379894</xdr:colOff>
      <xdr:row>131</xdr:row>
      <xdr:rowOff>143156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88AEAF6-58DC-4282-8601-0C9BCB27A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102686</xdr:colOff>
      <xdr:row>133</xdr:row>
      <xdr:rowOff>18059</xdr:rowOff>
    </xdr:from>
    <xdr:to>
      <xdr:col>26</xdr:col>
      <xdr:colOff>409217</xdr:colOff>
      <xdr:row>153</xdr:row>
      <xdr:rowOff>113051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7FBA2C4-789F-48CD-BB6D-A6ECC75C3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285110</xdr:colOff>
      <xdr:row>4</xdr:row>
      <xdr:rowOff>99645</xdr:rowOff>
    </xdr:from>
    <xdr:to>
      <xdr:col>25</xdr:col>
      <xdr:colOff>588465</xdr:colOff>
      <xdr:row>25</xdr:row>
      <xdr:rowOff>19829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853CB6-CDD8-445F-820F-1730E30E0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350665</xdr:colOff>
      <xdr:row>26</xdr:row>
      <xdr:rowOff>39919</xdr:rowOff>
    </xdr:from>
    <xdr:to>
      <xdr:col>26</xdr:col>
      <xdr:colOff>49216</xdr:colOff>
      <xdr:row>46</xdr:row>
      <xdr:rowOff>119468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596893-FDF2-4942-BA70-133C840BA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399599</xdr:colOff>
      <xdr:row>47</xdr:row>
      <xdr:rowOff>80711</xdr:rowOff>
    </xdr:from>
    <xdr:to>
      <xdr:col>26</xdr:col>
      <xdr:colOff>94975</xdr:colOff>
      <xdr:row>67</xdr:row>
      <xdr:rowOff>157062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956658-8D8E-40D7-9462-698F071C8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305281</xdr:colOff>
      <xdr:row>69</xdr:row>
      <xdr:rowOff>3803</xdr:rowOff>
    </xdr:from>
    <xdr:to>
      <xdr:col>26</xdr:col>
      <xdr:colOff>657</xdr:colOff>
      <xdr:row>89</xdr:row>
      <xdr:rowOff>60096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879D95B-86F9-4E69-BCB6-8EDB1EE48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352345</xdr:colOff>
      <xdr:row>90</xdr:row>
      <xdr:rowOff>109793</xdr:rowOff>
    </xdr:from>
    <xdr:to>
      <xdr:col>26</xdr:col>
      <xdr:colOff>47721</xdr:colOff>
      <xdr:row>111</xdr:row>
      <xdr:rowOff>3752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19C0DA-0FC9-419E-A808-F859E60C2A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324330</xdr:colOff>
      <xdr:row>112</xdr:row>
      <xdr:rowOff>98739</xdr:rowOff>
    </xdr:from>
    <xdr:to>
      <xdr:col>26</xdr:col>
      <xdr:colOff>29231</xdr:colOff>
      <xdr:row>132</xdr:row>
      <xdr:rowOff>175091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4B8D62-DE05-46D1-BB82-2904C274D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360003</xdr:colOff>
      <xdr:row>134</xdr:row>
      <xdr:rowOff>69644</xdr:rowOff>
    </xdr:from>
    <xdr:to>
      <xdr:col>26</xdr:col>
      <xdr:colOff>58554</xdr:colOff>
      <xdr:row>154</xdr:row>
      <xdr:rowOff>144986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D2513F0-4FB6-4BAA-9F72-76AECD80E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32492</xdr:colOff>
      <xdr:row>5</xdr:row>
      <xdr:rowOff>193906</xdr:rowOff>
    </xdr:from>
    <xdr:to>
      <xdr:col>26</xdr:col>
      <xdr:colOff>335847</xdr:colOff>
      <xdr:row>26</xdr:row>
      <xdr:rowOff>97122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E59D4-0B4F-4964-ADC9-6992837470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98047</xdr:colOff>
      <xdr:row>27</xdr:row>
      <xdr:rowOff>117213</xdr:rowOff>
    </xdr:from>
    <xdr:to>
      <xdr:col>26</xdr:col>
      <xdr:colOff>404577</xdr:colOff>
      <xdr:row>48</xdr:row>
      <xdr:rowOff>14368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E699B9-5AEE-405B-A3EC-EE709F141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146981</xdr:colOff>
      <xdr:row>48</xdr:row>
      <xdr:rowOff>174972</xdr:rowOff>
    </xdr:from>
    <xdr:to>
      <xdr:col>26</xdr:col>
      <xdr:colOff>450336</xdr:colOff>
      <xdr:row>69</xdr:row>
      <xdr:rowOff>51962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83B434-CC31-4D4B-8E80-DFF367D07C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52663</xdr:colOff>
      <xdr:row>70</xdr:row>
      <xdr:rowOff>81097</xdr:rowOff>
    </xdr:from>
    <xdr:to>
      <xdr:col>26</xdr:col>
      <xdr:colOff>356018</xdr:colOff>
      <xdr:row>90</xdr:row>
      <xdr:rowOff>154356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735855-12E8-4503-9C1C-6194AE31C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99727</xdr:colOff>
      <xdr:row>92</xdr:row>
      <xdr:rowOff>4694</xdr:rowOff>
    </xdr:from>
    <xdr:to>
      <xdr:col>26</xdr:col>
      <xdr:colOff>403082</xdr:colOff>
      <xdr:row>112</xdr:row>
      <xdr:rowOff>81045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A555EA9-48B4-450A-A116-8ED6D2D26A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71712</xdr:colOff>
      <xdr:row>113</xdr:row>
      <xdr:rowOff>192999</xdr:rowOff>
    </xdr:from>
    <xdr:to>
      <xdr:col>26</xdr:col>
      <xdr:colOff>384592</xdr:colOff>
      <xdr:row>134</xdr:row>
      <xdr:rowOff>69991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29AE9EC-5491-4526-AE95-F4171F8A2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107385</xdr:colOff>
      <xdr:row>135</xdr:row>
      <xdr:rowOff>146938</xdr:rowOff>
    </xdr:from>
    <xdr:to>
      <xdr:col>26</xdr:col>
      <xdr:colOff>413915</xdr:colOff>
      <xdr:row>156</xdr:row>
      <xdr:rowOff>39886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4F5C813-7CDC-4049-94CF-5E41C7E5D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343775</xdr:colOff>
      <xdr:row>3</xdr:row>
      <xdr:rowOff>88979</xdr:rowOff>
    </xdr:from>
    <xdr:to>
      <xdr:col>26</xdr:col>
      <xdr:colOff>45551</xdr:colOff>
      <xdr:row>23</xdr:row>
      <xdr:rowOff>191556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8B6B4-F420-429E-A35B-FF36CBEA7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409330</xdr:colOff>
      <xdr:row>25</xdr:row>
      <xdr:rowOff>11120</xdr:rowOff>
    </xdr:from>
    <xdr:to>
      <xdr:col>26</xdr:col>
      <xdr:colOff>114281</xdr:colOff>
      <xdr:row>45</xdr:row>
      <xdr:rowOff>108802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F18006-9415-4295-9575-3B7B1EF55B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458264</xdr:colOff>
      <xdr:row>46</xdr:row>
      <xdr:rowOff>70044</xdr:rowOff>
    </xdr:from>
    <xdr:to>
      <xdr:col>26</xdr:col>
      <xdr:colOff>160040</xdr:colOff>
      <xdr:row>66</xdr:row>
      <xdr:rowOff>146396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54A66A-08C2-48AE-B773-D1F955645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363946</xdr:colOff>
      <xdr:row>67</xdr:row>
      <xdr:rowOff>175531</xdr:rowOff>
    </xdr:from>
    <xdr:to>
      <xdr:col>26</xdr:col>
      <xdr:colOff>65722</xdr:colOff>
      <xdr:row>88</xdr:row>
      <xdr:rowOff>49429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41AF89-89EA-4411-B02F-BA54DB8CD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411010</xdr:colOff>
      <xdr:row>89</xdr:row>
      <xdr:rowOff>99128</xdr:rowOff>
    </xdr:from>
    <xdr:to>
      <xdr:col>26</xdr:col>
      <xdr:colOff>112786</xdr:colOff>
      <xdr:row>109</xdr:row>
      <xdr:rowOff>175479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9A2911D-730C-436C-B981-F7BF8A4A4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382995</xdr:colOff>
      <xdr:row>111</xdr:row>
      <xdr:rowOff>88073</xdr:rowOff>
    </xdr:from>
    <xdr:to>
      <xdr:col>26</xdr:col>
      <xdr:colOff>94296</xdr:colOff>
      <xdr:row>131</xdr:row>
      <xdr:rowOff>164425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2EF390A-314F-4CDB-B79B-9607243710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418668</xdr:colOff>
      <xdr:row>133</xdr:row>
      <xdr:rowOff>40845</xdr:rowOff>
    </xdr:from>
    <xdr:to>
      <xdr:col>26</xdr:col>
      <xdr:colOff>123619</xdr:colOff>
      <xdr:row>153</xdr:row>
      <xdr:rowOff>134320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EF1A1-3573-42BA-B5BF-A6C69E25F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500435</xdr:colOff>
      <xdr:row>4</xdr:row>
      <xdr:rowOff>15035</xdr:rowOff>
    </xdr:from>
    <xdr:to>
      <xdr:col>26</xdr:col>
      <xdr:colOff>184666</xdr:colOff>
      <xdr:row>24</xdr:row>
      <xdr:rowOff>117612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6FF2D-AFD7-4202-AD2B-6A654FBBEA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565990</xdr:colOff>
      <xdr:row>25</xdr:row>
      <xdr:rowOff>137703</xdr:rowOff>
    </xdr:from>
    <xdr:to>
      <xdr:col>26</xdr:col>
      <xdr:colOff>253396</xdr:colOff>
      <xdr:row>46</xdr:row>
      <xdr:rowOff>34858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D8A93C-8153-427B-8E2F-2F331695AA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614924</xdr:colOff>
      <xdr:row>46</xdr:row>
      <xdr:rowOff>186601</xdr:rowOff>
    </xdr:from>
    <xdr:to>
      <xdr:col>26</xdr:col>
      <xdr:colOff>299155</xdr:colOff>
      <xdr:row>67</xdr:row>
      <xdr:rowOff>72452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AD3B04-9472-4F7B-BEF1-2945F49CCB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520606</xdr:colOff>
      <xdr:row>68</xdr:row>
      <xdr:rowOff>101587</xdr:rowOff>
    </xdr:from>
    <xdr:to>
      <xdr:col>26</xdr:col>
      <xdr:colOff>204837</xdr:colOff>
      <xdr:row>88</xdr:row>
      <xdr:rowOff>165986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CB8D219-065A-47E0-8C3B-4BA85911A0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567670</xdr:colOff>
      <xdr:row>90</xdr:row>
      <xdr:rowOff>25184</xdr:rowOff>
    </xdr:from>
    <xdr:to>
      <xdr:col>26</xdr:col>
      <xdr:colOff>251901</xdr:colOff>
      <xdr:row>110</xdr:row>
      <xdr:rowOff>101535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137884C-E7DA-4B2E-8C4D-F8F9BAAEC0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539655</xdr:colOff>
      <xdr:row>112</xdr:row>
      <xdr:rowOff>14129</xdr:rowOff>
    </xdr:from>
    <xdr:to>
      <xdr:col>26</xdr:col>
      <xdr:colOff>233411</xdr:colOff>
      <xdr:row>132</xdr:row>
      <xdr:rowOff>90481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C6C025D-0C10-4135-B6B6-3DC7A23C3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575328</xdr:colOff>
      <xdr:row>133</xdr:row>
      <xdr:rowOff>167428</xdr:rowOff>
    </xdr:from>
    <xdr:to>
      <xdr:col>26</xdr:col>
      <xdr:colOff>262734</xdr:colOff>
      <xdr:row>154</xdr:row>
      <xdr:rowOff>60376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67C450-8D1F-49EC-8476-FA70378A83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166481</xdr:colOff>
      <xdr:row>5</xdr:row>
      <xdr:rowOff>131774</xdr:rowOff>
    </xdr:from>
    <xdr:to>
      <xdr:col>25</xdr:col>
      <xdr:colOff>469836</xdr:colOff>
      <xdr:row>26</xdr:row>
      <xdr:rowOff>48497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ABE5A-3E06-4897-ACEA-160314276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232036</xdr:colOff>
      <xdr:row>27</xdr:row>
      <xdr:rowOff>68588</xdr:rowOff>
    </xdr:from>
    <xdr:to>
      <xdr:col>25</xdr:col>
      <xdr:colOff>538566</xdr:colOff>
      <xdr:row>47</xdr:row>
      <xdr:rowOff>151597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0F8C8A-20F3-410D-A6EA-A1330FD00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280970</xdr:colOff>
      <xdr:row>48</xdr:row>
      <xdr:rowOff>112840</xdr:rowOff>
    </xdr:from>
    <xdr:to>
      <xdr:col>25</xdr:col>
      <xdr:colOff>584325</xdr:colOff>
      <xdr:row>69</xdr:row>
      <xdr:rowOff>3338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35F43B-7CEA-4837-A7D5-84B25D91D8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186652</xdr:colOff>
      <xdr:row>70</xdr:row>
      <xdr:rowOff>32472</xdr:rowOff>
    </xdr:from>
    <xdr:to>
      <xdr:col>25</xdr:col>
      <xdr:colOff>490007</xdr:colOff>
      <xdr:row>90</xdr:row>
      <xdr:rowOff>92225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CC88D7-2162-43C5-93E2-91DD31FC7B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233716</xdr:colOff>
      <xdr:row>91</xdr:row>
      <xdr:rowOff>141923</xdr:rowOff>
    </xdr:from>
    <xdr:to>
      <xdr:col>25</xdr:col>
      <xdr:colOff>537071</xdr:colOff>
      <xdr:row>112</xdr:row>
      <xdr:rowOff>32420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BDE271-F1B2-4BD4-9F01-5064733DF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205701</xdr:colOff>
      <xdr:row>113</xdr:row>
      <xdr:rowOff>130868</xdr:rowOff>
    </xdr:from>
    <xdr:to>
      <xdr:col>25</xdr:col>
      <xdr:colOff>518581</xdr:colOff>
      <xdr:row>134</xdr:row>
      <xdr:rowOff>21367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4444D-CDDA-4AD1-A3B1-DD2EE5FFA1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241374</xdr:colOff>
      <xdr:row>135</xdr:row>
      <xdr:rowOff>98313</xdr:rowOff>
    </xdr:from>
    <xdr:to>
      <xdr:col>25</xdr:col>
      <xdr:colOff>547904</xdr:colOff>
      <xdr:row>155</xdr:row>
      <xdr:rowOff>177115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BA2F072-6677-4C3A-812C-295F8B03B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83717</xdr:colOff>
      <xdr:row>7</xdr:row>
      <xdr:rowOff>9082</xdr:rowOff>
    </xdr:from>
    <xdr:to>
      <xdr:col>26</xdr:col>
      <xdr:colOff>387073</xdr:colOff>
      <xdr:row>27</xdr:row>
      <xdr:rowOff>111659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0CA6F-2ED2-46B9-A68E-4679E64CFB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149272</xdr:colOff>
      <xdr:row>28</xdr:row>
      <xdr:rowOff>131749</xdr:rowOff>
    </xdr:from>
    <xdr:to>
      <xdr:col>26</xdr:col>
      <xdr:colOff>455803</xdr:colOff>
      <xdr:row>49</xdr:row>
      <xdr:rowOff>28904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3B0B80-E4B2-4EB0-81E4-69FDD663D4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198206</xdr:colOff>
      <xdr:row>49</xdr:row>
      <xdr:rowOff>168741</xdr:rowOff>
    </xdr:from>
    <xdr:to>
      <xdr:col>26</xdr:col>
      <xdr:colOff>501562</xdr:colOff>
      <xdr:row>70</xdr:row>
      <xdr:rowOff>66498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F1750B-564A-4911-943E-92103425B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103888</xdr:colOff>
      <xdr:row>71</xdr:row>
      <xdr:rowOff>95634</xdr:rowOff>
    </xdr:from>
    <xdr:to>
      <xdr:col>26</xdr:col>
      <xdr:colOff>407244</xdr:colOff>
      <xdr:row>91</xdr:row>
      <xdr:rowOff>148126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450315-0516-40DD-A2BF-0831A8EAC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150952</xdr:colOff>
      <xdr:row>93</xdr:row>
      <xdr:rowOff>19230</xdr:rowOff>
    </xdr:from>
    <xdr:to>
      <xdr:col>26</xdr:col>
      <xdr:colOff>454308</xdr:colOff>
      <xdr:row>113</xdr:row>
      <xdr:rowOff>95581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D7391E-1EA3-476C-9572-B9E69D1E2F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122937</xdr:colOff>
      <xdr:row>115</xdr:row>
      <xdr:rowOff>8176</xdr:rowOff>
    </xdr:from>
    <xdr:to>
      <xdr:col>26</xdr:col>
      <xdr:colOff>435818</xdr:colOff>
      <xdr:row>135</xdr:row>
      <xdr:rowOff>84528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3A5D0FA-D1B2-4674-9C4A-A554BBA76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158610</xdr:colOff>
      <xdr:row>136</xdr:row>
      <xdr:rowOff>161474</xdr:rowOff>
    </xdr:from>
    <xdr:to>
      <xdr:col>26</xdr:col>
      <xdr:colOff>465141</xdr:colOff>
      <xdr:row>157</xdr:row>
      <xdr:rowOff>54422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9AD25D-3BB3-475E-8919-43738CDB5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247920</xdr:colOff>
      <xdr:row>21</xdr:row>
      <xdr:rowOff>110137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C69E6-66FC-4801-A492-0BD4F0754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65555</xdr:colOff>
      <xdr:row>22</xdr:row>
      <xdr:rowOff>140307</xdr:rowOff>
    </xdr:from>
    <xdr:to>
      <xdr:col>11</xdr:col>
      <xdr:colOff>316650</xdr:colOff>
      <xdr:row>44</xdr:row>
      <xdr:rowOff>55101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8BAD6-5271-4521-896E-EDD10C1371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114489</xdr:colOff>
      <xdr:row>45</xdr:row>
      <xdr:rowOff>26423</xdr:rowOff>
    </xdr:from>
    <xdr:to>
      <xdr:col>11</xdr:col>
      <xdr:colOff>362409</xdr:colOff>
      <xdr:row>66</xdr:row>
      <xdr:rowOff>110334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200F27-1264-4E72-9D29-F1C9FE1522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20171</xdr:colOff>
      <xdr:row>67</xdr:row>
      <xdr:rowOff>149548</xdr:rowOff>
    </xdr:from>
    <xdr:to>
      <xdr:col>11</xdr:col>
      <xdr:colOff>268091</xdr:colOff>
      <xdr:row>89</xdr:row>
      <xdr:rowOff>28386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311FA6-E0EF-4457-86D0-3D9789FF6F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67235</xdr:colOff>
      <xdr:row>90</xdr:row>
      <xdr:rowOff>100864</xdr:rowOff>
    </xdr:from>
    <xdr:to>
      <xdr:col>11</xdr:col>
      <xdr:colOff>315155</xdr:colOff>
      <xdr:row>111</xdr:row>
      <xdr:rowOff>184774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56EA5E-ED25-4CDB-B47D-C274ADF48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39220</xdr:colOff>
      <xdr:row>113</xdr:row>
      <xdr:rowOff>117527</xdr:rowOff>
    </xdr:from>
    <xdr:to>
      <xdr:col>11</xdr:col>
      <xdr:colOff>296665</xdr:colOff>
      <xdr:row>135</xdr:row>
      <xdr:rowOff>7411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9DA06F-7096-4B94-896A-0DAED30B5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74893</xdr:colOff>
      <xdr:row>136</xdr:row>
      <xdr:rowOff>94437</xdr:rowOff>
    </xdr:from>
    <xdr:to>
      <xdr:col>11</xdr:col>
      <xdr:colOff>325988</xdr:colOff>
      <xdr:row>158</xdr:row>
      <xdr:rowOff>5024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B67A36C-0D82-4A17-A891-E5EE1DA4EF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0</xdr:row>
      <xdr:rowOff>0</xdr:rowOff>
    </xdr:from>
    <xdr:to>
      <xdr:col>23</xdr:col>
      <xdr:colOff>179429</xdr:colOff>
      <xdr:row>21</xdr:row>
      <xdr:rowOff>41125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1813D47-9F75-4D8E-A32A-EE46970312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65555</xdr:colOff>
      <xdr:row>22</xdr:row>
      <xdr:rowOff>67362</xdr:rowOff>
    </xdr:from>
    <xdr:to>
      <xdr:col>23</xdr:col>
      <xdr:colOff>248159</xdr:colOff>
      <xdr:row>43</xdr:row>
      <xdr:rowOff>93565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5A31590-E8C5-4278-A6D7-498591EC81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114489</xdr:colOff>
      <xdr:row>44</xdr:row>
      <xdr:rowOff>60953</xdr:rowOff>
    </xdr:from>
    <xdr:to>
      <xdr:col>23</xdr:col>
      <xdr:colOff>293918</xdr:colOff>
      <xdr:row>65</xdr:row>
      <xdr:rowOff>75852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88214E-06AD-4144-B954-D3F08CFE5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20171</xdr:colOff>
      <xdr:row>66</xdr:row>
      <xdr:rowOff>111133</xdr:rowOff>
    </xdr:from>
    <xdr:to>
      <xdr:col>23</xdr:col>
      <xdr:colOff>199600</xdr:colOff>
      <xdr:row>87</xdr:row>
      <xdr:rowOff>114080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61BD2B7-28F3-4E16-A94C-E971DD256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67235</xdr:colOff>
      <xdr:row>88</xdr:row>
      <xdr:rowOff>169923</xdr:rowOff>
    </xdr:from>
    <xdr:to>
      <xdr:col>23</xdr:col>
      <xdr:colOff>246664</xdr:colOff>
      <xdr:row>110</xdr:row>
      <xdr:rowOff>468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7535376-B91E-4A81-87EE-C06140FA6A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39220</xdr:colOff>
      <xdr:row>111</xdr:row>
      <xdr:rowOff>109707</xdr:rowOff>
    </xdr:from>
    <xdr:to>
      <xdr:col>23</xdr:col>
      <xdr:colOff>228174</xdr:colOff>
      <xdr:row>132</xdr:row>
      <xdr:rowOff>124607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0F001FF-99A5-4927-A343-7357889D5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74893</xdr:colOff>
      <xdr:row>134</xdr:row>
      <xdr:rowOff>23345</xdr:rowOff>
    </xdr:from>
    <xdr:to>
      <xdr:col>23</xdr:col>
      <xdr:colOff>257497</xdr:colOff>
      <xdr:row>155</xdr:row>
      <xdr:rowOff>45341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91B60B6-8ABF-4F21-9DF4-30CC43865E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24</xdr:col>
      <xdr:colOff>0</xdr:colOff>
      <xdr:row>0</xdr:row>
      <xdr:rowOff>0</xdr:rowOff>
    </xdr:from>
    <xdr:to>
      <xdr:col>35</xdr:col>
      <xdr:colOff>92115</xdr:colOff>
      <xdr:row>22</xdr:row>
      <xdr:rowOff>15521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ED5AACC-312C-4633-934C-897940D1F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24</xdr:col>
      <xdr:colOff>65555</xdr:colOff>
      <xdr:row>23</xdr:row>
      <xdr:rowOff>49695</xdr:rowOff>
    </xdr:from>
    <xdr:to>
      <xdr:col>35</xdr:col>
      <xdr:colOff>160845</xdr:colOff>
      <xdr:row>45</xdr:row>
      <xdr:rowOff>58230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1A0412A-B28D-446C-96DC-F153B90CF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114489</xdr:colOff>
      <xdr:row>46</xdr:row>
      <xdr:rowOff>33556</xdr:rowOff>
    </xdr:from>
    <xdr:to>
      <xdr:col>35</xdr:col>
      <xdr:colOff>206604</xdr:colOff>
      <xdr:row>68</xdr:row>
      <xdr:rowOff>22851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4067A69-BA45-4F53-B329-C79238966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24</xdr:col>
      <xdr:colOff>20171</xdr:colOff>
      <xdr:row>69</xdr:row>
      <xdr:rowOff>66068</xdr:rowOff>
    </xdr:from>
    <xdr:to>
      <xdr:col>35</xdr:col>
      <xdr:colOff>112286</xdr:colOff>
      <xdr:row>91</xdr:row>
      <xdr:rowOff>44999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255DC40-95A9-46DC-96F5-2E9EE398A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24</xdr:col>
      <xdr:colOff>67235</xdr:colOff>
      <xdr:row>92</xdr:row>
      <xdr:rowOff>115129</xdr:rowOff>
    </xdr:from>
    <xdr:to>
      <xdr:col>35</xdr:col>
      <xdr:colOff>159350</xdr:colOff>
      <xdr:row>114</xdr:row>
      <xdr:rowOff>104423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66743AC-E2F7-4E2E-B758-DE58FAD6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24</xdr:col>
      <xdr:colOff>39220</xdr:colOff>
      <xdr:row>116</xdr:row>
      <xdr:rowOff>45183</xdr:rowOff>
    </xdr:from>
    <xdr:to>
      <xdr:col>35</xdr:col>
      <xdr:colOff>140860</xdr:colOff>
      <xdr:row>138</xdr:row>
      <xdr:rowOff>34478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7823FFB-1FF9-409D-BA67-91EEF0E6B7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24</xdr:col>
      <xdr:colOff>74893</xdr:colOff>
      <xdr:row>139</xdr:row>
      <xdr:rowOff>125508</xdr:rowOff>
    </xdr:from>
    <xdr:to>
      <xdr:col>35</xdr:col>
      <xdr:colOff>170183</xdr:colOff>
      <xdr:row>161</xdr:row>
      <xdr:rowOff>129837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F7BBB5C-A20F-405F-9FC0-E102F6191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36</xdr:col>
      <xdr:colOff>0</xdr:colOff>
      <xdr:row>1</xdr:row>
      <xdr:rowOff>0</xdr:rowOff>
    </xdr:from>
    <xdr:to>
      <xdr:col>47</xdr:col>
      <xdr:colOff>89925</xdr:colOff>
      <xdr:row>20</xdr:row>
      <xdr:rowOff>10855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79713D7-EBFE-4F7F-8A9C-3D4ADCD845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</xdr:col>
      <xdr:colOff>65555</xdr:colOff>
      <xdr:row>21</xdr:row>
      <xdr:rowOff>16834</xdr:rowOff>
    </xdr:from>
    <xdr:to>
      <xdr:col>47</xdr:col>
      <xdr:colOff>158655</xdr:colOff>
      <xdr:row>39</xdr:row>
      <xdr:rowOff>189156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5C36327-B272-49C6-950A-025091C50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36</xdr:col>
      <xdr:colOff>114489</xdr:colOff>
      <xdr:row>40</xdr:row>
      <xdr:rowOff>136288</xdr:rowOff>
    </xdr:from>
    <xdr:to>
      <xdr:col>47</xdr:col>
      <xdr:colOff>204414</xdr:colOff>
      <xdr:row>59</xdr:row>
      <xdr:rowOff>120917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951140B3-F0B6-4FCF-914E-DFD98233C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36</xdr:col>
      <xdr:colOff>20171</xdr:colOff>
      <xdr:row>60</xdr:row>
      <xdr:rowOff>135941</xdr:rowOff>
    </xdr:from>
    <xdr:to>
      <xdr:col>47</xdr:col>
      <xdr:colOff>110096</xdr:colOff>
      <xdr:row>79</xdr:row>
      <xdr:rowOff>91331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5E6D5C88-E4E1-43BB-AD2D-E5260D158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67235</xdr:colOff>
      <xdr:row>80</xdr:row>
      <xdr:rowOff>130093</xdr:rowOff>
    </xdr:from>
    <xdr:to>
      <xdr:col>47</xdr:col>
      <xdr:colOff>157160</xdr:colOff>
      <xdr:row>99</xdr:row>
      <xdr:rowOff>114722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86BBA27-2F51-4FAF-9FAB-8CC21795C6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36</xdr:col>
      <xdr:colOff>39220</xdr:colOff>
      <xdr:row>100</xdr:row>
      <xdr:rowOff>189594</xdr:rowOff>
    </xdr:from>
    <xdr:to>
      <xdr:col>47</xdr:col>
      <xdr:colOff>138670</xdr:colOff>
      <xdr:row>119</xdr:row>
      <xdr:rowOff>174224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212FAEE9-315D-45E0-B4DE-309F861FA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36</xdr:col>
      <xdr:colOff>74893</xdr:colOff>
      <xdr:row>121</xdr:row>
      <xdr:rowOff>49734</xdr:rowOff>
    </xdr:from>
    <xdr:to>
      <xdr:col>47</xdr:col>
      <xdr:colOff>167993</xdr:colOff>
      <xdr:row>140</xdr:row>
      <xdr:rowOff>24174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21F5361-AE8B-48FC-9FFA-32B9837EA7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48</xdr:col>
      <xdr:colOff>0</xdr:colOff>
      <xdr:row>1</xdr:row>
      <xdr:rowOff>0</xdr:rowOff>
    </xdr:from>
    <xdr:to>
      <xdr:col>59</xdr:col>
      <xdr:colOff>326133</xdr:colOff>
      <xdr:row>23</xdr:row>
      <xdr:rowOff>52882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FDDF5537-6B2B-4473-B811-EBD513B0C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48</xdr:col>
      <xdr:colOff>65555</xdr:colOff>
      <xdr:row>24</xdr:row>
      <xdr:rowOff>89538</xdr:rowOff>
    </xdr:from>
    <xdr:to>
      <xdr:col>59</xdr:col>
      <xdr:colOff>394863</xdr:colOff>
      <xdr:row>46</xdr:row>
      <xdr:rowOff>144063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37CC1654-8C44-4B1F-A008-53820F4B27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48</xdr:col>
      <xdr:colOff>114489</xdr:colOff>
      <xdr:row>47</xdr:row>
      <xdr:rowOff>121871</xdr:rowOff>
    </xdr:from>
    <xdr:to>
      <xdr:col>59</xdr:col>
      <xdr:colOff>440622</xdr:colOff>
      <xdr:row>69</xdr:row>
      <xdr:rowOff>148526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9C4C474-C5DA-4192-9828-14C5C2F638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48</xdr:col>
      <xdr:colOff>20171</xdr:colOff>
      <xdr:row>71</xdr:row>
      <xdr:rowOff>3726</xdr:rowOff>
    </xdr:from>
    <xdr:to>
      <xdr:col>59</xdr:col>
      <xdr:colOff>346304</xdr:colOff>
      <xdr:row>93</xdr:row>
      <xdr:rowOff>19120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2B3B2C3C-5050-4700-AA3D-3EF16D417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48</xdr:col>
      <xdr:colOff>67235</xdr:colOff>
      <xdr:row>94</xdr:row>
      <xdr:rowOff>101258</xdr:rowOff>
    </xdr:from>
    <xdr:to>
      <xdr:col>59</xdr:col>
      <xdr:colOff>393368</xdr:colOff>
      <xdr:row>116</xdr:row>
      <xdr:rowOff>127913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E01E384-3EF5-45B3-8D70-B9FF87DC3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48</xdr:col>
      <xdr:colOff>39220</xdr:colOff>
      <xdr:row>118</xdr:row>
      <xdr:rowOff>73638</xdr:rowOff>
    </xdr:from>
    <xdr:to>
      <xdr:col>59</xdr:col>
      <xdr:colOff>374878</xdr:colOff>
      <xdr:row>140</xdr:row>
      <xdr:rowOff>100294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BFA80D9-EE6B-443B-B4E7-0554392B21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48</xdr:col>
      <xdr:colOff>74893</xdr:colOff>
      <xdr:row>142</xdr:row>
      <xdr:rowOff>3306</xdr:rowOff>
    </xdr:from>
    <xdr:to>
      <xdr:col>59</xdr:col>
      <xdr:colOff>404201</xdr:colOff>
      <xdr:row>164</xdr:row>
      <xdr:rowOff>53624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1EF5124B-3D73-4471-9D82-C772A995F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60</xdr:col>
      <xdr:colOff>0</xdr:colOff>
      <xdr:row>0</xdr:row>
      <xdr:rowOff>0</xdr:rowOff>
    </xdr:from>
    <xdr:to>
      <xdr:col>71</xdr:col>
      <xdr:colOff>198581</xdr:colOff>
      <xdr:row>20</xdr:row>
      <xdr:rowOff>102577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4869E738-566D-4598-8309-AEA26EEA6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60</xdr:col>
      <xdr:colOff>65555</xdr:colOff>
      <xdr:row>21</xdr:row>
      <xdr:rowOff>122668</xdr:rowOff>
    </xdr:from>
    <xdr:to>
      <xdr:col>71</xdr:col>
      <xdr:colOff>267311</xdr:colOff>
      <xdr:row>42</xdr:row>
      <xdr:rowOff>19823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DABF68B1-3CD0-457B-B01D-B7766D1D0F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60</xdr:col>
      <xdr:colOff>114489</xdr:colOff>
      <xdr:row>42</xdr:row>
      <xdr:rowOff>171566</xdr:rowOff>
    </xdr:from>
    <xdr:to>
      <xdr:col>71</xdr:col>
      <xdr:colOff>313070</xdr:colOff>
      <xdr:row>63</xdr:row>
      <xdr:rowOff>57417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9500270E-6590-4A00-90EB-5A3F7EE14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60</xdr:col>
      <xdr:colOff>20171</xdr:colOff>
      <xdr:row>64</xdr:row>
      <xdr:rowOff>86552</xdr:rowOff>
    </xdr:from>
    <xdr:to>
      <xdr:col>71</xdr:col>
      <xdr:colOff>218752</xdr:colOff>
      <xdr:row>84</xdr:row>
      <xdr:rowOff>150951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9A8F51EB-FA86-48D1-8B34-4CD8BC9BB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60</xdr:col>
      <xdr:colOff>67235</xdr:colOff>
      <xdr:row>86</xdr:row>
      <xdr:rowOff>10149</xdr:rowOff>
    </xdr:from>
    <xdr:to>
      <xdr:col>71</xdr:col>
      <xdr:colOff>265816</xdr:colOff>
      <xdr:row>106</xdr:row>
      <xdr:rowOff>86500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6194ECEE-31EC-4B6D-B04D-7B2027775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60</xdr:col>
      <xdr:colOff>39220</xdr:colOff>
      <xdr:row>107</xdr:row>
      <xdr:rowOff>189594</xdr:rowOff>
    </xdr:from>
    <xdr:to>
      <xdr:col>71</xdr:col>
      <xdr:colOff>247326</xdr:colOff>
      <xdr:row>128</xdr:row>
      <xdr:rowOff>75446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3DCDACF2-9311-480F-BC08-47DE00DD3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60</xdr:col>
      <xdr:colOff>74893</xdr:colOff>
      <xdr:row>129</xdr:row>
      <xdr:rowOff>152393</xdr:rowOff>
    </xdr:from>
    <xdr:to>
      <xdr:col>71</xdr:col>
      <xdr:colOff>276649</xdr:colOff>
      <xdr:row>150</xdr:row>
      <xdr:rowOff>45341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27853E36-0AC2-4822-B042-2D9FF19DB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72</xdr:col>
      <xdr:colOff>0</xdr:colOff>
      <xdr:row>0</xdr:row>
      <xdr:rowOff>0</xdr:rowOff>
    </xdr:from>
    <xdr:to>
      <xdr:col>82</xdr:col>
      <xdr:colOff>598177</xdr:colOff>
      <xdr:row>19</xdr:row>
      <xdr:rowOff>111649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F1803E16-A9AC-4084-B0EC-502CB4B7F4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72</xdr:col>
      <xdr:colOff>65555</xdr:colOff>
      <xdr:row>20</xdr:row>
      <xdr:rowOff>122668</xdr:rowOff>
    </xdr:from>
    <xdr:to>
      <xdr:col>83</xdr:col>
      <xdr:colOff>47782</xdr:colOff>
      <xdr:row>40</xdr:row>
      <xdr:rowOff>19823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8D58C7FE-559E-4FD9-BAD3-9B65FD4C4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72</xdr:col>
      <xdr:colOff>114489</xdr:colOff>
      <xdr:row>40</xdr:row>
      <xdr:rowOff>162495</xdr:rowOff>
    </xdr:from>
    <xdr:to>
      <xdr:col>83</xdr:col>
      <xdr:colOff>93541</xdr:colOff>
      <xdr:row>60</xdr:row>
      <xdr:rowOff>57417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13A34440-E51C-4697-A857-AC31A46FC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72</xdr:col>
      <xdr:colOff>20171</xdr:colOff>
      <xdr:row>61</xdr:row>
      <xdr:rowOff>77481</xdr:rowOff>
    </xdr:from>
    <xdr:to>
      <xdr:col>82</xdr:col>
      <xdr:colOff>618348</xdr:colOff>
      <xdr:row>80</xdr:row>
      <xdr:rowOff>141880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429EA09D-1638-48EA-9F3F-6587EB43A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72</xdr:col>
      <xdr:colOff>67235</xdr:colOff>
      <xdr:row>81</xdr:row>
      <xdr:rowOff>182506</xdr:rowOff>
    </xdr:from>
    <xdr:to>
      <xdr:col>83</xdr:col>
      <xdr:colOff>46287</xdr:colOff>
      <xdr:row>101</xdr:row>
      <xdr:rowOff>77429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39EA8DA6-F28E-4B43-8213-63F546AF9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72</xdr:col>
      <xdr:colOff>39220</xdr:colOff>
      <xdr:row>102</xdr:row>
      <xdr:rowOff>162380</xdr:rowOff>
    </xdr:from>
    <xdr:to>
      <xdr:col>83</xdr:col>
      <xdr:colOff>27797</xdr:colOff>
      <xdr:row>122</xdr:row>
      <xdr:rowOff>57303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2F43E042-1A5D-476C-830A-051490FFC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72</xdr:col>
      <xdr:colOff>74893</xdr:colOff>
      <xdr:row>123</xdr:row>
      <xdr:rowOff>125179</xdr:rowOff>
    </xdr:from>
    <xdr:to>
      <xdr:col>83</xdr:col>
      <xdr:colOff>57120</xdr:colOff>
      <xdr:row>143</xdr:row>
      <xdr:rowOff>18127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7035317-C781-47F9-9130-B153603AEF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83</xdr:col>
      <xdr:colOff>190500</xdr:colOff>
      <xdr:row>0</xdr:row>
      <xdr:rowOff>0</xdr:rowOff>
    </xdr:from>
    <xdr:to>
      <xdr:col>94</xdr:col>
      <xdr:colOff>322406</xdr:colOff>
      <xdr:row>20</xdr:row>
      <xdr:rowOff>105752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54C28CB6-0E55-4AC9-ACEA-AC1E894F95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83</xdr:col>
      <xdr:colOff>256055</xdr:colOff>
      <xdr:row>21</xdr:row>
      <xdr:rowOff>122668</xdr:rowOff>
    </xdr:from>
    <xdr:to>
      <xdr:col>94</xdr:col>
      <xdr:colOff>391136</xdr:colOff>
      <xdr:row>42</xdr:row>
      <xdr:rowOff>19823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93FBFAED-6B18-4B4F-BB9C-2FB7ACDC2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83</xdr:col>
      <xdr:colOff>304989</xdr:colOff>
      <xdr:row>42</xdr:row>
      <xdr:rowOff>171566</xdr:rowOff>
    </xdr:from>
    <xdr:to>
      <xdr:col>94</xdr:col>
      <xdr:colOff>436895</xdr:colOff>
      <xdr:row>63</xdr:row>
      <xdr:rowOff>57417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A9928B83-C7D4-47D9-A072-D8FD171EB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83</xdr:col>
      <xdr:colOff>210671</xdr:colOff>
      <xdr:row>64</xdr:row>
      <xdr:rowOff>86552</xdr:rowOff>
    </xdr:from>
    <xdr:to>
      <xdr:col>94</xdr:col>
      <xdr:colOff>342577</xdr:colOff>
      <xdr:row>84</xdr:row>
      <xdr:rowOff>150951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A38E65E4-9AAE-48A2-901E-A44C63C0C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83</xdr:col>
      <xdr:colOff>257735</xdr:colOff>
      <xdr:row>86</xdr:row>
      <xdr:rowOff>10149</xdr:rowOff>
    </xdr:from>
    <xdr:to>
      <xdr:col>94</xdr:col>
      <xdr:colOff>389641</xdr:colOff>
      <xdr:row>106</xdr:row>
      <xdr:rowOff>86500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9D7416F1-E731-4127-87FC-B4289FB1B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83</xdr:col>
      <xdr:colOff>229720</xdr:colOff>
      <xdr:row>107</xdr:row>
      <xdr:rowOff>189594</xdr:rowOff>
    </xdr:from>
    <xdr:to>
      <xdr:col>94</xdr:col>
      <xdr:colOff>371151</xdr:colOff>
      <xdr:row>128</xdr:row>
      <xdr:rowOff>75446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489FF513-0249-4DFB-9F4E-E052D51600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83</xdr:col>
      <xdr:colOff>265393</xdr:colOff>
      <xdr:row>129</xdr:row>
      <xdr:rowOff>152393</xdr:rowOff>
    </xdr:from>
    <xdr:to>
      <xdr:col>94</xdr:col>
      <xdr:colOff>400474</xdr:colOff>
      <xdr:row>150</xdr:row>
      <xdr:rowOff>48516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2016BEBF-97FD-4AC9-AAFF-5B6D2C5E6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95</xdr:col>
      <xdr:colOff>0</xdr:colOff>
      <xdr:row>0</xdr:row>
      <xdr:rowOff>0</xdr:rowOff>
    </xdr:from>
    <xdr:to>
      <xdr:col>106</xdr:col>
      <xdr:colOff>128731</xdr:colOff>
      <xdr:row>20</xdr:row>
      <xdr:rowOff>102577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315A4A4F-7E6E-4BAD-B0AD-C48A333A54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95</xdr:col>
      <xdr:colOff>65555</xdr:colOff>
      <xdr:row>21</xdr:row>
      <xdr:rowOff>122668</xdr:rowOff>
    </xdr:from>
    <xdr:to>
      <xdr:col>106</xdr:col>
      <xdr:colOff>197461</xdr:colOff>
      <xdr:row>42</xdr:row>
      <xdr:rowOff>19823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D5992CFB-A04A-4D80-A99D-549C40265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95</xdr:col>
      <xdr:colOff>114489</xdr:colOff>
      <xdr:row>42</xdr:row>
      <xdr:rowOff>171566</xdr:rowOff>
    </xdr:from>
    <xdr:to>
      <xdr:col>106</xdr:col>
      <xdr:colOff>243220</xdr:colOff>
      <xdr:row>63</xdr:row>
      <xdr:rowOff>57417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6FE74BC3-4291-47E9-A65A-F35CC6416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95</xdr:col>
      <xdr:colOff>20171</xdr:colOff>
      <xdr:row>64</xdr:row>
      <xdr:rowOff>86552</xdr:rowOff>
    </xdr:from>
    <xdr:to>
      <xdr:col>106</xdr:col>
      <xdr:colOff>148902</xdr:colOff>
      <xdr:row>84</xdr:row>
      <xdr:rowOff>150951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1EEFF2E8-F586-4D43-808E-7C1B5D972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95</xdr:col>
      <xdr:colOff>67235</xdr:colOff>
      <xdr:row>86</xdr:row>
      <xdr:rowOff>10149</xdr:rowOff>
    </xdr:from>
    <xdr:to>
      <xdr:col>106</xdr:col>
      <xdr:colOff>195966</xdr:colOff>
      <xdr:row>106</xdr:row>
      <xdr:rowOff>86500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88F4491D-A297-475A-AB75-B91BB5376F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95</xdr:col>
      <xdr:colOff>39220</xdr:colOff>
      <xdr:row>107</xdr:row>
      <xdr:rowOff>189594</xdr:rowOff>
    </xdr:from>
    <xdr:to>
      <xdr:col>106</xdr:col>
      <xdr:colOff>177476</xdr:colOff>
      <xdr:row>128</xdr:row>
      <xdr:rowOff>75446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A154B834-AD25-4E96-995F-0EC61492CD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95</xdr:col>
      <xdr:colOff>74893</xdr:colOff>
      <xdr:row>129</xdr:row>
      <xdr:rowOff>152393</xdr:rowOff>
    </xdr:from>
    <xdr:to>
      <xdr:col>106</xdr:col>
      <xdr:colOff>206799</xdr:colOff>
      <xdr:row>150</xdr:row>
      <xdr:rowOff>45341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DB3595E2-FDB5-4298-B594-E6FEC86F49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64120</xdr:colOff>
      <xdr:row>10</xdr:row>
      <xdr:rowOff>92927</xdr:rowOff>
    </xdr:from>
    <xdr:to>
      <xdr:col>36</xdr:col>
      <xdr:colOff>487170</xdr:colOff>
      <xdr:row>33</xdr:row>
      <xdr:rowOff>159602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4EECA-D796-46F5-A6C2-D352AE34E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64120</xdr:colOff>
      <xdr:row>35</xdr:row>
      <xdr:rowOff>131027</xdr:rowOff>
    </xdr:from>
    <xdr:to>
      <xdr:col>36</xdr:col>
      <xdr:colOff>487170</xdr:colOff>
      <xdr:row>59</xdr:row>
      <xdr:rowOff>11848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2A606F-BE0B-4D50-9A2B-AA5DA1493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102220</xdr:colOff>
      <xdr:row>60</xdr:row>
      <xdr:rowOff>59473</xdr:rowOff>
    </xdr:from>
    <xdr:to>
      <xdr:col>36</xdr:col>
      <xdr:colOff>525270</xdr:colOff>
      <xdr:row>83</xdr:row>
      <xdr:rowOff>121502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1695D3-F8E6-42DB-A1E5-013E7EF16B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64120</xdr:colOff>
      <xdr:row>84</xdr:row>
      <xdr:rowOff>92927</xdr:rowOff>
    </xdr:from>
    <xdr:to>
      <xdr:col>36</xdr:col>
      <xdr:colOff>487170</xdr:colOff>
      <xdr:row>107</xdr:row>
      <xdr:rowOff>159603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A292AD-5F62-4BDB-90F3-B007D5D629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553845</xdr:colOff>
      <xdr:row>109</xdr:row>
      <xdr:rowOff>59473</xdr:rowOff>
    </xdr:from>
    <xdr:to>
      <xdr:col>36</xdr:col>
      <xdr:colOff>372870</xdr:colOff>
      <xdr:row>132</xdr:row>
      <xdr:rowOff>121502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F1279C-23FD-4422-BECC-87D361D3D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439545</xdr:colOff>
      <xdr:row>133</xdr:row>
      <xdr:rowOff>169127</xdr:rowOff>
    </xdr:from>
    <xdr:to>
      <xdr:col>36</xdr:col>
      <xdr:colOff>264146</xdr:colOff>
      <xdr:row>157</xdr:row>
      <xdr:rowOff>49949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3EB1B8-5D79-4BDE-AE4F-640A547B5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401445</xdr:colOff>
      <xdr:row>158</xdr:row>
      <xdr:rowOff>131027</xdr:rowOff>
    </xdr:from>
    <xdr:to>
      <xdr:col>36</xdr:col>
      <xdr:colOff>226046</xdr:colOff>
      <xdr:row>182</xdr:row>
      <xdr:rowOff>11848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346D7DD-E910-418E-AB2B-FAB642C55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161747</xdr:colOff>
      <xdr:row>25</xdr:row>
      <xdr:rowOff>10851</xdr:rowOff>
    </xdr:from>
    <xdr:to>
      <xdr:col>24</xdr:col>
      <xdr:colOff>484557</xdr:colOff>
      <xdr:row>47</xdr:row>
      <xdr:rowOff>75969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5FF2807-9599-4D2A-BA66-54236B9FD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519545</xdr:colOff>
      <xdr:row>2</xdr:row>
      <xdr:rowOff>0</xdr:rowOff>
    </xdr:from>
    <xdr:to>
      <xdr:col>32</xdr:col>
      <xdr:colOff>342034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7E33A-A7C6-4FDA-B663-F6F11075ED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407265</xdr:colOff>
      <xdr:row>26</xdr:row>
      <xdr:rowOff>57727</xdr:rowOff>
    </xdr:from>
    <xdr:to>
      <xdr:col>32</xdr:col>
      <xdr:colOff>226579</xdr:colOff>
      <xdr:row>49</xdr:row>
      <xdr:rowOff>124403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70D882-FD7C-4358-9B76-3F10FEF7C0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381577</xdr:colOff>
      <xdr:row>50</xdr:row>
      <xdr:rowOff>86591</xdr:rowOff>
    </xdr:from>
    <xdr:to>
      <xdr:col>32</xdr:col>
      <xdr:colOff>197716</xdr:colOff>
      <xdr:row>73</xdr:row>
      <xdr:rowOff>153266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5F83B0-071D-4F3F-92B0-06943DB16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266122</xdr:colOff>
      <xdr:row>74</xdr:row>
      <xdr:rowOff>144318</xdr:rowOff>
    </xdr:from>
    <xdr:to>
      <xdr:col>32</xdr:col>
      <xdr:colOff>85436</xdr:colOff>
      <xdr:row>98</xdr:row>
      <xdr:rowOff>8947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95A201B-3904-4A1F-9F33-26F7839BB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150668</xdr:colOff>
      <xdr:row>98</xdr:row>
      <xdr:rowOff>170006</xdr:rowOff>
    </xdr:from>
    <xdr:to>
      <xdr:col>31</xdr:col>
      <xdr:colOff>576119</xdr:colOff>
      <xdr:row>122</xdr:row>
      <xdr:rowOff>37812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5755FB-8923-45F2-A55D-30CB851036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121804</xdr:colOff>
      <xdr:row>123</xdr:row>
      <xdr:rowOff>86591</xdr:rowOff>
    </xdr:from>
    <xdr:to>
      <xdr:col>31</xdr:col>
      <xdr:colOff>547255</xdr:colOff>
      <xdr:row>146</xdr:row>
      <xdr:rowOff>153266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5A038C-03BF-43A9-94D6-D75714ADD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92940</xdr:colOff>
      <xdr:row>147</xdr:row>
      <xdr:rowOff>86591</xdr:rowOff>
    </xdr:from>
    <xdr:to>
      <xdr:col>31</xdr:col>
      <xdr:colOff>521566</xdr:colOff>
      <xdr:row>170</xdr:row>
      <xdr:rowOff>153267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32C720-3FC3-4BD8-ADE8-ECF5E3461C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294216</xdr:colOff>
      <xdr:row>1</xdr:row>
      <xdr:rowOff>85019</xdr:rowOff>
    </xdr:from>
    <xdr:to>
      <xdr:col>33</xdr:col>
      <xdr:colOff>105481</xdr:colOff>
      <xdr:row>24</xdr:row>
      <xdr:rowOff>151695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170BB0-2E17-408A-9BBA-71F12F29A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342067</xdr:colOff>
      <xdr:row>25</xdr:row>
      <xdr:rowOff>105203</xdr:rowOff>
    </xdr:from>
    <xdr:to>
      <xdr:col>33</xdr:col>
      <xdr:colOff>153332</xdr:colOff>
      <xdr:row>48</xdr:row>
      <xdr:rowOff>171879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FC12C1-3330-4B03-B0DE-E209D68FBA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342068</xdr:colOff>
      <xdr:row>50</xdr:row>
      <xdr:rowOff>3149</xdr:rowOff>
    </xdr:from>
    <xdr:to>
      <xdr:col>33</xdr:col>
      <xdr:colOff>153333</xdr:colOff>
      <xdr:row>73</xdr:row>
      <xdr:rowOff>66650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99E68C-CB78-481C-B0A6-05B6E9163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413279</xdr:colOff>
      <xdr:row>74</xdr:row>
      <xdr:rowOff>37168</xdr:rowOff>
    </xdr:from>
    <xdr:to>
      <xdr:col>33</xdr:col>
      <xdr:colOff>218194</xdr:colOff>
      <xdr:row>97</xdr:row>
      <xdr:rowOff>103844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C6065D-6474-46BC-80AE-09CECCAED8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382612</xdr:colOff>
      <xdr:row>98</xdr:row>
      <xdr:rowOff>58360</xdr:rowOff>
    </xdr:from>
    <xdr:to>
      <xdr:col>33</xdr:col>
      <xdr:colOff>207988</xdr:colOff>
      <xdr:row>121</xdr:row>
      <xdr:rowOff>125387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5771354-7ACE-4AA3-9B85-7B3C28712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432505</xdr:colOff>
      <xdr:row>122</xdr:row>
      <xdr:rowOff>162353</xdr:rowOff>
    </xdr:from>
    <xdr:to>
      <xdr:col>33</xdr:col>
      <xdr:colOff>248356</xdr:colOff>
      <xdr:row>146</xdr:row>
      <xdr:rowOff>38176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5A90D8C-88FD-471D-A818-A25A2F130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413002</xdr:colOff>
      <xdr:row>146</xdr:row>
      <xdr:rowOff>172105</xdr:rowOff>
    </xdr:from>
    <xdr:to>
      <xdr:col>33</xdr:col>
      <xdr:colOff>228853</xdr:colOff>
      <xdr:row>170</xdr:row>
      <xdr:rowOff>48507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58BD7ED-C3DE-46E9-807F-ED825D4D2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ewynter\Downloads\Annotator\all_results_no_shuffle_punished_redo_.xlsx" TargetMode="External"/><Relationship Id="rId1" Type="http://schemas.openxmlformats.org/officeDocument/2006/relationships/externalLinkPath" Target="all_results_no_shuffle_punished_redo_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ewynter\Downloads\Annotator\all_results_no_shuffle_punished.xlsx" TargetMode="External"/><Relationship Id="rId1" Type="http://schemas.openxmlformats.org/officeDocument/2006/relationships/externalLinkPath" Target="all_results_no_shuffle_punish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RITY Accuracy"/>
      <sheetName val="PARITY Errors"/>
      <sheetName val="Pattern_Matching Accuracy"/>
      <sheetName val="Pattern_Matching Errors"/>
      <sheetName val="Reversal Accuracy"/>
      <sheetName val="Reversal Errors"/>
      <sheetName val="Stack Accuracy"/>
      <sheetName val="Stack Errors"/>
      <sheetName val="Vending_Machine Accuracy"/>
      <sheetName val="Vending_Machine Errors"/>
      <sheetName val="Vending_Machine_Sum Accuracy"/>
      <sheetName val="Vending_Machine_Sum Errors"/>
      <sheetName val="MazeComplete Accuracy"/>
      <sheetName val="MazeComplete Errors"/>
      <sheetName val="MazeSolve Accuracy"/>
      <sheetName val="MazeSolve Errors"/>
      <sheetName val="Hamiltonian Accuracy"/>
      <sheetName val="Hamiltonian Errors"/>
      <sheetName val="PlotsAll"/>
      <sheetName val="Avgs no fails Accuracy"/>
      <sheetName val="Avgs no fails Accuracy no VMS"/>
      <sheetName val="Averages Accuracy"/>
      <sheetName val="Averages Errors"/>
      <sheetName val="Avgs no fails Errors"/>
      <sheetName val="Failure Counts Errors"/>
      <sheetName val="Failure Counts Accuracy"/>
      <sheetName val="Failure Counts Accuracy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D3" t="str">
            <v>GPT-4 Turbo</v>
          </cell>
          <cell r="E3" t="str">
            <v>GPT-4o</v>
          </cell>
          <cell r="F3" t="str">
            <v xml:space="preserve"> Phi-3.5 MoE</v>
          </cell>
          <cell r="G3" t="str">
            <v>Mixtral 7x8B</v>
          </cell>
        </row>
        <row r="4">
          <cell r="D4">
            <v>0</v>
          </cell>
          <cell r="E4">
            <v>9.9499999999999993</v>
          </cell>
          <cell r="F4">
            <v>43.887500000000003</v>
          </cell>
          <cell r="G4">
            <v>38.211111111111109</v>
          </cell>
          <cell r="H4" t="str">
            <v>2 (δ=0)</v>
          </cell>
        </row>
        <row r="5">
          <cell r="D5">
            <v>0</v>
          </cell>
          <cell r="E5">
            <v>9.4874999999999989</v>
          </cell>
          <cell r="F5">
            <v>43.8125</v>
          </cell>
          <cell r="G5">
            <v>38.588888888888881</v>
          </cell>
          <cell r="H5" t="str">
            <v>2 (δ=0.2)</v>
          </cell>
        </row>
        <row r="6">
          <cell r="D6">
            <v>0</v>
          </cell>
          <cell r="E6">
            <v>9.2750000000000021</v>
          </cell>
          <cell r="F6">
            <v>42.900000000000006</v>
          </cell>
          <cell r="G6">
            <v>37.644444444444439</v>
          </cell>
          <cell r="H6" t="str">
            <v>2 (δ=0.45)</v>
          </cell>
        </row>
        <row r="7">
          <cell r="D7">
            <v>0</v>
          </cell>
          <cell r="E7">
            <v>9.3125</v>
          </cell>
          <cell r="F7">
            <v>42.475000000000001</v>
          </cell>
          <cell r="G7">
            <v>36.777777777777779</v>
          </cell>
          <cell r="H7" t="str">
            <v>2 (δ=0.65)</v>
          </cell>
        </row>
        <row r="8">
          <cell r="D8">
            <v>0</v>
          </cell>
          <cell r="E8">
            <v>8.1875</v>
          </cell>
          <cell r="F8">
            <v>41.925000000000004</v>
          </cell>
          <cell r="G8">
            <v>37.344444444444449</v>
          </cell>
          <cell r="H8" t="str">
            <v>2 (δ=0.85)</v>
          </cell>
        </row>
        <row r="9">
          <cell r="D9">
            <v>6.6124999999999998</v>
          </cell>
          <cell r="E9">
            <v>31.274999999999999</v>
          </cell>
          <cell r="F9">
            <v>48.35</v>
          </cell>
          <cell r="G9">
            <v>46.633333333333333</v>
          </cell>
          <cell r="H9" t="str">
            <v>5 (δ=0)</v>
          </cell>
        </row>
        <row r="10">
          <cell r="D10">
            <v>7.2625000000000011</v>
          </cell>
          <cell r="E10">
            <v>29.024999999999999</v>
          </cell>
          <cell r="F10">
            <v>47.575000000000003</v>
          </cell>
          <cell r="G10">
            <v>46.488888888888894</v>
          </cell>
          <cell r="H10" t="str">
            <v>5 (δ=0.2)</v>
          </cell>
        </row>
        <row r="11">
          <cell r="D11">
            <v>6.0250000000000004</v>
          </cell>
          <cell r="E11">
            <v>27.55</v>
          </cell>
          <cell r="F11">
            <v>46.062500000000007</v>
          </cell>
          <cell r="G11">
            <v>46.6</v>
          </cell>
          <cell r="H11" t="str">
            <v>5 (δ=0.45)</v>
          </cell>
        </row>
        <row r="12">
          <cell r="D12">
            <v>5.7125000000000004</v>
          </cell>
          <cell r="E12">
            <v>27.537499999999998</v>
          </cell>
          <cell r="F12">
            <v>45.874999999999993</v>
          </cell>
          <cell r="G12">
            <v>45.844444444444449</v>
          </cell>
          <cell r="H12" t="str">
            <v>5 (δ=0.65)</v>
          </cell>
        </row>
        <row r="13">
          <cell r="D13">
            <v>6.0250000000000004</v>
          </cell>
          <cell r="E13">
            <v>26.387499999999999</v>
          </cell>
          <cell r="F13">
            <v>44.9</v>
          </cell>
          <cell r="G13">
            <v>45.966666666666669</v>
          </cell>
          <cell r="H13" t="str">
            <v>5 (δ=0.85)</v>
          </cell>
        </row>
        <row r="14">
          <cell r="D14">
            <v>12.137499999999999</v>
          </cell>
          <cell r="E14">
            <v>47.362500000000004</v>
          </cell>
          <cell r="F14">
            <v>54.75</v>
          </cell>
          <cell r="G14">
            <v>47.088888888888889</v>
          </cell>
          <cell r="H14" t="str">
            <v>10 (δ=0)</v>
          </cell>
        </row>
        <row r="15">
          <cell r="D15">
            <v>15.337499999999999</v>
          </cell>
          <cell r="E15">
            <v>45.412500000000001</v>
          </cell>
          <cell r="F15">
            <v>52.75</v>
          </cell>
          <cell r="G15">
            <v>47.233333333333334</v>
          </cell>
          <cell r="H15" t="str">
            <v>10 (δ=0.2)</v>
          </cell>
        </row>
        <row r="16">
          <cell r="D16">
            <v>13.825000000000001</v>
          </cell>
          <cell r="E16">
            <v>45.475000000000009</v>
          </cell>
          <cell r="F16">
            <v>52.712500000000006</v>
          </cell>
          <cell r="G16">
            <v>48.5</v>
          </cell>
          <cell r="H16" t="str">
            <v>10 (δ=0.45)</v>
          </cell>
        </row>
        <row r="17">
          <cell r="D17">
            <v>13.024999999999999</v>
          </cell>
          <cell r="E17">
            <v>44.274999999999999</v>
          </cell>
          <cell r="F17">
            <v>51.762499999999996</v>
          </cell>
          <cell r="G17">
            <v>47.466666666666661</v>
          </cell>
          <cell r="H17" t="str">
            <v>10 (δ=0.65)</v>
          </cell>
        </row>
        <row r="18">
          <cell r="D18">
            <v>12.75</v>
          </cell>
          <cell r="E18">
            <v>44.725000000000001</v>
          </cell>
          <cell r="F18">
            <v>50.8</v>
          </cell>
          <cell r="G18">
            <v>47.133333333333333</v>
          </cell>
          <cell r="H18" t="str">
            <v>10 (δ=0.85)</v>
          </cell>
        </row>
        <row r="19">
          <cell r="D19">
            <v>43.757142857142853</v>
          </cell>
          <cell r="E19">
            <v>61.5625</v>
          </cell>
          <cell r="F19">
            <v>58.537500000000009</v>
          </cell>
          <cell r="G19">
            <v>60.3125</v>
          </cell>
          <cell r="H19" t="str">
            <v>20 (δ=0)</v>
          </cell>
        </row>
        <row r="20">
          <cell r="D20">
            <v>46.157142857142851</v>
          </cell>
          <cell r="E20">
            <v>61.912499999999994</v>
          </cell>
          <cell r="F20">
            <v>55.762500000000003</v>
          </cell>
          <cell r="G20">
            <v>59.462500000000006</v>
          </cell>
          <cell r="H20" t="str">
            <v>20 (δ=0.2)</v>
          </cell>
        </row>
        <row r="21">
          <cell r="D21">
            <v>45.242857142857147</v>
          </cell>
          <cell r="E21">
            <v>61.449999999999996</v>
          </cell>
          <cell r="F21">
            <v>55.762500000000003</v>
          </cell>
          <cell r="G21">
            <v>58.787499999999994</v>
          </cell>
          <cell r="H21" t="str">
            <v>20 (δ=0.45)</v>
          </cell>
        </row>
        <row r="22">
          <cell r="D22">
            <v>44.291428571428568</v>
          </cell>
          <cell r="E22">
            <v>60.737500000000004</v>
          </cell>
          <cell r="F22">
            <v>55.912500000000001</v>
          </cell>
          <cell r="G22">
            <v>58.712500000000006</v>
          </cell>
          <cell r="H22" t="str">
            <v>20 (δ=0.65)</v>
          </cell>
        </row>
        <row r="23">
          <cell r="D23">
            <v>42.199999999999996</v>
          </cell>
          <cell r="E23">
            <v>61.262499999999996</v>
          </cell>
          <cell r="F23">
            <v>55.075000000000003</v>
          </cell>
          <cell r="G23">
            <v>57.5625</v>
          </cell>
          <cell r="H23" t="str">
            <v>20 (δ=0.85)</v>
          </cell>
        </row>
        <row r="24">
          <cell r="D24">
            <v>59.628571428571426</v>
          </cell>
          <cell r="E24">
            <v>69.349999999999994</v>
          </cell>
          <cell r="F24">
            <v>65.587499999999991</v>
          </cell>
          <cell r="G24">
            <v>62.68571428571429</v>
          </cell>
          <cell r="H24" t="str">
            <v>50 (δ=0)</v>
          </cell>
        </row>
        <row r="25">
          <cell r="D25">
            <v>61.371428571428574</v>
          </cell>
          <cell r="E25">
            <v>70.274999999999991</v>
          </cell>
          <cell r="F25">
            <v>68.087499999999991</v>
          </cell>
          <cell r="G25">
            <v>64.642857142857139</v>
          </cell>
          <cell r="H25" t="str">
            <v>50 (δ=0.2)</v>
          </cell>
        </row>
        <row r="26">
          <cell r="D26">
            <v>61.24285714285714</v>
          </cell>
          <cell r="E26">
            <v>68.862499999999997</v>
          </cell>
          <cell r="F26">
            <v>66.5625</v>
          </cell>
          <cell r="G26">
            <v>64.285714285714292</v>
          </cell>
          <cell r="H26" t="str">
            <v>50 (δ=0.45)</v>
          </cell>
        </row>
        <row r="27">
          <cell r="D27">
            <v>59.800000000000004</v>
          </cell>
          <cell r="E27">
            <v>68.378749999999997</v>
          </cell>
          <cell r="F27">
            <v>66.5</v>
          </cell>
          <cell r="G27">
            <v>64.128571428571419</v>
          </cell>
          <cell r="H27" t="str">
            <v>50 (δ=0.65)</v>
          </cell>
        </row>
        <row r="28">
          <cell r="D28">
            <v>58.171428571428571</v>
          </cell>
          <cell r="E28">
            <v>68.024999999999991</v>
          </cell>
          <cell r="F28">
            <v>65.674999999999997</v>
          </cell>
          <cell r="G28">
            <v>62.914285714285711</v>
          </cell>
          <cell r="H28" t="str">
            <v>50 (δ=0.85)</v>
          </cell>
        </row>
        <row r="29">
          <cell r="D29">
            <v>64.185714285714283</v>
          </cell>
          <cell r="E29">
            <v>71.924999999999997</v>
          </cell>
          <cell r="F29">
            <v>71.737500000000011</v>
          </cell>
          <cell r="G29">
            <v>64.342857142857142</v>
          </cell>
          <cell r="H29" t="str">
            <v>100 (δ=0)</v>
          </cell>
        </row>
        <row r="30">
          <cell r="D30">
            <v>64.817142857142855</v>
          </cell>
          <cell r="E30">
            <v>71.449999999999989</v>
          </cell>
          <cell r="F30">
            <v>72.1875</v>
          </cell>
          <cell r="G30">
            <v>66.099999999999994</v>
          </cell>
          <cell r="H30" t="str">
            <v>100 (δ=0.2)</v>
          </cell>
        </row>
        <row r="31">
          <cell r="D31">
            <v>64.881428571428572</v>
          </cell>
          <cell r="E31">
            <v>70.824999999999989</v>
          </cell>
          <cell r="F31">
            <v>71.9375</v>
          </cell>
          <cell r="G31">
            <v>66.471428571428561</v>
          </cell>
          <cell r="H31" t="str">
            <v>100 (δ=0.45)</v>
          </cell>
        </row>
        <row r="32">
          <cell r="D32">
            <v>63.528571428571425</v>
          </cell>
          <cell r="E32">
            <v>69.850000000000009</v>
          </cell>
          <cell r="F32">
            <v>71.012500000000003</v>
          </cell>
          <cell r="G32">
            <v>64.557142857142864</v>
          </cell>
          <cell r="H32" t="str">
            <v>100 (δ=0.65)</v>
          </cell>
        </row>
        <row r="33">
          <cell r="D33">
            <v>62.657142857142858</v>
          </cell>
          <cell r="E33">
            <v>68.625</v>
          </cell>
          <cell r="F33">
            <v>69.849999999999994</v>
          </cell>
          <cell r="G33">
            <v>63.342857142857142</v>
          </cell>
          <cell r="H33" t="str">
            <v>100 (δ=0.85)</v>
          </cell>
        </row>
        <row r="39">
          <cell r="D39" t="str">
            <v>GPT-4 Turbo</v>
          </cell>
          <cell r="E39" t="str">
            <v>GPT-4o</v>
          </cell>
          <cell r="F39" t="str">
            <v xml:space="preserve"> Phi-3.5 MoE</v>
          </cell>
          <cell r="G39" t="str">
            <v>Mixtral 7x8B</v>
          </cell>
        </row>
        <row r="40">
          <cell r="D40">
            <v>53.462499999999991</v>
          </cell>
          <cell r="E40">
            <v>61.8125</v>
          </cell>
          <cell r="F40">
            <v>55.95</v>
          </cell>
          <cell r="G40">
            <v>6.4666666666666668</v>
          </cell>
          <cell r="H40" t="str">
            <v>0 (δ=0)</v>
          </cell>
        </row>
        <row r="41">
          <cell r="D41">
            <v>51.699999999999989</v>
          </cell>
          <cell r="E41">
            <v>59.912500000000001</v>
          </cell>
          <cell r="F41">
            <v>53.95000000000001</v>
          </cell>
          <cell r="G41">
            <v>6.5111111111111111</v>
          </cell>
          <cell r="H41" t="str">
            <v>0 (δ=0.2)</v>
          </cell>
        </row>
        <row r="42">
          <cell r="D42">
            <v>52.212499999999999</v>
          </cell>
          <cell r="E42">
            <v>60.137499999999996</v>
          </cell>
          <cell r="F42">
            <v>52.862500000000004</v>
          </cell>
          <cell r="G42">
            <v>6.677777777777778</v>
          </cell>
          <cell r="H42" t="str">
            <v>0 (δ=0.45)</v>
          </cell>
        </row>
        <row r="43">
          <cell r="D43">
            <v>52.262500000000003</v>
          </cell>
          <cell r="E43">
            <v>58.637499999999996</v>
          </cell>
          <cell r="F43">
            <v>52.725000000000009</v>
          </cell>
          <cell r="G43">
            <v>6.7555555555555555</v>
          </cell>
          <cell r="H43" t="str">
            <v>0 (δ=0.65)</v>
          </cell>
        </row>
        <row r="44">
          <cell r="D44">
            <v>50.987499999999997</v>
          </cell>
          <cell r="E44">
            <v>57.087499999999999</v>
          </cell>
          <cell r="F44">
            <v>50.412500000000001</v>
          </cell>
          <cell r="G44">
            <v>6.5333333333333332</v>
          </cell>
          <cell r="H44" t="str">
            <v>0 (δ=0.85)</v>
          </cell>
        </row>
        <row r="45">
          <cell r="D45">
            <v>61.111250000000005</v>
          </cell>
          <cell r="E45">
            <v>61.800000000000004</v>
          </cell>
          <cell r="F45">
            <v>46.15</v>
          </cell>
          <cell r="G45">
            <v>51.044444444444444</v>
          </cell>
          <cell r="H45" t="str">
            <v>5 (δ=0)</v>
          </cell>
        </row>
        <row r="46">
          <cell r="D46">
            <v>61.449999999999996</v>
          </cell>
          <cell r="E46">
            <v>61.025000000000006</v>
          </cell>
          <cell r="F46">
            <v>46.024999999999999</v>
          </cell>
          <cell r="G46">
            <v>51.344444444444441</v>
          </cell>
          <cell r="H46" t="str">
            <v>5 (δ=0.2)</v>
          </cell>
        </row>
        <row r="47">
          <cell r="D47">
            <v>60.9375</v>
          </cell>
          <cell r="E47">
            <v>61.3</v>
          </cell>
          <cell r="F47">
            <v>45.4375</v>
          </cell>
          <cell r="G47">
            <v>51.722222222222221</v>
          </cell>
          <cell r="H47" t="str">
            <v>5 (δ=0.45)</v>
          </cell>
        </row>
        <row r="48">
          <cell r="D48">
            <v>60</v>
          </cell>
          <cell r="E48">
            <v>60.725000000000009</v>
          </cell>
          <cell r="F48">
            <v>45.074999999999996</v>
          </cell>
          <cell r="G48">
            <v>51.533333333333339</v>
          </cell>
          <cell r="H48" t="str">
            <v>5 (δ=0.65)</v>
          </cell>
        </row>
        <row r="49">
          <cell r="D49">
            <v>58.774999999999999</v>
          </cell>
          <cell r="E49">
            <v>59.087500000000006</v>
          </cell>
          <cell r="F49">
            <v>43.300000000000004</v>
          </cell>
          <cell r="G49">
            <v>50.777777777777779</v>
          </cell>
          <cell r="H49" t="str">
            <v>5 (δ=0.85)</v>
          </cell>
        </row>
        <row r="50">
          <cell r="D50">
            <v>62.512499999999996</v>
          </cell>
          <cell r="E50">
            <v>63.225000000000001</v>
          </cell>
          <cell r="F50">
            <v>43.924999999999997</v>
          </cell>
          <cell r="G50">
            <v>54.3</v>
          </cell>
          <cell r="H50" t="str">
            <v>10 (δ=0)</v>
          </cell>
        </row>
        <row r="51">
          <cell r="D51">
            <v>60.637500000000003</v>
          </cell>
          <cell r="E51">
            <v>61.874999999999993</v>
          </cell>
          <cell r="F51">
            <v>44.162500000000001</v>
          </cell>
          <cell r="G51">
            <v>54.25555555555556</v>
          </cell>
          <cell r="H51" t="str">
            <v>10 (δ=0.2)</v>
          </cell>
        </row>
        <row r="52">
          <cell r="D52">
            <v>60.748750000000001</v>
          </cell>
          <cell r="E52">
            <v>60.987499999999997</v>
          </cell>
          <cell r="F52">
            <v>44.9</v>
          </cell>
          <cell r="G52">
            <v>55.088888888888881</v>
          </cell>
          <cell r="H52" t="str">
            <v>10 (δ=0.45)</v>
          </cell>
        </row>
        <row r="53">
          <cell r="D53">
            <v>60.587499999999999</v>
          </cell>
          <cell r="E53">
            <v>60.8</v>
          </cell>
          <cell r="F53">
            <v>42.975000000000001</v>
          </cell>
          <cell r="G53">
            <v>55.122222222222227</v>
          </cell>
          <cell r="H53" t="str">
            <v>10 (δ=0.65)</v>
          </cell>
        </row>
        <row r="54">
          <cell r="D54">
            <v>60.6875</v>
          </cell>
          <cell r="E54">
            <v>58.762500000000003</v>
          </cell>
          <cell r="F54">
            <v>41.5</v>
          </cell>
          <cell r="G54">
            <v>54.62222222222222</v>
          </cell>
          <cell r="H54" t="str">
            <v>10 (δ=0.85)</v>
          </cell>
        </row>
        <row r="55">
          <cell r="D55">
            <v>66.237499999999997</v>
          </cell>
          <cell r="E55">
            <v>61.900000000000006</v>
          </cell>
          <cell r="F55">
            <v>54.65</v>
          </cell>
          <cell r="G55">
            <v>66.237499999999997</v>
          </cell>
          <cell r="H55" t="str">
            <v>20 (δ=0)</v>
          </cell>
        </row>
        <row r="56">
          <cell r="D56">
            <v>64.924999999999997</v>
          </cell>
          <cell r="E56">
            <v>61.162500000000009</v>
          </cell>
          <cell r="F56">
            <v>54.925000000000004</v>
          </cell>
          <cell r="G56">
            <v>66.012500000000003</v>
          </cell>
          <cell r="H56" t="str">
            <v>20 (δ=0.2)</v>
          </cell>
        </row>
        <row r="57">
          <cell r="D57">
            <v>65.924999999999997</v>
          </cell>
          <cell r="E57">
            <v>59.787500000000001</v>
          </cell>
          <cell r="F57">
            <v>55.162499999999994</v>
          </cell>
          <cell r="G57">
            <v>65.862500000000011</v>
          </cell>
          <cell r="H57" t="str">
            <v>20 (δ=0.45)</v>
          </cell>
        </row>
        <row r="58">
          <cell r="D58">
            <v>64.887500000000003</v>
          </cell>
          <cell r="E58">
            <v>59.962500000000006</v>
          </cell>
          <cell r="F58">
            <v>54.212499999999991</v>
          </cell>
          <cell r="G58">
            <v>65.775000000000006</v>
          </cell>
          <cell r="H58" t="str">
            <v>20 (δ=0.65)</v>
          </cell>
        </row>
        <row r="59">
          <cell r="D59">
            <v>64.875</v>
          </cell>
          <cell r="E59">
            <v>59.137500000000003</v>
          </cell>
          <cell r="F59">
            <v>52.887500000000003</v>
          </cell>
          <cell r="G59">
            <v>64.050000000000011</v>
          </cell>
          <cell r="H59" t="str">
            <v>20 (δ=0.85)</v>
          </cell>
        </row>
        <row r="60">
          <cell r="D60">
            <v>71.675000000000011</v>
          </cell>
          <cell r="E60">
            <v>66.912499999999994</v>
          </cell>
          <cell r="F60">
            <v>64.8125</v>
          </cell>
          <cell r="G60">
            <v>65.714285714285722</v>
          </cell>
          <cell r="H60" t="str">
            <v>50 (δ=0)</v>
          </cell>
        </row>
        <row r="61">
          <cell r="D61">
            <v>69.362499999999983</v>
          </cell>
          <cell r="E61">
            <v>65.5625</v>
          </cell>
          <cell r="F61">
            <v>67.6875</v>
          </cell>
          <cell r="G61">
            <v>66.642857142857139</v>
          </cell>
          <cell r="H61" t="str">
            <v>50 (δ=0.2)</v>
          </cell>
        </row>
        <row r="62">
          <cell r="D62">
            <v>70.3</v>
          </cell>
          <cell r="E62">
            <v>64.474999999999994</v>
          </cell>
          <cell r="F62">
            <v>67.450000000000017</v>
          </cell>
          <cell r="G62">
            <v>65.814285714285717</v>
          </cell>
          <cell r="H62" t="str">
            <v>50 (δ=0.45)</v>
          </cell>
        </row>
        <row r="63">
          <cell r="D63">
            <v>69.287500000000009</v>
          </cell>
          <cell r="E63">
            <v>63.362499999999997</v>
          </cell>
          <cell r="F63">
            <v>66.9375</v>
          </cell>
          <cell r="G63">
            <v>66.05714285714285</v>
          </cell>
          <cell r="H63" t="str">
            <v>50 (δ=0.65)</v>
          </cell>
        </row>
        <row r="64">
          <cell r="D64">
            <v>68.287499999999994</v>
          </cell>
          <cell r="E64">
            <v>62.137500000000003</v>
          </cell>
          <cell r="F64">
            <v>65.8125</v>
          </cell>
          <cell r="G64">
            <v>65.614285714285714</v>
          </cell>
          <cell r="H64" t="str">
            <v>50 (δ=0.85)</v>
          </cell>
        </row>
        <row r="65">
          <cell r="D65">
            <v>74.202500000000001</v>
          </cell>
          <cell r="E65">
            <v>69.224999999999994</v>
          </cell>
          <cell r="F65">
            <v>72.362500000000011</v>
          </cell>
          <cell r="G65">
            <v>65.785714285714292</v>
          </cell>
          <cell r="H65" t="str">
            <v>100 (δ=0)</v>
          </cell>
        </row>
        <row r="66">
          <cell r="D66">
            <v>72.712500000000006</v>
          </cell>
          <cell r="E66">
            <v>68</v>
          </cell>
          <cell r="F66">
            <v>73.637499999999989</v>
          </cell>
          <cell r="G66">
            <v>67.385714285714286</v>
          </cell>
          <cell r="H66" t="str">
            <v>100 (δ=0.2)</v>
          </cell>
        </row>
        <row r="67">
          <cell r="D67">
            <v>71.362499999999997</v>
          </cell>
          <cell r="E67">
            <v>66.600000000000009</v>
          </cell>
          <cell r="F67">
            <v>73.3125</v>
          </cell>
          <cell r="G67">
            <v>67.614285714285714</v>
          </cell>
          <cell r="H67" t="str">
            <v>100 (δ=0.45)</v>
          </cell>
        </row>
        <row r="68">
          <cell r="D68">
            <v>71.849999999999994</v>
          </cell>
          <cell r="E68">
            <v>66.474999999999994</v>
          </cell>
          <cell r="F68">
            <v>72.4375</v>
          </cell>
          <cell r="G68">
            <v>66.242857142857147</v>
          </cell>
          <cell r="H68" t="str">
            <v>100 (δ=0.65)</v>
          </cell>
        </row>
        <row r="69">
          <cell r="D69">
            <v>69.25</v>
          </cell>
          <cell r="E69">
            <v>65.462500000000006</v>
          </cell>
          <cell r="F69">
            <v>70.125</v>
          </cell>
          <cell r="G69">
            <v>64.285714285714292</v>
          </cell>
          <cell r="H69" t="str">
            <v>100 (δ=0.85)</v>
          </cell>
        </row>
        <row r="75">
          <cell r="D75" t="str">
            <v>GPT-4 Turbo</v>
          </cell>
          <cell r="E75" t="str">
            <v>GPT-4o</v>
          </cell>
          <cell r="F75" t="str">
            <v xml:space="preserve"> Phi-3.5 MoE</v>
          </cell>
          <cell r="G75" t="str">
            <v>Mixtral 7x8B</v>
          </cell>
        </row>
        <row r="76">
          <cell r="D76">
            <v>55.637500000000003</v>
          </cell>
          <cell r="E76">
            <v>63.524999999999999</v>
          </cell>
          <cell r="F76">
            <v>49.125000000000014</v>
          </cell>
          <cell r="G76">
            <v>3.7555555555555551</v>
          </cell>
          <cell r="H76" t="str">
            <v>0 (δ=0)</v>
          </cell>
        </row>
        <row r="77">
          <cell r="D77">
            <v>53.926250000000003</v>
          </cell>
          <cell r="E77">
            <v>60.987499999999997</v>
          </cell>
          <cell r="F77">
            <v>45.287499999999994</v>
          </cell>
          <cell r="G77">
            <v>4.344444444444445</v>
          </cell>
          <cell r="H77" t="str">
            <v>0 (δ=0.2)</v>
          </cell>
        </row>
        <row r="78">
          <cell r="D78">
            <v>54.55</v>
          </cell>
          <cell r="E78">
            <v>60.774999999999999</v>
          </cell>
          <cell r="F78">
            <v>43.7</v>
          </cell>
          <cell r="G78">
            <v>4.4111111111111105</v>
          </cell>
          <cell r="H78" t="str">
            <v>0 (δ=0.45)</v>
          </cell>
        </row>
        <row r="79">
          <cell r="D79">
            <v>55.162500000000001</v>
          </cell>
          <cell r="E79">
            <v>60.075000000000003</v>
          </cell>
          <cell r="F79">
            <v>42.774999999999999</v>
          </cell>
          <cell r="G79">
            <v>4.1222222222222218</v>
          </cell>
          <cell r="H79" t="str">
            <v>0 (δ=0.65)</v>
          </cell>
        </row>
        <row r="80">
          <cell r="D80">
            <v>53.512499999999996</v>
          </cell>
          <cell r="E80">
            <v>58</v>
          </cell>
          <cell r="F80">
            <v>40.800000000000004</v>
          </cell>
          <cell r="G80">
            <v>4.3666666666666671</v>
          </cell>
          <cell r="H80" t="str">
            <v>0 (δ=0.85)</v>
          </cell>
        </row>
        <row r="81">
          <cell r="D81">
            <v>57.45</v>
          </cell>
          <cell r="E81">
            <v>64.95</v>
          </cell>
          <cell r="F81">
            <v>45.4375</v>
          </cell>
          <cell r="G81">
            <v>51.911111111111104</v>
          </cell>
          <cell r="H81" t="str">
            <v>5 (δ=0)</v>
          </cell>
        </row>
        <row r="82">
          <cell r="D82">
            <v>57.287500000000001</v>
          </cell>
          <cell r="E82">
            <v>63.1</v>
          </cell>
          <cell r="F82">
            <v>45.45</v>
          </cell>
          <cell r="G82">
            <v>53.288888888888884</v>
          </cell>
          <cell r="H82" t="str">
            <v>5 (δ=0.2)</v>
          </cell>
        </row>
        <row r="83">
          <cell r="D83">
            <v>56.3125</v>
          </cell>
          <cell r="E83">
            <v>63.174999999999997</v>
          </cell>
          <cell r="F83">
            <v>46.174999999999997</v>
          </cell>
          <cell r="G83">
            <v>52.755555555555553</v>
          </cell>
          <cell r="H83" t="str">
            <v>5 (δ=0.45)</v>
          </cell>
        </row>
        <row r="84">
          <cell r="D84">
            <v>55.637500000000003</v>
          </cell>
          <cell r="E84">
            <v>61.712499999999991</v>
          </cell>
          <cell r="F84">
            <v>46.474999999999994</v>
          </cell>
          <cell r="G84">
            <v>52.277777777777771</v>
          </cell>
          <cell r="H84" t="str">
            <v>5 (δ=0.65)</v>
          </cell>
        </row>
        <row r="85">
          <cell r="D85">
            <v>53.787500000000009</v>
          </cell>
          <cell r="E85">
            <v>59.762499999999996</v>
          </cell>
          <cell r="F85">
            <v>46.099999999999994</v>
          </cell>
          <cell r="G85">
            <v>52.288888888888884</v>
          </cell>
          <cell r="H85" t="str">
            <v>5 (δ=0.85)</v>
          </cell>
        </row>
        <row r="86">
          <cell r="D86">
            <v>58.024999999999999</v>
          </cell>
          <cell r="E86">
            <v>64.487499999999997</v>
          </cell>
          <cell r="F86">
            <v>46.6875</v>
          </cell>
          <cell r="G86">
            <v>55.388888888888893</v>
          </cell>
          <cell r="H86" t="str">
            <v>10 (δ=0)</v>
          </cell>
        </row>
        <row r="87">
          <cell r="D87">
            <v>58.024999999999991</v>
          </cell>
          <cell r="E87">
            <v>62.650000000000006</v>
          </cell>
          <cell r="F87">
            <v>47.712499999999999</v>
          </cell>
          <cell r="G87">
            <v>55.377777777777773</v>
          </cell>
          <cell r="H87" t="str">
            <v>10 (δ=0.2)</v>
          </cell>
        </row>
        <row r="88">
          <cell r="D88">
            <v>57.474999999999994</v>
          </cell>
          <cell r="E88">
            <v>61.55</v>
          </cell>
          <cell r="F88">
            <v>47.774999999999999</v>
          </cell>
          <cell r="G88">
            <v>56.444444444444443</v>
          </cell>
          <cell r="H88" t="str">
            <v>10 (δ=0.45)</v>
          </cell>
        </row>
        <row r="89">
          <cell r="D89">
            <v>57.537499999999994</v>
          </cell>
          <cell r="E89">
            <v>61.412499999999994</v>
          </cell>
          <cell r="F89">
            <v>49.512499999999996</v>
          </cell>
          <cell r="G89">
            <v>55.63333333333334</v>
          </cell>
          <cell r="H89" t="str">
            <v>10 (δ=0.65)</v>
          </cell>
        </row>
        <row r="90">
          <cell r="D90">
            <v>56.425000000000004</v>
          </cell>
          <cell r="E90">
            <v>59.212499999999991</v>
          </cell>
          <cell r="F90">
            <v>47.675000000000004</v>
          </cell>
          <cell r="G90">
            <v>56.355555555555547</v>
          </cell>
          <cell r="H90" t="str">
            <v>10 (δ=0.85)</v>
          </cell>
        </row>
        <row r="91">
          <cell r="D91">
            <v>60.3125</v>
          </cell>
          <cell r="E91">
            <v>63.29999999999999</v>
          </cell>
          <cell r="F91">
            <v>55.587500000000013</v>
          </cell>
          <cell r="G91">
            <v>67.112499999999997</v>
          </cell>
          <cell r="H91" t="str">
            <v>20 (δ=0)</v>
          </cell>
        </row>
        <row r="92">
          <cell r="D92">
            <v>62.637499999999989</v>
          </cell>
          <cell r="E92">
            <v>62.287500000000001</v>
          </cell>
          <cell r="F92">
            <v>57.650000000000006</v>
          </cell>
          <cell r="G92">
            <v>67.4375</v>
          </cell>
          <cell r="H92" t="str">
            <v>20 (δ=0.2)</v>
          </cell>
        </row>
        <row r="93">
          <cell r="D93">
            <v>62.181250000000006</v>
          </cell>
          <cell r="E93">
            <v>60.475000000000009</v>
          </cell>
          <cell r="F93">
            <v>57.650000000000006</v>
          </cell>
          <cell r="G93">
            <v>67.55</v>
          </cell>
          <cell r="H93" t="str">
            <v>20 (δ=0.45)</v>
          </cell>
        </row>
        <row r="94">
          <cell r="D94">
            <v>62.3</v>
          </cell>
          <cell r="E94">
            <v>61.475000000000001</v>
          </cell>
          <cell r="F94">
            <v>55.712499999999999</v>
          </cell>
          <cell r="G94">
            <v>66.5625</v>
          </cell>
          <cell r="H94" t="str">
            <v>20 (δ=0.65)</v>
          </cell>
        </row>
        <row r="95">
          <cell r="D95">
            <v>61.6875</v>
          </cell>
          <cell r="E95">
            <v>59.237499999999997</v>
          </cell>
          <cell r="F95">
            <v>54.624999999999993</v>
          </cell>
          <cell r="G95">
            <v>66.099999999999994</v>
          </cell>
          <cell r="H95" t="str">
            <v>20 (δ=0.85)</v>
          </cell>
        </row>
        <row r="96">
          <cell r="D96">
            <v>68.037500000000009</v>
          </cell>
          <cell r="E96">
            <v>69.25</v>
          </cell>
          <cell r="F96">
            <v>68.25</v>
          </cell>
          <cell r="G96">
            <v>66.842857142857142</v>
          </cell>
          <cell r="H96" t="str">
            <v>50 (δ=0)</v>
          </cell>
        </row>
        <row r="97">
          <cell r="D97">
            <v>66.962499999999991</v>
          </cell>
          <cell r="E97">
            <v>67.55</v>
          </cell>
          <cell r="F97">
            <v>69.675000000000011</v>
          </cell>
          <cell r="G97">
            <v>65.8</v>
          </cell>
          <cell r="H97" t="str">
            <v>50 (δ=0.2)</v>
          </cell>
        </row>
        <row r="98">
          <cell r="D98">
            <v>65.748750000000001</v>
          </cell>
          <cell r="E98">
            <v>66.987499999999997</v>
          </cell>
          <cell r="F98">
            <v>69.124999999999986</v>
          </cell>
          <cell r="G98">
            <v>64.871428571428552</v>
          </cell>
          <cell r="H98" t="str">
            <v>50 (δ=0.45)</v>
          </cell>
        </row>
        <row r="99">
          <cell r="D99">
            <v>64.418750000000003</v>
          </cell>
          <cell r="E99">
            <v>65.887500000000003</v>
          </cell>
          <cell r="F99">
            <v>68.212499999999991</v>
          </cell>
          <cell r="G99">
            <v>65.328571428571422</v>
          </cell>
          <cell r="H99" t="str">
            <v>50 (δ=0.65)</v>
          </cell>
        </row>
        <row r="100">
          <cell r="D100">
            <v>63.74499999999999</v>
          </cell>
          <cell r="E100">
            <v>64.724999999999994</v>
          </cell>
          <cell r="F100">
            <v>68.287500000000009</v>
          </cell>
          <cell r="G100">
            <v>64.885714285714272</v>
          </cell>
          <cell r="H100" t="str">
            <v>50 (δ=0.85)</v>
          </cell>
        </row>
        <row r="101">
          <cell r="D101">
            <v>71.400000000000006</v>
          </cell>
          <cell r="E101">
            <v>70.900000000000006</v>
          </cell>
          <cell r="F101">
            <v>72.537499999999994</v>
          </cell>
          <cell r="G101">
            <v>63.25714285714286</v>
          </cell>
          <cell r="H101" t="str">
            <v>100 (δ=0)</v>
          </cell>
        </row>
        <row r="102">
          <cell r="D102">
            <v>72.3</v>
          </cell>
          <cell r="E102">
            <v>69.424999999999997</v>
          </cell>
          <cell r="F102">
            <v>73.8125</v>
          </cell>
          <cell r="G102">
            <v>63.414285714285711</v>
          </cell>
          <cell r="H102" t="str">
            <v>100 (δ=0.2)</v>
          </cell>
        </row>
        <row r="103">
          <cell r="D103">
            <v>71.850000000000009</v>
          </cell>
          <cell r="E103">
            <v>68.442499999999995</v>
          </cell>
          <cell r="F103">
            <v>73.412500000000009</v>
          </cell>
          <cell r="G103">
            <v>63.542857142857144</v>
          </cell>
          <cell r="H103" t="str">
            <v>100 (δ=0.45)</v>
          </cell>
        </row>
        <row r="104">
          <cell r="D104">
            <v>71.66</v>
          </cell>
          <cell r="E104">
            <v>67.924999999999997</v>
          </cell>
          <cell r="F104">
            <v>72.3125</v>
          </cell>
          <cell r="G104">
            <v>61.81428571428571</v>
          </cell>
          <cell r="H104" t="str">
            <v>100 (δ=0.65)</v>
          </cell>
        </row>
        <row r="105">
          <cell r="D105">
            <v>69.421250000000001</v>
          </cell>
          <cell r="E105">
            <v>66.825000000000003</v>
          </cell>
          <cell r="F105">
            <v>70.325000000000003</v>
          </cell>
          <cell r="G105">
            <v>61.328571428571436</v>
          </cell>
          <cell r="H105" t="str">
            <v>100 (δ=0.85)</v>
          </cell>
        </row>
        <row r="111">
          <cell r="D111" t="str">
            <v>GPT-4 Turbo</v>
          </cell>
          <cell r="E111" t="str">
            <v>GPT-4o</v>
          </cell>
          <cell r="F111" t="str">
            <v xml:space="preserve"> Phi-3.5 MoE</v>
          </cell>
          <cell r="G111" t="str">
            <v>Mixtral 7x8B</v>
          </cell>
        </row>
        <row r="112">
          <cell r="D112">
            <v>0</v>
          </cell>
          <cell r="E112">
            <v>0</v>
          </cell>
          <cell r="F112">
            <v>0</v>
          </cell>
          <cell r="G112">
            <v>0.64444444444444438</v>
          </cell>
          <cell r="H112" t="str">
            <v>0 (δ=0)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0.92222222222222228</v>
          </cell>
          <cell r="H113" t="str">
            <v>0 (δ=0.2)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0.65555555555555556</v>
          </cell>
          <cell r="H114" t="str">
            <v>0 (δ=0.45)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0.5</v>
          </cell>
          <cell r="H115" t="str">
            <v>0 (δ=0.65)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0.52222222222222225</v>
          </cell>
          <cell r="H116" t="str">
            <v>0 (δ=0.85)</v>
          </cell>
        </row>
        <row r="117">
          <cell r="D117">
            <v>16.512499999999999</v>
          </cell>
          <cell r="E117">
            <v>32.412500000000001</v>
          </cell>
          <cell r="F117">
            <v>36.524999999999999</v>
          </cell>
          <cell r="G117">
            <v>45.644444444444446</v>
          </cell>
          <cell r="H117" t="str">
            <v>5 (δ=0)</v>
          </cell>
        </row>
        <row r="118">
          <cell r="D118">
            <v>17.237499999999997</v>
          </cell>
          <cell r="E118">
            <v>33.050000000000004</v>
          </cell>
          <cell r="F118">
            <v>35.462499999999991</v>
          </cell>
          <cell r="G118">
            <v>45.37777777777778</v>
          </cell>
          <cell r="H118" t="str">
            <v>5 (δ=0.2)</v>
          </cell>
        </row>
        <row r="119">
          <cell r="D119">
            <v>15.900000000000002</v>
          </cell>
          <cell r="E119">
            <v>33.037500000000001</v>
          </cell>
          <cell r="F119">
            <v>34.137499999999996</v>
          </cell>
          <cell r="G119">
            <v>44.388888888888893</v>
          </cell>
          <cell r="H119" t="str">
            <v>5 (δ=0.45)</v>
          </cell>
        </row>
        <row r="120">
          <cell r="D120">
            <v>15.974999999999998</v>
          </cell>
          <cell r="E120">
            <v>33.075000000000003</v>
          </cell>
          <cell r="F120">
            <v>34.362500000000004</v>
          </cell>
          <cell r="G120">
            <v>43.966666666666669</v>
          </cell>
          <cell r="H120" t="str">
            <v>5 (δ=0.65)</v>
          </cell>
        </row>
        <row r="121">
          <cell r="D121">
            <v>15.824999999999999</v>
          </cell>
          <cell r="E121">
            <v>33.337499999999999</v>
          </cell>
          <cell r="F121">
            <v>34.537499999999994</v>
          </cell>
          <cell r="G121">
            <v>42.8</v>
          </cell>
          <cell r="H121" t="str">
            <v>5 (δ=0.85)</v>
          </cell>
        </row>
        <row r="122">
          <cell r="D122">
            <v>28.962500000000002</v>
          </cell>
          <cell r="E122">
            <v>51.737499999999997</v>
          </cell>
          <cell r="F122">
            <v>42.637499999999996</v>
          </cell>
          <cell r="G122">
            <v>47.87777777777778</v>
          </cell>
          <cell r="H122" t="str">
            <v>10 (δ=0)</v>
          </cell>
        </row>
        <row r="123">
          <cell r="D123">
            <v>28.549999999999997</v>
          </cell>
          <cell r="E123">
            <v>50.462499999999999</v>
          </cell>
          <cell r="F123">
            <v>42.337500000000006</v>
          </cell>
          <cell r="G123">
            <v>47.444444444444443</v>
          </cell>
          <cell r="H123" t="str">
            <v>10 (δ=0.2)</v>
          </cell>
        </row>
        <row r="124">
          <cell r="D124">
            <v>27.623750000000001</v>
          </cell>
          <cell r="E124">
            <v>51.574999999999996</v>
          </cell>
          <cell r="F124">
            <v>41.862500000000004</v>
          </cell>
          <cell r="G124">
            <v>48.755555555555553</v>
          </cell>
          <cell r="H124" t="str">
            <v>10 (δ=0.45)</v>
          </cell>
        </row>
        <row r="125">
          <cell r="D125">
            <v>26.724999999999998</v>
          </cell>
          <cell r="E125">
            <v>52.199999999999996</v>
          </cell>
          <cell r="F125">
            <v>40.737499999999997</v>
          </cell>
          <cell r="G125">
            <v>47.68888888888889</v>
          </cell>
          <cell r="H125" t="str">
            <v>10 (δ=0.65)</v>
          </cell>
        </row>
        <row r="126">
          <cell r="D126">
            <v>25.990000000000002</v>
          </cell>
          <cell r="E126">
            <v>50.975000000000001</v>
          </cell>
          <cell r="F126">
            <v>40.862500000000004</v>
          </cell>
          <cell r="G126">
            <v>47.6</v>
          </cell>
          <cell r="H126" t="str">
            <v>10 (δ=0.85)</v>
          </cell>
        </row>
        <row r="127">
          <cell r="D127">
            <v>54.364285714285714</v>
          </cell>
          <cell r="E127">
            <v>63.8</v>
          </cell>
          <cell r="F127">
            <v>49.462499999999991</v>
          </cell>
          <cell r="G127">
            <v>62.012500000000003</v>
          </cell>
          <cell r="H127" t="str">
            <v>20 (δ=0)</v>
          </cell>
        </row>
        <row r="128">
          <cell r="D128">
            <v>55.971428571428575</v>
          </cell>
          <cell r="E128">
            <v>64.1875</v>
          </cell>
          <cell r="F128">
            <v>49.187499999999993</v>
          </cell>
          <cell r="G128">
            <v>62.349999999999994</v>
          </cell>
          <cell r="H128" t="str">
            <v>20 (δ=0.2)</v>
          </cell>
        </row>
        <row r="129">
          <cell r="D129">
            <v>55.585714285714275</v>
          </cell>
          <cell r="E129">
            <v>62.8125</v>
          </cell>
          <cell r="F129">
            <v>48.0625</v>
          </cell>
          <cell r="G129">
            <v>61.224999999999994</v>
          </cell>
          <cell r="H129" t="str">
            <v>20 (δ=0.45)</v>
          </cell>
        </row>
        <row r="130">
          <cell r="D130">
            <v>54.18571428571429</v>
          </cell>
          <cell r="E130">
            <v>64.05</v>
          </cell>
          <cell r="F130">
            <v>49.8</v>
          </cell>
          <cell r="G130">
            <v>60.9375</v>
          </cell>
          <cell r="H130" t="str">
            <v>20 (δ=0.65)</v>
          </cell>
        </row>
        <row r="131">
          <cell r="D131">
            <v>54.057142857142857</v>
          </cell>
          <cell r="E131">
            <v>62.425000000000004</v>
          </cell>
          <cell r="F131">
            <v>48.3</v>
          </cell>
          <cell r="G131">
            <v>60.000000000000007</v>
          </cell>
          <cell r="H131" t="str">
            <v>20 (δ=0.85)</v>
          </cell>
        </row>
        <row r="132">
          <cell r="D132">
            <v>55.914285714285711</v>
          </cell>
          <cell r="E132">
            <v>68.262500000000003</v>
          </cell>
          <cell r="F132">
            <v>63.962500000000006</v>
          </cell>
          <cell r="G132">
            <v>63.01428571428572</v>
          </cell>
          <cell r="H132" t="str">
            <v>50 (δ=0)</v>
          </cell>
        </row>
        <row r="133">
          <cell r="D133">
            <v>55.600000000000009</v>
          </cell>
          <cell r="E133">
            <v>69.95</v>
          </cell>
          <cell r="F133">
            <v>65.075000000000003</v>
          </cell>
          <cell r="G133">
            <v>66.028571428571425</v>
          </cell>
          <cell r="H133" t="str">
            <v>50 (δ=0.2)</v>
          </cell>
        </row>
        <row r="134">
          <cell r="D134">
            <v>54.484285714285718</v>
          </cell>
          <cell r="E134">
            <v>68.875</v>
          </cell>
          <cell r="F134">
            <v>65.112499999999997</v>
          </cell>
          <cell r="G134">
            <v>64.642857142857153</v>
          </cell>
          <cell r="H134" t="str">
            <v>50 (δ=0.45)</v>
          </cell>
        </row>
        <row r="135">
          <cell r="D135">
            <v>54.842857142857149</v>
          </cell>
          <cell r="E135">
            <v>68.575000000000003</v>
          </cell>
          <cell r="F135">
            <v>65.237499999999997</v>
          </cell>
          <cell r="G135">
            <v>64.585714285714303</v>
          </cell>
          <cell r="H135" t="str">
            <v>50 (δ=0.65)</v>
          </cell>
        </row>
        <row r="136">
          <cell r="D136">
            <v>53.571428571428562</v>
          </cell>
          <cell r="E136">
            <v>67.987499999999997</v>
          </cell>
          <cell r="F136">
            <v>65.262500000000003</v>
          </cell>
          <cell r="G136">
            <v>62.785714285714278</v>
          </cell>
          <cell r="H136" t="str">
            <v>50 (δ=0.85)</v>
          </cell>
        </row>
        <row r="137">
          <cell r="D137">
            <v>55.828571428571429</v>
          </cell>
          <cell r="E137">
            <v>70.674999999999997</v>
          </cell>
          <cell r="F137">
            <v>72.2</v>
          </cell>
          <cell r="G137">
            <v>66.185714285714283</v>
          </cell>
          <cell r="H137" t="str">
            <v>100 (δ=0)</v>
          </cell>
        </row>
        <row r="138">
          <cell r="D138">
            <v>53</v>
          </cell>
          <cell r="E138">
            <v>71.012500000000003</v>
          </cell>
          <cell r="F138">
            <v>72.05</v>
          </cell>
          <cell r="G138">
            <v>69.528571428571425</v>
          </cell>
          <cell r="H138" t="str">
            <v>100 (δ=0.2)</v>
          </cell>
        </row>
        <row r="139">
          <cell r="D139">
            <v>53.142857142857153</v>
          </cell>
          <cell r="E139">
            <v>70.425000000000011</v>
          </cell>
          <cell r="F139">
            <v>71.387500000000003</v>
          </cell>
          <cell r="G139">
            <v>68.728571428571428</v>
          </cell>
          <cell r="H139" t="str">
            <v>100 (δ=0.45)</v>
          </cell>
        </row>
        <row r="140">
          <cell r="D140">
            <v>52.814285714285724</v>
          </cell>
          <cell r="E140">
            <v>70.725000000000009</v>
          </cell>
          <cell r="F140">
            <v>70.6875</v>
          </cell>
          <cell r="G140">
            <v>67.757142857142853</v>
          </cell>
          <cell r="H140" t="str">
            <v>100 (δ=0.65)</v>
          </cell>
        </row>
        <row r="141">
          <cell r="D141">
            <v>48.455714285714294</v>
          </cell>
          <cell r="E141">
            <v>69.162499999999994</v>
          </cell>
          <cell r="F141">
            <v>69.5</v>
          </cell>
          <cell r="G141">
            <v>66.064285714285717</v>
          </cell>
          <cell r="H141" t="str">
            <v>100 (δ=0.85)</v>
          </cell>
        </row>
        <row r="147">
          <cell r="D147" t="str">
            <v>GPT-4 Turbo</v>
          </cell>
          <cell r="E147" t="str">
            <v>GPT-4o</v>
          </cell>
          <cell r="F147" t="str">
            <v xml:space="preserve"> Phi-3.5 MoE</v>
          </cell>
          <cell r="G147" t="str">
            <v>Mixtral 7x8B</v>
          </cell>
        </row>
        <row r="148">
          <cell r="D148">
            <v>34.15</v>
          </cell>
          <cell r="E148">
            <v>56.287500000000001</v>
          </cell>
          <cell r="F148">
            <v>54.425000000000004</v>
          </cell>
          <cell r="G148">
            <v>5.2444444444444445</v>
          </cell>
          <cell r="H148" t="str">
            <v>0 (δ=0)</v>
          </cell>
        </row>
        <row r="149">
          <cell r="D149">
            <v>32.300000000000004</v>
          </cell>
          <cell r="E149">
            <v>55.212499999999999</v>
          </cell>
          <cell r="F149">
            <v>52.762500000000003</v>
          </cell>
          <cell r="G149">
            <v>5.5333333333333332</v>
          </cell>
          <cell r="H149" t="str">
            <v>0 (δ=0.2)</v>
          </cell>
        </row>
        <row r="150">
          <cell r="D150">
            <v>33.037500000000001</v>
          </cell>
          <cell r="E150">
            <v>55.337499999999999</v>
          </cell>
          <cell r="F150">
            <v>52.4375</v>
          </cell>
          <cell r="G150">
            <v>5.6</v>
          </cell>
          <cell r="H150" t="str">
            <v>0 (δ=0.45)</v>
          </cell>
        </row>
        <row r="151">
          <cell r="D151">
            <v>32.712499999999999</v>
          </cell>
          <cell r="E151">
            <v>55.237500000000004</v>
          </cell>
          <cell r="F151">
            <v>51.8125</v>
          </cell>
          <cell r="G151">
            <v>5.5</v>
          </cell>
          <cell r="H151" t="str">
            <v>0 (δ=0.65)</v>
          </cell>
        </row>
        <row r="152">
          <cell r="D152">
            <v>32.274999999999999</v>
          </cell>
          <cell r="E152">
            <v>53.862500000000004</v>
          </cell>
          <cell r="F152">
            <v>50.2</v>
          </cell>
          <cell r="G152">
            <v>5.655555555555555</v>
          </cell>
          <cell r="H152" t="str">
            <v>0 (δ=0.85)</v>
          </cell>
        </row>
        <row r="153">
          <cell r="D153">
            <v>55.987499999999997</v>
          </cell>
          <cell r="E153">
            <v>63.649999999999991</v>
          </cell>
          <cell r="F153">
            <v>48.25</v>
          </cell>
          <cell r="G153">
            <v>51.06666666666667</v>
          </cell>
          <cell r="H153" t="str">
            <v>5 (δ=0)</v>
          </cell>
        </row>
        <row r="154">
          <cell r="D154">
            <v>55.749999999999993</v>
          </cell>
          <cell r="E154">
            <v>62.1875</v>
          </cell>
          <cell r="F154">
            <v>46.074999999999996</v>
          </cell>
          <cell r="G154">
            <v>51.31111111111111</v>
          </cell>
          <cell r="H154" t="str">
            <v>5 (δ=0.2)</v>
          </cell>
        </row>
        <row r="155">
          <cell r="D155">
            <v>55.55</v>
          </cell>
          <cell r="E155">
            <v>61.612499999999997</v>
          </cell>
          <cell r="F155">
            <v>47.575000000000003</v>
          </cell>
          <cell r="G155">
            <v>51.688888888888897</v>
          </cell>
          <cell r="H155" t="str">
            <v>5 (δ=0.45)</v>
          </cell>
        </row>
        <row r="156">
          <cell r="D156">
            <v>55.724999999999994</v>
          </cell>
          <cell r="E156">
            <v>61.4375</v>
          </cell>
          <cell r="F156">
            <v>47.425000000000004</v>
          </cell>
          <cell r="G156">
            <v>51.444444444444443</v>
          </cell>
          <cell r="H156" t="str">
            <v>5 (δ=0.65)</v>
          </cell>
        </row>
        <row r="157">
          <cell r="D157">
            <v>54.162499999999994</v>
          </cell>
          <cell r="E157">
            <v>60.125</v>
          </cell>
          <cell r="F157">
            <v>44.762499999999996</v>
          </cell>
          <cell r="G157">
            <v>50.544444444444444</v>
          </cell>
          <cell r="H157" t="str">
            <v>5 (δ=0.85)</v>
          </cell>
        </row>
        <row r="158">
          <cell r="D158">
            <v>55.25</v>
          </cell>
          <cell r="E158">
            <v>65.512500000000003</v>
          </cell>
          <cell r="F158">
            <v>47</v>
          </cell>
          <cell r="G158">
            <v>54.288888888888891</v>
          </cell>
          <cell r="H158" t="str">
            <v>10 (δ=0)</v>
          </cell>
        </row>
        <row r="159">
          <cell r="D159">
            <v>54.487499999999997</v>
          </cell>
          <cell r="E159">
            <v>62.674999999999997</v>
          </cell>
          <cell r="F159">
            <v>45.3</v>
          </cell>
          <cell r="G159">
            <v>54.266666666666673</v>
          </cell>
          <cell r="H159" t="str">
            <v>10 (δ=0.2)</v>
          </cell>
        </row>
        <row r="160">
          <cell r="D160">
            <v>54.750000000000007</v>
          </cell>
          <cell r="E160">
            <v>61.574999999999996</v>
          </cell>
          <cell r="F160">
            <v>46.050000000000004</v>
          </cell>
          <cell r="G160">
            <v>54.944444444444443</v>
          </cell>
          <cell r="H160" t="str">
            <v>10 (δ=0.45)</v>
          </cell>
        </row>
        <row r="161">
          <cell r="D161">
            <v>54.699999999999996</v>
          </cell>
          <cell r="E161">
            <v>59.862499999999997</v>
          </cell>
          <cell r="F161">
            <v>44.500000000000007</v>
          </cell>
          <cell r="G161">
            <v>55.155555555555559</v>
          </cell>
          <cell r="H161" t="str">
            <v>10 (δ=0.65)</v>
          </cell>
        </row>
        <row r="162">
          <cell r="D162">
            <v>54.325000000000003</v>
          </cell>
          <cell r="E162">
            <v>58.4</v>
          </cell>
          <cell r="F162">
            <v>43.187499999999993</v>
          </cell>
          <cell r="G162">
            <v>54.811111111111103</v>
          </cell>
          <cell r="H162" t="str">
            <v>10 (δ=0.85)</v>
          </cell>
        </row>
        <row r="163">
          <cell r="D163">
            <v>63.087500000000006</v>
          </cell>
          <cell r="E163">
            <v>64.825000000000003</v>
          </cell>
          <cell r="F163">
            <v>58.825000000000003</v>
          </cell>
          <cell r="G163">
            <v>66.212499999999991</v>
          </cell>
          <cell r="H163" t="str">
            <v>20 (δ=0)</v>
          </cell>
        </row>
        <row r="164">
          <cell r="D164">
            <v>61.699999999999996</v>
          </cell>
          <cell r="E164">
            <v>62.849999999999994</v>
          </cell>
          <cell r="F164">
            <v>57.349999999999994</v>
          </cell>
          <cell r="G164">
            <v>66.112499999999997</v>
          </cell>
          <cell r="H164" t="str">
            <v>20 (δ=0.2)</v>
          </cell>
        </row>
        <row r="165">
          <cell r="D165">
            <v>61.325000000000003</v>
          </cell>
          <cell r="E165">
            <v>61.6</v>
          </cell>
          <cell r="F165">
            <v>59.6</v>
          </cell>
          <cell r="G165">
            <v>65.825000000000003</v>
          </cell>
          <cell r="H165" t="str">
            <v>20 (δ=0.45)</v>
          </cell>
        </row>
        <row r="166">
          <cell r="D166">
            <v>61.237499999999997</v>
          </cell>
          <cell r="E166">
            <v>61.037500000000001</v>
          </cell>
          <cell r="F166">
            <v>56.125</v>
          </cell>
          <cell r="G166">
            <v>65.3</v>
          </cell>
          <cell r="H166" t="str">
            <v>20 (δ=0.65)</v>
          </cell>
        </row>
        <row r="167">
          <cell r="D167">
            <v>61.087499999999999</v>
          </cell>
          <cell r="E167">
            <v>59.55</v>
          </cell>
          <cell r="F167">
            <v>55.9</v>
          </cell>
          <cell r="G167">
            <v>64.162499999999994</v>
          </cell>
          <cell r="H167" t="str">
            <v>20 (δ=0.85)</v>
          </cell>
        </row>
        <row r="168">
          <cell r="D168">
            <v>70.262500000000003</v>
          </cell>
          <cell r="E168">
            <v>69.325000000000003</v>
          </cell>
          <cell r="F168">
            <v>67.400000000000006</v>
          </cell>
          <cell r="G168">
            <v>65.714285714285722</v>
          </cell>
          <cell r="H168" t="str">
            <v>50 (δ=0)</v>
          </cell>
        </row>
        <row r="169">
          <cell r="D169">
            <v>69.475000000000009</v>
          </cell>
          <cell r="E169">
            <v>67.287499999999994</v>
          </cell>
          <cell r="F169">
            <v>68.837500000000006</v>
          </cell>
          <cell r="G169">
            <v>67.414285714285711</v>
          </cell>
          <cell r="H169" t="str">
            <v>50 (δ=0.2)</v>
          </cell>
        </row>
        <row r="170">
          <cell r="D170">
            <v>69.25</v>
          </cell>
          <cell r="E170">
            <v>66.537500000000009</v>
          </cell>
          <cell r="F170">
            <v>67.774999999999991</v>
          </cell>
          <cell r="G170">
            <v>66.95714285714287</v>
          </cell>
          <cell r="H170" t="str">
            <v>50 (δ=0.45)</v>
          </cell>
        </row>
        <row r="171">
          <cell r="D171">
            <v>68.575000000000003</v>
          </cell>
          <cell r="E171">
            <v>65.125000000000014</v>
          </cell>
          <cell r="F171">
            <v>67.462499999999991</v>
          </cell>
          <cell r="G171">
            <v>67.400000000000006</v>
          </cell>
          <cell r="H171" t="str">
            <v>50 (δ=0.65)</v>
          </cell>
        </row>
        <row r="172">
          <cell r="D172">
            <v>66.924999999999997</v>
          </cell>
          <cell r="E172">
            <v>63.412500000000009</v>
          </cell>
          <cell r="F172">
            <v>66.8</v>
          </cell>
          <cell r="G172">
            <v>67.028571428571439</v>
          </cell>
          <cell r="H172" t="str">
            <v>50 (δ=0.85)</v>
          </cell>
        </row>
        <row r="173">
          <cell r="D173">
            <v>72.3125</v>
          </cell>
          <cell r="E173">
            <v>71.375</v>
          </cell>
          <cell r="F173">
            <v>72.599999999999994</v>
          </cell>
          <cell r="G173">
            <v>65.671428571428564</v>
          </cell>
          <cell r="H173" t="str">
            <v>100 (δ=0)</v>
          </cell>
        </row>
        <row r="174">
          <cell r="D174">
            <v>70.962499999999991</v>
          </cell>
          <cell r="E174">
            <v>69.224999999999994</v>
          </cell>
          <cell r="F174">
            <v>74.099999999999994</v>
          </cell>
          <cell r="G174">
            <v>66.871428571428567</v>
          </cell>
          <cell r="H174" t="str">
            <v>100 (δ=0.2)</v>
          </cell>
        </row>
        <row r="175">
          <cell r="D175">
            <v>71.212500000000006</v>
          </cell>
          <cell r="E175">
            <v>67.737499999999997</v>
          </cell>
          <cell r="F175">
            <v>73.875</v>
          </cell>
          <cell r="G175">
            <v>67.48571428571428</v>
          </cell>
          <cell r="H175" t="str">
            <v>100 (δ=0.45)</v>
          </cell>
        </row>
        <row r="176">
          <cell r="D176">
            <v>69.899999999999991</v>
          </cell>
          <cell r="E176">
            <v>67.75</v>
          </cell>
          <cell r="F176">
            <v>73.125</v>
          </cell>
          <cell r="G176">
            <v>65.657142857142873</v>
          </cell>
          <cell r="H176" t="str">
            <v>100 (δ=0.65)</v>
          </cell>
        </row>
        <row r="177">
          <cell r="D177">
            <v>68.349999999999994</v>
          </cell>
          <cell r="E177">
            <v>66.037499999999994</v>
          </cell>
          <cell r="F177">
            <v>71.012500000000003</v>
          </cell>
          <cell r="G177">
            <v>63.985714285714288</v>
          </cell>
          <cell r="H177" t="str">
            <v>100 (δ=0.85)</v>
          </cell>
        </row>
        <row r="183">
          <cell r="D183" t="str">
            <v>GPT-4 Turbo</v>
          </cell>
          <cell r="E183" t="str">
            <v>GPT-4o</v>
          </cell>
          <cell r="F183" t="str">
            <v xml:space="preserve"> Phi-3.5 MoE</v>
          </cell>
          <cell r="G183" t="str">
            <v>Mixtral 7x8B</v>
          </cell>
        </row>
        <row r="184">
          <cell r="D184">
            <v>39.675000000000004</v>
          </cell>
          <cell r="E184">
            <v>52.537500000000001</v>
          </cell>
          <cell r="F184">
            <v>49.912500000000001</v>
          </cell>
          <cell r="G184">
            <v>8.6666666666666661</v>
          </cell>
          <cell r="H184" t="str">
            <v>0 (δ=0)</v>
          </cell>
        </row>
        <row r="185">
          <cell r="D185">
            <v>38.487500000000004</v>
          </cell>
          <cell r="E185">
            <v>51.462499999999999</v>
          </cell>
          <cell r="F185">
            <v>50.199999999999996</v>
          </cell>
          <cell r="G185">
            <v>8.9888888888888889</v>
          </cell>
          <cell r="H185" t="str">
            <v>0 (δ=0.2)</v>
          </cell>
        </row>
        <row r="186">
          <cell r="D186">
            <v>37.91375</v>
          </cell>
          <cell r="E186">
            <v>51.512500000000003</v>
          </cell>
          <cell r="F186">
            <v>48.9375</v>
          </cell>
          <cell r="G186">
            <v>9.0444444444444443</v>
          </cell>
          <cell r="H186" t="str">
            <v>0 (δ=0.45)</v>
          </cell>
        </row>
        <row r="187">
          <cell r="D187">
            <v>38.362499999999997</v>
          </cell>
          <cell r="E187">
            <v>49.824999999999996</v>
          </cell>
          <cell r="F187">
            <v>48.375</v>
          </cell>
          <cell r="G187">
            <v>9.0666666666666682</v>
          </cell>
          <cell r="H187" t="str">
            <v>0 (δ=0.65)</v>
          </cell>
        </row>
        <row r="188">
          <cell r="D188">
            <v>36.737499999999997</v>
          </cell>
          <cell r="E188">
            <v>48.050000000000004</v>
          </cell>
          <cell r="F188">
            <v>47.962499999999999</v>
          </cell>
          <cell r="G188">
            <v>8.7555555555555546</v>
          </cell>
          <cell r="H188" t="str">
            <v>0 (δ=0.85)</v>
          </cell>
        </row>
        <row r="189">
          <cell r="D189">
            <v>48.3</v>
          </cell>
          <cell r="E189">
            <v>68.912500000000009</v>
          </cell>
          <cell r="F189">
            <v>52.612500000000004</v>
          </cell>
          <cell r="G189">
            <v>36.999999999999993</v>
          </cell>
          <cell r="H189" t="str">
            <v>5 (δ=0)</v>
          </cell>
        </row>
        <row r="190">
          <cell r="D190">
            <v>47.94</v>
          </cell>
          <cell r="E190">
            <v>63.388750000000002</v>
          </cell>
          <cell r="F190">
            <v>46.074999999999996</v>
          </cell>
          <cell r="G190">
            <v>37.18888888888889</v>
          </cell>
          <cell r="H190" t="str">
            <v>5 (δ=0.2)</v>
          </cell>
        </row>
        <row r="191">
          <cell r="D191">
            <v>48.212500000000006</v>
          </cell>
          <cell r="E191">
            <v>62.537500000000001</v>
          </cell>
          <cell r="F191">
            <v>46.650000000000006</v>
          </cell>
          <cell r="G191">
            <v>36.300000000000004</v>
          </cell>
          <cell r="H191" t="str">
            <v>5 (δ=0.45)</v>
          </cell>
        </row>
        <row r="192">
          <cell r="D192">
            <v>46.512500000000003</v>
          </cell>
          <cell r="E192">
            <v>60.35</v>
          </cell>
          <cell r="F192">
            <v>45.050000000000004</v>
          </cell>
          <cell r="G192">
            <v>35.444444444444436</v>
          </cell>
          <cell r="H192" t="str">
            <v>5 (δ=0.65)</v>
          </cell>
        </row>
        <row r="193">
          <cell r="D193">
            <v>44.995000000000012</v>
          </cell>
          <cell r="E193">
            <v>56.162499999999994</v>
          </cell>
          <cell r="F193">
            <v>42.1875</v>
          </cell>
          <cell r="G193">
            <v>33.966666666666661</v>
          </cell>
          <cell r="H193" t="str">
            <v>5 (δ=0.85)</v>
          </cell>
        </row>
        <row r="194">
          <cell r="D194">
            <v>49.15</v>
          </cell>
          <cell r="E194">
            <v>69.387500000000003</v>
          </cell>
          <cell r="F194">
            <v>51.5</v>
          </cell>
          <cell r="G194">
            <v>39.122222222222227</v>
          </cell>
          <cell r="H194" t="str">
            <v>10 (δ=0)</v>
          </cell>
        </row>
        <row r="195">
          <cell r="D195">
            <v>50.76250000000001</v>
          </cell>
          <cell r="E195">
            <v>65.425000000000011</v>
          </cell>
          <cell r="F195">
            <v>50.537499999999994</v>
          </cell>
          <cell r="G195">
            <v>37.56666666666667</v>
          </cell>
          <cell r="H195" t="str">
            <v>10 (δ=0.2)</v>
          </cell>
        </row>
        <row r="196">
          <cell r="D196">
            <v>50.634999999999998</v>
          </cell>
          <cell r="E196">
            <v>62.449999999999996</v>
          </cell>
          <cell r="F196">
            <v>50.212499999999999</v>
          </cell>
          <cell r="G196">
            <v>36.6</v>
          </cell>
          <cell r="H196" t="str">
            <v>10 (δ=0.45)</v>
          </cell>
        </row>
        <row r="197">
          <cell r="D197">
            <v>49.8</v>
          </cell>
          <cell r="E197">
            <v>60.45</v>
          </cell>
          <cell r="F197">
            <v>48.750000000000007</v>
          </cell>
          <cell r="G197">
            <v>35.900000000000006</v>
          </cell>
          <cell r="H197" t="str">
            <v>10 (δ=0.65)</v>
          </cell>
        </row>
        <row r="198">
          <cell r="D198">
            <v>48.462499999999999</v>
          </cell>
          <cell r="E198">
            <v>56.199999999999989</v>
          </cell>
          <cell r="F198">
            <v>45.650000000000006</v>
          </cell>
          <cell r="G198">
            <v>34.211111111111116</v>
          </cell>
          <cell r="H198" t="str">
            <v>10 (δ=0.85)</v>
          </cell>
        </row>
        <row r="199">
          <cell r="D199">
            <v>50.962500000000006</v>
          </cell>
          <cell r="E199">
            <v>69.099999999999994</v>
          </cell>
          <cell r="F199">
            <v>52.5625</v>
          </cell>
          <cell r="G199">
            <v>53.820000000000007</v>
          </cell>
          <cell r="H199" t="str">
            <v>20 (δ=0)</v>
          </cell>
        </row>
        <row r="200">
          <cell r="D200">
            <v>54.837499999999999</v>
          </cell>
          <cell r="E200">
            <v>64.712500000000006</v>
          </cell>
          <cell r="F200">
            <v>51.887499999999996</v>
          </cell>
          <cell r="G200">
            <v>51.679999999999993</v>
          </cell>
          <cell r="H200" t="str">
            <v>20 (δ=0.2)</v>
          </cell>
        </row>
        <row r="201">
          <cell r="D201">
            <v>54.550000000000004</v>
          </cell>
          <cell r="E201">
            <v>62.087499999999999</v>
          </cell>
          <cell r="F201">
            <v>51.074999999999996</v>
          </cell>
          <cell r="G201">
            <v>50.12</v>
          </cell>
          <cell r="H201" t="str">
            <v>20 (δ=0.45)</v>
          </cell>
        </row>
        <row r="202">
          <cell r="D202">
            <v>51.749999999999993</v>
          </cell>
          <cell r="E202">
            <v>59.237499999999997</v>
          </cell>
          <cell r="F202">
            <v>49.95000000000001</v>
          </cell>
          <cell r="G202">
            <v>48.519999999999996</v>
          </cell>
          <cell r="H202" t="str">
            <v>20 (δ=0.65)</v>
          </cell>
        </row>
        <row r="203">
          <cell r="D203">
            <v>48.037500000000001</v>
          </cell>
          <cell r="E203">
            <v>55.087499999999991</v>
          </cell>
          <cell r="F203">
            <v>46.862500000000004</v>
          </cell>
          <cell r="G203">
            <v>47.08</v>
          </cell>
          <cell r="H203" t="str">
            <v>20 (δ=0.85)</v>
          </cell>
        </row>
        <row r="204">
          <cell r="D204">
            <v>54.385714285714293</v>
          </cell>
          <cell r="E204">
            <v>71.54285714285713</v>
          </cell>
          <cell r="F204">
            <v>54.342857142857142</v>
          </cell>
          <cell r="G204">
            <v>49.366666666666667</v>
          </cell>
          <cell r="H204" t="str">
            <v>50 (δ=0)</v>
          </cell>
        </row>
        <row r="205">
          <cell r="D205">
            <v>59.042857142857144</v>
          </cell>
          <cell r="E205">
            <v>66.885714285714286</v>
          </cell>
          <cell r="F205">
            <v>52.971428571428575</v>
          </cell>
          <cell r="G205">
            <v>49.733333333333327</v>
          </cell>
          <cell r="H205" t="str">
            <v>50 (δ=0.2)</v>
          </cell>
        </row>
        <row r="206">
          <cell r="D206">
            <v>58.68571428571429</v>
          </cell>
          <cell r="E206">
            <v>63.171428571428571</v>
          </cell>
          <cell r="F206">
            <v>52.657142857142858</v>
          </cell>
          <cell r="G206">
            <v>45.699999999999996</v>
          </cell>
          <cell r="H206" t="str">
            <v>50 (δ=0.45)</v>
          </cell>
        </row>
        <row r="207">
          <cell r="D207">
            <v>54.814285714285724</v>
          </cell>
          <cell r="E207">
            <v>60.142857142857146</v>
          </cell>
          <cell r="F207">
            <v>50.028571428571425</v>
          </cell>
          <cell r="G207">
            <v>46.5</v>
          </cell>
          <cell r="H207" t="str">
            <v>50 (δ=0.65)</v>
          </cell>
        </row>
        <row r="208">
          <cell r="D208">
            <v>52.057142857142864</v>
          </cell>
          <cell r="E208">
            <v>55.241428571428564</v>
          </cell>
          <cell r="F208">
            <v>45.085714285714289</v>
          </cell>
          <cell r="G208">
            <v>43.6</v>
          </cell>
          <cell r="H208" t="str">
            <v>50 (δ=0.85)</v>
          </cell>
        </row>
        <row r="209">
          <cell r="D209">
            <v>62.616666666666667</v>
          </cell>
          <cell r="E209">
            <v>72.066666666666663</v>
          </cell>
          <cell r="F209">
            <v>54.65</v>
          </cell>
          <cell r="G209">
            <v>60.4</v>
          </cell>
          <cell r="H209" t="str">
            <v>100 (δ=0)</v>
          </cell>
        </row>
        <row r="210">
          <cell r="D210">
            <v>64.099999999999994</v>
          </cell>
          <cell r="E210">
            <v>65.713333333333324</v>
          </cell>
          <cell r="F210">
            <v>52.966666666666669</v>
          </cell>
          <cell r="G210">
            <v>55.4</v>
          </cell>
          <cell r="H210" t="str">
            <v>100 (δ=0.2)</v>
          </cell>
        </row>
        <row r="211">
          <cell r="D211">
            <v>63.533333333333339</v>
          </cell>
          <cell r="E211">
            <v>62.56666666666667</v>
          </cell>
          <cell r="F211">
            <v>52.866666666666667</v>
          </cell>
          <cell r="G211">
            <v>57.4</v>
          </cell>
          <cell r="H211" t="str">
            <v>100 (δ=0.45)</v>
          </cell>
        </row>
        <row r="212">
          <cell r="D212">
            <v>61.333333333333336</v>
          </cell>
          <cell r="E212">
            <v>59.066666666666663</v>
          </cell>
          <cell r="F212">
            <v>51.816666666666663</v>
          </cell>
          <cell r="G212">
            <v>54.4</v>
          </cell>
          <cell r="H212" t="str">
            <v>100 (δ=0.65)</v>
          </cell>
        </row>
        <row r="213">
          <cell r="D213">
            <v>57.004999999999995</v>
          </cell>
          <cell r="E213">
            <v>53.083333333333336</v>
          </cell>
          <cell r="F213">
            <v>47.633333333333326</v>
          </cell>
          <cell r="G213">
            <v>55.8</v>
          </cell>
          <cell r="H213" t="str">
            <v>100 (δ=0.85)</v>
          </cell>
        </row>
        <row r="219">
          <cell r="D219" t="str">
            <v>GPT-4 Turbo</v>
          </cell>
          <cell r="E219" t="str">
            <v>GPT-4o</v>
          </cell>
          <cell r="F219" t="str">
            <v xml:space="preserve"> Phi-3.5 MoE</v>
          </cell>
          <cell r="G219" t="str">
            <v>Mixtral 7x8B</v>
          </cell>
        </row>
        <row r="220">
          <cell r="D220">
            <v>16.412500000000001</v>
          </cell>
          <cell r="E220">
            <v>12.712500000000002</v>
          </cell>
          <cell r="F220">
            <v>20.212499999999999</v>
          </cell>
          <cell r="G220">
            <v>13.833333333333336</v>
          </cell>
          <cell r="H220" t="str">
            <v>0 (δ=0)</v>
          </cell>
        </row>
        <row r="221">
          <cell r="D221">
            <v>19.877500000000001</v>
          </cell>
          <cell r="E221">
            <v>13.525</v>
          </cell>
          <cell r="F221">
            <v>21.024999999999999</v>
          </cell>
          <cell r="G221">
            <v>13.600000000000001</v>
          </cell>
          <cell r="H221" t="str">
            <v>0 (δ=0.2)</v>
          </cell>
        </row>
        <row r="222">
          <cell r="D222">
            <v>21.587499999999999</v>
          </cell>
          <cell r="E222">
            <v>13.262500000000001</v>
          </cell>
          <cell r="F222">
            <v>20.450000000000003</v>
          </cell>
          <cell r="G222">
            <v>13.433333333333334</v>
          </cell>
          <cell r="H222" t="str">
            <v>0 (δ=0.45)</v>
          </cell>
        </row>
        <row r="223">
          <cell r="D223">
            <v>18.228750000000002</v>
          </cell>
          <cell r="E223">
            <v>13.512500000000001</v>
          </cell>
          <cell r="F223">
            <v>20.625</v>
          </cell>
          <cell r="G223">
            <v>13.222222222222221</v>
          </cell>
          <cell r="H223" t="str">
            <v>0 (δ=0.65)</v>
          </cell>
        </row>
        <row r="224">
          <cell r="D224">
            <v>15.965</v>
          </cell>
          <cell r="E224">
            <v>14.400000000000002</v>
          </cell>
          <cell r="F224">
            <v>20.925000000000001</v>
          </cell>
          <cell r="G224">
            <v>13.122222222222224</v>
          </cell>
          <cell r="H224" t="str">
            <v>0 (δ=0.85)</v>
          </cell>
        </row>
        <row r="225">
          <cell r="D225">
            <v>13.26</v>
          </cell>
          <cell r="E225">
            <v>22.662499999999998</v>
          </cell>
          <cell r="F225">
            <v>33.125</v>
          </cell>
          <cell r="G225">
            <v>26.955555555555559</v>
          </cell>
          <cell r="H225" t="str">
            <v>5 (δ=0)</v>
          </cell>
        </row>
        <row r="226">
          <cell r="D226">
            <v>21.521249999999998</v>
          </cell>
          <cell r="E226">
            <v>21.912499999999998</v>
          </cell>
          <cell r="F226">
            <v>32.449999999999996</v>
          </cell>
          <cell r="G226">
            <v>27.411111111111111</v>
          </cell>
          <cell r="H226" t="str">
            <v>5 (δ=0.2)</v>
          </cell>
        </row>
        <row r="227">
          <cell r="D227">
            <v>21.063749999999999</v>
          </cell>
          <cell r="E227">
            <v>21.049999999999997</v>
          </cell>
          <cell r="F227">
            <v>31.887500000000003</v>
          </cell>
          <cell r="G227">
            <v>27.188888888888883</v>
          </cell>
          <cell r="H227" t="str">
            <v>5 (δ=0.45)</v>
          </cell>
        </row>
        <row r="228">
          <cell r="D228">
            <v>21.575000000000003</v>
          </cell>
          <cell r="E228">
            <v>22.012499999999999</v>
          </cell>
          <cell r="F228">
            <v>31.524999999999999</v>
          </cell>
          <cell r="G228">
            <v>27.355555555555554</v>
          </cell>
          <cell r="H228" t="str">
            <v>5 (δ=0.65)</v>
          </cell>
        </row>
        <row r="229">
          <cell r="D229">
            <v>19.97</v>
          </cell>
          <cell r="E229">
            <v>21.1875</v>
          </cell>
          <cell r="F229">
            <v>30.762499999999999</v>
          </cell>
          <cell r="G229">
            <v>27.511111111111109</v>
          </cell>
          <cell r="H229" t="str">
            <v>5 (δ=0.85)</v>
          </cell>
        </row>
        <row r="230">
          <cell r="D230">
            <v>16.4725</v>
          </cell>
          <cell r="E230">
            <v>27.150000000000002</v>
          </cell>
          <cell r="F230">
            <v>30.1875</v>
          </cell>
          <cell r="G230">
            <v>19.999999999999996</v>
          </cell>
          <cell r="H230" t="str">
            <v>10 (δ=0)</v>
          </cell>
        </row>
        <row r="231">
          <cell r="D231">
            <v>17.8125</v>
          </cell>
          <cell r="E231">
            <v>26.624999999999996</v>
          </cell>
          <cell r="F231">
            <v>28.974999999999998</v>
          </cell>
          <cell r="G231">
            <v>19.677777777777777</v>
          </cell>
          <cell r="H231" t="str">
            <v>10 (δ=0.2)</v>
          </cell>
        </row>
        <row r="232">
          <cell r="D232">
            <v>16.625</v>
          </cell>
          <cell r="E232">
            <v>26.412500000000001</v>
          </cell>
          <cell r="F232">
            <v>29.237499999999997</v>
          </cell>
          <cell r="G232">
            <v>19.744444444444444</v>
          </cell>
          <cell r="H232" t="str">
            <v>10 (δ=0.45)</v>
          </cell>
        </row>
        <row r="233">
          <cell r="D233">
            <v>16.220000000000002</v>
          </cell>
          <cell r="E233">
            <v>26.65</v>
          </cell>
          <cell r="F233">
            <v>29.375</v>
          </cell>
          <cell r="G233">
            <v>19.600000000000001</v>
          </cell>
          <cell r="H233" t="str">
            <v>10 (δ=0.65)</v>
          </cell>
        </row>
        <row r="234">
          <cell r="D234">
            <v>16.612500000000001</v>
          </cell>
          <cell r="E234">
            <v>26</v>
          </cell>
          <cell r="F234">
            <v>28.662500000000001</v>
          </cell>
          <cell r="G234">
            <v>19.611111111111111</v>
          </cell>
          <cell r="H234" t="str">
            <v>10 (δ=0.85)</v>
          </cell>
        </row>
        <row r="235">
          <cell r="D235">
            <v>20.68571428571429</v>
          </cell>
          <cell r="E235">
            <v>33.225000000000001</v>
          </cell>
          <cell r="F235">
            <v>32.485714285714288</v>
          </cell>
          <cell r="G235">
            <v>24.175000000000001</v>
          </cell>
          <cell r="H235" t="str">
            <v>20 (δ=0)</v>
          </cell>
        </row>
        <row r="236">
          <cell r="D236">
            <v>21.277142857142859</v>
          </cell>
          <cell r="E236">
            <v>32.85</v>
          </cell>
          <cell r="F236">
            <v>32.085714285714289</v>
          </cell>
          <cell r="G236">
            <v>24.724999999999998</v>
          </cell>
          <cell r="H236" t="str">
            <v>20 (δ=0.2)</v>
          </cell>
        </row>
        <row r="237">
          <cell r="D237">
            <v>19.800000000000004</v>
          </cell>
          <cell r="E237">
            <v>31.667499999999997</v>
          </cell>
          <cell r="F237">
            <v>31.657142857142855</v>
          </cell>
          <cell r="G237">
            <v>25</v>
          </cell>
          <cell r="H237" t="str">
            <v>20 (δ=0.45)</v>
          </cell>
        </row>
        <row r="238">
          <cell r="D238">
            <v>19.014285714285712</v>
          </cell>
          <cell r="E238">
            <v>31.512499999999996</v>
          </cell>
          <cell r="F238">
            <v>31.699999999999996</v>
          </cell>
          <cell r="G238">
            <v>25.125</v>
          </cell>
          <cell r="H238" t="str">
            <v>20 (δ=0.65)</v>
          </cell>
        </row>
        <row r="239">
          <cell r="D239">
            <v>18.042857142857141</v>
          </cell>
          <cell r="E239">
            <v>30.024999999999995</v>
          </cell>
          <cell r="F239">
            <v>30.928571428571427</v>
          </cell>
          <cell r="G239">
            <v>33.4</v>
          </cell>
          <cell r="H239" t="str">
            <v>20 (δ=0.85)</v>
          </cell>
        </row>
        <row r="240">
          <cell r="D240">
            <v>28.5</v>
          </cell>
          <cell r="E240">
            <v>41.449999999999996</v>
          </cell>
          <cell r="F240">
            <v>26.425000000000001</v>
          </cell>
          <cell r="G240">
            <v>23.8</v>
          </cell>
          <cell r="H240" t="str">
            <v>50 (δ=0)</v>
          </cell>
        </row>
        <row r="241">
          <cell r="D241">
            <v>30.400000000000002</v>
          </cell>
          <cell r="E241">
            <v>39.660000000000004</v>
          </cell>
          <cell r="F241">
            <v>26.125</v>
          </cell>
          <cell r="G241">
            <v>23.799999999999997</v>
          </cell>
          <cell r="H241" t="str">
            <v>50 (δ=0.2)</v>
          </cell>
        </row>
        <row r="242">
          <cell r="D242">
            <v>29.524999999999999</v>
          </cell>
          <cell r="E242">
            <v>37.42</v>
          </cell>
          <cell r="F242">
            <v>28.025000000000002</v>
          </cell>
          <cell r="G242">
            <v>25.15</v>
          </cell>
          <cell r="H242" t="str">
            <v>50 (δ=0.45)</v>
          </cell>
        </row>
        <row r="243">
          <cell r="D243">
            <v>28.82</v>
          </cell>
          <cell r="E243">
            <v>36.445999999999998</v>
          </cell>
          <cell r="F243">
            <v>25.824999999999999</v>
          </cell>
          <cell r="G243">
            <v>22.3</v>
          </cell>
          <cell r="H243" t="str">
            <v>50 (δ=0.65)</v>
          </cell>
        </row>
        <row r="244">
          <cell r="D244">
            <v>28.849999999999998</v>
          </cell>
          <cell r="E244">
            <v>35.1</v>
          </cell>
          <cell r="F244">
            <v>26.85</v>
          </cell>
          <cell r="G244">
            <v>23.75</v>
          </cell>
          <cell r="H244" t="str">
            <v>50 (δ=0.85)</v>
          </cell>
        </row>
        <row r="245">
          <cell r="D245">
            <v>26.099999999999998</v>
          </cell>
          <cell r="E245">
            <v>32.733333333333334</v>
          </cell>
          <cell r="F245">
            <v>22</v>
          </cell>
          <cell r="G245" t="e">
            <v>#DIV/0!</v>
          </cell>
          <cell r="H245" t="str">
            <v>100 (δ=0)</v>
          </cell>
        </row>
        <row r="246">
          <cell r="D246">
            <v>27.466666666666669</v>
          </cell>
          <cell r="E246">
            <v>28.566666666666666</v>
          </cell>
          <cell r="F246">
            <v>22.5</v>
          </cell>
          <cell r="G246" t="e">
            <v>#DIV/0!</v>
          </cell>
          <cell r="H246" t="str">
            <v>100 (δ=0.2)</v>
          </cell>
        </row>
        <row r="247">
          <cell r="D247">
            <v>26.766666666666666</v>
          </cell>
          <cell r="E247">
            <v>28.599999999999998</v>
          </cell>
          <cell r="F247">
            <v>23.9</v>
          </cell>
          <cell r="G247" t="e">
            <v>#DIV/0!</v>
          </cell>
          <cell r="H247" t="str">
            <v>100 (δ=0.45)</v>
          </cell>
        </row>
        <row r="248">
          <cell r="D248">
            <v>25.933333333333334</v>
          </cell>
          <cell r="E248">
            <v>26.566666666666666</v>
          </cell>
          <cell r="F248">
            <v>22.35</v>
          </cell>
          <cell r="G248" t="e">
            <v>#DIV/0!</v>
          </cell>
          <cell r="H248" t="str">
            <v>100 (δ=0.65)</v>
          </cell>
        </row>
        <row r="249">
          <cell r="D249">
            <v>26.633333333333336</v>
          </cell>
          <cell r="E249">
            <v>24.400000000000002</v>
          </cell>
          <cell r="F249">
            <v>21.55</v>
          </cell>
          <cell r="G249" t="e">
            <v>#DIV/0!</v>
          </cell>
          <cell r="H249" t="str">
            <v>100 (δ=0.85)</v>
          </cell>
        </row>
      </sheetData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ARITY Accuracy"/>
      <sheetName val="PARITY Errors"/>
      <sheetName val="Pattern_Matching Accuracy"/>
      <sheetName val="Pattern_Matching Errors"/>
      <sheetName val="Reversal Accuracy"/>
      <sheetName val="Reversal Errors"/>
      <sheetName val="Stack Accuracy"/>
      <sheetName val="Stack Errors"/>
      <sheetName val="Vending_Machine Accuracy"/>
      <sheetName val="Vending_Machine Errors"/>
      <sheetName val="Vending_Machine_Sum Accuracy"/>
      <sheetName val="Vending_Machine_Sum Errors"/>
      <sheetName val="MazeComplete Accuracy"/>
      <sheetName val="MazeComplete Errors"/>
      <sheetName val="MazeSolve Accuracy"/>
      <sheetName val="MazeSolve Errors"/>
      <sheetName val="Hamiltonian Accuracy"/>
      <sheetName val="Hamiltonian Errors"/>
      <sheetName val="PlotsAll"/>
      <sheetName val="AllAveragePlots"/>
      <sheetName val="Avgs no fails Accuracy"/>
      <sheetName val="Avgs no fails Accuracy no VMS"/>
      <sheetName val="Averages Accuracy"/>
      <sheetName val="Averages Errors"/>
      <sheetName val="Avgs no fails Errors"/>
      <sheetName val="Failure Counts Errors"/>
      <sheetName val="Failure Counts Accuracy"/>
      <sheetName val="Failure Counts Accuracy (2)"/>
    </sheetNames>
    <sheetDataSet>
      <sheetData sheetId="0">
        <row r="58">
          <cell r="AC58" t="str">
            <v>GPT-4 Turbo</v>
          </cell>
          <cell r="AD58" t="str">
            <v>GPT-4o</v>
          </cell>
          <cell r="AE58" t="str">
            <v xml:space="preserve"> Phi-3.5 MoE</v>
          </cell>
          <cell r="AF58" t="str">
            <v>Mixtral 7x8B</v>
          </cell>
        </row>
        <row r="59">
          <cell r="AC59">
            <v>36.14</v>
          </cell>
          <cell r="AD59">
            <v>32.339999999999996</v>
          </cell>
          <cell r="AE59">
            <v>46.8</v>
          </cell>
          <cell r="AF59">
            <v>24.1</v>
          </cell>
        </row>
        <row r="60">
          <cell r="AC60">
            <v>36.42</v>
          </cell>
          <cell r="AD60">
            <v>31.54</v>
          </cell>
          <cell r="AE60">
            <v>46.160000000000004</v>
          </cell>
          <cell r="AF60">
            <v>24.02</v>
          </cell>
        </row>
        <row r="61">
          <cell r="AC61">
            <v>36.019999999999996</v>
          </cell>
          <cell r="AD61">
            <v>30.940000000000005</v>
          </cell>
          <cell r="AE61">
            <v>45.38</v>
          </cell>
          <cell r="AF61">
            <v>25.48</v>
          </cell>
        </row>
        <row r="62">
          <cell r="AC62">
            <v>37.979999999999997</v>
          </cell>
          <cell r="AD62">
            <v>31.640000000000004</v>
          </cell>
          <cell r="AE62">
            <v>45.18</v>
          </cell>
          <cell r="AF62">
            <v>24.800000000000004</v>
          </cell>
        </row>
        <row r="63">
          <cell r="AC63">
            <v>37.1</v>
          </cell>
          <cell r="AD63">
            <v>30.54</v>
          </cell>
          <cell r="AE63">
            <v>44.78</v>
          </cell>
          <cell r="AF63">
            <v>24.979999999999997</v>
          </cell>
        </row>
        <row r="64">
          <cell r="AC64">
            <v>34.6</v>
          </cell>
          <cell r="AD64">
            <v>44.1</v>
          </cell>
          <cell r="AE64">
            <v>48.82</v>
          </cell>
          <cell r="AF64">
            <v>50.900000000000006</v>
          </cell>
        </row>
        <row r="65">
          <cell r="AC65">
            <v>38.5</v>
          </cell>
          <cell r="AD65">
            <v>43.28</v>
          </cell>
          <cell r="AE65">
            <v>47.44</v>
          </cell>
          <cell r="AF65">
            <v>51.179999999999993</v>
          </cell>
        </row>
        <row r="66">
          <cell r="AC66">
            <v>38.86</v>
          </cell>
          <cell r="AD66">
            <v>42.92</v>
          </cell>
          <cell r="AE66">
            <v>45.839999999999996</v>
          </cell>
          <cell r="AF66">
            <v>51.6</v>
          </cell>
        </row>
        <row r="67">
          <cell r="AC67">
            <v>38.06</v>
          </cell>
          <cell r="AD67">
            <v>43.86</v>
          </cell>
          <cell r="AE67">
            <v>48.040000000000006</v>
          </cell>
          <cell r="AF67">
            <v>52.44</v>
          </cell>
        </row>
        <row r="68">
          <cell r="AC68">
            <v>38.520000000000003</v>
          </cell>
          <cell r="AD68">
            <v>43.64</v>
          </cell>
          <cell r="AE68">
            <v>46.679999999999993</v>
          </cell>
          <cell r="AF68">
            <v>53.459999999999994</v>
          </cell>
        </row>
        <row r="69">
          <cell r="AC69">
            <v>33.44</v>
          </cell>
          <cell r="AD69">
            <v>45.64</v>
          </cell>
          <cell r="AE69">
            <v>46.9</v>
          </cell>
          <cell r="AF69">
            <v>47</v>
          </cell>
        </row>
        <row r="70">
          <cell r="AC70">
            <v>34.42</v>
          </cell>
          <cell r="AD70">
            <v>47.260000000000005</v>
          </cell>
          <cell r="AE70">
            <v>48.26</v>
          </cell>
          <cell r="AF70">
            <v>47.940000000000005</v>
          </cell>
        </row>
        <row r="71">
          <cell r="AC71">
            <v>34.78</v>
          </cell>
          <cell r="AD71">
            <v>47.7</v>
          </cell>
          <cell r="AE71">
            <v>49.2</v>
          </cell>
          <cell r="AF71">
            <v>48.900000000000006</v>
          </cell>
        </row>
        <row r="72">
          <cell r="AC72">
            <v>33.120000000000005</v>
          </cell>
          <cell r="AD72">
            <v>48.320000000000007</v>
          </cell>
          <cell r="AE72">
            <v>47.58</v>
          </cell>
          <cell r="AF72">
            <v>48.019999999999996</v>
          </cell>
        </row>
        <row r="73">
          <cell r="AC73">
            <v>34.14</v>
          </cell>
          <cell r="AD73">
            <v>47.220000000000006</v>
          </cell>
          <cell r="AE73">
            <v>48.720000000000006</v>
          </cell>
          <cell r="AF73">
            <v>48.760000000000005</v>
          </cell>
        </row>
        <row r="74">
          <cell r="AC74">
            <v>46.919999999999995</v>
          </cell>
          <cell r="AD74">
            <v>54.239999999999995</v>
          </cell>
          <cell r="AE74">
            <v>59.320000000000007</v>
          </cell>
          <cell r="AF74">
            <v>55.98</v>
          </cell>
        </row>
        <row r="75">
          <cell r="AC75">
            <v>48.679999999999993</v>
          </cell>
          <cell r="AD75">
            <v>54.6</v>
          </cell>
          <cell r="AE75">
            <v>59.56</v>
          </cell>
          <cell r="AF75">
            <v>53.7</v>
          </cell>
        </row>
        <row r="76">
          <cell r="AC76">
            <v>48.46</v>
          </cell>
          <cell r="AD76">
            <v>52.1</v>
          </cell>
          <cell r="AE76">
            <v>59.659999999999989</v>
          </cell>
          <cell r="AF76">
            <v>54.52</v>
          </cell>
        </row>
        <row r="77">
          <cell r="AC77">
            <v>48.46</v>
          </cell>
          <cell r="AD77">
            <v>55.06</v>
          </cell>
          <cell r="AE77">
            <v>60.940000000000012</v>
          </cell>
          <cell r="AF77">
            <v>56.779999999999994</v>
          </cell>
        </row>
        <row r="78">
          <cell r="AC78">
            <v>48.339999999999996</v>
          </cell>
          <cell r="AD78">
            <v>52.52</v>
          </cell>
          <cell r="AE78">
            <v>60.320000000000007</v>
          </cell>
          <cell r="AF78">
            <v>55.4</v>
          </cell>
        </row>
        <row r="79">
          <cell r="AC79">
            <v>57.620000000000005</v>
          </cell>
          <cell r="AD79">
            <v>67.900000000000006</v>
          </cell>
          <cell r="AE79">
            <v>70.039999999999992</v>
          </cell>
          <cell r="AF79">
            <v>66.359999999999985</v>
          </cell>
        </row>
        <row r="80">
          <cell r="AC80">
            <v>57.96</v>
          </cell>
          <cell r="AD80">
            <v>67.28</v>
          </cell>
          <cell r="AE80">
            <v>69.820000000000007</v>
          </cell>
          <cell r="AF80">
            <v>64.56</v>
          </cell>
        </row>
        <row r="81">
          <cell r="AC81">
            <v>58.94</v>
          </cell>
          <cell r="AD81">
            <v>67.62</v>
          </cell>
          <cell r="AE81">
            <v>70.400000000000006</v>
          </cell>
          <cell r="AF81">
            <v>64.42</v>
          </cell>
        </row>
        <row r="82">
          <cell r="AC82">
            <v>57.279999999999994</v>
          </cell>
          <cell r="AD82">
            <v>67.28</v>
          </cell>
          <cell r="AE82">
            <v>69</v>
          </cell>
          <cell r="AF82">
            <v>63.279999999999994</v>
          </cell>
        </row>
        <row r="83">
          <cell r="AC83">
            <v>55.879999999999995</v>
          </cell>
          <cell r="AD83">
            <v>67.099999999999994</v>
          </cell>
          <cell r="AE83">
            <v>68.039999999999992</v>
          </cell>
          <cell r="AF83">
            <v>63.879999999999995</v>
          </cell>
        </row>
        <row r="84">
          <cell r="AC84">
            <v>58.219999999999992</v>
          </cell>
          <cell r="AD84">
            <v>80.84</v>
          </cell>
          <cell r="AE84">
            <v>71.819999999999993</v>
          </cell>
          <cell r="AF84">
            <v>62.86</v>
          </cell>
        </row>
        <row r="85">
          <cell r="AC85">
            <v>58.46</v>
          </cell>
          <cell r="AD85">
            <v>78.099999999999994</v>
          </cell>
          <cell r="AE85">
            <v>71.16</v>
          </cell>
          <cell r="AF85">
            <v>60.760000000000012</v>
          </cell>
        </row>
        <row r="86">
          <cell r="AC86">
            <v>58.840000000000011</v>
          </cell>
          <cell r="AD86">
            <v>80.2</v>
          </cell>
          <cell r="AE86">
            <v>73.14</v>
          </cell>
          <cell r="AF86">
            <v>61.819999999999993</v>
          </cell>
        </row>
        <row r="87">
          <cell r="AC87">
            <v>58.679999999999993</v>
          </cell>
          <cell r="AD87">
            <v>79.760000000000005</v>
          </cell>
          <cell r="AE87">
            <v>72.760000000000005</v>
          </cell>
          <cell r="AF87">
            <v>62.02</v>
          </cell>
        </row>
        <row r="88">
          <cell r="AC88">
            <v>58.540000000000006</v>
          </cell>
          <cell r="AD88">
            <v>80.140000000000015</v>
          </cell>
          <cell r="AE88">
            <v>70.62</v>
          </cell>
          <cell r="AF88">
            <v>61.240000000000009</v>
          </cell>
        </row>
      </sheetData>
      <sheetData sheetId="1" refreshError="1"/>
      <sheetData sheetId="2"/>
      <sheetData sheetId="3" refreshError="1"/>
      <sheetData sheetId="4"/>
      <sheetData sheetId="5" refreshError="1"/>
      <sheetData sheetId="6"/>
      <sheetData sheetId="7" refreshError="1"/>
      <sheetData sheetId="8"/>
      <sheetData sheetId="9" refreshError="1"/>
      <sheetData sheetId="10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>
        <row r="3">
          <cell r="D3" t="str">
            <v>GPT-4 Turbo</v>
          </cell>
          <cell r="E3" t="str">
            <v>GPT-4o</v>
          </cell>
          <cell r="F3" t="str">
            <v xml:space="preserve"> Phi-3.5 MoE</v>
          </cell>
          <cell r="G3" t="str">
            <v>Mixtral 7x8B</v>
          </cell>
        </row>
        <row r="4">
          <cell r="D4">
            <v>0</v>
          </cell>
          <cell r="E4">
            <v>8.8666666666666671</v>
          </cell>
          <cell r="F4">
            <v>39.155555555555559</v>
          </cell>
          <cell r="G4">
            <v>38.211111111111109</v>
          </cell>
          <cell r="H4" t="str">
            <v>2 (δ=0)</v>
          </cell>
          <cell r="J4">
            <v>2</v>
          </cell>
          <cell r="K4">
            <v>17.229742050045651</v>
          </cell>
        </row>
        <row r="5">
          <cell r="D5">
            <v>0</v>
          </cell>
          <cell r="E5">
            <v>8.466666666666665</v>
          </cell>
          <cell r="F5">
            <v>39.122222222222227</v>
          </cell>
          <cell r="G5">
            <v>38.588888888888881</v>
          </cell>
          <cell r="H5" t="str">
            <v>2 (δ=0.2)</v>
          </cell>
          <cell r="J5">
            <v>5</v>
          </cell>
          <cell r="K5">
            <v>16.104479823029678</v>
          </cell>
        </row>
        <row r="6">
          <cell r="D6">
            <v>0</v>
          </cell>
          <cell r="E6">
            <v>8.2444444444444471</v>
          </cell>
          <cell r="F6">
            <v>38.366666666666667</v>
          </cell>
          <cell r="G6">
            <v>37.644444444444439</v>
          </cell>
          <cell r="H6" t="str">
            <v>2 (δ=0.45)</v>
          </cell>
          <cell r="J6">
            <v>10</v>
          </cell>
          <cell r="K6">
            <v>14.731086838534505</v>
          </cell>
        </row>
        <row r="7">
          <cell r="D7">
            <v>0</v>
          </cell>
          <cell r="E7">
            <v>8.2888888888888879</v>
          </cell>
          <cell r="F7">
            <v>37.922222222222224</v>
          </cell>
          <cell r="G7">
            <v>36.777777777777779</v>
          </cell>
          <cell r="H7" t="str">
            <v>2 (δ=0.65)</v>
          </cell>
          <cell r="J7">
            <v>20</v>
          </cell>
          <cell r="K7">
            <v>6.3538960927668748</v>
          </cell>
        </row>
        <row r="8">
          <cell r="D8">
            <v>0</v>
          </cell>
          <cell r="E8">
            <v>7.2888888888888879</v>
          </cell>
          <cell r="F8">
            <v>37.466666666666669</v>
          </cell>
          <cell r="G8">
            <v>37.344444444444449</v>
          </cell>
          <cell r="H8" t="str">
            <v>2 (δ=0.85)</v>
          </cell>
          <cell r="J8">
            <v>50</v>
          </cell>
          <cell r="K8">
            <v>3.50044813168785</v>
          </cell>
        </row>
        <row r="9">
          <cell r="D9">
            <v>5.8777777777777773</v>
          </cell>
          <cell r="E9">
            <v>28.188888888888886</v>
          </cell>
          <cell r="F9">
            <v>44.088888888888889</v>
          </cell>
          <cell r="G9">
            <v>46.633333333333333</v>
          </cell>
          <cell r="H9" t="str">
            <v>5 (δ=0)</v>
          </cell>
          <cell r="J9">
            <v>100</v>
          </cell>
          <cell r="K9">
            <v>3.510995278305066</v>
          </cell>
        </row>
        <row r="10">
          <cell r="D10">
            <v>6.4555555555555566</v>
          </cell>
          <cell r="E10">
            <v>26.144444444444442</v>
          </cell>
          <cell r="F10">
            <v>43.533333333333331</v>
          </cell>
          <cell r="G10">
            <v>46.488888888888894</v>
          </cell>
          <cell r="H10" t="str">
            <v>5 (δ=0.2)</v>
          </cell>
        </row>
        <row r="11">
          <cell r="D11">
            <v>5.3555555555555561</v>
          </cell>
          <cell r="E11">
            <v>24.87777777777778</v>
          </cell>
          <cell r="F11">
            <v>42.033333333333339</v>
          </cell>
          <cell r="G11">
            <v>46.6</v>
          </cell>
          <cell r="H11" t="str">
            <v>5 (δ=0.45)</v>
          </cell>
        </row>
        <row r="12">
          <cell r="D12">
            <v>5.0777777777777784</v>
          </cell>
          <cell r="E12">
            <v>24.799999999999997</v>
          </cell>
          <cell r="F12">
            <v>41.655555555555551</v>
          </cell>
          <cell r="G12">
            <v>45.844444444444449</v>
          </cell>
          <cell r="H12" t="str">
            <v>5 (δ=0.65)</v>
          </cell>
        </row>
        <row r="13">
          <cell r="D13">
            <v>5.3555555555555561</v>
          </cell>
          <cell r="E13">
            <v>23.744444444444444</v>
          </cell>
          <cell r="F13">
            <v>40.588888888888889</v>
          </cell>
          <cell r="G13">
            <v>45.966666666666669</v>
          </cell>
          <cell r="H13" t="str">
            <v>5 (δ=0.85)</v>
          </cell>
        </row>
        <row r="14">
          <cell r="D14">
            <v>10.788888888888888</v>
          </cell>
          <cell r="E14">
            <v>42.655555555555559</v>
          </cell>
          <cell r="F14">
            <v>49.444444444444443</v>
          </cell>
          <cell r="G14">
            <v>47.088888888888889</v>
          </cell>
          <cell r="H14" t="str">
            <v>10 (δ=0)</v>
          </cell>
        </row>
        <row r="15">
          <cell r="D15">
            <v>13.633333333333333</v>
          </cell>
          <cell r="E15">
            <v>40.844444444444449</v>
          </cell>
          <cell r="F15">
            <v>47.8</v>
          </cell>
          <cell r="G15">
            <v>47.233333333333334</v>
          </cell>
          <cell r="H15" t="str">
            <v>10 (δ=0.2)</v>
          </cell>
        </row>
        <row r="16">
          <cell r="D16">
            <v>12.28888888888889</v>
          </cell>
          <cell r="E16">
            <v>40.866666666666674</v>
          </cell>
          <cell r="F16">
            <v>47.888888888888886</v>
          </cell>
          <cell r="G16">
            <v>48.5</v>
          </cell>
          <cell r="H16" t="str">
            <v>10 (δ=0.45)</v>
          </cell>
          <cell r="K16">
            <v>21.087777777777774</v>
          </cell>
        </row>
        <row r="17">
          <cell r="D17">
            <v>11.577777777777776</v>
          </cell>
          <cell r="E17">
            <v>39.799999999999997</v>
          </cell>
          <cell r="F17">
            <v>46.666666666666657</v>
          </cell>
          <cell r="G17">
            <v>47.466666666666661</v>
          </cell>
          <cell r="H17" t="str">
            <v>10 (δ=0.65)</v>
          </cell>
          <cell r="K17">
            <v>29.965555555555557</v>
          </cell>
        </row>
        <row r="18">
          <cell r="D18">
            <v>11.333333333333334</v>
          </cell>
          <cell r="E18">
            <v>40.055555555555557</v>
          </cell>
          <cell r="F18">
            <v>45.833333333333329</v>
          </cell>
          <cell r="G18">
            <v>47.133333333333333</v>
          </cell>
          <cell r="H18" t="str">
            <v>10 (δ=0.85)</v>
          </cell>
          <cell r="K18">
            <v>36.945000000000007</v>
          </cell>
        </row>
        <row r="19">
          <cell r="D19">
            <v>38.337499999999999</v>
          </cell>
          <cell r="E19">
            <v>55.333333333333336</v>
          </cell>
          <cell r="F19">
            <v>52.400000000000006</v>
          </cell>
          <cell r="G19">
            <v>54.111111111111114</v>
          </cell>
          <cell r="H19" t="str">
            <v>20 (δ=0)</v>
          </cell>
          <cell r="K19">
            <v>49.362541666666665</v>
          </cell>
        </row>
        <row r="20">
          <cell r="D20">
            <v>40.4375</v>
          </cell>
          <cell r="E20">
            <v>55.611111111111107</v>
          </cell>
          <cell r="F20">
            <v>50.233333333333334</v>
          </cell>
          <cell r="G20">
            <v>53.488888888888894</v>
          </cell>
          <cell r="H20" t="str">
            <v>20 (δ=0.2)</v>
          </cell>
          <cell r="K20">
            <v>57.781486111111107</v>
          </cell>
        </row>
        <row r="21">
          <cell r="D21">
            <v>39.675000000000004</v>
          </cell>
          <cell r="E21">
            <v>55.166666666666657</v>
          </cell>
          <cell r="F21">
            <v>50.166666666666664</v>
          </cell>
          <cell r="G21">
            <v>52.844444444444449</v>
          </cell>
          <cell r="H21" t="str">
            <v>20 (δ=0.45)</v>
          </cell>
          <cell r="K21">
            <v>60.331937499999967</v>
          </cell>
        </row>
        <row r="22">
          <cell r="D22">
            <v>38.805</v>
          </cell>
          <cell r="E22">
            <v>54.533333333333331</v>
          </cell>
          <cell r="F22">
            <v>50.2</v>
          </cell>
          <cell r="G22">
            <v>52.844444444444449</v>
          </cell>
          <cell r="H22" t="str">
            <v>20 (δ=0.65)</v>
          </cell>
        </row>
        <row r="23">
          <cell r="D23">
            <v>36.962500000000006</v>
          </cell>
          <cell r="E23">
            <v>54.944444444444436</v>
          </cell>
          <cell r="F23">
            <v>49.400000000000006</v>
          </cell>
          <cell r="G23">
            <v>51.75555555555556</v>
          </cell>
          <cell r="H23" t="str">
            <v>20 (δ=0.85)</v>
          </cell>
        </row>
        <row r="24">
          <cell r="D24">
            <v>52.25</v>
          </cell>
          <cell r="E24">
            <v>62.444444444444443</v>
          </cell>
          <cell r="F24">
            <v>58.74444444444444</v>
          </cell>
          <cell r="G24">
            <v>55.912500000000001</v>
          </cell>
          <cell r="H24" t="str">
            <v>50 (δ=0)</v>
          </cell>
        </row>
        <row r="25">
          <cell r="D25">
            <v>53.875</v>
          </cell>
          <cell r="E25">
            <v>63.133333333333326</v>
          </cell>
          <cell r="F25">
            <v>61</v>
          </cell>
          <cell r="G25">
            <v>57.612499999999997</v>
          </cell>
          <cell r="H25" t="str">
            <v>50 (δ=0.2)</v>
          </cell>
        </row>
        <row r="26">
          <cell r="D26">
            <v>53.699999999999996</v>
          </cell>
          <cell r="E26">
            <v>61.711111111111109</v>
          </cell>
          <cell r="F26">
            <v>59.722222222222221</v>
          </cell>
          <cell r="G26">
            <v>57.424999999999997</v>
          </cell>
          <cell r="H26" t="str">
            <v>50 (δ=0.45)</v>
          </cell>
        </row>
        <row r="27">
          <cell r="D27">
            <v>52.424999999999997</v>
          </cell>
          <cell r="E27">
            <v>61.414444444444449</v>
          </cell>
          <cell r="F27">
            <v>59.666666666666664</v>
          </cell>
          <cell r="G27">
            <v>57.362499999999997</v>
          </cell>
          <cell r="H27" t="str">
            <v>50 (δ=0.65)</v>
          </cell>
        </row>
        <row r="28">
          <cell r="D28">
            <v>51.037499999999994</v>
          </cell>
          <cell r="E28">
            <v>61.044444444444444</v>
          </cell>
          <cell r="F28">
            <v>59.011111111111099</v>
          </cell>
          <cell r="G28">
            <v>56.137499999999996</v>
          </cell>
          <cell r="H28" t="str">
            <v>50 (δ=0.85)</v>
          </cell>
        </row>
        <row r="29">
          <cell r="D29">
            <v>56.262500000000003</v>
          </cell>
          <cell r="E29">
            <v>65.011111111111106</v>
          </cell>
          <cell r="F29">
            <v>64.155555555555566</v>
          </cell>
          <cell r="G29">
            <v>57.362500000000004</v>
          </cell>
          <cell r="H29" t="str">
            <v>100 (δ=0)</v>
          </cell>
        </row>
        <row r="30">
          <cell r="D30">
            <v>56.852500000000006</v>
          </cell>
          <cell r="E30">
            <v>64.333333333333314</v>
          </cell>
          <cell r="F30">
            <v>64.577777777777783</v>
          </cell>
          <cell r="G30">
            <v>58.837499999999991</v>
          </cell>
          <cell r="H30" t="str">
            <v>100 (δ=0.2)</v>
          </cell>
        </row>
        <row r="31">
          <cell r="D31">
            <v>56.958749999999995</v>
          </cell>
          <cell r="E31">
            <v>63.79999999999999</v>
          </cell>
          <cell r="F31">
            <v>64.277777777777771</v>
          </cell>
          <cell r="G31">
            <v>59.174999999999997</v>
          </cell>
          <cell r="H31" t="str">
            <v>100 (δ=0.45)</v>
          </cell>
        </row>
        <row r="32">
          <cell r="D32">
            <v>55.737499999999997</v>
          </cell>
          <cell r="E32">
            <v>62.79</v>
          </cell>
          <cell r="F32">
            <v>63.555555555555557</v>
          </cell>
          <cell r="G32">
            <v>57.4</v>
          </cell>
          <cell r="H32" t="str">
            <v>100 (δ=0.65)</v>
          </cell>
        </row>
        <row r="33">
          <cell r="D33">
            <v>54.925000000000011</v>
          </cell>
          <cell r="E33">
            <v>61.644444444444439</v>
          </cell>
          <cell r="F33">
            <v>62.444444444444443</v>
          </cell>
          <cell r="G33">
            <v>56.537499999999994</v>
          </cell>
          <cell r="H33" t="str">
            <v>100 (δ=0.85)</v>
          </cell>
        </row>
        <row r="39">
          <cell r="D39" t="str">
            <v>GPT-4 Turbo</v>
          </cell>
          <cell r="E39" t="str">
            <v>GPT-4o</v>
          </cell>
          <cell r="F39" t="str">
            <v xml:space="preserve"> Phi-3.5 MoE</v>
          </cell>
          <cell r="G39" t="str">
            <v>Mixtral 7x8B</v>
          </cell>
        </row>
        <row r="40">
          <cell r="D40">
            <v>47.522222222222211</v>
          </cell>
          <cell r="E40">
            <v>55</v>
          </cell>
          <cell r="F40">
            <v>49.733333333333334</v>
          </cell>
          <cell r="G40">
            <v>6.4666666666666668</v>
          </cell>
          <cell r="H40" t="str">
            <v>0 (δ=0)</v>
          </cell>
          <cell r="K40">
            <v>18.517992551789952</v>
          </cell>
        </row>
        <row r="41">
          <cell r="D41">
            <v>45.955555555555549</v>
          </cell>
          <cell r="E41">
            <v>53.322222222222223</v>
          </cell>
          <cell r="F41">
            <v>47.977777777777789</v>
          </cell>
          <cell r="G41">
            <v>6.5111111111111111</v>
          </cell>
          <cell r="H41" t="str">
            <v>0 (δ=0.2)</v>
          </cell>
          <cell r="K41">
            <v>5.657209641054501</v>
          </cell>
        </row>
        <row r="42">
          <cell r="D42">
            <v>46.422222222222224</v>
          </cell>
          <cell r="E42">
            <v>53.55555555555555</v>
          </cell>
          <cell r="F42">
            <v>47.011111111111113</v>
          </cell>
          <cell r="G42">
            <v>6.677777777777778</v>
          </cell>
          <cell r="H42" t="str">
            <v>0 (δ=0.45)</v>
          </cell>
          <cell r="K42">
            <v>6.7469386242489682</v>
          </cell>
        </row>
        <row r="43">
          <cell r="D43">
            <v>46.455555555555556</v>
          </cell>
          <cell r="E43">
            <v>52.233333333333327</v>
          </cell>
          <cell r="F43">
            <v>46.866666666666674</v>
          </cell>
          <cell r="G43">
            <v>6.7555555555555555</v>
          </cell>
          <cell r="H43" t="str">
            <v>0 (δ=0.65)</v>
          </cell>
          <cell r="K43">
            <v>4.2970651411353415</v>
          </cell>
        </row>
        <row r="44">
          <cell r="D44">
            <v>45.322222222222223</v>
          </cell>
          <cell r="E44">
            <v>50.844444444444441</v>
          </cell>
          <cell r="F44">
            <v>44.81111111111111</v>
          </cell>
          <cell r="G44">
            <v>6.5333333333333332</v>
          </cell>
          <cell r="H44" t="str">
            <v>0 (δ=0.85)</v>
          </cell>
          <cell r="K44">
            <v>1.8530269772312649</v>
          </cell>
        </row>
        <row r="45">
          <cell r="D45">
            <v>54.343333333333334</v>
          </cell>
          <cell r="E45">
            <v>56.355555555555561</v>
          </cell>
          <cell r="F45">
            <v>41.966666666666669</v>
          </cell>
          <cell r="G45">
            <v>51.044444444444444</v>
          </cell>
          <cell r="H45" t="str">
            <v>5 (δ=0)</v>
          </cell>
          <cell r="K45">
            <v>2.7248447193199579</v>
          </cell>
        </row>
        <row r="46">
          <cell r="D46">
            <v>54.644444444444439</v>
          </cell>
          <cell r="E46">
            <v>55.63333333333334</v>
          </cell>
          <cell r="F46">
            <v>41.844444444444449</v>
          </cell>
          <cell r="G46">
            <v>51.344444444444441</v>
          </cell>
          <cell r="H46" t="str">
            <v>5 (δ=0.2)</v>
          </cell>
        </row>
        <row r="47">
          <cell r="D47">
            <v>54.188888888888883</v>
          </cell>
          <cell r="E47">
            <v>55.944444444444443</v>
          </cell>
          <cell r="F47">
            <v>41.322222222222223</v>
          </cell>
          <cell r="G47">
            <v>51.722222222222221</v>
          </cell>
          <cell r="H47" t="str">
            <v>5 (δ=0.45)</v>
          </cell>
        </row>
        <row r="48">
          <cell r="D48">
            <v>53.333333333333336</v>
          </cell>
          <cell r="E48">
            <v>55.388888888888893</v>
          </cell>
          <cell r="F48">
            <v>40.799999999999997</v>
          </cell>
          <cell r="G48">
            <v>51.533333333333339</v>
          </cell>
          <cell r="H48" t="str">
            <v>5 (δ=0.65)</v>
          </cell>
        </row>
        <row r="49">
          <cell r="D49">
            <v>52.266666666666666</v>
          </cell>
          <cell r="E49">
            <v>54.111111111111114</v>
          </cell>
          <cell r="F49">
            <v>39.244444444444447</v>
          </cell>
          <cell r="G49">
            <v>50.777777777777779</v>
          </cell>
          <cell r="H49" t="str">
            <v>5 (δ=0.85)</v>
          </cell>
        </row>
        <row r="50">
          <cell r="D50">
            <v>55.577777777777776</v>
          </cell>
          <cell r="E50">
            <v>57.477777777777774</v>
          </cell>
          <cell r="F50">
            <v>39.766666666666666</v>
          </cell>
          <cell r="G50">
            <v>54.3</v>
          </cell>
          <cell r="H50" t="str">
            <v>10 (δ=0)</v>
          </cell>
        </row>
        <row r="51">
          <cell r="D51">
            <v>53.911111111111119</v>
          </cell>
          <cell r="E51">
            <v>56.011111111111106</v>
          </cell>
          <cell r="F51">
            <v>40.277777777777779</v>
          </cell>
          <cell r="G51">
            <v>54.25555555555556</v>
          </cell>
          <cell r="H51" t="str">
            <v>10 (δ=0.2)</v>
          </cell>
        </row>
        <row r="52">
          <cell r="D52">
            <v>54.010000000000005</v>
          </cell>
          <cell r="E52">
            <v>55.266666666666666</v>
          </cell>
          <cell r="F52">
            <v>40.577777777777776</v>
          </cell>
          <cell r="G52">
            <v>55.088888888888881</v>
          </cell>
          <cell r="H52" t="str">
            <v>10 (δ=0.45)</v>
          </cell>
          <cell r="K52">
            <v>38.298888888888889</v>
          </cell>
        </row>
        <row r="53">
          <cell r="D53">
            <v>53.855555555555554</v>
          </cell>
          <cell r="E53">
            <v>54.955555555555549</v>
          </cell>
          <cell r="F53">
            <v>38.733333333333334</v>
          </cell>
          <cell r="G53">
            <v>55.122222222222227</v>
          </cell>
          <cell r="H53" t="str">
            <v>10 (δ=0.65)</v>
          </cell>
          <cell r="K53">
            <v>50.390499999999989</v>
          </cell>
        </row>
        <row r="54">
          <cell r="D54">
            <v>53.966666666666669</v>
          </cell>
          <cell r="E54">
            <v>53.199999999999996</v>
          </cell>
          <cell r="F54">
            <v>37.555555555555557</v>
          </cell>
          <cell r="G54">
            <v>54.62222222222222</v>
          </cell>
          <cell r="H54" t="str">
            <v>10 (δ=0.85)</v>
          </cell>
          <cell r="K54">
            <v>50.926611111111114</v>
          </cell>
        </row>
        <row r="55">
          <cell r="D55">
            <v>59.155555555555551</v>
          </cell>
          <cell r="E55">
            <v>56.333333333333336</v>
          </cell>
          <cell r="F55">
            <v>48.93333333333333</v>
          </cell>
          <cell r="G55">
            <v>60.222222222222221</v>
          </cell>
          <cell r="H55" t="str">
            <v>20 (δ=0)</v>
          </cell>
          <cell r="K55">
            <v>55.396111111111111</v>
          </cell>
        </row>
        <row r="56">
          <cell r="D56">
            <v>57.955555555555556</v>
          </cell>
          <cell r="E56">
            <v>55.366666666666674</v>
          </cell>
          <cell r="F56">
            <v>49.366666666666667</v>
          </cell>
          <cell r="G56">
            <v>60.099999999999994</v>
          </cell>
          <cell r="H56" t="str">
            <v>20 (δ=0.2)</v>
          </cell>
          <cell r="K56">
            <v>59.911666666666669</v>
          </cell>
        </row>
        <row r="57">
          <cell r="D57">
            <v>58.966666666666669</v>
          </cell>
          <cell r="E57">
            <v>54.133333333333333</v>
          </cell>
          <cell r="F57">
            <v>49.544444444444444</v>
          </cell>
          <cell r="G57">
            <v>59.922222222222217</v>
          </cell>
          <cell r="H57" t="str">
            <v>20 (δ=0.45)</v>
          </cell>
          <cell r="K57">
            <v>62.246708333333331</v>
          </cell>
        </row>
        <row r="58">
          <cell r="D58">
            <v>58.033333333333331</v>
          </cell>
          <cell r="E58">
            <v>54.144444444444453</v>
          </cell>
          <cell r="F58">
            <v>48.711111111111101</v>
          </cell>
          <cell r="G58">
            <v>59.63333333333334</v>
          </cell>
          <cell r="H58" t="str">
            <v>20 (δ=0.65)</v>
          </cell>
        </row>
        <row r="59">
          <cell r="D59">
            <v>58.188888888888883</v>
          </cell>
          <cell r="E59">
            <v>53.588888888888889</v>
          </cell>
          <cell r="F59">
            <v>47.355555555555561</v>
          </cell>
          <cell r="G59">
            <v>58.26666666666668</v>
          </cell>
          <cell r="H59" t="str">
            <v>20 (δ=0.85)</v>
          </cell>
        </row>
        <row r="60">
          <cell r="D60">
            <v>64.100000000000009</v>
          </cell>
          <cell r="E60">
            <v>60.755555555555553</v>
          </cell>
          <cell r="F60">
            <v>58.588888888888896</v>
          </cell>
          <cell r="G60">
            <v>58.375000000000007</v>
          </cell>
          <cell r="H60" t="str">
            <v>50 (δ=0)</v>
          </cell>
        </row>
        <row r="61">
          <cell r="D61">
            <v>62.155555555555537</v>
          </cell>
          <cell r="E61">
            <v>59.411111111111104</v>
          </cell>
          <cell r="F61">
            <v>61.13333333333334</v>
          </cell>
          <cell r="G61">
            <v>59.224999999999994</v>
          </cell>
          <cell r="H61" t="str">
            <v>50 (δ=0.2)</v>
          </cell>
        </row>
        <row r="62">
          <cell r="D62">
            <v>62.977777777777774</v>
          </cell>
          <cell r="E62">
            <v>58.455555555555549</v>
          </cell>
          <cell r="F62">
            <v>60.900000000000013</v>
          </cell>
          <cell r="G62">
            <v>58.524999999999999</v>
          </cell>
          <cell r="H62" t="str">
            <v>50 (δ=0.45)</v>
          </cell>
        </row>
        <row r="63">
          <cell r="D63">
            <v>62.333333333333336</v>
          </cell>
          <cell r="E63">
            <v>57.133333333333326</v>
          </cell>
          <cell r="F63">
            <v>60.322222222222223</v>
          </cell>
          <cell r="G63">
            <v>58.787499999999994</v>
          </cell>
          <cell r="H63" t="str">
            <v>50 (δ=0.65)</v>
          </cell>
        </row>
        <row r="64">
          <cell r="D64">
            <v>61.32222222222223</v>
          </cell>
          <cell r="E64">
            <v>56.222222222222221</v>
          </cell>
          <cell r="F64">
            <v>59.122222222222227</v>
          </cell>
          <cell r="G64">
            <v>58.38750000000001</v>
          </cell>
          <cell r="H64" t="str">
            <v>50 (δ=0.85)</v>
          </cell>
        </row>
        <row r="65">
          <cell r="D65">
            <v>66.313333333333333</v>
          </cell>
          <cell r="E65">
            <v>62.93333333333333</v>
          </cell>
          <cell r="F65">
            <v>64.866666666666674</v>
          </cell>
          <cell r="G65">
            <v>58.462499999999999</v>
          </cell>
          <cell r="H65" t="str">
            <v>100 (δ=0)</v>
          </cell>
        </row>
        <row r="66">
          <cell r="D66">
            <v>64.911111111111111</v>
          </cell>
          <cell r="E66">
            <v>61.722222222222221</v>
          </cell>
          <cell r="F66">
            <v>65.977777777777774</v>
          </cell>
          <cell r="G66">
            <v>59.8125</v>
          </cell>
          <cell r="H66" t="str">
            <v>100 (δ=0.2)</v>
          </cell>
        </row>
        <row r="67">
          <cell r="D67">
            <v>63.833333333333336</v>
          </cell>
          <cell r="E67">
            <v>60.422222222222231</v>
          </cell>
          <cell r="F67">
            <v>65.744444444444454</v>
          </cell>
          <cell r="G67">
            <v>60.2</v>
          </cell>
          <cell r="H67" t="str">
            <v>100 (δ=0.45)</v>
          </cell>
        </row>
        <row r="68">
          <cell r="D68">
            <v>64.36666666666666</v>
          </cell>
          <cell r="E68">
            <v>60.077777777777769</v>
          </cell>
          <cell r="F68">
            <v>64.86666666666666</v>
          </cell>
          <cell r="G68">
            <v>58.762499999999996</v>
          </cell>
          <cell r="H68" t="str">
            <v>100 (δ=0.65)</v>
          </cell>
        </row>
        <row r="69">
          <cell r="D69">
            <v>62.188888888888883</v>
          </cell>
          <cell r="E69">
            <v>59.355555555555561</v>
          </cell>
          <cell r="F69">
            <v>62.766666666666666</v>
          </cell>
          <cell r="G69">
            <v>57.350000000000009</v>
          </cell>
          <cell r="H69" t="str">
            <v>100 (δ=0.85)</v>
          </cell>
        </row>
        <row r="75">
          <cell r="D75" t="str">
            <v>GPT-4 Turbo</v>
          </cell>
          <cell r="E75" t="str">
            <v>GPT-4o</v>
          </cell>
          <cell r="F75" t="str">
            <v xml:space="preserve"> Phi-3.5 MoE</v>
          </cell>
          <cell r="G75" t="str">
            <v>Mixtral 7x8B</v>
          </cell>
        </row>
        <row r="76">
          <cell r="D76">
            <v>49.488888888888887</v>
          </cell>
          <cell r="E76">
            <v>56.466666666666669</v>
          </cell>
          <cell r="F76">
            <v>43.711111111111123</v>
          </cell>
          <cell r="G76">
            <v>3.7555555555555551</v>
          </cell>
          <cell r="H76" t="str">
            <v>0 (δ=0)</v>
          </cell>
          <cell r="K76">
            <v>19.424585527062046</v>
          </cell>
        </row>
        <row r="77">
          <cell r="D77">
            <v>47.945555555555558</v>
          </cell>
          <cell r="E77">
            <v>54.211111111111109</v>
          </cell>
          <cell r="F77">
            <v>40.255555555555553</v>
          </cell>
          <cell r="G77">
            <v>4.344444444444445</v>
          </cell>
          <cell r="H77" t="str">
            <v>0 (δ=0.2)</v>
          </cell>
          <cell r="K77">
            <v>5.6459340499421886</v>
          </cell>
        </row>
        <row r="78">
          <cell r="D78">
            <v>48.511111111111099</v>
          </cell>
          <cell r="E78">
            <v>54.022222222222219</v>
          </cell>
          <cell r="F78">
            <v>38.866666666666667</v>
          </cell>
          <cell r="G78">
            <v>4.4111111111111105</v>
          </cell>
          <cell r="H78" t="str">
            <v>0 (δ=0.45)</v>
          </cell>
          <cell r="K78">
            <v>5.3766567644738847</v>
          </cell>
        </row>
        <row r="79">
          <cell r="D79">
            <v>49.044444444444451</v>
          </cell>
          <cell r="E79">
            <v>53.400000000000006</v>
          </cell>
          <cell r="F79">
            <v>38.022222222222219</v>
          </cell>
          <cell r="G79">
            <v>4.1222222222222218</v>
          </cell>
          <cell r="H79" t="str">
            <v>0 (δ=0.65)</v>
          </cell>
          <cell r="K79">
            <v>3.9792057007974906</v>
          </cell>
        </row>
        <row r="80">
          <cell r="D80">
            <v>47.566666666666663</v>
          </cell>
          <cell r="E80">
            <v>51.555555555555557</v>
          </cell>
          <cell r="F80">
            <v>36.266666666666673</v>
          </cell>
          <cell r="G80">
            <v>4.3666666666666671</v>
          </cell>
          <cell r="H80" t="str">
            <v>0 (δ=0.85)</v>
          </cell>
          <cell r="K80">
            <v>1.5675415700301751</v>
          </cell>
        </row>
        <row r="81">
          <cell r="D81">
            <v>51.06666666666667</v>
          </cell>
          <cell r="E81">
            <v>59.244444444444447</v>
          </cell>
          <cell r="F81">
            <v>41.4</v>
          </cell>
          <cell r="G81">
            <v>51.911111111111104</v>
          </cell>
          <cell r="H81" t="str">
            <v>5 (δ=0)</v>
          </cell>
          <cell r="K81">
            <v>3.5137196715952674</v>
          </cell>
        </row>
        <row r="82">
          <cell r="D82">
            <v>50.944444444444443</v>
          </cell>
          <cell r="E82">
            <v>57.599999999999994</v>
          </cell>
          <cell r="F82">
            <v>41.588888888888896</v>
          </cell>
          <cell r="G82">
            <v>53.288888888888884</v>
          </cell>
          <cell r="H82" t="str">
            <v>5 (δ=0.2)</v>
          </cell>
        </row>
        <row r="83">
          <cell r="D83">
            <v>50.055555555555557</v>
          </cell>
          <cell r="E83">
            <v>57.844444444444434</v>
          </cell>
          <cell r="F83">
            <v>42.144444444444439</v>
          </cell>
          <cell r="G83">
            <v>52.755555555555553</v>
          </cell>
          <cell r="H83" t="str">
            <v>5 (δ=0.45)</v>
          </cell>
        </row>
        <row r="84">
          <cell r="D84">
            <v>49.455555555555556</v>
          </cell>
          <cell r="E84">
            <v>56.511111111111099</v>
          </cell>
          <cell r="F84">
            <v>42.466666666666661</v>
          </cell>
          <cell r="G84">
            <v>52.277777777777771</v>
          </cell>
          <cell r="H84" t="str">
            <v>5 (δ=0.65)</v>
          </cell>
        </row>
        <row r="85">
          <cell r="D85">
            <v>47.811111111111117</v>
          </cell>
          <cell r="E85">
            <v>55.044444444444444</v>
          </cell>
          <cell r="F85">
            <v>41.93333333333333</v>
          </cell>
          <cell r="G85">
            <v>52.288888888888884</v>
          </cell>
          <cell r="H85" t="str">
            <v>5 (δ=0.85)</v>
          </cell>
        </row>
        <row r="86">
          <cell r="D86">
            <v>51.577777777777776</v>
          </cell>
          <cell r="E86">
            <v>58.711111111111109</v>
          </cell>
          <cell r="F86">
            <v>42.06666666666667</v>
          </cell>
          <cell r="G86">
            <v>55.388888888888893</v>
          </cell>
          <cell r="H86" t="str">
            <v>10 (δ=0)</v>
          </cell>
        </row>
        <row r="87">
          <cell r="D87">
            <v>51.577777777777769</v>
          </cell>
          <cell r="E87">
            <v>56.955555555555556</v>
          </cell>
          <cell r="F87">
            <v>43.099999999999994</v>
          </cell>
          <cell r="G87">
            <v>55.377777777777773</v>
          </cell>
          <cell r="H87" t="str">
            <v>10 (δ=0.2)</v>
          </cell>
        </row>
        <row r="88">
          <cell r="D88">
            <v>51.099999999999994</v>
          </cell>
          <cell r="E88">
            <v>56</v>
          </cell>
          <cell r="F88">
            <v>43.099999999999994</v>
          </cell>
          <cell r="G88">
            <v>56.444444444444443</v>
          </cell>
          <cell r="H88" t="str">
            <v>10 (δ=0.45)</v>
          </cell>
          <cell r="K88">
            <v>36.516722222222221</v>
          </cell>
        </row>
        <row r="89">
          <cell r="D89">
            <v>51.155555555555551</v>
          </cell>
          <cell r="E89">
            <v>56.044444444444444</v>
          </cell>
          <cell r="F89">
            <v>44.633333333333333</v>
          </cell>
          <cell r="G89">
            <v>55.63333333333334</v>
          </cell>
          <cell r="H89" t="str">
            <v>10 (δ=0.65)</v>
          </cell>
          <cell r="K89">
            <v>50.381666666666661</v>
          </cell>
        </row>
        <row r="90">
          <cell r="D90">
            <v>50.166666666666671</v>
          </cell>
          <cell r="E90">
            <v>54.155555555555551</v>
          </cell>
          <cell r="F90">
            <v>42.888888888888893</v>
          </cell>
          <cell r="G90">
            <v>56.355555555555547</v>
          </cell>
          <cell r="H90" t="str">
            <v>10 (δ=0.85)</v>
          </cell>
          <cell r="K90">
            <v>51.62166666666667</v>
          </cell>
        </row>
        <row r="91">
          <cell r="D91">
            <v>53.7</v>
          </cell>
          <cell r="E91">
            <v>57.611111111111114</v>
          </cell>
          <cell r="F91">
            <v>49.64444444444446</v>
          </cell>
          <cell r="G91">
            <v>61.288888888888891</v>
          </cell>
          <cell r="H91" t="str">
            <v>20 (δ=0)</v>
          </cell>
          <cell r="K91">
            <v>55.628611111111113</v>
          </cell>
        </row>
        <row r="92">
          <cell r="D92">
            <v>55.74444444444444</v>
          </cell>
          <cell r="E92">
            <v>56.644444444444446</v>
          </cell>
          <cell r="F92">
            <v>51.56666666666667</v>
          </cell>
          <cell r="G92">
            <v>61.73333333333332</v>
          </cell>
          <cell r="H92" t="str">
            <v>20 (δ=0.2)</v>
          </cell>
          <cell r="K92">
            <v>59.717152777777777</v>
          </cell>
        </row>
        <row r="93">
          <cell r="D93">
            <v>55.427777777777777</v>
          </cell>
          <cell r="E93">
            <v>55.022222222222226</v>
          </cell>
          <cell r="F93">
            <v>51.577777777777783</v>
          </cell>
          <cell r="G93">
            <v>61.766666666666666</v>
          </cell>
          <cell r="H93" t="str">
            <v>20 (δ=0.45)</v>
          </cell>
          <cell r="K93">
            <v>61.596055555555552</v>
          </cell>
        </row>
        <row r="94">
          <cell r="D94">
            <v>55.444444444444443</v>
          </cell>
          <cell r="E94">
            <v>55.866666666666667</v>
          </cell>
          <cell r="F94">
            <v>49.922222222222224</v>
          </cell>
          <cell r="G94">
            <v>60.788888888888891</v>
          </cell>
          <cell r="H94" t="str">
            <v>20 (δ=0.65)</v>
          </cell>
        </row>
        <row r="95">
          <cell r="D95">
            <v>54.988888888888887</v>
          </cell>
          <cell r="E95">
            <v>54.111111111111114</v>
          </cell>
          <cell r="F95">
            <v>48.999999999999993</v>
          </cell>
          <cell r="G95">
            <v>60.722222222222221</v>
          </cell>
          <cell r="H95" t="str">
            <v>20 (δ=0.85)</v>
          </cell>
        </row>
        <row r="96">
          <cell r="D96">
            <v>60.577777777777783</v>
          </cell>
          <cell r="E96">
            <v>62.622222222222227</v>
          </cell>
          <cell r="F96">
            <v>60.866666666666674</v>
          </cell>
          <cell r="G96">
            <v>59.625</v>
          </cell>
          <cell r="H96" t="str">
            <v>50 (δ=0)</v>
          </cell>
        </row>
        <row r="97">
          <cell r="D97">
            <v>59.566666666666656</v>
          </cell>
          <cell r="E97">
            <v>60.988888888888887</v>
          </cell>
          <cell r="F97">
            <v>62.244444444444447</v>
          </cell>
          <cell r="G97">
            <v>58.800000000000004</v>
          </cell>
          <cell r="H97" t="str">
            <v>50 (δ=0.2)</v>
          </cell>
        </row>
        <row r="98">
          <cell r="D98">
            <v>58.498888888888892</v>
          </cell>
          <cell r="E98">
            <v>60.444444444444443</v>
          </cell>
          <cell r="F98">
            <v>61.655555555555537</v>
          </cell>
          <cell r="G98">
            <v>57.949999999999989</v>
          </cell>
          <cell r="H98" t="str">
            <v>50 (δ=0.45)</v>
          </cell>
        </row>
        <row r="99">
          <cell r="D99">
            <v>57.31666666666667</v>
          </cell>
          <cell r="E99">
            <v>59.455555555555556</v>
          </cell>
          <cell r="F99">
            <v>60.877777777777773</v>
          </cell>
          <cell r="G99">
            <v>58.375</v>
          </cell>
          <cell r="H99" t="str">
            <v>50 (δ=0.65)</v>
          </cell>
        </row>
        <row r="100">
          <cell r="D100">
            <v>56.717777777777769</v>
          </cell>
          <cell r="E100">
            <v>58.688888888888897</v>
          </cell>
          <cell r="F100">
            <v>60.933333333333344</v>
          </cell>
          <cell r="G100">
            <v>58.137499999999989</v>
          </cell>
          <cell r="H100" t="str">
            <v>50 (δ=0.85)</v>
          </cell>
        </row>
        <row r="101">
          <cell r="D101">
            <v>63.611111111111114</v>
          </cell>
          <cell r="E101">
            <v>64.033333333333346</v>
          </cell>
          <cell r="F101">
            <v>64.977777777777774</v>
          </cell>
          <cell r="G101">
            <v>56.375</v>
          </cell>
          <cell r="H101" t="str">
            <v>100 (δ=0)</v>
          </cell>
        </row>
        <row r="102">
          <cell r="D102">
            <v>64.344444444444449</v>
          </cell>
          <cell r="E102">
            <v>62.744444444444447</v>
          </cell>
          <cell r="F102">
            <v>65.98888888888888</v>
          </cell>
          <cell r="G102">
            <v>56.5</v>
          </cell>
          <cell r="H102" t="str">
            <v>100 (δ=0.2)</v>
          </cell>
        </row>
        <row r="103">
          <cell r="D103">
            <v>63.966666666666669</v>
          </cell>
          <cell r="E103">
            <v>61.948888888888888</v>
          </cell>
          <cell r="F103">
            <v>65.544444444444451</v>
          </cell>
          <cell r="G103">
            <v>56.787500000000001</v>
          </cell>
          <cell r="H103" t="str">
            <v>100 (δ=0.45)</v>
          </cell>
        </row>
        <row r="104">
          <cell r="D104">
            <v>63.786666666666662</v>
          </cell>
          <cell r="E104">
            <v>61.444444444444443</v>
          </cell>
          <cell r="F104">
            <v>64.522222222222226</v>
          </cell>
          <cell r="G104">
            <v>55.262499999999996</v>
          </cell>
          <cell r="H104" t="str">
            <v>100 (δ=0.65)</v>
          </cell>
        </row>
        <row r="105">
          <cell r="D105">
            <v>61.785555555555547</v>
          </cell>
          <cell r="E105">
            <v>60.600000000000009</v>
          </cell>
          <cell r="F105">
            <v>62.722222222222221</v>
          </cell>
          <cell r="G105">
            <v>54.975000000000009</v>
          </cell>
          <cell r="H105" t="str">
            <v>100 (δ=0.85)</v>
          </cell>
        </row>
        <row r="111">
          <cell r="D111" t="str">
            <v>GPT-4 Turbo</v>
          </cell>
          <cell r="E111" t="str">
            <v>GPT-4o</v>
          </cell>
          <cell r="F111" t="str">
            <v xml:space="preserve"> Phi-3.5 MoE</v>
          </cell>
          <cell r="G111" t="str">
            <v>Mixtral 7x8B</v>
          </cell>
        </row>
        <row r="112">
          <cell r="D112">
            <v>0</v>
          </cell>
          <cell r="E112">
            <v>0</v>
          </cell>
          <cell r="F112">
            <v>0</v>
          </cell>
          <cell r="G112">
            <v>0.64444444444444438</v>
          </cell>
          <cell r="H112" t="str">
            <v>0 (δ=0)</v>
          </cell>
          <cell r="K112">
            <v>0.29085654688213142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0.92222222222222228</v>
          </cell>
          <cell r="H113" t="str">
            <v>0 (δ=0.2)</v>
          </cell>
          <cell r="K113">
            <v>9.0170351993235975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0.65555555555555556</v>
          </cell>
          <cell r="H114" t="str">
            <v>0 (δ=0.45)</v>
          </cell>
          <cell r="K114">
            <v>8.0208284180600646</v>
          </cell>
        </row>
        <row r="115">
          <cell r="D115">
            <v>0</v>
          </cell>
          <cell r="E115">
            <v>0</v>
          </cell>
          <cell r="F115">
            <v>0</v>
          </cell>
          <cell r="G115">
            <v>0.5</v>
          </cell>
          <cell r="H115" t="str">
            <v>0 (δ=0.65)</v>
          </cell>
          <cell r="K115">
            <v>5.2968288672697144</v>
          </cell>
        </row>
        <row r="116">
          <cell r="D116">
            <v>0</v>
          </cell>
          <cell r="E116">
            <v>0</v>
          </cell>
          <cell r="F116">
            <v>0</v>
          </cell>
          <cell r="G116">
            <v>0.52222222222222225</v>
          </cell>
          <cell r="H116" t="str">
            <v>0 (δ=0.85)</v>
          </cell>
          <cell r="K116">
            <v>4.9833180922501166</v>
          </cell>
        </row>
        <row r="117">
          <cell r="D117">
            <v>22.016666666666666</v>
          </cell>
          <cell r="E117">
            <v>29.088888888888889</v>
          </cell>
          <cell r="F117">
            <v>33.68888888888889</v>
          </cell>
          <cell r="G117">
            <v>45.644444444444446</v>
          </cell>
          <cell r="H117" t="str">
            <v>5 (δ=0)</v>
          </cell>
          <cell r="K117">
            <v>7.0988165551859188</v>
          </cell>
        </row>
        <row r="118">
          <cell r="D118">
            <v>19.74285714285714</v>
          </cell>
          <cell r="E118">
            <v>29.755555555555564</v>
          </cell>
          <cell r="F118">
            <v>32.966666666666661</v>
          </cell>
          <cell r="G118">
            <v>45.37777777777778</v>
          </cell>
          <cell r="H118" t="str">
            <v>5 (δ=0.2)</v>
          </cell>
        </row>
        <row r="119">
          <cell r="D119">
            <v>18.201428571428572</v>
          </cell>
          <cell r="E119">
            <v>29.56666666666667</v>
          </cell>
          <cell r="F119">
            <v>31.855555555555554</v>
          </cell>
          <cell r="G119">
            <v>44.388888888888893</v>
          </cell>
          <cell r="H119" t="str">
            <v>5 (δ=0.45)</v>
          </cell>
        </row>
        <row r="120">
          <cell r="D120">
            <v>18.3</v>
          </cell>
          <cell r="E120">
            <v>29.555555555555561</v>
          </cell>
          <cell r="F120">
            <v>31.800000000000004</v>
          </cell>
          <cell r="G120">
            <v>43.966666666666669</v>
          </cell>
          <cell r="H120" t="str">
            <v>5 (δ=0.65)</v>
          </cell>
        </row>
        <row r="121">
          <cell r="D121">
            <v>18.12857142857143</v>
          </cell>
          <cell r="E121">
            <v>29.866666666666667</v>
          </cell>
          <cell r="F121">
            <v>31.822222222222219</v>
          </cell>
          <cell r="G121">
            <v>42.8</v>
          </cell>
          <cell r="H121" t="str">
            <v>5 (δ=0.85)</v>
          </cell>
        </row>
        <row r="122">
          <cell r="D122">
            <v>29.031250000000004</v>
          </cell>
          <cell r="E122">
            <v>46.466666666666669</v>
          </cell>
          <cell r="F122">
            <v>38.577777777777776</v>
          </cell>
          <cell r="G122">
            <v>47.87777777777778</v>
          </cell>
          <cell r="H122" t="str">
            <v>10 (δ=0)</v>
          </cell>
        </row>
        <row r="123">
          <cell r="D123">
            <v>28.712499999999999</v>
          </cell>
          <cell r="E123">
            <v>45.355555555555554</v>
          </cell>
          <cell r="F123">
            <v>38.666666666666664</v>
          </cell>
          <cell r="G123">
            <v>47.444444444444443</v>
          </cell>
          <cell r="H123" t="str">
            <v>10 (δ=0.2)</v>
          </cell>
        </row>
        <row r="124">
          <cell r="D124">
            <v>27.798749999999998</v>
          </cell>
          <cell r="E124">
            <v>46.377777777777773</v>
          </cell>
          <cell r="F124">
            <v>38.300000000000004</v>
          </cell>
          <cell r="G124">
            <v>48.755555555555553</v>
          </cell>
          <cell r="H124" t="str">
            <v>10 (δ=0.45)</v>
          </cell>
          <cell r="K124">
            <v>0.16222222222222221</v>
          </cell>
        </row>
        <row r="125">
          <cell r="D125">
            <v>26.849999999999998</v>
          </cell>
          <cell r="E125">
            <v>46.844444444444441</v>
          </cell>
          <cell r="F125">
            <v>37.166666666666664</v>
          </cell>
          <cell r="G125">
            <v>47.68888888888889</v>
          </cell>
          <cell r="H125" t="str">
            <v>10 (δ=0.65)</v>
          </cell>
          <cell r="K125">
            <v>31.426698412698407</v>
          </cell>
        </row>
        <row r="126">
          <cell r="D126">
            <v>26.102499999999999</v>
          </cell>
          <cell r="E126">
            <v>45.633333333333333</v>
          </cell>
          <cell r="F126">
            <v>37.055555555555557</v>
          </cell>
          <cell r="G126">
            <v>47.6</v>
          </cell>
          <cell r="H126" t="str">
            <v>10 (δ=0.85)</v>
          </cell>
          <cell r="K126">
            <v>39.915305555555548</v>
          </cell>
        </row>
        <row r="127">
          <cell r="D127">
            <v>48.206250000000004</v>
          </cell>
          <cell r="E127">
            <v>57.277777777777779</v>
          </cell>
          <cell r="F127">
            <v>44.24444444444444</v>
          </cell>
          <cell r="G127">
            <v>56.022222222222226</v>
          </cell>
          <cell r="H127" t="str">
            <v>20 (δ=0)</v>
          </cell>
          <cell r="K127">
            <v>51.284687499999997</v>
          </cell>
        </row>
        <row r="128">
          <cell r="D128">
            <v>49.9</v>
          </cell>
          <cell r="E128">
            <v>57.544444444444444</v>
          </cell>
          <cell r="F128">
            <v>44.155555555555551</v>
          </cell>
          <cell r="G128">
            <v>56.711111111111109</v>
          </cell>
          <cell r="H128" t="str">
            <v>20 (δ=0.2)</v>
          </cell>
          <cell r="K128">
            <v>56.299055555555562</v>
          </cell>
        </row>
        <row r="129">
          <cell r="D129">
            <v>49.462499999999991</v>
          </cell>
          <cell r="E129">
            <v>56.411111111111119</v>
          </cell>
          <cell r="F129">
            <v>43.166666666666664</v>
          </cell>
          <cell r="G129">
            <v>55.422222222222217</v>
          </cell>
          <cell r="H129" t="str">
            <v>20 (δ=0.45)</v>
          </cell>
          <cell r="K129">
            <v>58.584222222222216</v>
          </cell>
        </row>
        <row r="130">
          <cell r="D130">
            <v>48.175000000000004</v>
          </cell>
          <cell r="E130">
            <v>57.577777777777769</v>
          </cell>
          <cell r="F130">
            <v>44.733333333333334</v>
          </cell>
          <cell r="G130">
            <v>55.077777777777769</v>
          </cell>
          <cell r="H130" t="str">
            <v>20 (δ=0.65)</v>
          </cell>
        </row>
        <row r="131">
          <cell r="D131">
            <v>48.05</v>
          </cell>
          <cell r="E131">
            <v>55.94444444444445</v>
          </cell>
          <cell r="F131">
            <v>43.388888888888886</v>
          </cell>
          <cell r="G131">
            <v>54.222222222222229</v>
          </cell>
          <cell r="H131" t="str">
            <v>20 (δ=0.85)</v>
          </cell>
        </row>
        <row r="132">
          <cell r="D132">
            <v>49.396249999999995</v>
          </cell>
          <cell r="E132">
            <v>61.233333333333334</v>
          </cell>
          <cell r="F132">
            <v>57.422222222222231</v>
          </cell>
          <cell r="G132">
            <v>55.712500000000006</v>
          </cell>
          <cell r="H132" t="str">
            <v>50 (δ=0)</v>
          </cell>
        </row>
        <row r="133">
          <cell r="D133">
            <v>49.150000000000006</v>
          </cell>
          <cell r="E133">
            <v>62.688888888888897</v>
          </cell>
          <cell r="F133">
            <v>58.533333333333331</v>
          </cell>
          <cell r="G133">
            <v>58.475000000000001</v>
          </cell>
          <cell r="H133" t="str">
            <v>50 (δ=0.2)</v>
          </cell>
        </row>
        <row r="134">
          <cell r="D134">
            <v>48.173750000000005</v>
          </cell>
          <cell r="E134">
            <v>61.56666666666667</v>
          </cell>
          <cell r="F134">
            <v>58.444444444444443</v>
          </cell>
          <cell r="G134">
            <v>57.337499999999999</v>
          </cell>
          <cell r="H134" t="str">
            <v>50 (δ=0.45)</v>
          </cell>
        </row>
        <row r="135">
          <cell r="D135">
            <v>48.637500000000003</v>
          </cell>
          <cell r="E135">
            <v>61.288888888888891</v>
          </cell>
          <cell r="F135">
            <v>58.544444444444444</v>
          </cell>
          <cell r="G135">
            <v>57.212500000000013</v>
          </cell>
          <cell r="H135" t="str">
            <v>50 (δ=0.65)</v>
          </cell>
        </row>
        <row r="136">
          <cell r="D136">
            <v>47.274999999999991</v>
          </cell>
          <cell r="E136">
            <v>60.777777777777779</v>
          </cell>
          <cell r="F136">
            <v>58.511111111111113</v>
          </cell>
          <cell r="G136">
            <v>55.6</v>
          </cell>
          <cell r="H136" t="str">
            <v>50 (δ=0.85)</v>
          </cell>
        </row>
        <row r="137">
          <cell r="D137">
            <v>49.475000000000001</v>
          </cell>
          <cell r="E137">
            <v>63.811111111111103</v>
          </cell>
          <cell r="F137">
            <v>64.87777777777778</v>
          </cell>
          <cell r="G137">
            <v>59.174999999999997</v>
          </cell>
          <cell r="H137" t="str">
            <v>100 (δ=0)</v>
          </cell>
        </row>
        <row r="138">
          <cell r="D138">
            <v>46.95</v>
          </cell>
          <cell r="E138">
            <v>64.066666666666663</v>
          </cell>
          <cell r="F138">
            <v>64.666666666666671</v>
          </cell>
          <cell r="G138">
            <v>62.024999999999999</v>
          </cell>
          <cell r="H138" t="str">
            <v>100 (δ=0.2)</v>
          </cell>
        </row>
        <row r="139">
          <cell r="D139">
            <v>47.275000000000006</v>
          </cell>
          <cell r="E139">
            <v>63.388888888888886</v>
          </cell>
          <cell r="F139">
            <v>64.088888888888889</v>
          </cell>
          <cell r="G139">
            <v>61.187499999999993</v>
          </cell>
          <cell r="H139" t="str">
            <v>100 (δ=0.45)</v>
          </cell>
        </row>
        <row r="140">
          <cell r="D140">
            <v>47.012500000000003</v>
          </cell>
          <cell r="E140">
            <v>63.488888888888901</v>
          </cell>
          <cell r="F140">
            <v>63.455555555555556</v>
          </cell>
          <cell r="G140">
            <v>60.337499999999991</v>
          </cell>
          <cell r="H140" t="str">
            <v>100 (δ=0.65)</v>
          </cell>
        </row>
        <row r="141">
          <cell r="D141">
            <v>42.958750000000009</v>
          </cell>
          <cell r="E141">
            <v>62.099999999999994</v>
          </cell>
          <cell r="F141">
            <v>62.300000000000004</v>
          </cell>
          <cell r="G141">
            <v>59.043749999999996</v>
          </cell>
          <cell r="H141" t="str">
            <v>100 (δ=0.85)</v>
          </cell>
        </row>
        <row r="147">
          <cell r="D147" t="str">
            <v>GPT-4 Turbo</v>
          </cell>
          <cell r="E147" t="str">
            <v>GPT-4o</v>
          </cell>
          <cell r="F147" t="str">
            <v xml:space="preserve"> Phi-3.5 MoE</v>
          </cell>
          <cell r="G147" t="str">
            <v>Mixtral 7x8B</v>
          </cell>
        </row>
        <row r="148">
          <cell r="D148">
            <v>30.355555555555554</v>
          </cell>
          <cell r="E148">
            <v>51.355555555555554</v>
          </cell>
          <cell r="F148">
            <v>48.388888888888893</v>
          </cell>
          <cell r="G148">
            <v>5.2444444444444445</v>
          </cell>
          <cell r="H148" t="str">
            <v>0 (δ=0)</v>
          </cell>
          <cell r="K148">
            <v>17.744864845781755</v>
          </cell>
        </row>
        <row r="149">
          <cell r="D149">
            <v>28.711111111111116</v>
          </cell>
          <cell r="E149">
            <v>50.7</v>
          </cell>
          <cell r="F149">
            <v>46.900000000000006</v>
          </cell>
          <cell r="G149">
            <v>5.5333333333333332</v>
          </cell>
          <cell r="H149" t="str">
            <v>0 (δ=0.2)</v>
          </cell>
          <cell r="K149">
            <v>5.0287115155050541</v>
          </cell>
        </row>
        <row r="150">
          <cell r="D150">
            <v>29.366666666666667</v>
          </cell>
          <cell r="E150">
            <v>50.655555555555551</v>
          </cell>
          <cell r="F150">
            <v>46.611111111111114</v>
          </cell>
          <cell r="G150">
            <v>5.6</v>
          </cell>
          <cell r="H150" t="str">
            <v>0 (δ=0.45)</v>
          </cell>
          <cell r="K150">
            <v>6.1294525514312017</v>
          </cell>
        </row>
        <row r="151">
          <cell r="D151">
            <v>29.077777777777776</v>
          </cell>
          <cell r="E151">
            <v>50.333333333333343</v>
          </cell>
          <cell r="F151">
            <v>46.055555555555557</v>
          </cell>
          <cell r="G151">
            <v>5.5</v>
          </cell>
          <cell r="H151" t="str">
            <v>0 (δ=0.65)</v>
          </cell>
          <cell r="K151">
            <v>3.057370117770672</v>
          </cell>
        </row>
        <row r="152">
          <cell r="D152">
            <v>28.688888888888886</v>
          </cell>
          <cell r="E152">
            <v>49.2</v>
          </cell>
          <cell r="F152">
            <v>44.622222222222227</v>
          </cell>
          <cell r="G152">
            <v>5.655555555555555</v>
          </cell>
          <cell r="H152" t="str">
            <v>0 (δ=0.85)</v>
          </cell>
          <cell r="K152">
            <v>1.1927199294630737</v>
          </cell>
        </row>
        <row r="153">
          <cell r="D153">
            <v>50.011111111111113</v>
          </cell>
          <cell r="E153">
            <v>58</v>
          </cell>
          <cell r="F153">
            <v>43.8</v>
          </cell>
          <cell r="G153">
            <v>51.06666666666667</v>
          </cell>
          <cell r="H153" t="str">
            <v>5 (δ=0)</v>
          </cell>
          <cell r="K153">
            <v>2.7266416400927458</v>
          </cell>
        </row>
        <row r="154">
          <cell r="D154">
            <v>49.86666666666666</v>
          </cell>
          <cell r="E154">
            <v>56.777777777777779</v>
          </cell>
          <cell r="F154">
            <v>42.077777777777776</v>
          </cell>
          <cell r="G154">
            <v>51.31111111111111</v>
          </cell>
          <cell r="H154" t="str">
            <v>5 (δ=0.2)</v>
          </cell>
        </row>
        <row r="155">
          <cell r="D155">
            <v>49.611111111111114</v>
          </cell>
          <cell r="E155">
            <v>56.344444444444449</v>
          </cell>
          <cell r="F155">
            <v>43.333333333333343</v>
          </cell>
          <cell r="G155">
            <v>51.688888888888897</v>
          </cell>
          <cell r="H155" t="str">
            <v>5 (δ=0.45)</v>
          </cell>
        </row>
        <row r="156">
          <cell r="D156">
            <v>49.877777777777773</v>
          </cell>
          <cell r="E156">
            <v>56.133333333333326</v>
          </cell>
          <cell r="F156">
            <v>43.144444444444446</v>
          </cell>
          <cell r="G156">
            <v>51.444444444444443</v>
          </cell>
          <cell r="H156" t="str">
            <v>5 (δ=0.65)</v>
          </cell>
        </row>
        <row r="157">
          <cell r="D157">
            <v>48.5</v>
          </cell>
          <cell r="E157">
            <v>55.222222222222221</v>
          </cell>
          <cell r="F157">
            <v>40.644444444444439</v>
          </cell>
          <cell r="G157">
            <v>50.544444444444444</v>
          </cell>
          <cell r="H157" t="str">
            <v>5 (δ=0.85)</v>
          </cell>
        </row>
        <row r="158">
          <cell r="D158">
            <v>49.133333333333333</v>
          </cell>
          <cell r="E158">
            <v>59.600000000000009</v>
          </cell>
          <cell r="F158">
            <v>42.611111111111114</v>
          </cell>
          <cell r="G158">
            <v>54.288888888888891</v>
          </cell>
          <cell r="H158" t="str">
            <v>10 (δ=0)</v>
          </cell>
        </row>
        <row r="159">
          <cell r="D159">
            <v>48.466666666666669</v>
          </cell>
          <cell r="E159">
            <v>57.144444444444439</v>
          </cell>
          <cell r="F159">
            <v>41.166666666666664</v>
          </cell>
          <cell r="G159">
            <v>54.266666666666673</v>
          </cell>
          <cell r="H159" t="str">
            <v>10 (δ=0.2)</v>
          </cell>
        </row>
        <row r="160">
          <cell r="D160">
            <v>48.722222222222229</v>
          </cell>
          <cell r="E160">
            <v>56.288888888888884</v>
          </cell>
          <cell r="F160">
            <v>41.70000000000001</v>
          </cell>
          <cell r="G160">
            <v>54.944444444444443</v>
          </cell>
          <cell r="H160" t="str">
            <v>10 (δ=0.45)</v>
          </cell>
          <cell r="K160">
            <v>32.927777777777791</v>
          </cell>
        </row>
        <row r="161">
          <cell r="D161">
            <v>48.699999999999996</v>
          </cell>
          <cell r="E161">
            <v>54.688888888888897</v>
          </cell>
          <cell r="F161">
            <v>40.277777777777786</v>
          </cell>
          <cell r="G161">
            <v>55.155555555555559</v>
          </cell>
          <cell r="H161" t="str">
            <v>10 (δ=0.65)</v>
          </cell>
          <cell r="K161">
            <v>49.97</v>
          </cell>
        </row>
        <row r="162">
          <cell r="D162">
            <v>48.344444444444449</v>
          </cell>
          <cell r="E162">
            <v>53.544444444444444</v>
          </cell>
          <cell r="F162">
            <v>39.111111111111107</v>
          </cell>
          <cell r="G162">
            <v>54.811111111111103</v>
          </cell>
          <cell r="H162" t="str">
            <v>10 (δ=0.85)</v>
          </cell>
          <cell r="K162">
            <v>50.148333333333341</v>
          </cell>
        </row>
        <row r="163">
          <cell r="D163">
            <v>56.300000000000004</v>
          </cell>
          <cell r="E163">
            <v>59.06666666666667</v>
          </cell>
          <cell r="F163">
            <v>52.699999999999996</v>
          </cell>
          <cell r="G163">
            <v>60.188888888888883</v>
          </cell>
          <cell r="H163" t="str">
            <v>20 (δ=0)</v>
          </cell>
          <cell r="K163">
            <v>55.716111111111118</v>
          </cell>
        </row>
        <row r="164">
          <cell r="D164">
            <v>55.088888888888881</v>
          </cell>
          <cell r="E164">
            <v>57.255555555555553</v>
          </cell>
          <cell r="F164">
            <v>51.644444444444439</v>
          </cell>
          <cell r="G164">
            <v>60.155555555555551</v>
          </cell>
          <cell r="H164" t="str">
            <v>20 (δ=0.2)</v>
          </cell>
          <cell r="K164">
            <v>60.645694444444452</v>
          </cell>
        </row>
        <row r="165">
          <cell r="D165">
            <v>54.811111111111103</v>
          </cell>
          <cell r="E165">
            <v>56.144444444444446</v>
          </cell>
          <cell r="F165">
            <v>53.477777777777781</v>
          </cell>
          <cell r="G165">
            <v>59.977777777777789</v>
          </cell>
          <cell r="H165" t="str">
            <v>20 (δ=0.45)</v>
          </cell>
          <cell r="K165">
            <v>62.329027777777767</v>
          </cell>
        </row>
        <row r="166">
          <cell r="D166">
            <v>54.74444444444444</v>
          </cell>
          <cell r="E166">
            <v>55.644444444444446</v>
          </cell>
          <cell r="F166">
            <v>50.411111111111104</v>
          </cell>
          <cell r="G166">
            <v>59.277777777777779</v>
          </cell>
          <cell r="H166" t="str">
            <v>20 (δ=0.65)</v>
          </cell>
        </row>
        <row r="167">
          <cell r="D167">
            <v>54.62222222222222</v>
          </cell>
          <cell r="E167">
            <v>54.344444444444434</v>
          </cell>
          <cell r="F167">
            <v>50.12222222222222</v>
          </cell>
          <cell r="G167">
            <v>58.344444444444449</v>
          </cell>
          <cell r="H167" t="str">
            <v>20 (δ=0.85)</v>
          </cell>
        </row>
        <row r="168">
          <cell r="D168">
            <v>62.82222222222223</v>
          </cell>
          <cell r="E168">
            <v>63.26666666666668</v>
          </cell>
          <cell r="F168">
            <v>60.900000000000006</v>
          </cell>
          <cell r="G168">
            <v>58.38750000000001</v>
          </cell>
          <cell r="H168" t="str">
            <v>50 (δ=0)</v>
          </cell>
        </row>
        <row r="169">
          <cell r="D169">
            <v>62.177777777777777</v>
          </cell>
          <cell r="E169">
            <v>61.188888888888883</v>
          </cell>
          <cell r="F169">
            <v>62.13333333333334</v>
          </cell>
          <cell r="G169">
            <v>59.825000000000003</v>
          </cell>
          <cell r="H169" t="str">
            <v>50 (δ=0.2)</v>
          </cell>
        </row>
        <row r="170">
          <cell r="D170">
            <v>62</v>
          </cell>
          <cell r="E170">
            <v>60.522222222222226</v>
          </cell>
          <cell r="F170">
            <v>61.17777777777777</v>
          </cell>
          <cell r="G170">
            <v>59.55</v>
          </cell>
          <cell r="H170" t="str">
            <v>50 (δ=0.45)</v>
          </cell>
        </row>
        <row r="171">
          <cell r="D171">
            <v>61.599999999999994</v>
          </cell>
          <cell r="E171">
            <v>59.122222222222234</v>
          </cell>
          <cell r="F171">
            <v>60.74444444444444</v>
          </cell>
          <cell r="G171">
            <v>59.9375</v>
          </cell>
          <cell r="H171" t="str">
            <v>50 (δ=0.65)</v>
          </cell>
        </row>
        <row r="172">
          <cell r="D172">
            <v>60.311111111111103</v>
          </cell>
          <cell r="E172">
            <v>57.655555555555566</v>
          </cell>
          <cell r="F172">
            <v>60.06666666666667</v>
          </cell>
          <cell r="G172">
            <v>59.525000000000006</v>
          </cell>
          <cell r="H172" t="str">
            <v>50 (δ=0.85)</v>
          </cell>
        </row>
        <row r="173">
          <cell r="D173">
            <v>64.577777777777783</v>
          </cell>
          <cell r="E173">
            <v>65.055555555555557</v>
          </cell>
          <cell r="F173">
            <v>65.099999999999994</v>
          </cell>
          <cell r="G173">
            <v>58.387499999999989</v>
          </cell>
          <cell r="H173" t="str">
            <v>100 (δ=0)</v>
          </cell>
        </row>
        <row r="174">
          <cell r="D174">
            <v>63.422222222222217</v>
          </cell>
          <cell r="E174">
            <v>62.944444444444443</v>
          </cell>
          <cell r="F174">
            <v>66.433333333333337</v>
          </cell>
          <cell r="G174">
            <v>59.374999999999993</v>
          </cell>
          <cell r="H174" t="str">
            <v>100 (δ=0.2)</v>
          </cell>
        </row>
        <row r="175">
          <cell r="D175">
            <v>63.666666666666664</v>
          </cell>
          <cell r="E175">
            <v>61.666666666666664</v>
          </cell>
          <cell r="F175">
            <v>66.25555555555556</v>
          </cell>
          <cell r="G175">
            <v>60.0625</v>
          </cell>
          <cell r="H175" t="str">
            <v>100 (δ=0.45)</v>
          </cell>
        </row>
        <row r="176">
          <cell r="D176">
            <v>62.566666666666656</v>
          </cell>
          <cell r="E176">
            <v>61.355555555555547</v>
          </cell>
          <cell r="F176">
            <v>65.5</v>
          </cell>
          <cell r="G176">
            <v>58.275000000000013</v>
          </cell>
          <cell r="H176" t="str">
            <v>100 (δ=0.65)</v>
          </cell>
        </row>
        <row r="177">
          <cell r="D177">
            <v>61.255555555555553</v>
          </cell>
          <cell r="E177">
            <v>59.944444444444429</v>
          </cell>
          <cell r="F177">
            <v>63.611111111111114</v>
          </cell>
          <cell r="G177">
            <v>57.125000000000007</v>
          </cell>
          <cell r="H177" t="str">
            <v>100 (δ=0.85)</v>
          </cell>
        </row>
        <row r="183">
          <cell r="D183" t="str">
            <v>GPT-4 Turbo</v>
          </cell>
          <cell r="E183" t="str">
            <v>GPT-4o</v>
          </cell>
          <cell r="F183" t="str">
            <v xml:space="preserve"> Phi-3.5 MoE</v>
          </cell>
          <cell r="G183" t="str">
            <v>Mixtral 7x8B</v>
          </cell>
        </row>
        <row r="184">
          <cell r="D184">
            <v>36.75555555555556</v>
          </cell>
          <cell r="E184">
            <v>48.3</v>
          </cell>
          <cell r="F184">
            <v>45.555555555555557</v>
          </cell>
          <cell r="G184">
            <v>8.6666666666666661</v>
          </cell>
          <cell r="H184" t="str">
            <v>0 (δ=0)</v>
          </cell>
        </row>
        <row r="185">
          <cell r="D185">
            <v>35.788888888888891</v>
          </cell>
          <cell r="E185">
            <v>47.322222222222223</v>
          </cell>
          <cell r="F185">
            <v>45.877777777777773</v>
          </cell>
          <cell r="G185">
            <v>8.9888888888888889</v>
          </cell>
          <cell r="H185" t="str">
            <v>0 (δ=0.2)</v>
          </cell>
        </row>
        <row r="186">
          <cell r="D186">
            <v>35.39</v>
          </cell>
          <cell r="E186">
            <v>47.555555555555557</v>
          </cell>
          <cell r="F186">
            <v>44.677777777777777</v>
          </cell>
          <cell r="G186">
            <v>9.0444444444444443</v>
          </cell>
          <cell r="H186" t="str">
            <v>0 (δ=0.45)</v>
          </cell>
        </row>
        <row r="187">
          <cell r="D187">
            <v>35.944444444444443</v>
          </cell>
          <cell r="E187">
            <v>46.077777777777776</v>
          </cell>
          <cell r="F187">
            <v>44.277777777777779</v>
          </cell>
          <cell r="G187">
            <v>9.0666666666666682</v>
          </cell>
          <cell r="H187" t="str">
            <v>0 (δ=0.65)</v>
          </cell>
        </row>
        <row r="188">
          <cell r="D188">
            <v>34.62222222222222</v>
          </cell>
          <cell r="E188">
            <v>44.611111111111114</v>
          </cell>
          <cell r="F188">
            <v>44.011111111111106</v>
          </cell>
          <cell r="G188">
            <v>8.7555555555555546</v>
          </cell>
          <cell r="H188" t="str">
            <v>0 (δ=0.85)</v>
          </cell>
        </row>
        <row r="189">
          <cell r="D189">
            <v>44.566666666666663</v>
          </cell>
          <cell r="E189">
            <v>63.055555555555557</v>
          </cell>
          <cell r="F189">
            <v>48.300000000000004</v>
          </cell>
          <cell r="G189">
            <v>36.999999999999993</v>
          </cell>
          <cell r="H189" t="str">
            <v>5 (δ=0)</v>
          </cell>
        </row>
        <row r="190">
          <cell r="D190">
            <v>44.313333333333333</v>
          </cell>
          <cell r="E190">
            <v>58.134444444444448</v>
          </cell>
          <cell r="F190">
            <v>42.344444444444441</v>
          </cell>
          <cell r="G190">
            <v>37.18888888888889</v>
          </cell>
          <cell r="H190" t="str">
            <v>5 (δ=0.2)</v>
          </cell>
        </row>
        <row r="191">
          <cell r="D191">
            <v>44.622222222222227</v>
          </cell>
          <cell r="E191">
            <v>57.533333333333331</v>
          </cell>
          <cell r="F191">
            <v>42.955555555555563</v>
          </cell>
          <cell r="G191">
            <v>36.300000000000004</v>
          </cell>
          <cell r="H191" t="str">
            <v>5 (δ=0.45)</v>
          </cell>
        </row>
        <row r="192">
          <cell r="D192">
            <v>43.211111111111116</v>
          </cell>
          <cell r="E192">
            <v>55.633333333333333</v>
          </cell>
          <cell r="F192">
            <v>41.544444444444451</v>
          </cell>
          <cell r="G192">
            <v>35.444444444444436</v>
          </cell>
          <cell r="H192" t="str">
            <v>5 (δ=0.65)</v>
          </cell>
        </row>
        <row r="193">
          <cell r="D193">
            <v>42.017777777777788</v>
          </cell>
          <cell r="E193">
            <v>52.088888888888881</v>
          </cell>
          <cell r="F193">
            <v>39.055555555555557</v>
          </cell>
          <cell r="G193">
            <v>33.966666666666661</v>
          </cell>
          <cell r="H193" t="str">
            <v>5 (δ=0.85)</v>
          </cell>
        </row>
        <row r="194">
          <cell r="D194">
            <v>45.377777777777773</v>
          </cell>
          <cell r="E194">
            <v>63.477777777777774</v>
          </cell>
          <cell r="F194">
            <v>47.177777777777777</v>
          </cell>
          <cell r="G194">
            <v>39.122222222222227</v>
          </cell>
          <cell r="H194" t="str">
            <v>10 (δ=0)</v>
          </cell>
        </row>
        <row r="195">
          <cell r="D195">
            <v>46.75555555555556</v>
          </cell>
          <cell r="E195">
            <v>59.988888888888901</v>
          </cell>
          <cell r="F195">
            <v>46.29999999999999</v>
          </cell>
          <cell r="G195">
            <v>37.56666666666667</v>
          </cell>
          <cell r="H195" t="str">
            <v>10 (δ=0.2)</v>
          </cell>
        </row>
        <row r="196">
          <cell r="D196">
            <v>46.697777777777773</v>
          </cell>
          <cell r="E196">
            <v>57.477777777777774</v>
          </cell>
          <cell r="F196">
            <v>46.088888888888881</v>
          </cell>
          <cell r="G196">
            <v>36.6</v>
          </cell>
          <cell r="H196" t="str">
            <v>10 (δ=0.45)</v>
          </cell>
          <cell r="K196">
            <v>34.064499999999995</v>
          </cell>
        </row>
        <row r="197">
          <cell r="D197">
            <v>46.077777777777776</v>
          </cell>
          <cell r="E197">
            <v>55.744444444444447</v>
          </cell>
          <cell r="F197">
            <v>44.76666666666668</v>
          </cell>
          <cell r="G197">
            <v>35.900000000000006</v>
          </cell>
          <cell r="H197" t="str">
            <v>10 (δ=0.65)</v>
          </cell>
          <cell r="K197">
            <v>44.963833333333334</v>
          </cell>
        </row>
        <row r="198">
          <cell r="D198">
            <v>44.988888888888887</v>
          </cell>
          <cell r="E198">
            <v>52.122222222222213</v>
          </cell>
          <cell r="F198">
            <v>42.077777777777783</v>
          </cell>
          <cell r="G198">
            <v>34.211111111111116</v>
          </cell>
          <cell r="H198" t="str">
            <v>10 (δ=0.85)</v>
          </cell>
          <cell r="K198">
            <v>46.426000000000002</v>
          </cell>
        </row>
        <row r="199">
          <cell r="D199">
            <v>46.966666666666669</v>
          </cell>
          <cell r="E199">
            <v>63.188888888888883</v>
          </cell>
          <cell r="F199">
            <v>47.888888888888886</v>
          </cell>
          <cell r="G199">
            <v>46.550000000000004</v>
          </cell>
          <cell r="H199" t="str">
            <v>20 (δ=0)</v>
          </cell>
          <cell r="K199">
            <v>48.734166666666674</v>
          </cell>
        </row>
        <row r="200">
          <cell r="D200">
            <v>50.43333333333333</v>
          </cell>
          <cell r="E200">
            <v>59.311111111111117</v>
          </cell>
          <cell r="F200">
            <v>47.177777777777777</v>
          </cell>
          <cell r="G200">
            <v>44.849999999999994</v>
          </cell>
          <cell r="H200" t="str">
            <v>20 (δ=0.2)</v>
          </cell>
          <cell r="K200">
            <v>50.306812499999999</v>
          </cell>
        </row>
        <row r="201">
          <cell r="D201">
            <v>50.233333333333334</v>
          </cell>
          <cell r="E201">
            <v>57.155555555555551</v>
          </cell>
          <cell r="F201">
            <v>46.699999999999996</v>
          </cell>
          <cell r="G201">
            <v>43.783333333333331</v>
          </cell>
          <cell r="H201" t="str">
            <v>20 (δ=0.45)</v>
          </cell>
          <cell r="K201">
            <v>53.534357142857132</v>
          </cell>
        </row>
        <row r="202">
          <cell r="D202">
            <v>47.833333333333329</v>
          </cell>
          <cell r="E202">
            <v>54.666666666666664</v>
          </cell>
          <cell r="F202">
            <v>45.500000000000007</v>
          </cell>
          <cell r="G202">
            <v>42.35</v>
          </cell>
          <cell r="H202" t="str">
            <v>20 (δ=0.65)</v>
          </cell>
        </row>
        <row r="203">
          <cell r="D203">
            <v>44.488888888888894</v>
          </cell>
          <cell r="E203">
            <v>51.188888888888883</v>
          </cell>
          <cell r="F203">
            <v>42.966666666666669</v>
          </cell>
          <cell r="G203">
            <v>41.449999999999996</v>
          </cell>
          <cell r="H203" t="str">
            <v>20 (δ=0.85)</v>
          </cell>
        </row>
        <row r="204">
          <cell r="D204">
            <v>49.425000000000004</v>
          </cell>
          <cell r="E204">
            <v>64.612499999999997</v>
          </cell>
          <cell r="F204">
            <v>48.737499999999997</v>
          </cell>
          <cell r="G204">
            <v>49.366666666666667</v>
          </cell>
          <cell r="H204" t="str">
            <v>50 (δ=0)</v>
          </cell>
        </row>
        <row r="205">
          <cell r="D205">
            <v>53.550000000000004</v>
          </cell>
          <cell r="E205">
            <v>60.5625</v>
          </cell>
          <cell r="F205">
            <v>47.537500000000001</v>
          </cell>
          <cell r="G205">
            <v>49.733333333333327</v>
          </cell>
          <cell r="H205" t="str">
            <v>50 (δ=0.2)</v>
          </cell>
        </row>
        <row r="206">
          <cell r="D206">
            <v>53.287500000000001</v>
          </cell>
          <cell r="E206">
            <v>57.462499999999999</v>
          </cell>
          <cell r="F206">
            <v>47.3</v>
          </cell>
          <cell r="G206">
            <v>45.699999999999996</v>
          </cell>
          <cell r="H206" t="str">
            <v>50 (δ=0.45)</v>
          </cell>
        </row>
        <row r="207">
          <cell r="D207">
            <v>50.012500000000003</v>
          </cell>
          <cell r="E207">
            <v>54.8</v>
          </cell>
          <cell r="F207">
            <v>44.95</v>
          </cell>
          <cell r="G207">
            <v>46.5</v>
          </cell>
          <cell r="H207" t="str">
            <v>50 (δ=0.65)</v>
          </cell>
        </row>
        <row r="208">
          <cell r="D208">
            <v>47.612500000000004</v>
          </cell>
          <cell r="E208">
            <v>50.711249999999993</v>
          </cell>
          <cell r="F208">
            <v>40.675000000000004</v>
          </cell>
          <cell r="G208">
            <v>43.6</v>
          </cell>
          <cell r="H208" t="str">
            <v>50 (δ=0.85)</v>
          </cell>
        </row>
        <row r="209">
          <cell r="D209">
            <v>55.857142857142854</v>
          </cell>
          <cell r="E209">
            <v>64.114285714285714</v>
          </cell>
          <cell r="F209">
            <v>48.5</v>
          </cell>
          <cell r="G209">
            <v>60.4</v>
          </cell>
          <cell r="H209" t="str">
            <v>100 (δ=0)</v>
          </cell>
        </row>
        <row r="210">
          <cell r="D210">
            <v>57.157142857142851</v>
          </cell>
          <cell r="E210">
            <v>58.64</v>
          </cell>
          <cell r="F210">
            <v>47.01428571428572</v>
          </cell>
          <cell r="G210">
            <v>55.4</v>
          </cell>
          <cell r="H210" t="str">
            <v>100 (δ=0.2)</v>
          </cell>
        </row>
        <row r="211">
          <cell r="D211">
            <v>56.742857142857147</v>
          </cell>
          <cell r="E211">
            <v>56.171428571428578</v>
          </cell>
          <cell r="F211">
            <v>47.028571428571418</v>
          </cell>
          <cell r="G211">
            <v>57.4</v>
          </cell>
          <cell r="H211" t="str">
            <v>100 (δ=0.45)</v>
          </cell>
        </row>
        <row r="212">
          <cell r="D212">
            <v>54.928571428571431</v>
          </cell>
          <cell r="E212">
            <v>53.157142857142851</v>
          </cell>
          <cell r="F212">
            <v>45.971428571428575</v>
          </cell>
          <cell r="G212">
            <v>54.4</v>
          </cell>
          <cell r="H212" t="str">
            <v>100 (δ=0.65)</v>
          </cell>
        </row>
        <row r="213">
          <cell r="D213">
            <v>51.304285714285712</v>
          </cell>
          <cell r="E213">
            <v>48.214285714285715</v>
          </cell>
          <cell r="F213">
            <v>42.48571428571428</v>
          </cell>
          <cell r="G213">
            <v>55.8</v>
          </cell>
          <cell r="H213" t="str">
            <v>100 (δ=0.85)</v>
          </cell>
        </row>
        <row r="219">
          <cell r="D219" t="str">
            <v>GPT-4 Turbo</v>
          </cell>
          <cell r="E219" t="str">
            <v>GPT-4o</v>
          </cell>
          <cell r="F219" t="str">
            <v xml:space="preserve"> Phi-3.5 MoE</v>
          </cell>
          <cell r="G219" t="str">
            <v>Mixtral 7x8B</v>
          </cell>
        </row>
        <row r="220">
          <cell r="D220">
            <v>15.244444444444447</v>
          </cell>
          <cell r="E220">
            <v>11.911111111111113</v>
          </cell>
          <cell r="F220">
            <v>18.744444444444444</v>
          </cell>
          <cell r="G220">
            <v>13.833333333333336</v>
          </cell>
          <cell r="H220" t="str">
            <v>0 (δ=0)</v>
          </cell>
        </row>
        <row r="221">
          <cell r="D221">
            <v>18.202222222222222</v>
          </cell>
          <cell r="E221">
            <v>12.777777777777779</v>
          </cell>
          <cell r="F221">
            <v>19.566666666666666</v>
          </cell>
          <cell r="G221">
            <v>13.600000000000001</v>
          </cell>
          <cell r="H221" t="str">
            <v>0 (δ=0.2)</v>
          </cell>
        </row>
        <row r="222">
          <cell r="D222">
            <v>19.899999999999999</v>
          </cell>
          <cell r="E222">
            <v>12.555555555555557</v>
          </cell>
          <cell r="F222">
            <v>19.06666666666667</v>
          </cell>
          <cell r="G222">
            <v>13.433333333333334</v>
          </cell>
          <cell r="H222" t="str">
            <v>0 (δ=0.45)</v>
          </cell>
        </row>
        <row r="223">
          <cell r="D223">
            <v>17.036666666666669</v>
          </cell>
          <cell r="E223">
            <v>12.855555555555556</v>
          </cell>
          <cell r="F223">
            <v>19.544444444444444</v>
          </cell>
          <cell r="G223">
            <v>13.222222222222221</v>
          </cell>
          <cell r="H223" t="str">
            <v>0 (δ=0.65)</v>
          </cell>
        </row>
        <row r="224">
          <cell r="D224">
            <v>15.27222222222222</v>
          </cell>
          <cell r="E224">
            <v>13.822222222222225</v>
          </cell>
          <cell r="F224">
            <v>19.955555555555556</v>
          </cell>
          <cell r="G224">
            <v>13.122222222222224</v>
          </cell>
          <cell r="H224" t="str">
            <v>0 (δ=0.85)</v>
          </cell>
        </row>
        <row r="225">
          <cell r="D225">
            <v>12.675555555555555</v>
          </cell>
          <cell r="E225">
            <v>21.177777777777777</v>
          </cell>
          <cell r="F225">
            <v>30.544444444444448</v>
          </cell>
          <cell r="G225">
            <v>26.955555555555559</v>
          </cell>
          <cell r="H225" t="str">
            <v>5 (δ=0)</v>
          </cell>
        </row>
        <row r="226">
          <cell r="D226">
            <v>20.163333333333334</v>
          </cell>
          <cell r="E226">
            <v>20.466666666666665</v>
          </cell>
          <cell r="F226">
            <v>29.984444444444438</v>
          </cell>
          <cell r="G226">
            <v>27.411111111111111</v>
          </cell>
          <cell r="H226" t="str">
            <v>5 (δ=0.2)</v>
          </cell>
        </row>
        <row r="227">
          <cell r="D227">
            <v>19.801111111111108</v>
          </cell>
          <cell r="E227">
            <v>19.81111111111111</v>
          </cell>
          <cell r="F227">
            <v>29.511111111111113</v>
          </cell>
          <cell r="G227">
            <v>27.188888888888883</v>
          </cell>
          <cell r="H227" t="str">
            <v>5 (δ=0.45)</v>
          </cell>
        </row>
        <row r="228">
          <cell r="D228">
            <v>20.366666666666667</v>
          </cell>
          <cell r="E228">
            <v>20.633333333333333</v>
          </cell>
          <cell r="F228">
            <v>29.244444444444444</v>
          </cell>
          <cell r="G228">
            <v>27.355555555555554</v>
          </cell>
          <cell r="H228" t="str">
            <v>5 (δ=0.65)</v>
          </cell>
        </row>
        <row r="229">
          <cell r="D229">
            <v>18.939999999999998</v>
          </cell>
          <cell r="E229">
            <v>19.922222222222224</v>
          </cell>
          <cell r="F229">
            <v>28.700000000000003</v>
          </cell>
          <cell r="G229">
            <v>27.511111111111109</v>
          </cell>
          <cell r="H229" t="str">
            <v>5 (δ=0.85)</v>
          </cell>
        </row>
        <row r="230">
          <cell r="D230">
            <v>15.253333333333334</v>
          </cell>
          <cell r="E230">
            <v>25.155555555555555</v>
          </cell>
          <cell r="F230">
            <v>28.133333333333333</v>
          </cell>
          <cell r="G230">
            <v>19.999999999999996</v>
          </cell>
          <cell r="H230" t="str">
            <v>10 (δ=0)</v>
          </cell>
        </row>
        <row r="231">
          <cell r="D231">
            <v>16.288888888888888</v>
          </cell>
          <cell r="E231">
            <v>24.62222222222222</v>
          </cell>
          <cell r="F231">
            <v>26.955555555555556</v>
          </cell>
          <cell r="G231">
            <v>19.677777777777777</v>
          </cell>
          <cell r="H231" t="str">
            <v>10 (δ=0.2)</v>
          </cell>
        </row>
        <row r="232">
          <cell r="D232">
            <v>15.233333333333333</v>
          </cell>
          <cell r="E232">
            <v>24.533333333333335</v>
          </cell>
          <cell r="F232">
            <v>27.188888888888886</v>
          </cell>
          <cell r="G232">
            <v>19.744444444444444</v>
          </cell>
          <cell r="H232" t="str">
            <v>10 (δ=0.45)</v>
          </cell>
        </row>
        <row r="233">
          <cell r="D233">
            <v>14.951111111111114</v>
          </cell>
          <cell r="E233">
            <v>24.733333333333334</v>
          </cell>
          <cell r="F233">
            <v>27.477777777777778</v>
          </cell>
          <cell r="G233">
            <v>19.600000000000001</v>
          </cell>
          <cell r="H233" t="str">
            <v>10 (δ=0.65)</v>
          </cell>
        </row>
        <row r="234">
          <cell r="D234">
            <v>15.311111111111112</v>
          </cell>
          <cell r="E234">
            <v>24.177777777777777</v>
          </cell>
          <cell r="F234">
            <v>26.744444444444444</v>
          </cell>
          <cell r="G234">
            <v>19.611111111111111</v>
          </cell>
          <cell r="H234" t="str">
            <v>10 (δ=0.85)</v>
          </cell>
        </row>
        <row r="235">
          <cell r="D235">
            <v>18.425000000000004</v>
          </cell>
          <cell r="E235">
            <v>30.600000000000005</v>
          </cell>
          <cell r="F235">
            <v>29.762499999999999</v>
          </cell>
          <cell r="G235">
            <v>21.82</v>
          </cell>
          <cell r="H235" t="str">
            <v>20 (δ=0)</v>
          </cell>
        </row>
        <row r="236">
          <cell r="D236">
            <v>18.805000000000003</v>
          </cell>
          <cell r="E236">
            <v>30.177777777777781</v>
          </cell>
          <cell r="F236">
            <v>29.450000000000003</v>
          </cell>
          <cell r="G236">
            <v>22.259999999999998</v>
          </cell>
          <cell r="H236" t="str">
            <v>20 (δ=0.2)</v>
          </cell>
        </row>
        <row r="237">
          <cell r="D237">
            <v>17.787500000000001</v>
          </cell>
          <cell r="E237">
            <v>29.227777777777778</v>
          </cell>
          <cell r="F237">
            <v>29.25</v>
          </cell>
          <cell r="G237">
            <v>22.66</v>
          </cell>
          <cell r="H237" t="str">
            <v>20 (δ=0.45)</v>
          </cell>
        </row>
        <row r="238">
          <cell r="D238">
            <v>16.912499999999998</v>
          </cell>
          <cell r="E238">
            <v>29.133333333333333</v>
          </cell>
          <cell r="F238">
            <v>29.212499999999999</v>
          </cell>
          <cell r="G238">
            <v>25.125</v>
          </cell>
          <cell r="H238" t="str">
            <v>20 (δ=0.65)</v>
          </cell>
        </row>
        <row r="239">
          <cell r="D239">
            <v>16.0625</v>
          </cell>
          <cell r="E239">
            <v>27.988888888888884</v>
          </cell>
          <cell r="F239">
            <v>28.95</v>
          </cell>
          <cell r="G239">
            <v>33.4</v>
          </cell>
          <cell r="H239" t="str">
            <v>20 (δ=0.85)</v>
          </cell>
        </row>
        <row r="240">
          <cell r="D240">
            <v>22.9</v>
          </cell>
          <cell r="E240">
            <v>36.49166666666666</v>
          </cell>
          <cell r="F240">
            <v>26.425000000000001</v>
          </cell>
          <cell r="G240">
            <v>23.8</v>
          </cell>
          <cell r="H240" t="str">
            <v>50 (δ=0)</v>
          </cell>
        </row>
        <row r="241">
          <cell r="D241">
            <v>24.520000000000003</v>
          </cell>
          <cell r="E241">
            <v>34.716666666666669</v>
          </cell>
          <cell r="F241">
            <v>26.125</v>
          </cell>
          <cell r="G241">
            <v>23.799999999999997</v>
          </cell>
          <cell r="H241" t="str">
            <v>50 (δ=0.2)</v>
          </cell>
        </row>
        <row r="242">
          <cell r="D242">
            <v>23.8</v>
          </cell>
          <cell r="E242">
            <v>32.93333333333333</v>
          </cell>
          <cell r="F242">
            <v>28.025000000000002</v>
          </cell>
          <cell r="G242">
            <v>25.15</v>
          </cell>
          <cell r="H242" t="str">
            <v>50 (δ=0.45)</v>
          </cell>
        </row>
        <row r="243">
          <cell r="D243">
            <v>23.236000000000001</v>
          </cell>
          <cell r="E243">
            <v>32.138333333333328</v>
          </cell>
          <cell r="F243">
            <v>25.824999999999999</v>
          </cell>
          <cell r="G243">
            <v>22.3</v>
          </cell>
          <cell r="H243" t="str">
            <v>50 (δ=0.65)</v>
          </cell>
        </row>
        <row r="244">
          <cell r="D244">
            <v>23.24</v>
          </cell>
          <cell r="E244">
            <v>31.150000000000002</v>
          </cell>
          <cell r="F244">
            <v>26.85</v>
          </cell>
          <cell r="G244">
            <v>23.75</v>
          </cell>
          <cell r="H244" t="str">
            <v>50 (δ=0.85)</v>
          </cell>
        </row>
        <row r="245">
          <cell r="D245">
            <v>26.099999999999998</v>
          </cell>
          <cell r="E245">
            <v>32.733333333333334</v>
          </cell>
          <cell r="F245">
            <v>22</v>
          </cell>
          <cell r="G245" t="e">
            <v>#DIV/0!</v>
          </cell>
          <cell r="H245" t="str">
            <v>100 (δ=0)</v>
          </cell>
        </row>
        <row r="246">
          <cell r="D246">
            <v>27.466666666666669</v>
          </cell>
          <cell r="E246">
            <v>28.566666666666666</v>
          </cell>
          <cell r="F246">
            <v>22.5</v>
          </cell>
          <cell r="G246" t="e">
            <v>#DIV/0!</v>
          </cell>
          <cell r="H246" t="str">
            <v>100 (δ=0.2)</v>
          </cell>
        </row>
        <row r="247">
          <cell r="D247">
            <v>26.766666666666666</v>
          </cell>
          <cell r="E247">
            <v>28.599999999999998</v>
          </cell>
          <cell r="F247">
            <v>23.9</v>
          </cell>
          <cell r="G247" t="e">
            <v>#DIV/0!</v>
          </cell>
          <cell r="H247" t="str">
            <v>100 (δ=0.45)</v>
          </cell>
        </row>
        <row r="248">
          <cell r="D248">
            <v>25.933333333333334</v>
          </cell>
          <cell r="E248">
            <v>26.566666666666666</v>
          </cell>
          <cell r="F248">
            <v>22.35</v>
          </cell>
          <cell r="G248" t="e">
            <v>#DIV/0!</v>
          </cell>
          <cell r="H248" t="str">
            <v>100 (δ=0.65)</v>
          </cell>
        </row>
        <row r="249">
          <cell r="D249">
            <v>26.633333333333336</v>
          </cell>
          <cell r="E249">
            <v>24.400000000000002</v>
          </cell>
          <cell r="F249">
            <v>21.55</v>
          </cell>
          <cell r="G249" t="e">
            <v>#DIV/0!</v>
          </cell>
          <cell r="H249" t="str">
            <v>100 (δ=0.85)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49"/>
  <sheetViews>
    <sheetView zoomScale="76" workbookViewId="0">
      <selection activeCell="H1" sqref="H1:AN1048576"/>
    </sheetView>
  </sheetViews>
  <sheetFormatPr defaultRowHeight="14.75" x14ac:dyDescent="0.75"/>
  <cols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1">
        <v>0</v>
      </c>
      <c r="B1" t="s">
        <v>0</v>
      </c>
    </row>
    <row r="2" spans="1:38" x14ac:dyDescent="0.75">
      <c r="AI2" s="9" t="s">
        <v>39</v>
      </c>
    </row>
    <row r="3" spans="1:3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I3" t="s">
        <v>25</v>
      </c>
      <c r="K3" t="s">
        <v>26</v>
      </c>
      <c r="L3" t="s">
        <v>27</v>
      </c>
      <c r="N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9" t="s">
        <v>40</v>
      </c>
      <c r="AJ3" s="9" t="s">
        <v>41</v>
      </c>
      <c r="AK3" s="9" t="s">
        <v>42</v>
      </c>
      <c r="AL3" s="9" t="s">
        <v>43</v>
      </c>
    </row>
    <row r="4" spans="1:38" x14ac:dyDescent="0.75">
      <c r="A4" s="1">
        <v>0</v>
      </c>
      <c r="B4">
        <v>2</v>
      </c>
      <c r="C4">
        <v>0</v>
      </c>
      <c r="D4">
        <v>0</v>
      </c>
      <c r="E4">
        <v>4.76</v>
      </c>
      <c r="F4">
        <v>51.8</v>
      </c>
      <c r="G4">
        <v>30.12</v>
      </c>
      <c r="I4">
        <f>_xlfn.STDEV.P(D4:G4)</f>
        <v>20.825203480398461</v>
      </c>
      <c r="J4">
        <v>2</v>
      </c>
      <c r="K4">
        <f>_xlfn.STDEV.P(D4:G8)</f>
        <v>20.772208861842309</v>
      </c>
      <c r="L4">
        <f>_xlfn.STDEV.P(D4:G4,D9:G9,D14:G14,D19:G19,D24:G24,D29:G29)</f>
        <v>23.859196482087011</v>
      </c>
      <c r="M4">
        <v>0</v>
      </c>
      <c r="N4">
        <f>AVERAGE(D4:G4)</f>
        <v>21.669999999999998</v>
      </c>
      <c r="P4" s="6">
        <f>_xlfn.STDEV.P(D4:D8)</f>
        <v>0</v>
      </c>
      <c r="Q4">
        <f>_xlfn.STDEV.P(D4,D9,D14,D19,D24,D29)</f>
        <v>29.038105807522783</v>
      </c>
      <c r="R4" s="6">
        <f>_xlfn.STDEV.P(E4:E8)</f>
        <v>1.2872078309270796</v>
      </c>
      <c r="S4">
        <f>_xlfn.STDEV.P(E4,E9,E14,E19,E24,E29)</f>
        <v>24.794156401593238</v>
      </c>
      <c r="T4" s="6">
        <f>_xlfn.STDEV.P(F4:F8)</f>
        <v>1.048892749522083</v>
      </c>
      <c r="U4">
        <f>_xlfn.STDEV.P(F4,F9,F14,F19,F24,F29)</f>
        <v>12.244375125837269</v>
      </c>
      <c r="V4" s="6">
        <f>_xlfn.STDEV.P(G4:G8)</f>
        <v>1.3462154359536951</v>
      </c>
      <c r="W4">
        <f>_xlfn.STDEV.P(G4,G9,G14,G19,G24,G29)</f>
        <v>17.446279450549511</v>
      </c>
      <c r="AA4" t="s">
        <v>33</v>
      </c>
      <c r="AB4">
        <f>AVERAGE(P25,P61,P97,P169,P205)</f>
        <v>5.7936685714285705</v>
      </c>
      <c r="AC4">
        <f>AVERAGE(R25,R61,R97,R169,R205)</f>
        <v>7.0961028571428599</v>
      </c>
      <c r="AD4">
        <f>AVERAGE(T25,T61,T97,T169,T205)</f>
        <v>5.63022857142857</v>
      </c>
      <c r="AE4">
        <f>AVERAGE(V25,V61,V97,V169,V205)</f>
        <v>5.5617028571428566</v>
      </c>
      <c r="AF4">
        <f>AVERAGE(AB4:AE4)</f>
        <v>6.0204257142857145</v>
      </c>
      <c r="AG4">
        <f>_xlfn.STDEV.P(AB4:AE4)</f>
        <v>0.62673371288394597</v>
      </c>
      <c r="AH4" t="s">
        <v>44</v>
      </c>
      <c r="AI4">
        <f>AVERAGE(K26,K62,K98,K134,K170,K206,K242)</f>
        <v>6.3282068027210894</v>
      </c>
      <c r="AJ4">
        <f>AVERAGE(K12,K48,K84,K120,K156,K192,K228)</f>
        <v>-0.10035136491226838</v>
      </c>
      <c r="AK4">
        <f>AVERAGE(K26,K62,K98,K170,K206)</f>
        <v>6.0204257142857145</v>
      </c>
      <c r="AL4">
        <f>AVERAGE(K12,K48,K84,K156,K192)</f>
        <v>-0.35413744443354883</v>
      </c>
    </row>
    <row r="5" spans="1:38" x14ac:dyDescent="0.75">
      <c r="A5" s="1">
        <v>1</v>
      </c>
      <c r="B5">
        <v>2</v>
      </c>
      <c r="C5">
        <v>0.2</v>
      </c>
      <c r="D5">
        <v>0</v>
      </c>
      <c r="E5">
        <v>3.03</v>
      </c>
      <c r="F5">
        <v>50.3</v>
      </c>
      <c r="G5">
        <v>33.47</v>
      </c>
      <c r="I5">
        <f t="shared" ref="I5:I33" si="0">_xlfn.STDEV.P(D5:G5)</f>
        <v>21.071021569919193</v>
      </c>
      <c r="J5">
        <v>5</v>
      </c>
      <c r="K5">
        <f>_xlfn.STDEV.P(D9:G13)</f>
        <v>23.133612471898985</v>
      </c>
      <c r="L5">
        <f>_xlfn.STDEV.P(D5:G5,D10:G10,D15:G15,D20:G20,D25:G25,D30:G30)</f>
        <v>23.26459469866294</v>
      </c>
      <c r="M5">
        <v>0.2</v>
      </c>
      <c r="N5">
        <f t="shared" ref="N5:N33" si="1">AVERAGE(D5:G5)</f>
        <v>21.7</v>
      </c>
      <c r="P5" s="6">
        <f>_xlfn.STDEV.P(D9:D13)</f>
        <v>0</v>
      </c>
      <c r="Q5">
        <f t="shared" ref="Q5:Q8" si="2">_xlfn.STDEV.P(D5,D10,D15,D20,D25,D30)</f>
        <v>31.183703231371073</v>
      </c>
      <c r="R5" s="6">
        <f>_xlfn.STDEV.P(E9:E13)</f>
        <v>2.3782144562675591</v>
      </c>
      <c r="S5">
        <f t="shared" ref="S5:S8" si="3">_xlfn.STDEV.P(E5,E10,E15,E20,E25,E30)</f>
        <v>25.351490916051979</v>
      </c>
      <c r="T5" s="6">
        <f>_xlfn.STDEV.P(F9:F13)</f>
        <v>1.0488088481701532</v>
      </c>
      <c r="U5">
        <f t="shared" ref="U5:U8" si="4">_xlfn.STDEV.P(F5,F10,F15,F20,F25,F30)</f>
        <v>11.859735803690242</v>
      </c>
      <c r="V5" s="6">
        <f>_xlfn.STDEV.P(G9:G13)</f>
        <v>0.84801886771462798</v>
      </c>
      <c r="W5">
        <f t="shared" ref="W5:W8" si="5">_xlfn.STDEV.P(G5,G10,G15,G20,G25,G30)</f>
        <v>15.428253033531259</v>
      </c>
      <c r="AA5" t="s">
        <v>34</v>
      </c>
      <c r="AB5">
        <f>AVERAGE(Q25,Q61,Q97,Q169,Q205)</f>
        <v>0.24369999999999958</v>
      </c>
      <c r="AC5">
        <f>AVERAGE(S25,S61,S97,S169,S205)</f>
        <v>3.6199999999999843E-2</v>
      </c>
      <c r="AD5">
        <f>AVERAGE(U25,U61,U97,U169,U205)</f>
        <v>-0.17966666666666781</v>
      </c>
      <c r="AE5">
        <f>AVERAGE(W25,W61,W97,W169,W205)</f>
        <v>0.12426666666666772</v>
      </c>
      <c r="AH5" t="s">
        <v>29</v>
      </c>
      <c r="AI5">
        <f>_xlfn.STDEV.P(K26,K62,K98,K134,K170,K206,K242)</f>
        <v>4.4111496376433408</v>
      </c>
      <c r="AJ5">
        <f>_xlfn.STDEV.P(K12,K48,K84,K120,K156,K192,K228)</f>
        <v>1.6654729584211094</v>
      </c>
      <c r="AK5">
        <f>_xlfn.STDEV.P(K26,K62,K98,K170,K206)</f>
        <v>3.2538927426021877</v>
      </c>
      <c r="AL5">
        <f>_xlfn.STDEV.P(K12,K48,K84,K156,K192)</f>
        <v>1.9101890654361762</v>
      </c>
    </row>
    <row r="6" spans="1:38" x14ac:dyDescent="0.75">
      <c r="A6" s="1">
        <v>2</v>
      </c>
      <c r="B6">
        <v>2</v>
      </c>
      <c r="C6">
        <v>0.45</v>
      </c>
      <c r="D6">
        <v>0</v>
      </c>
      <c r="E6">
        <v>2.5299999999999998</v>
      </c>
      <c r="F6">
        <v>49.1</v>
      </c>
      <c r="G6">
        <v>32.14</v>
      </c>
      <c r="I6">
        <f t="shared" si="0"/>
        <v>20.590272430203537</v>
      </c>
      <c r="J6">
        <v>10</v>
      </c>
      <c r="K6">
        <f>_xlfn.STDEV.P(D14:G18)</f>
        <v>8.4510865573604708</v>
      </c>
      <c r="L6">
        <f t="shared" ref="L6:L8" si="6">_xlfn.STDEV.P(D6:G6,D11:G11,D16:G16,D21:G21,D26:G26,D31:G31)</f>
        <v>23.758069765724979</v>
      </c>
      <c r="M6">
        <v>0.45</v>
      </c>
      <c r="N6">
        <f t="shared" si="1"/>
        <v>20.942500000000003</v>
      </c>
      <c r="P6" s="6">
        <f>_xlfn.STDEV.P(D14:D18)</f>
        <v>15.851227838877335</v>
      </c>
      <c r="Q6">
        <f t="shared" si="2"/>
        <v>29.824728926774092</v>
      </c>
      <c r="R6" s="6">
        <f>_xlfn.STDEV.P(E14:E18)</f>
        <v>0.68406432446079246</v>
      </c>
      <c r="S6">
        <f t="shared" si="3"/>
        <v>25.822235519455347</v>
      </c>
      <c r="T6" s="6">
        <f>_xlfn.STDEV.P(F14:F18)</f>
        <v>1.0442221985765283</v>
      </c>
      <c r="U6">
        <f t="shared" si="4"/>
        <v>12.110005046333454</v>
      </c>
      <c r="V6" s="6">
        <f>_xlfn.STDEV.P(G14:G18)</f>
        <v>1.3206907283690601</v>
      </c>
      <c r="W6">
        <f t="shared" si="5"/>
        <v>15.657142849901517</v>
      </c>
      <c r="AI6" s="9" t="s">
        <v>45</v>
      </c>
    </row>
    <row r="7" spans="1:38" x14ac:dyDescent="0.75">
      <c r="A7" s="1">
        <v>3</v>
      </c>
      <c r="B7">
        <v>2</v>
      </c>
      <c r="C7">
        <v>0.65</v>
      </c>
      <c r="D7">
        <v>0</v>
      </c>
      <c r="E7">
        <v>5.38</v>
      </c>
      <c r="F7">
        <v>50.15</v>
      </c>
      <c r="G7">
        <v>33.47</v>
      </c>
      <c r="I7">
        <f t="shared" si="0"/>
        <v>20.518027439303225</v>
      </c>
      <c r="J7">
        <v>20</v>
      </c>
      <c r="K7">
        <f>_xlfn.STDEV.P(D19:G23)</f>
        <v>2.9376638677697624</v>
      </c>
      <c r="L7">
        <f t="shared" si="6"/>
        <v>23.355856685059859</v>
      </c>
      <c r="M7">
        <v>0.65</v>
      </c>
      <c r="N7">
        <f t="shared" si="1"/>
        <v>22.25</v>
      </c>
      <c r="P7" s="6">
        <f>_xlfn.STDEV.P(D19:D23)</f>
        <v>0.97328310372676274</v>
      </c>
      <c r="Q7">
        <f t="shared" si="2"/>
        <v>28.769400845342609</v>
      </c>
      <c r="R7" s="6">
        <f>_xlfn.STDEV.P(E19:E23)</f>
        <v>1.553833967964402</v>
      </c>
      <c r="S7">
        <f t="shared" si="3"/>
        <v>25.002265508460539</v>
      </c>
      <c r="T7" s="6">
        <f>_xlfn.STDEV.P(F19:F23)</f>
        <v>0.8912911982062881</v>
      </c>
      <c r="U7">
        <f t="shared" si="4"/>
        <v>12.543006572942895</v>
      </c>
      <c r="V7" s="6">
        <f>_xlfn.STDEV.P(G19:G23)</f>
        <v>2.140855903604912</v>
      </c>
      <c r="W7">
        <f t="shared" si="5"/>
        <v>15.902225909880949</v>
      </c>
      <c r="AA7" t="s">
        <v>46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9" t="s">
        <v>40</v>
      </c>
      <c r="AJ7" s="9" t="s">
        <v>41</v>
      </c>
      <c r="AK7" s="9" t="s">
        <v>42</v>
      </c>
      <c r="AL7" s="9" t="s">
        <v>43</v>
      </c>
    </row>
    <row r="8" spans="1:38" x14ac:dyDescent="0.75">
      <c r="A8" s="1">
        <v>4</v>
      </c>
      <c r="B8">
        <v>2</v>
      </c>
      <c r="C8">
        <v>0.85</v>
      </c>
      <c r="D8">
        <v>0</v>
      </c>
      <c r="E8">
        <v>2.08</v>
      </c>
      <c r="F8">
        <v>48.84</v>
      </c>
      <c r="G8">
        <v>33.69</v>
      </c>
      <c r="I8" s="15">
        <f t="shared" si="0"/>
        <v>20.826516001242265</v>
      </c>
      <c r="J8">
        <v>50</v>
      </c>
      <c r="K8">
        <f>_xlfn.STDEV.P(D25:G28)</f>
        <v>3.1537913691301775</v>
      </c>
      <c r="L8">
        <f t="shared" si="6"/>
        <v>23.183495532472421</v>
      </c>
      <c r="M8">
        <v>0.85</v>
      </c>
      <c r="N8" s="15">
        <f t="shared" si="1"/>
        <v>21.1525</v>
      </c>
      <c r="P8" s="6">
        <f>_xlfn.STDEV.P(D24:D28)</f>
        <v>2.0936991187847411</v>
      </c>
      <c r="Q8">
        <f t="shared" si="2"/>
        <v>29.15568693335068</v>
      </c>
      <c r="R8" s="6">
        <f>_xlfn.STDEV.P(E24:E28)</f>
        <v>0.35999999999999993</v>
      </c>
      <c r="S8">
        <f t="shared" si="3"/>
        <v>26.242772126604482</v>
      </c>
      <c r="T8" s="6">
        <f>_xlfn.STDEV.P(F24:F28)</f>
        <v>1.2328828005937962</v>
      </c>
      <c r="U8">
        <f t="shared" si="4"/>
        <v>11.543309750673782</v>
      </c>
      <c r="V8" s="6">
        <f>_xlfn.STDEV.P(G24:G28)</f>
        <v>0.95546009859124803</v>
      </c>
      <c r="W8">
        <f t="shared" si="5"/>
        <v>15.457489015576501</v>
      </c>
      <c r="AH8" t="s">
        <v>44</v>
      </c>
      <c r="AI8">
        <f>AVERAGE(L26,L62,L98,L134,L170,L206,L242)</f>
        <v>-1.2559782608695154E-2</v>
      </c>
      <c r="AJ8">
        <f>AVERAGE(L12,L48,L84,L120,L156,L192,L228)</f>
        <v>-8.7707815046940016E-2</v>
      </c>
      <c r="AK8">
        <f>AVERAGE(L26,L62,L98,L170,L206)</f>
        <v>5.612499999999996E-2</v>
      </c>
      <c r="AL8">
        <f>AVERAGE(L12,L48,L84,L156,L192)</f>
        <v>-0.13257886934401447</v>
      </c>
    </row>
    <row r="9" spans="1:38" x14ac:dyDescent="0.75">
      <c r="A9" s="1">
        <v>5</v>
      </c>
      <c r="B9">
        <v>5</v>
      </c>
      <c r="C9">
        <v>0</v>
      </c>
      <c r="D9">
        <v>0</v>
      </c>
      <c r="E9">
        <v>46.03</v>
      </c>
      <c r="F9">
        <v>52.2</v>
      </c>
      <c r="G9">
        <v>60.82</v>
      </c>
      <c r="I9">
        <f t="shared" si="0"/>
        <v>23.550199972611694</v>
      </c>
      <c r="J9">
        <v>100</v>
      </c>
      <c r="K9">
        <f>_xlfn.STDEV.P(D29:G33)</f>
        <v>4.7807113487429866</v>
      </c>
      <c r="L9">
        <f>AVERAGE((L8-L7), (L7-L6), (L6-L5), (L5-L4))</f>
        <v>-0.16892523740364762</v>
      </c>
      <c r="N9">
        <f t="shared" si="1"/>
        <v>39.762500000000003</v>
      </c>
      <c r="P9" s="6">
        <f>_xlfn.STDEV.P(D29:D33)</f>
        <v>0.38110366043899402</v>
      </c>
      <c r="R9" s="6">
        <f>_xlfn.STDEV.P(E29:E33)</f>
        <v>0.78587530817553886</v>
      </c>
      <c r="T9" s="6">
        <f>_xlfn.STDEV.P(F29:F33)</f>
        <v>1.3440238093129186</v>
      </c>
      <c r="V9" s="6">
        <f>_xlfn.STDEV.P(G29:G33)</f>
        <v>0.92760767569053681</v>
      </c>
      <c r="AH9" t="s">
        <v>29</v>
      </c>
      <c r="AI9">
        <f>_xlfn.STDEV.P(L26,L62,L98,L134,L170,L206,L242)</f>
        <v>0.14467598494836745</v>
      </c>
      <c r="AJ9">
        <f>_xlfn.STDEV.P(L12,L48,L84,L120,L156,L192,L228)</f>
        <v>0.10266847645670743</v>
      </c>
      <c r="AK9">
        <f>_xlfn.STDEV.P(L26,L62,L98,L170,L206)</f>
        <v>1.71084774307937E-2</v>
      </c>
      <c r="AL9">
        <f>_xlfn.STDEV.P(L12,L48,L84,L156,L192)</f>
        <v>8.7044424353138486E-2</v>
      </c>
    </row>
    <row r="10" spans="1:38" x14ac:dyDescent="0.75">
      <c r="A10" s="1">
        <v>6</v>
      </c>
      <c r="B10">
        <v>5</v>
      </c>
      <c r="C10">
        <v>0.2</v>
      </c>
      <c r="D10">
        <v>0</v>
      </c>
      <c r="E10">
        <v>42.37</v>
      </c>
      <c r="F10">
        <v>50.1</v>
      </c>
      <c r="G10">
        <v>59.77</v>
      </c>
      <c r="I10">
        <f t="shared" si="0"/>
        <v>22.822277493712143</v>
      </c>
      <c r="K10">
        <f>AVERAGE(K4:K9)</f>
        <v>10.538179079457448</v>
      </c>
      <c r="N10">
        <f t="shared" si="1"/>
        <v>38.06</v>
      </c>
      <c r="P10" s="6">
        <f>AVERAGE(P4:P9)</f>
        <v>3.2165522869713059</v>
      </c>
      <c r="Q10">
        <f>AVERAGE(Q4:Q8)</f>
        <v>29.594325148872247</v>
      </c>
      <c r="R10" s="6">
        <f>AVERAGE(R4:R9)</f>
        <v>1.1748659812992288</v>
      </c>
      <c r="S10">
        <f>AVERAGE(S4:S8)</f>
        <v>25.442584094433116</v>
      </c>
      <c r="T10" s="6">
        <f>AVERAGE(T4:T9)</f>
        <v>1.1016869340636279</v>
      </c>
      <c r="U10">
        <f>AVERAGE(U4:U8)</f>
        <v>12.060086459895526</v>
      </c>
      <c r="V10" s="6">
        <f>AVERAGE(V4:V9)</f>
        <v>1.2564747849873468</v>
      </c>
      <c r="W10">
        <f>AVERAGE(W4:W8)</f>
        <v>15.978278051887949</v>
      </c>
    </row>
    <row r="11" spans="1:38" x14ac:dyDescent="0.75">
      <c r="A11" s="1">
        <v>7</v>
      </c>
      <c r="B11">
        <v>5</v>
      </c>
      <c r="C11">
        <v>0.45</v>
      </c>
      <c r="D11">
        <v>0</v>
      </c>
      <c r="E11">
        <v>39.65</v>
      </c>
      <c r="F11">
        <v>49.3</v>
      </c>
      <c r="G11">
        <v>60.56</v>
      </c>
      <c r="I11">
        <f t="shared" si="0"/>
        <v>22.813461349606726</v>
      </c>
      <c r="N11">
        <f t="shared" si="1"/>
        <v>37.377499999999998</v>
      </c>
      <c r="P11" s="6">
        <f>_xlfn.STDEV.P(P4:P9)</f>
        <v>5.6959088872493648</v>
      </c>
      <c r="Q11">
        <f>_xlfn.STDEV.P(Q4:Q8)</f>
        <v>0.86735138627434283</v>
      </c>
      <c r="R11" s="6">
        <f>_xlfn.STDEV.P(R4:R9)</f>
        <v>0.6658943304452537</v>
      </c>
      <c r="S11">
        <f>_xlfn.STDEV.P(S4:S8)</f>
        <v>0.53048524739031311</v>
      </c>
      <c r="T11" s="6">
        <f>_xlfn.STDEV.P(T4:T9)</f>
        <v>0.14668071668361321</v>
      </c>
      <c r="U11">
        <f>_xlfn.STDEV.P(U4:U8)</f>
        <v>0.33966588462433939</v>
      </c>
      <c r="V11" s="6">
        <f>_xlfn.STDEV.P(V4:V9)</f>
        <v>0.43967918003661166</v>
      </c>
      <c r="W11">
        <f>_xlfn.STDEV.P(W4:W8)</f>
        <v>0.7533509930824418</v>
      </c>
    </row>
    <row r="12" spans="1:38" x14ac:dyDescent="0.75">
      <c r="A12" s="1">
        <v>8</v>
      </c>
      <c r="B12">
        <v>5</v>
      </c>
      <c r="C12">
        <v>0.65</v>
      </c>
      <c r="D12">
        <v>0</v>
      </c>
      <c r="E12">
        <v>40.590000000000003</v>
      </c>
      <c r="F12">
        <v>50.5</v>
      </c>
      <c r="G12">
        <v>60.98</v>
      </c>
      <c r="I12">
        <f t="shared" si="0"/>
        <v>23.103231781506242</v>
      </c>
      <c r="K12" cm="1">
        <f t="array" ref="K12">INDEX(LINEST(K4:K9),1)</f>
        <v>-4.1545821018112505</v>
      </c>
      <c r="L12" cm="1">
        <f t="array" ref="L12">INDEX(LINEST(L4:L8),1)</f>
        <v>-0.12601399128322618</v>
      </c>
      <c r="N12">
        <f t="shared" si="1"/>
        <v>38.017499999999998</v>
      </c>
      <c r="P12" s="6"/>
      <c r="R12" s="6"/>
      <c r="T12" s="6"/>
      <c r="V12" s="6"/>
    </row>
    <row r="13" spans="1:38" x14ac:dyDescent="0.75">
      <c r="A13" s="1">
        <v>9</v>
      </c>
      <c r="B13">
        <v>5</v>
      </c>
      <c r="C13">
        <v>0.85</v>
      </c>
      <c r="D13">
        <v>0</v>
      </c>
      <c r="E13">
        <v>39.79</v>
      </c>
      <c r="F13">
        <v>49.4</v>
      </c>
      <c r="G13">
        <v>62.38</v>
      </c>
      <c r="I13">
        <f t="shared" si="0"/>
        <v>23.299690314465558</v>
      </c>
      <c r="N13">
        <f t="shared" si="1"/>
        <v>37.892499999999998</v>
      </c>
      <c r="P13" s="6"/>
      <c r="R13" s="6"/>
      <c r="T13" s="6"/>
      <c r="V13" s="6"/>
      <c r="AA13" s="1" t="s">
        <v>1</v>
      </c>
      <c r="AB13" s="1" t="s">
        <v>2</v>
      </c>
      <c r="AC13" s="1" t="s">
        <v>21</v>
      </c>
      <c r="AD13" s="1" t="s">
        <v>22</v>
      </c>
      <c r="AE13" s="1" t="s">
        <v>23</v>
      </c>
      <c r="AF13" s="1" t="s">
        <v>24</v>
      </c>
    </row>
    <row r="14" spans="1:38" x14ac:dyDescent="0.75">
      <c r="A14" s="1">
        <v>10</v>
      </c>
      <c r="B14">
        <v>10</v>
      </c>
      <c r="C14">
        <v>0</v>
      </c>
      <c r="D14">
        <v>28.57</v>
      </c>
      <c r="E14">
        <v>49.9</v>
      </c>
      <c r="F14">
        <v>48.1</v>
      </c>
      <c r="G14">
        <v>42.53</v>
      </c>
      <c r="I14">
        <f t="shared" si="0"/>
        <v>8.3660519362480841</v>
      </c>
      <c r="N14">
        <f t="shared" si="1"/>
        <v>42.274999999999999</v>
      </c>
      <c r="P14" s="6"/>
      <c r="R14" s="6"/>
      <c r="T14" s="6"/>
      <c r="V14" s="6"/>
      <c r="Z14" s="1">
        <v>0</v>
      </c>
      <c r="AA14">
        <v>2</v>
      </c>
      <c r="AB14">
        <v>0</v>
      </c>
      <c r="AC14">
        <f>AVERAGE(D4,D40,D76,D112,D148,D184,D220)</f>
        <v>35.517142857142865</v>
      </c>
      <c r="AD14">
        <f t="shared" ref="AD14:AF29" si="8">AVERAGE(E4,E40,E76,E112,E148,E184,E220)</f>
        <v>35.935714285714283</v>
      </c>
      <c r="AE14">
        <f t="shared" si="8"/>
        <v>43.307142857142857</v>
      </c>
      <c r="AF14">
        <f t="shared" si="8"/>
        <v>39.288571428571423</v>
      </c>
    </row>
    <row r="15" spans="1:38" x14ac:dyDescent="0.75">
      <c r="A15" s="1">
        <v>11</v>
      </c>
      <c r="B15">
        <v>10</v>
      </c>
      <c r="C15">
        <v>0.2</v>
      </c>
      <c r="D15">
        <v>70</v>
      </c>
      <c r="E15">
        <v>51.01</v>
      </c>
      <c r="F15">
        <v>50.2</v>
      </c>
      <c r="G15">
        <v>45.53</v>
      </c>
      <c r="I15">
        <f t="shared" si="0"/>
        <v>9.3672848253910175</v>
      </c>
      <c r="K15" t="s">
        <v>26</v>
      </c>
      <c r="L15" t="s">
        <v>27</v>
      </c>
      <c r="N15">
        <f t="shared" si="1"/>
        <v>54.184999999999995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1">
        <v>1</v>
      </c>
      <c r="AA15">
        <v>2</v>
      </c>
      <c r="AB15">
        <v>0.2</v>
      </c>
      <c r="AC15">
        <f t="shared" ref="AC15:AF43" si="9">AVERAGE(D5,D41,D77,D113,D149,D185,D221)</f>
        <v>35.627142857142857</v>
      </c>
      <c r="AD15">
        <f t="shared" si="8"/>
        <v>35.015714285714289</v>
      </c>
      <c r="AE15">
        <f t="shared" si="8"/>
        <v>42.68</v>
      </c>
      <c r="AF15">
        <f t="shared" si="8"/>
        <v>39.241428571428571</v>
      </c>
    </row>
    <row r="16" spans="1:38" x14ac:dyDescent="0.75">
      <c r="A16" s="1">
        <v>12</v>
      </c>
      <c r="B16">
        <v>10</v>
      </c>
      <c r="C16">
        <v>0.45</v>
      </c>
      <c r="D16">
        <v>30</v>
      </c>
      <c r="E16">
        <v>51.55</v>
      </c>
      <c r="F16">
        <v>51</v>
      </c>
      <c r="G16">
        <v>46.44</v>
      </c>
      <c r="I16">
        <f t="shared" si="0"/>
        <v>8.7424406632244214</v>
      </c>
      <c r="J16">
        <v>2</v>
      </c>
      <c r="K16">
        <f>AVERAGE(D4:G8)</f>
        <v>21.542999999999999</v>
      </c>
      <c r="L16">
        <f>AVERAGE(D4:G4,D9:G9,D14:G14,D19:G19,D24:G24,D29:G29)</f>
        <v>52.073749999999997</v>
      </c>
      <c r="M16">
        <v>0</v>
      </c>
      <c r="N16">
        <f t="shared" si="1"/>
        <v>44.747500000000002</v>
      </c>
      <c r="P16" s="6">
        <f>AVERAGE(D4:D8)</f>
        <v>0</v>
      </c>
      <c r="Q16">
        <f>AVERAGE(D4,D9,D14,D19,D24,D29)</f>
        <v>36.45333333333334</v>
      </c>
      <c r="R16" s="6">
        <f>AVERAGE(E4:E8)</f>
        <v>3.556</v>
      </c>
      <c r="S16">
        <f>AVERAGE(E4,E9,E14,E19,E24,E29)</f>
        <v>52.464999999999996</v>
      </c>
      <c r="T16" s="6">
        <f>AVERAGE(F4:F8)</f>
        <v>50.037999999999997</v>
      </c>
      <c r="U16">
        <f>AVERAGE(F4,F9,F14,F19,F24,F29)</f>
        <v>61.216666666666669</v>
      </c>
      <c r="V16" s="6">
        <f>AVERAGE(G4:G8)</f>
        <v>32.577999999999996</v>
      </c>
      <c r="W16">
        <f>AVERAGE(G4,G9,G14,G19,G24,G29)</f>
        <v>58.160000000000004</v>
      </c>
      <c r="Z16" s="1">
        <v>2</v>
      </c>
      <c r="AA16">
        <v>2</v>
      </c>
      <c r="AB16">
        <v>0.45</v>
      </c>
      <c r="AC16">
        <f t="shared" si="9"/>
        <v>35.92285714285714</v>
      </c>
      <c r="AD16">
        <f t="shared" si="8"/>
        <v>34.591428571428565</v>
      </c>
      <c r="AE16">
        <f t="shared" si="8"/>
        <v>41.910000000000004</v>
      </c>
      <c r="AF16">
        <f t="shared" si="8"/>
        <v>42.034285714285716</v>
      </c>
    </row>
    <row r="17" spans="1:32" x14ac:dyDescent="0.75">
      <c r="A17" s="1">
        <v>13</v>
      </c>
      <c r="B17">
        <v>10</v>
      </c>
      <c r="C17">
        <v>0.65</v>
      </c>
      <c r="D17">
        <v>40</v>
      </c>
      <c r="E17">
        <v>50.4</v>
      </c>
      <c r="F17">
        <v>50</v>
      </c>
      <c r="G17">
        <v>45.27</v>
      </c>
      <c r="I17">
        <f t="shared" si="0"/>
        <v>4.2188764795855302</v>
      </c>
      <c r="J17">
        <v>5</v>
      </c>
      <c r="K17">
        <f>AVERAGE(D9:G13)</f>
        <v>38.221999999999994</v>
      </c>
      <c r="L17">
        <f t="shared" ref="L17:L20" si="10">AVERAGE(D5:G5,D10:G10,D15:G15,D20:G20,D25:G25,D30:G30)</f>
        <v>53.437916666666666</v>
      </c>
      <c r="M17">
        <v>0.2</v>
      </c>
      <c r="N17">
        <f t="shared" si="1"/>
        <v>46.417500000000004</v>
      </c>
      <c r="P17" s="6">
        <f>AVERAGE(D9:D13)</f>
        <v>0</v>
      </c>
      <c r="Q17">
        <f t="shared" ref="Q17:Q20" si="11">AVERAGE(D5,D10,D15,D20,D25,D30)</f>
        <v>43.501666666666665</v>
      </c>
      <c r="R17" s="6">
        <f>AVERAGE(E9:E13)</f>
        <v>41.686</v>
      </c>
      <c r="S17">
        <f t="shared" ref="S17:S20" si="12">AVERAGE(E5,E10,E15,E20,E25,E30)</f>
        <v>51.884999999999998</v>
      </c>
      <c r="T17" s="6">
        <f>AVERAGE(F9:F13)</f>
        <v>50.300000000000004</v>
      </c>
      <c r="U17">
        <f t="shared" ref="U17:U20" si="13">AVERAGE(F5,F10,F15,F20,F25,F30)</f>
        <v>60.6</v>
      </c>
      <c r="V17" s="6">
        <f>AVERAGE(G9:G13)</f>
        <v>60.902000000000001</v>
      </c>
      <c r="W17">
        <f t="shared" ref="W17:W20" si="14">AVERAGE(G5,G10,G15,G20,G25,G30)</f>
        <v>57.765000000000008</v>
      </c>
      <c r="Z17" s="1">
        <v>3</v>
      </c>
      <c r="AA17">
        <v>2</v>
      </c>
      <c r="AB17">
        <v>0.65</v>
      </c>
      <c r="AC17">
        <f t="shared" si="9"/>
        <v>36.638571428571424</v>
      </c>
      <c r="AD17">
        <f t="shared" si="8"/>
        <v>34.97</v>
      </c>
      <c r="AE17">
        <f t="shared" si="8"/>
        <v>42.10857142857143</v>
      </c>
      <c r="AF17">
        <f t="shared" si="8"/>
        <v>39.449999999999996</v>
      </c>
    </row>
    <row r="18" spans="1:32" x14ac:dyDescent="0.75">
      <c r="A18" s="1">
        <v>14</v>
      </c>
      <c r="B18">
        <v>10</v>
      </c>
      <c r="C18">
        <v>0.85</v>
      </c>
      <c r="D18">
        <v>55.56</v>
      </c>
      <c r="E18">
        <v>51.71</v>
      </c>
      <c r="F18">
        <v>50.9</v>
      </c>
      <c r="G18">
        <v>45.45</v>
      </c>
      <c r="I18">
        <f t="shared" si="0"/>
        <v>3.6081193162089304</v>
      </c>
      <c r="J18">
        <v>10</v>
      </c>
      <c r="K18">
        <f>AVERAGE(D14:G18)</f>
        <v>47.70600000000001</v>
      </c>
      <c r="L18">
        <f t="shared" si="10"/>
        <v>51.850416666666668</v>
      </c>
      <c r="M18">
        <v>0.45</v>
      </c>
      <c r="N18">
        <f t="shared" si="1"/>
        <v>50.905000000000001</v>
      </c>
      <c r="P18" s="6">
        <f>AVERAGE(D14:D18)</f>
        <v>44.826000000000001</v>
      </c>
      <c r="Q18">
        <f t="shared" si="11"/>
        <v>37.716666666666669</v>
      </c>
      <c r="R18" s="6">
        <f>AVERAGE(E14:E18)</f>
        <v>50.914000000000001</v>
      </c>
      <c r="S18">
        <f t="shared" si="12"/>
        <v>51.37166666666667</v>
      </c>
      <c r="T18" s="6">
        <f>AVERAGE(F14:F18)</f>
        <v>50.040000000000006</v>
      </c>
      <c r="U18">
        <f t="shared" si="13"/>
        <v>60.366666666666674</v>
      </c>
      <c r="V18" s="6">
        <f>AVERAGE(G14:G18)</f>
        <v>45.044000000000004</v>
      </c>
      <c r="W18">
        <f t="shared" si="14"/>
        <v>57.946666666666665</v>
      </c>
      <c r="Z18" s="1">
        <v>4</v>
      </c>
      <c r="AA18">
        <v>2</v>
      </c>
      <c r="AB18">
        <v>0.85</v>
      </c>
      <c r="AC18">
        <f t="shared" si="9"/>
        <v>35.515714285714282</v>
      </c>
      <c r="AD18">
        <f t="shared" si="8"/>
        <v>34.262857142857136</v>
      </c>
      <c r="AE18">
        <f t="shared" si="8"/>
        <v>42.032857142857146</v>
      </c>
      <c r="AF18">
        <f t="shared" si="8"/>
        <v>40.612857142857138</v>
      </c>
    </row>
    <row r="19" spans="1:32" x14ac:dyDescent="0.75">
      <c r="A19" s="1">
        <v>15</v>
      </c>
      <c r="B19">
        <v>20</v>
      </c>
      <c r="C19">
        <v>0</v>
      </c>
      <c r="D19">
        <v>53.36</v>
      </c>
      <c r="E19">
        <v>59.4</v>
      </c>
      <c r="F19">
        <v>60</v>
      </c>
      <c r="G19">
        <v>61.39</v>
      </c>
      <c r="I19">
        <f t="shared" si="0"/>
        <v>3.0751453217693636</v>
      </c>
      <c r="J19">
        <v>20</v>
      </c>
      <c r="K19">
        <f>AVERAGE(D19:G23)</f>
        <v>59.039000000000001</v>
      </c>
      <c r="L19">
        <f t="shared" si="10"/>
        <v>52.767916666666672</v>
      </c>
      <c r="M19">
        <v>0.65</v>
      </c>
      <c r="N19">
        <f t="shared" si="1"/>
        <v>58.537499999999994</v>
      </c>
      <c r="P19" s="6">
        <f>AVERAGE(D19:D23)</f>
        <v>54.79</v>
      </c>
      <c r="Q19">
        <f t="shared" si="11"/>
        <v>38.395000000000003</v>
      </c>
      <c r="R19" s="6">
        <f>AVERAGE(E19:E23)</f>
        <v>61.260000000000005</v>
      </c>
      <c r="S19">
        <f t="shared" si="12"/>
        <v>52.311666666666667</v>
      </c>
      <c r="T19" s="6">
        <f>AVERAGE(F19:F23)</f>
        <v>60.660000000000004</v>
      </c>
      <c r="U19">
        <f t="shared" si="13"/>
        <v>61.241666666666674</v>
      </c>
      <c r="V19" s="6">
        <f>AVERAGE(G19:G23)</f>
        <v>59.446000000000005</v>
      </c>
      <c r="W19">
        <f t="shared" si="14"/>
        <v>59.123333333333335</v>
      </c>
      <c r="Z19" s="1">
        <v>5</v>
      </c>
      <c r="AA19">
        <v>5</v>
      </c>
      <c r="AB19">
        <v>0</v>
      </c>
      <c r="AC19">
        <f t="shared" si="9"/>
        <v>42.614285714285714</v>
      </c>
      <c r="AD19">
        <f t="shared" si="8"/>
        <v>50.154285714285706</v>
      </c>
      <c r="AE19">
        <f t="shared" si="8"/>
        <v>52.588571428571427</v>
      </c>
      <c r="AF19">
        <f t="shared" si="8"/>
        <v>52.918571428571433</v>
      </c>
    </row>
    <row r="20" spans="1:32" x14ac:dyDescent="0.75">
      <c r="A20" s="1">
        <v>16</v>
      </c>
      <c r="B20">
        <v>20</v>
      </c>
      <c r="C20">
        <v>0.2</v>
      </c>
      <c r="D20">
        <v>54.8</v>
      </c>
      <c r="E20">
        <v>61.4</v>
      </c>
      <c r="F20">
        <v>59.9</v>
      </c>
      <c r="G20">
        <v>56.79</v>
      </c>
      <c r="I20">
        <f t="shared" si="0"/>
        <v>2.5824443362829723</v>
      </c>
      <c r="J20">
        <v>50</v>
      </c>
      <c r="K20">
        <f>AVERAGE(D24:G28)</f>
        <v>70.116499999999988</v>
      </c>
      <c r="L20">
        <f t="shared" si="10"/>
        <v>52.756249999999987</v>
      </c>
      <c r="M20">
        <v>0.85</v>
      </c>
      <c r="N20">
        <f t="shared" si="1"/>
        <v>58.222499999999997</v>
      </c>
      <c r="P20" s="6">
        <f>AVERAGE(D24:D28)</f>
        <v>65.39200000000001</v>
      </c>
      <c r="Q20">
        <f t="shared" si="11"/>
        <v>40.531666666666666</v>
      </c>
      <c r="R20" s="6">
        <f>AVERAGE(E24:E28)</f>
        <v>71.320000000000007</v>
      </c>
      <c r="S20">
        <f t="shared" si="12"/>
        <v>51.763333333333328</v>
      </c>
      <c r="T20" s="6">
        <f>AVERAGE(F24:F28)</f>
        <v>73.099999999999994</v>
      </c>
      <c r="U20">
        <f t="shared" si="13"/>
        <v>60.139999999999993</v>
      </c>
      <c r="V20" s="6">
        <f>AVERAGE(G24:G28)</f>
        <v>70.653999999999996</v>
      </c>
      <c r="W20">
        <f t="shared" si="14"/>
        <v>58.589999999999996</v>
      </c>
      <c r="Z20" s="1">
        <v>6</v>
      </c>
      <c r="AA20">
        <v>5</v>
      </c>
      <c r="AB20">
        <v>0.2</v>
      </c>
      <c r="AC20">
        <f t="shared" si="9"/>
        <v>42.458571428571425</v>
      </c>
      <c r="AD20">
        <f t="shared" si="8"/>
        <v>48.364285714285707</v>
      </c>
      <c r="AE20">
        <f t="shared" si="8"/>
        <v>51.09142857142858</v>
      </c>
      <c r="AF20">
        <f t="shared" si="8"/>
        <v>52.738571428571426</v>
      </c>
    </row>
    <row r="21" spans="1:32" x14ac:dyDescent="0.75">
      <c r="A21" s="1">
        <v>17</v>
      </c>
      <c r="B21">
        <v>20</v>
      </c>
      <c r="C21">
        <v>0.45</v>
      </c>
      <c r="D21">
        <v>56.32</v>
      </c>
      <c r="E21">
        <v>59.9</v>
      </c>
      <c r="F21">
        <v>59.9</v>
      </c>
      <c r="G21">
        <v>57.21</v>
      </c>
      <c r="I21">
        <f t="shared" si="0"/>
        <v>1.5987710123716896</v>
      </c>
      <c r="J21">
        <v>100</v>
      </c>
      <c r="K21">
        <f>AVERAGE(D29:G33)</f>
        <v>78.836999999999989</v>
      </c>
      <c r="L21">
        <f>AVERAGE((L20-L19), (L19-L18), (L18-L17), (L17-L16))</f>
        <v>0.17062499999999758</v>
      </c>
      <c r="N21">
        <f t="shared" si="1"/>
        <v>58.332500000000003</v>
      </c>
      <c r="P21" s="6">
        <f>AVERAGE(D29:D33)</f>
        <v>70.91</v>
      </c>
      <c r="R21" s="6">
        <f>AVERAGE(E29:E33)</f>
        <v>83.02000000000001</v>
      </c>
      <c r="T21" s="6">
        <f>AVERAGE(F29:F33)</f>
        <v>80.14</v>
      </c>
      <c r="V21" s="6">
        <f>AVERAGE(G29:G33)</f>
        <v>81.277999999999992</v>
      </c>
      <c r="Z21" s="1">
        <v>7</v>
      </c>
      <c r="AA21">
        <v>5</v>
      </c>
      <c r="AB21">
        <v>0.45</v>
      </c>
      <c r="AC21">
        <f t="shared" si="9"/>
        <v>43.495714285714293</v>
      </c>
      <c r="AD21">
        <f t="shared" si="8"/>
        <v>49.118571428571435</v>
      </c>
      <c r="AE21">
        <f t="shared" si="8"/>
        <v>50.230000000000004</v>
      </c>
      <c r="AF21">
        <f t="shared" si="8"/>
        <v>52.677142857142861</v>
      </c>
    </row>
    <row r="22" spans="1:32" x14ac:dyDescent="0.75">
      <c r="A22" s="1">
        <v>18</v>
      </c>
      <c r="B22">
        <v>20</v>
      </c>
      <c r="C22">
        <v>0.65</v>
      </c>
      <c r="D22">
        <v>55.15</v>
      </c>
      <c r="E22">
        <v>63.8</v>
      </c>
      <c r="F22">
        <v>61.7</v>
      </c>
      <c r="G22">
        <v>62.09</v>
      </c>
      <c r="I22">
        <f t="shared" si="0"/>
        <v>3.291796621907253</v>
      </c>
      <c r="K22">
        <f>AVERAGE(K16:K21)</f>
        <v>52.577249999999992</v>
      </c>
      <c r="N22">
        <f t="shared" si="1"/>
        <v>60.684999999999995</v>
      </c>
      <c r="P22" s="6">
        <f>AVERAGE(P16:P21)</f>
        <v>39.31966666666667</v>
      </c>
      <c r="Q22">
        <f>AVERAGE(Q16:Q20)</f>
        <v>39.31966666666667</v>
      </c>
      <c r="R22" s="6">
        <f>AVERAGE(R16:R21)</f>
        <v>51.959333333333326</v>
      </c>
      <c r="S22">
        <f>AVERAGE(S16:S20)</f>
        <v>51.959333333333333</v>
      </c>
      <c r="T22" s="6">
        <f>AVERAGE(T16:T21)</f>
        <v>60.712999999999994</v>
      </c>
      <c r="U22">
        <f>AVERAGE(U16:U20)</f>
        <v>60.713000000000001</v>
      </c>
      <c r="V22" s="6">
        <f>AVERAGE(V16:V21)</f>
        <v>58.317000000000007</v>
      </c>
      <c r="W22">
        <f>AVERAGE(W16:W20)</f>
        <v>58.316999999999993</v>
      </c>
      <c r="Z22" s="1">
        <v>8</v>
      </c>
      <c r="AA22">
        <v>5</v>
      </c>
      <c r="AB22">
        <v>0.65</v>
      </c>
      <c r="AC22">
        <f t="shared" si="9"/>
        <v>42.47428571428572</v>
      </c>
      <c r="AD22">
        <f t="shared" si="8"/>
        <v>49.294285714285714</v>
      </c>
      <c r="AE22">
        <f t="shared" si="8"/>
        <v>50.432857142857145</v>
      </c>
      <c r="AF22">
        <f t="shared" si="8"/>
        <v>53.627142857142864</v>
      </c>
    </row>
    <row r="23" spans="1:32" x14ac:dyDescent="0.75">
      <c r="A23" s="1">
        <v>19</v>
      </c>
      <c r="B23">
        <v>20</v>
      </c>
      <c r="C23">
        <v>0.85</v>
      </c>
      <c r="D23">
        <v>54.32</v>
      </c>
      <c r="E23">
        <v>61.8</v>
      </c>
      <c r="F23">
        <v>61.8</v>
      </c>
      <c r="G23">
        <v>59.75</v>
      </c>
      <c r="I23">
        <f t="shared" si="0"/>
        <v>3.0597252736152623</v>
      </c>
      <c r="N23">
        <f t="shared" si="1"/>
        <v>59.417500000000004</v>
      </c>
      <c r="P23" s="6">
        <f>_xlfn.STDEV.P(P16:P21)</f>
        <v>28.981140474836778</v>
      </c>
      <c r="Q23">
        <f>_xlfn.STDEV.P(Q16:Q20)</f>
        <v>2.4738048517303119</v>
      </c>
      <c r="R23" s="6">
        <f>_xlfn.STDEV.P(R16:R21)</f>
        <v>25.415282821343748</v>
      </c>
      <c r="S23">
        <f>_xlfn.STDEV.P(S16:S20)</f>
        <v>0.39220686151853756</v>
      </c>
      <c r="T23" s="6">
        <f>_xlfn.STDEV.P(T16:T21)</f>
        <v>12.021841442419198</v>
      </c>
      <c r="U23">
        <f>_xlfn.STDEV.P(U16:U20)</f>
        <v>0.44591778016431349</v>
      </c>
      <c r="V23" s="6">
        <f>_xlfn.STDEV.P(V16:V21)</f>
        <v>15.948012446696891</v>
      </c>
      <c r="W23">
        <f>_xlfn.STDEV.P(W16:W20)</f>
        <v>0.48809880602644667</v>
      </c>
      <c r="Z23" s="1">
        <v>9</v>
      </c>
      <c r="AA23">
        <v>5</v>
      </c>
      <c r="AB23">
        <v>0.85</v>
      </c>
      <c r="AC23">
        <f t="shared" si="9"/>
        <v>42.809999999999995</v>
      </c>
      <c r="AD23">
        <f t="shared" si="8"/>
        <v>49.01285714285715</v>
      </c>
      <c r="AE23">
        <f t="shared" si="8"/>
        <v>49.655714285714289</v>
      </c>
      <c r="AF23">
        <f t="shared" si="8"/>
        <v>53.908571428571427</v>
      </c>
    </row>
    <row r="24" spans="1:32" x14ac:dyDescent="0.75">
      <c r="A24" s="1">
        <v>20</v>
      </c>
      <c r="B24">
        <v>50</v>
      </c>
      <c r="C24">
        <v>0</v>
      </c>
      <c r="D24">
        <v>65.84</v>
      </c>
      <c r="E24">
        <v>71.099999999999994</v>
      </c>
      <c r="F24">
        <v>74.5</v>
      </c>
      <c r="G24">
        <v>71.37</v>
      </c>
      <c r="I24">
        <f t="shared" si="0"/>
        <v>3.1091990528108666</v>
      </c>
      <c r="N24">
        <f t="shared" si="1"/>
        <v>70.702500000000001</v>
      </c>
      <c r="P24" s="6"/>
      <c r="R24" s="6"/>
      <c r="T24" s="6"/>
      <c r="V24" s="6"/>
      <c r="Z24" s="1">
        <v>10</v>
      </c>
      <c r="AA24">
        <v>10</v>
      </c>
      <c r="AB24">
        <v>0</v>
      </c>
      <c r="AC24">
        <f t="shared" si="9"/>
        <v>43.071428571428569</v>
      </c>
      <c r="AD24">
        <f t="shared" si="8"/>
        <v>49.318571428571424</v>
      </c>
      <c r="AE24">
        <f t="shared" si="8"/>
        <v>48.554285714285712</v>
      </c>
      <c r="AF24">
        <f t="shared" si="8"/>
        <v>47.234285714285711</v>
      </c>
    </row>
    <row r="25" spans="1:32" x14ac:dyDescent="0.75">
      <c r="A25" s="1">
        <v>21</v>
      </c>
      <c r="B25">
        <v>50</v>
      </c>
      <c r="C25">
        <v>0.2</v>
      </c>
      <c r="D25">
        <v>65.95</v>
      </c>
      <c r="E25">
        <v>71.7</v>
      </c>
      <c r="F25">
        <v>74.3</v>
      </c>
      <c r="G25">
        <v>70.36</v>
      </c>
      <c r="I25">
        <f t="shared" si="0"/>
        <v>3.0239905340460291</v>
      </c>
      <c r="N25">
        <f t="shared" si="1"/>
        <v>70.577500000000001</v>
      </c>
      <c r="P25" s="6" cm="1">
        <f t="array" ref="P25">INDEX(LINEST(P16:P21), 1)</f>
        <v>16.019714285714283</v>
      </c>
      <c r="Q25" s="6" cm="1">
        <f t="array" ref="Q25">INDEX(LINEST(Q16:Q20), 1)</f>
        <v>0.30499999999999905</v>
      </c>
      <c r="R25" s="6" cm="1">
        <f t="array" ref="R25">INDEX(LINEST(R16:R21), 1)</f>
        <v>14.187657142857148</v>
      </c>
      <c r="S25" s="6" cm="1">
        <f t="array" ref="S25">INDEX(LINEST(S16:S20), 1)</f>
        <v>-9.7666666666666652E-2</v>
      </c>
      <c r="T25" s="6" cm="1">
        <f t="array" ref="T25">INDEX(LINEST(T16:T21), 1)</f>
        <v>6.5580000000000007</v>
      </c>
      <c r="U25" s="6" cm="1">
        <f t="array" ref="U25">INDEX(LINEST(U16:U20), 1)</f>
        <v>-0.1511666666666677</v>
      </c>
      <c r="V25" s="6" cm="1">
        <f t="array" ref="V25">INDEX(LINEST(V16:V21), 1)</f>
        <v>8.2045142857142856</v>
      </c>
      <c r="W25" s="6" cm="1">
        <f t="array" ref="W25">INDEX(LINEST(W16:W20), 1)</f>
        <v>0.22183333333333125</v>
      </c>
      <c r="Z25" s="1">
        <v>11</v>
      </c>
      <c r="AA25">
        <v>10</v>
      </c>
      <c r="AB25">
        <v>0.2</v>
      </c>
      <c r="AC25">
        <f t="shared" si="9"/>
        <v>50.444285714285719</v>
      </c>
      <c r="AD25">
        <f t="shared" si="8"/>
        <v>51.062857142857148</v>
      </c>
      <c r="AE25">
        <f t="shared" si="8"/>
        <v>50.535714285714285</v>
      </c>
      <c r="AF25">
        <f t="shared" si="8"/>
        <v>48.837142857142858</v>
      </c>
    </row>
    <row r="26" spans="1:32" x14ac:dyDescent="0.75">
      <c r="A26" s="1">
        <v>22</v>
      </c>
      <c r="B26">
        <v>50</v>
      </c>
      <c r="C26">
        <v>0.45</v>
      </c>
      <c r="D26">
        <v>68.72</v>
      </c>
      <c r="E26">
        <v>71.8</v>
      </c>
      <c r="F26">
        <v>72.900000000000006</v>
      </c>
      <c r="G26">
        <v>71.349999999999994</v>
      </c>
      <c r="I26">
        <f t="shared" si="0"/>
        <v>1.5348188003800334</v>
      </c>
      <c r="K26" cm="1">
        <f t="array" ref="K26">INDEX(LINEST(K16:K21),1)</f>
        <v>11.242471428571427</v>
      </c>
      <c r="L26" s="15" cm="1">
        <f t="array" ref="L26">INDEX(LINEST(L16:L20),1)</f>
        <v>6.9499999999998605E-2</v>
      </c>
      <c r="N26">
        <f t="shared" si="1"/>
        <v>71.192499999999995</v>
      </c>
      <c r="Z26" s="1">
        <v>12</v>
      </c>
      <c r="AA26">
        <v>10</v>
      </c>
      <c r="AB26">
        <v>0.45</v>
      </c>
      <c r="AC26">
        <f t="shared" si="9"/>
        <v>45.261428571428567</v>
      </c>
      <c r="AD26">
        <f t="shared" si="8"/>
        <v>51.179999999999993</v>
      </c>
      <c r="AE26">
        <f t="shared" si="8"/>
        <v>51.050000000000004</v>
      </c>
      <c r="AF26">
        <f t="shared" si="8"/>
        <v>49.26428571428572</v>
      </c>
    </row>
    <row r="27" spans="1:32" x14ac:dyDescent="0.75">
      <c r="A27" s="1">
        <v>23</v>
      </c>
      <c r="B27">
        <v>50</v>
      </c>
      <c r="C27">
        <v>0.65</v>
      </c>
      <c r="D27">
        <v>63.91</v>
      </c>
      <c r="E27">
        <v>70.900000000000006</v>
      </c>
      <c r="F27">
        <v>72.7</v>
      </c>
      <c r="G27">
        <v>71.290000000000006</v>
      </c>
      <c r="I27">
        <f t="shared" si="0"/>
        <v>3.4092594503792202</v>
      </c>
      <c r="N27">
        <f t="shared" si="1"/>
        <v>69.7</v>
      </c>
      <c r="Z27" s="1">
        <v>13</v>
      </c>
      <c r="AA27">
        <v>10</v>
      </c>
      <c r="AB27">
        <v>0.65</v>
      </c>
      <c r="AC27">
        <f t="shared" si="9"/>
        <v>45.424285714285709</v>
      </c>
      <c r="AD27">
        <f t="shared" si="8"/>
        <v>52.32714285714286</v>
      </c>
      <c r="AE27">
        <f t="shared" si="8"/>
        <v>49.792857142857144</v>
      </c>
      <c r="AF27">
        <f t="shared" si="8"/>
        <v>48.132857142857134</v>
      </c>
    </row>
    <row r="28" spans="1:32" x14ac:dyDescent="0.75">
      <c r="A28" s="1">
        <v>24</v>
      </c>
      <c r="B28">
        <v>50</v>
      </c>
      <c r="C28">
        <v>0.85</v>
      </c>
      <c r="D28">
        <v>62.54</v>
      </c>
      <c r="E28">
        <v>71.099999999999994</v>
      </c>
      <c r="F28">
        <v>71.099999999999994</v>
      </c>
      <c r="G28">
        <v>68.900000000000006</v>
      </c>
      <c r="I28">
        <f t="shared" si="0"/>
        <v>3.5060376495411436</v>
      </c>
      <c r="N28">
        <f t="shared" si="1"/>
        <v>68.41</v>
      </c>
      <c r="Z28" s="1">
        <v>14</v>
      </c>
      <c r="AA28">
        <v>10</v>
      </c>
      <c r="AB28">
        <v>0.85</v>
      </c>
      <c r="AC28">
        <f t="shared" si="9"/>
        <v>48.257142857142853</v>
      </c>
      <c r="AD28">
        <f t="shared" si="8"/>
        <v>50.667142857142856</v>
      </c>
      <c r="AE28">
        <f t="shared" si="8"/>
        <v>50.672857142857147</v>
      </c>
      <c r="AF28">
        <f t="shared" si="8"/>
        <v>49.208571428571432</v>
      </c>
    </row>
    <row r="29" spans="1:32" x14ac:dyDescent="0.75">
      <c r="A29" s="1">
        <v>25</v>
      </c>
      <c r="B29">
        <v>100</v>
      </c>
      <c r="C29">
        <v>0</v>
      </c>
      <c r="D29">
        <v>70.95</v>
      </c>
      <c r="E29">
        <v>83.6</v>
      </c>
      <c r="F29">
        <v>80.7</v>
      </c>
      <c r="G29">
        <v>82.73</v>
      </c>
      <c r="I29">
        <f t="shared" si="0"/>
        <v>5.0444350526099537</v>
      </c>
      <c r="N29">
        <f t="shared" si="1"/>
        <v>79.495000000000005</v>
      </c>
      <c r="Z29" s="1">
        <v>15</v>
      </c>
      <c r="AA29">
        <v>20</v>
      </c>
      <c r="AB29">
        <v>0</v>
      </c>
      <c r="AC29">
        <f t="shared" si="9"/>
        <v>50.83</v>
      </c>
      <c r="AD29">
        <f t="shared" si="8"/>
        <v>56.104285714285709</v>
      </c>
      <c r="AE29">
        <f t="shared" si="8"/>
        <v>60.875714285714288</v>
      </c>
      <c r="AF29">
        <f t="shared" si="8"/>
        <v>57.961428571428563</v>
      </c>
    </row>
    <row r="30" spans="1:32" x14ac:dyDescent="0.75">
      <c r="A30" s="1">
        <v>26</v>
      </c>
      <c r="B30">
        <v>100</v>
      </c>
      <c r="C30">
        <v>0.2</v>
      </c>
      <c r="D30">
        <v>70.260000000000005</v>
      </c>
      <c r="E30">
        <v>81.8</v>
      </c>
      <c r="F30">
        <v>78.8</v>
      </c>
      <c r="G30">
        <v>80.67</v>
      </c>
      <c r="I30">
        <f t="shared" si="0"/>
        <v>4.5293839260985562</v>
      </c>
      <c r="N30">
        <f t="shared" si="1"/>
        <v>77.882500000000007</v>
      </c>
      <c r="Z30" s="1">
        <v>16</v>
      </c>
      <c r="AA30">
        <v>20</v>
      </c>
      <c r="AB30">
        <v>0.2</v>
      </c>
      <c r="AC30">
        <f t="shared" si="9"/>
        <v>52.531428571428577</v>
      </c>
      <c r="AD30">
        <f t="shared" si="9"/>
        <v>56.705714285714286</v>
      </c>
      <c r="AE30">
        <f t="shared" si="9"/>
        <v>60.715714285714284</v>
      </c>
      <c r="AF30">
        <f t="shared" si="9"/>
        <v>55.848571428571439</v>
      </c>
    </row>
    <row r="31" spans="1:32" x14ac:dyDescent="0.75">
      <c r="A31" s="1">
        <v>27</v>
      </c>
      <c r="B31">
        <v>100</v>
      </c>
      <c r="C31">
        <v>0.45</v>
      </c>
      <c r="D31">
        <v>71.260000000000005</v>
      </c>
      <c r="E31">
        <v>82.8</v>
      </c>
      <c r="F31">
        <v>80</v>
      </c>
      <c r="G31">
        <v>79.98</v>
      </c>
      <c r="I31">
        <f t="shared" si="0"/>
        <v>4.3401497670011322</v>
      </c>
      <c r="N31">
        <f t="shared" si="1"/>
        <v>78.510000000000005</v>
      </c>
      <c r="Z31" s="1">
        <v>17</v>
      </c>
      <c r="AA31">
        <v>20</v>
      </c>
      <c r="AB31">
        <v>0.45</v>
      </c>
      <c r="AC31">
        <f t="shared" si="9"/>
        <v>52.822857142857153</v>
      </c>
      <c r="AD31">
        <f t="shared" si="9"/>
        <v>54.948571428571427</v>
      </c>
      <c r="AE31">
        <f t="shared" si="9"/>
        <v>61.022857142857141</v>
      </c>
      <c r="AF31">
        <f t="shared" si="9"/>
        <v>55.945714285714288</v>
      </c>
    </row>
    <row r="32" spans="1:32" x14ac:dyDescent="0.75">
      <c r="A32" s="1">
        <v>28</v>
      </c>
      <c r="B32">
        <v>100</v>
      </c>
      <c r="C32">
        <v>0.65</v>
      </c>
      <c r="D32">
        <v>71.31</v>
      </c>
      <c r="E32">
        <v>82.8</v>
      </c>
      <c r="F32">
        <v>82.4</v>
      </c>
      <c r="G32">
        <v>81.64</v>
      </c>
      <c r="I32">
        <f t="shared" si="0"/>
        <v>4.7683874370692649</v>
      </c>
      <c r="N32">
        <f t="shared" si="1"/>
        <v>79.537500000000009</v>
      </c>
      <c r="Z32" s="1">
        <v>18</v>
      </c>
      <c r="AA32">
        <v>20</v>
      </c>
      <c r="AB32">
        <v>0.65</v>
      </c>
      <c r="AC32">
        <f t="shared" si="9"/>
        <v>52.631428571428579</v>
      </c>
      <c r="AD32">
        <f t="shared" si="9"/>
        <v>57.691428571428567</v>
      </c>
      <c r="AE32">
        <f t="shared" si="9"/>
        <v>61.965714285714299</v>
      </c>
      <c r="AF32">
        <f t="shared" si="9"/>
        <v>58.532857142857139</v>
      </c>
    </row>
    <row r="33" spans="1:32" x14ac:dyDescent="0.75">
      <c r="A33" s="1">
        <v>29</v>
      </c>
      <c r="B33">
        <v>100</v>
      </c>
      <c r="C33">
        <v>0.85</v>
      </c>
      <c r="D33">
        <v>70.77</v>
      </c>
      <c r="E33">
        <v>84.1</v>
      </c>
      <c r="F33">
        <v>78.8</v>
      </c>
      <c r="G33">
        <v>81.37</v>
      </c>
      <c r="I33">
        <f t="shared" si="0"/>
        <v>4.979191701471235</v>
      </c>
      <c r="N33">
        <f t="shared" si="1"/>
        <v>78.760000000000005</v>
      </c>
      <c r="Z33" s="1">
        <v>19</v>
      </c>
      <c r="AA33">
        <v>20</v>
      </c>
      <c r="AB33">
        <v>0.85</v>
      </c>
      <c r="AC33">
        <f t="shared" si="9"/>
        <v>52.137142857142862</v>
      </c>
      <c r="AD33">
        <f t="shared" si="9"/>
        <v>55.162857142857142</v>
      </c>
      <c r="AE33">
        <f t="shared" si="9"/>
        <v>61.265714285714274</v>
      </c>
      <c r="AF33">
        <f t="shared" si="9"/>
        <v>56.745714285714293</v>
      </c>
    </row>
    <row r="34" spans="1:32" x14ac:dyDescent="0.75">
      <c r="Z34" s="1">
        <v>20</v>
      </c>
      <c r="AA34">
        <v>50</v>
      </c>
      <c r="AB34">
        <v>0</v>
      </c>
      <c r="AC34">
        <f t="shared" si="9"/>
        <v>60.241428571428564</v>
      </c>
      <c r="AD34">
        <f t="shared" si="9"/>
        <v>66.66</v>
      </c>
      <c r="AE34">
        <f t="shared" si="9"/>
        <v>68.832857142857151</v>
      </c>
      <c r="AF34">
        <f t="shared" si="9"/>
        <v>65.762857142857143</v>
      </c>
    </row>
    <row r="35" spans="1:32" x14ac:dyDescent="0.75">
      <c r="Z35" s="1">
        <v>21</v>
      </c>
      <c r="AA35">
        <v>50</v>
      </c>
      <c r="AB35">
        <v>0.2</v>
      </c>
      <c r="AC35">
        <f t="shared" si="9"/>
        <v>59.721428571428582</v>
      </c>
      <c r="AD35">
        <f t="shared" si="9"/>
        <v>65.864285714285714</v>
      </c>
      <c r="AE35">
        <f t="shared" si="9"/>
        <v>68.757142857142867</v>
      </c>
      <c r="AF35">
        <f t="shared" si="9"/>
        <v>64.91857142857144</v>
      </c>
    </row>
    <row r="36" spans="1:32" x14ac:dyDescent="0.75">
      <c r="Z36" s="1">
        <v>22</v>
      </c>
      <c r="AA36">
        <v>50</v>
      </c>
      <c r="AB36">
        <v>0.45</v>
      </c>
      <c r="AC36">
        <f t="shared" si="9"/>
        <v>60.800000000000004</v>
      </c>
      <c r="AD36">
        <f t="shared" si="9"/>
        <v>66.472857142857137</v>
      </c>
      <c r="AE36">
        <f t="shared" si="9"/>
        <v>69.222857142857137</v>
      </c>
      <c r="AF36">
        <f t="shared" si="9"/>
        <v>64.127142857142857</v>
      </c>
    </row>
    <row r="37" spans="1:32" x14ac:dyDescent="0.7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9"/>
        <v>59.25</v>
      </c>
      <c r="AD37">
        <f t="shared" si="9"/>
        <v>66.814285714285717</v>
      </c>
      <c r="AE37">
        <f t="shared" si="9"/>
        <v>68.181428571428569</v>
      </c>
      <c r="AF37">
        <f t="shared" si="9"/>
        <v>63.294285714285721</v>
      </c>
    </row>
    <row r="38" spans="1:32" x14ac:dyDescent="0.75">
      <c r="Z38" s="1">
        <v>24</v>
      </c>
      <c r="AA38">
        <v>50</v>
      </c>
      <c r="AB38">
        <v>0.85</v>
      </c>
      <c r="AC38">
        <f t="shared" si="9"/>
        <v>58.067142857142855</v>
      </c>
      <c r="AD38">
        <f t="shared" si="9"/>
        <v>66.402857142857144</v>
      </c>
      <c r="AE38">
        <f t="shared" si="9"/>
        <v>67.279999999999987</v>
      </c>
      <c r="AF38">
        <f t="shared" si="9"/>
        <v>64.155714285714296</v>
      </c>
    </row>
    <row r="39" spans="1:32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I39" t="s">
        <v>25</v>
      </c>
      <c r="K39" t="s">
        <v>26</v>
      </c>
      <c r="L39" t="s">
        <v>27</v>
      </c>
      <c r="N39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1">
        <v>25</v>
      </c>
      <c r="AA39">
        <v>100</v>
      </c>
      <c r="AB39">
        <v>0</v>
      </c>
      <c r="AC39">
        <f t="shared" si="9"/>
        <v>64.501428571428576</v>
      </c>
      <c r="AD39">
        <f t="shared" si="9"/>
        <v>77.795714285714283</v>
      </c>
      <c r="AE39">
        <f t="shared" si="9"/>
        <v>71.837142857142851</v>
      </c>
      <c r="AF39">
        <f>AVERAGE(G29,G65,G101,G137,G173,G209)</f>
        <v>78.308333333333323</v>
      </c>
    </row>
    <row r="40" spans="1:32" x14ac:dyDescent="0.75">
      <c r="A40" s="1">
        <v>0</v>
      </c>
      <c r="B40">
        <v>0</v>
      </c>
      <c r="C40">
        <v>0</v>
      </c>
      <c r="D40">
        <v>49</v>
      </c>
      <c r="E40">
        <v>49.8</v>
      </c>
      <c r="F40">
        <v>51.6</v>
      </c>
      <c r="G40">
        <v>43.71</v>
      </c>
      <c r="I40">
        <f>_xlfn.STDEV.P(D40:G40)</f>
        <v>2.936455133319765</v>
      </c>
      <c r="J40">
        <v>2</v>
      </c>
      <c r="K40">
        <f>_xlfn.STDEV.P(D40:G44)</f>
        <v>2.4943033095435689</v>
      </c>
      <c r="L40">
        <f>_xlfn.STDEV.P(D40:G40,D45:G45,D50:G50,D55:G55,D60:G60,D65:G65)</f>
        <v>12.53148110759459</v>
      </c>
      <c r="M40">
        <v>0</v>
      </c>
      <c r="N40">
        <f>AVERAGE(D40:G40)</f>
        <v>48.527500000000003</v>
      </c>
      <c r="P40" s="6">
        <f>_xlfn.STDEV.P(D40:D44)</f>
        <v>1.3514436725220926</v>
      </c>
      <c r="Q40">
        <f>_xlfn.STDEV.P(D40,D45,D50,D55,D60,D65)</f>
        <v>6.9655860405918606</v>
      </c>
      <c r="R40" s="6">
        <f>_xlfn.STDEV.P(E40:E44)</f>
        <v>1.5969971822141695</v>
      </c>
      <c r="S40">
        <f>_xlfn.STDEV.P(E40,E45,E50,E55,E60,E65)</f>
        <v>14.30869976234349</v>
      </c>
      <c r="T40" s="6">
        <f>_xlfn.STDEV.P(F40:F44)</f>
        <v>1.1110355529864926</v>
      </c>
      <c r="U40">
        <f>_xlfn.STDEV.P(F40,F45,F50,F55,F60,F65)</f>
        <v>11.962081294193295</v>
      </c>
      <c r="V40" s="6">
        <f>_xlfn.STDEV.P(G40:G44)</f>
        <v>1.0661069364749478</v>
      </c>
      <c r="W40">
        <f>_xlfn.STDEV.P(G40,G45,G50,G55,G60,G65)</f>
        <v>13.472590281341242</v>
      </c>
      <c r="Z40" s="1">
        <v>26</v>
      </c>
      <c r="AA40">
        <v>100</v>
      </c>
      <c r="AB40">
        <v>0.2</v>
      </c>
      <c r="AC40">
        <f t="shared" si="9"/>
        <v>64.835714285714289</v>
      </c>
      <c r="AD40">
        <f t="shared" si="9"/>
        <v>74.97</v>
      </c>
      <c r="AE40">
        <f t="shared" si="9"/>
        <v>70.537142857142854</v>
      </c>
      <c r="AF40">
        <f>AVERAGE(G30,G66,G102,G138,G174,G210)</f>
        <v>74.915000000000006</v>
      </c>
    </row>
    <row r="41" spans="1:32" x14ac:dyDescent="0.75">
      <c r="A41" s="1">
        <v>1</v>
      </c>
      <c r="B41">
        <v>0</v>
      </c>
      <c r="C41">
        <v>0.2</v>
      </c>
      <c r="D41">
        <v>48.1</v>
      </c>
      <c r="E41">
        <v>47.5</v>
      </c>
      <c r="F41">
        <v>49</v>
      </c>
      <c r="G41">
        <v>43.38</v>
      </c>
      <c r="I41">
        <f t="shared" ref="I41:I69" si="15">_xlfn.STDEV.P(D41:G41)</f>
        <v>2.1543154365134174</v>
      </c>
      <c r="J41">
        <v>5</v>
      </c>
      <c r="K41">
        <f>_xlfn.STDEV.P(D45:G49)</f>
        <v>3.6078352235100764</v>
      </c>
      <c r="L41">
        <f>_xlfn.STDEV.P(D41:G41,D46:G46,D51:G51,D56:G56,D61:G61,D66:G66)</f>
        <v>11.392700849179237</v>
      </c>
      <c r="M41">
        <v>0.2</v>
      </c>
      <c r="N41">
        <f t="shared" ref="N41:N69" si="16">AVERAGE(D41:G41)</f>
        <v>46.994999999999997</v>
      </c>
      <c r="P41" s="6">
        <f>_xlfn.STDEV.P(D45:D49)</f>
        <v>1.0906878563548785</v>
      </c>
      <c r="Q41">
        <f t="shared" ref="Q41:Q44" si="17">_xlfn.STDEV.P(D41,D46,D51,D56,D61,D66)</f>
        <v>7.2676031506650034</v>
      </c>
      <c r="R41" s="6">
        <f>_xlfn.STDEV.P(E45:E49)</f>
        <v>1.2023310692151317</v>
      </c>
      <c r="S41">
        <f t="shared" ref="S41:S44" si="18">_xlfn.STDEV.P(E41,E46,E51,E56,E61,E66)</f>
        <v>12.543358136214289</v>
      </c>
      <c r="T41" s="6">
        <f>_xlfn.STDEV.P(F45:F49)</f>
        <v>1.2049896265113662</v>
      </c>
      <c r="U41">
        <f t="shared" ref="U41:U44" si="19">_xlfn.STDEV.P(F41,F46,F51,F56,F61,F66)</f>
        <v>11.640124569780113</v>
      </c>
      <c r="V41" s="6">
        <f>_xlfn.STDEV.P(G45:G49)</f>
        <v>1.313620949893842</v>
      </c>
      <c r="W41">
        <f t="shared" ref="W41:W44" si="20">_xlfn.STDEV.P(G41,G46,G51,G56,G61,G66)</f>
        <v>11.887124687380599</v>
      </c>
      <c r="Z41" s="1">
        <v>27</v>
      </c>
      <c r="AA41">
        <v>100</v>
      </c>
      <c r="AB41">
        <v>0.45</v>
      </c>
      <c r="AC41">
        <f t="shared" si="9"/>
        <v>66.322857142857146</v>
      </c>
      <c r="AD41">
        <f t="shared" si="9"/>
        <v>77.187142857142845</v>
      </c>
      <c r="AE41">
        <f t="shared" si="9"/>
        <v>72.061428571428578</v>
      </c>
      <c r="AF41">
        <f>AVERAGE(G31,G67,G103,G139,G175,G211)</f>
        <v>76.296666666666667</v>
      </c>
    </row>
    <row r="42" spans="1:32" x14ac:dyDescent="0.75">
      <c r="A42" s="1">
        <v>2</v>
      </c>
      <c r="B42">
        <v>0</v>
      </c>
      <c r="C42">
        <v>0.45</v>
      </c>
      <c r="D42">
        <v>50.2</v>
      </c>
      <c r="E42">
        <v>46.7</v>
      </c>
      <c r="F42">
        <v>48.4</v>
      </c>
      <c r="G42">
        <v>45.32</v>
      </c>
      <c r="I42">
        <f t="shared" si="15"/>
        <v>1.8300478135830225</v>
      </c>
      <c r="J42">
        <v>10</v>
      </c>
      <c r="K42">
        <f>_xlfn.STDEV.P(D50:G54)</f>
        <v>2.2311656146507808</v>
      </c>
      <c r="L42">
        <f t="shared" ref="L42:L44" si="21">_xlfn.STDEV.P(D42:G42,D47:G47,D52:G52,D57:G57,D62:G62,D67:G67)</f>
        <v>11.861394632963227</v>
      </c>
      <c r="M42">
        <v>0.45</v>
      </c>
      <c r="N42">
        <f t="shared" si="16"/>
        <v>47.655000000000001</v>
      </c>
      <c r="P42" s="6">
        <f>_xlfn.STDEV.P(D50:D54)</f>
        <v>1.0590561835898962</v>
      </c>
      <c r="Q42">
        <f t="shared" si="17"/>
        <v>7.6139491870003599</v>
      </c>
      <c r="R42" s="6">
        <f>_xlfn.STDEV.P(E50:E54)</f>
        <v>2.2315913604421396</v>
      </c>
      <c r="S42">
        <f t="shared" si="18"/>
        <v>13.520190662692414</v>
      </c>
      <c r="T42" s="6">
        <f>_xlfn.STDEV.P(F50:F54)</f>
        <v>1.1939849245279448</v>
      </c>
      <c r="U42">
        <f t="shared" si="19"/>
        <v>12.630342653924917</v>
      </c>
      <c r="V42" s="6">
        <f>_xlfn.STDEV.P(G50:G54)</f>
        <v>1.1672189169131884</v>
      </c>
      <c r="W42">
        <f t="shared" si="20"/>
        <v>11.5518468941839</v>
      </c>
      <c r="Z42" s="1">
        <v>28</v>
      </c>
      <c r="AA42">
        <v>100</v>
      </c>
      <c r="AB42">
        <v>0.65</v>
      </c>
      <c r="AC42">
        <f t="shared" si="9"/>
        <v>65.364285714285714</v>
      </c>
      <c r="AD42">
        <f t="shared" si="9"/>
        <v>76.798571428571435</v>
      </c>
      <c r="AE42">
        <f t="shared" si="9"/>
        <v>72.3</v>
      </c>
      <c r="AF42">
        <f>AVERAGE(G32,G68,G104,G140,G176,G212)</f>
        <v>76.7</v>
      </c>
    </row>
    <row r="43" spans="1:32" x14ac:dyDescent="0.75">
      <c r="A43" s="1">
        <v>3</v>
      </c>
      <c r="B43">
        <v>0</v>
      </c>
      <c r="C43">
        <v>0.65</v>
      </c>
      <c r="D43">
        <v>51.5</v>
      </c>
      <c r="E43">
        <v>47.9</v>
      </c>
      <c r="F43">
        <v>49.1</v>
      </c>
      <c r="G43">
        <v>45.58</v>
      </c>
      <c r="I43">
        <f t="shared" si="15"/>
        <v>2.1356966076669233</v>
      </c>
      <c r="J43">
        <v>20</v>
      </c>
      <c r="K43">
        <f>_xlfn.STDEV.P(D55:G59)</f>
        <v>7.0038899905695748</v>
      </c>
      <c r="L43">
        <f t="shared" si="21"/>
        <v>11.756883444745643</v>
      </c>
      <c r="M43">
        <v>0.65</v>
      </c>
      <c r="N43">
        <f t="shared" si="16"/>
        <v>48.519999999999996</v>
      </c>
      <c r="P43" s="6">
        <f>_xlfn.STDEV.P(D55:D59)</f>
        <v>1.1516944039110386</v>
      </c>
      <c r="Q43">
        <f t="shared" si="17"/>
        <v>7.4683219891307004</v>
      </c>
      <c r="R43" s="6">
        <f>_xlfn.STDEV.P(E55:E59)</f>
        <v>2.0093780132170256</v>
      </c>
      <c r="S43">
        <f t="shared" si="18"/>
        <v>12.88793578851512</v>
      </c>
      <c r="T43" s="6">
        <f>_xlfn.STDEV.P(F55:F59)</f>
        <v>1.1001818031580077</v>
      </c>
      <c r="U43">
        <f t="shared" si="19"/>
        <v>12.407211164838349</v>
      </c>
      <c r="V43" s="6">
        <f>_xlfn.STDEV.P(G55:G59)</f>
        <v>1.4832396974191324</v>
      </c>
      <c r="W43">
        <f t="shared" si="20"/>
        <v>11.777468601811981</v>
      </c>
      <c r="Z43" s="1">
        <v>29</v>
      </c>
      <c r="AA43">
        <v>100</v>
      </c>
      <c r="AB43">
        <v>0.85</v>
      </c>
      <c r="AC43">
        <f t="shared" si="9"/>
        <v>65.30285714285715</v>
      </c>
      <c r="AD43">
        <f t="shared" si="9"/>
        <v>77.100000000000009</v>
      </c>
      <c r="AE43">
        <f t="shared" si="9"/>
        <v>69.948571428571441</v>
      </c>
      <c r="AF43">
        <f>AVERAGE(G33,G69,G105,G141,G177,G213)</f>
        <v>75.635000000000005</v>
      </c>
    </row>
    <row r="44" spans="1:32" x14ac:dyDescent="0.75">
      <c r="A44" s="1">
        <v>4</v>
      </c>
      <c r="B44">
        <v>0</v>
      </c>
      <c r="C44">
        <v>0.85</v>
      </c>
      <c r="D44">
        <v>47.9</v>
      </c>
      <c r="E44">
        <v>44.9</v>
      </c>
      <c r="F44">
        <v>49.1</v>
      </c>
      <c r="G44">
        <v>42.93</v>
      </c>
      <c r="I44">
        <f t="shared" si="15"/>
        <v>2.4332424355168563</v>
      </c>
      <c r="J44">
        <v>50</v>
      </c>
      <c r="K44">
        <f>_xlfn.STDEV.P(D61:G64)</f>
        <v>5.8822252113889695</v>
      </c>
      <c r="L44">
        <f t="shared" si="21"/>
        <v>11.585794702517843</v>
      </c>
      <c r="M44">
        <v>0.85</v>
      </c>
      <c r="N44">
        <f t="shared" si="16"/>
        <v>46.207500000000003</v>
      </c>
      <c r="P44" s="6">
        <f>_xlfn.STDEV.P(D60:D64)</f>
        <v>1.3141324134195922</v>
      </c>
      <c r="Q44">
        <f t="shared" si="17"/>
        <v>7.6968536140137065</v>
      </c>
      <c r="R44" s="6">
        <f>_xlfn.STDEV.P(E60:E64)</f>
        <v>0.67052218456960666</v>
      </c>
      <c r="S44">
        <f t="shared" si="18"/>
        <v>13.564127526514806</v>
      </c>
      <c r="T44" s="6">
        <f>_xlfn.STDEV.P(F60:F64)</f>
        <v>1.2544321424453408</v>
      </c>
      <c r="U44">
        <f t="shared" si="19"/>
        <v>11.255467807050694</v>
      </c>
      <c r="V44" s="6">
        <f>_xlfn.STDEV.P(G60:G64)</f>
        <v>1.831283702761537</v>
      </c>
      <c r="W44">
        <f t="shared" si="20"/>
        <v>11.701190347804612</v>
      </c>
    </row>
    <row r="45" spans="1:32" x14ac:dyDescent="0.75">
      <c r="A45" s="1">
        <v>5</v>
      </c>
      <c r="B45">
        <v>5</v>
      </c>
      <c r="C45">
        <v>0</v>
      </c>
      <c r="D45">
        <v>47.7</v>
      </c>
      <c r="E45">
        <v>46.8</v>
      </c>
      <c r="F45">
        <v>53.9</v>
      </c>
      <c r="G45">
        <v>56.3</v>
      </c>
      <c r="I45">
        <f t="shared" si="15"/>
        <v>4.0282595497311231</v>
      </c>
      <c r="J45">
        <v>100</v>
      </c>
      <c r="K45">
        <f>_xlfn.STDEV.P(D65:G69)</f>
        <v>5.5713386183214526</v>
      </c>
      <c r="N45">
        <f t="shared" si="16"/>
        <v>51.174999999999997</v>
      </c>
      <c r="P45" s="6">
        <f>_xlfn.STDEV.P(D65:D69)</f>
        <v>1.2467557900406978</v>
      </c>
      <c r="R45" s="6">
        <f>_xlfn.STDEV.P(E65:E69)</f>
        <v>1.0403845442911948</v>
      </c>
      <c r="T45" s="6">
        <f>_xlfn.STDEV.P(F65:F69)</f>
        <v>1.0256705123966454</v>
      </c>
      <c r="V45" s="6">
        <f>_xlfn.STDEV.P(G65:G69)</f>
        <v>1.3770780660514472</v>
      </c>
    </row>
    <row r="46" spans="1:32" x14ac:dyDescent="0.75">
      <c r="A46" s="1">
        <v>6</v>
      </c>
      <c r="B46">
        <v>5</v>
      </c>
      <c r="C46">
        <v>0.2</v>
      </c>
      <c r="D46">
        <v>49.8</v>
      </c>
      <c r="E46">
        <v>47.8</v>
      </c>
      <c r="F46">
        <v>53.6</v>
      </c>
      <c r="G46">
        <v>55.7</v>
      </c>
      <c r="I46">
        <f t="shared" si="15"/>
        <v>3.0994959267597069</v>
      </c>
      <c r="K46">
        <f>AVERAGE(K40:K45)</f>
        <v>4.4651263279974041</v>
      </c>
      <c r="N46">
        <f t="shared" si="16"/>
        <v>51.724999999999994</v>
      </c>
      <c r="P46" s="6">
        <f>AVERAGE(P40:P45)</f>
        <v>1.2022950533063661</v>
      </c>
      <c r="Q46">
        <f>AVERAGE(Q40:Q44)</f>
        <v>7.4024627962803269</v>
      </c>
      <c r="R46" s="6">
        <f>AVERAGE(R40:R45)</f>
        <v>1.458534058991545</v>
      </c>
      <c r="S46">
        <f>AVERAGE(S40:S44)</f>
        <v>13.364862375256024</v>
      </c>
      <c r="T46" s="6">
        <f>AVERAGE(T40:T45)</f>
        <v>1.1483824270042995</v>
      </c>
      <c r="U46">
        <f>AVERAGE(U40:U44)</f>
        <v>11.979045497957474</v>
      </c>
      <c r="V46" s="6">
        <f>AVERAGE(V40:V45)</f>
        <v>1.3730913782523491</v>
      </c>
      <c r="W46">
        <f>AVERAGE(W40:W44)</f>
        <v>12.078044162504467</v>
      </c>
    </row>
    <row r="47" spans="1:32" x14ac:dyDescent="0.75">
      <c r="A47" s="1">
        <v>7</v>
      </c>
      <c r="B47">
        <v>5</v>
      </c>
      <c r="C47">
        <v>0.45</v>
      </c>
      <c r="D47">
        <v>50.7</v>
      </c>
      <c r="E47">
        <v>48.7</v>
      </c>
      <c r="F47">
        <v>50.9</v>
      </c>
      <c r="G47">
        <v>56.4</v>
      </c>
      <c r="I47">
        <f t="shared" si="15"/>
        <v>2.8603976996215037</v>
      </c>
      <c r="N47">
        <f t="shared" si="16"/>
        <v>51.675000000000004</v>
      </c>
      <c r="P47" s="6">
        <f>_xlfn.STDEV.P(P40:P45)</f>
        <v>0.10974487745848065</v>
      </c>
      <c r="Q47">
        <f>_xlfn.STDEV.P(Q40:Q44)</f>
        <v>0.26259409893780461</v>
      </c>
      <c r="R47" s="6">
        <f>_xlfn.STDEV.P(R40:R45)</f>
        <v>0.54492666059600603</v>
      </c>
      <c r="S47">
        <f>_xlfn.STDEV.P(S40:S44)</f>
        <v>0.60942442920383022</v>
      </c>
      <c r="T47" s="6">
        <f>_xlfn.STDEV.P(T40:T45)</f>
        <v>7.6710286235835215E-2</v>
      </c>
      <c r="U47">
        <f>_xlfn.STDEV.P(U40:U44)</f>
        <v>0.49924616737853234</v>
      </c>
      <c r="V47" s="6">
        <f>_xlfn.STDEV.P(V40:V45)</f>
        <v>0.24571270548290705</v>
      </c>
      <c r="W47">
        <f>_xlfn.STDEV.P(W40:W44)</f>
        <v>0.70575592864272119</v>
      </c>
    </row>
    <row r="48" spans="1:32" x14ac:dyDescent="0.75">
      <c r="A48" s="1">
        <v>8</v>
      </c>
      <c r="B48">
        <v>5</v>
      </c>
      <c r="C48">
        <v>0.65</v>
      </c>
      <c r="D48">
        <v>49.3</v>
      </c>
      <c r="E48">
        <v>47.9</v>
      </c>
      <c r="F48">
        <v>52.8</v>
      </c>
      <c r="G48">
        <v>58.5</v>
      </c>
      <c r="I48">
        <f t="shared" si="15"/>
        <v>4.0904614654094962</v>
      </c>
      <c r="K48" cm="1">
        <f t="array" ref="K48">INDEX(LINEST(K40:K45),1)</f>
        <v>0.77088773952699696</v>
      </c>
      <c r="L48" cm="1">
        <f t="array" ref="L48">INDEX(LINEST(L40:L44),1)</f>
        <v>-0.15271902145870889</v>
      </c>
      <c r="N48">
        <f t="shared" si="16"/>
        <v>52.125</v>
      </c>
      <c r="P48" s="6"/>
      <c r="R48" s="6"/>
      <c r="T48" s="6"/>
      <c r="V48" s="6"/>
    </row>
    <row r="49" spans="1:32" x14ac:dyDescent="0.75">
      <c r="A49" s="1">
        <v>9</v>
      </c>
      <c r="B49">
        <v>5</v>
      </c>
      <c r="C49">
        <v>0.85</v>
      </c>
      <c r="D49">
        <v>50.6</v>
      </c>
      <c r="E49">
        <v>50.4</v>
      </c>
      <c r="F49">
        <v>51.3</v>
      </c>
      <c r="G49">
        <v>59</v>
      </c>
      <c r="I49">
        <f t="shared" si="15"/>
        <v>3.5807645831581838</v>
      </c>
      <c r="N49">
        <f t="shared" si="16"/>
        <v>52.825000000000003</v>
      </c>
      <c r="P49" s="6"/>
      <c r="R49" s="6"/>
      <c r="T49" s="6"/>
      <c r="V49" s="6"/>
    </row>
    <row r="50" spans="1:32" x14ac:dyDescent="0.75">
      <c r="A50" s="1">
        <v>10</v>
      </c>
      <c r="B50">
        <v>10</v>
      </c>
      <c r="C50">
        <v>0</v>
      </c>
      <c r="D50">
        <v>48.9</v>
      </c>
      <c r="E50">
        <v>42</v>
      </c>
      <c r="F50">
        <v>48.8</v>
      </c>
      <c r="G50">
        <v>47.2</v>
      </c>
      <c r="I50">
        <f t="shared" si="15"/>
        <v>2.810137896972317</v>
      </c>
      <c r="N50">
        <f t="shared" si="16"/>
        <v>46.724999999999994</v>
      </c>
      <c r="P50" s="6"/>
      <c r="R50" s="6"/>
      <c r="T50" s="6"/>
      <c r="V50" s="6"/>
    </row>
    <row r="51" spans="1:32" x14ac:dyDescent="0.75">
      <c r="A51" s="1">
        <v>11</v>
      </c>
      <c r="B51">
        <v>10</v>
      </c>
      <c r="C51">
        <v>0.2</v>
      </c>
      <c r="D51">
        <v>49.8</v>
      </c>
      <c r="E51">
        <v>46.6</v>
      </c>
      <c r="F51">
        <v>51.5</v>
      </c>
      <c r="G51">
        <v>49.7</v>
      </c>
      <c r="I51">
        <f t="shared" si="15"/>
        <v>1.7677669529663682</v>
      </c>
      <c r="K51" t="s">
        <v>26</v>
      </c>
      <c r="L51" t="s">
        <v>27</v>
      </c>
      <c r="N51">
        <f t="shared" si="16"/>
        <v>49.400000000000006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1">
        <v>12</v>
      </c>
      <c r="B52">
        <v>10</v>
      </c>
      <c r="C52">
        <v>0.45</v>
      </c>
      <c r="D52">
        <v>49.3</v>
      </c>
      <c r="E52">
        <v>46.9</v>
      </c>
      <c r="F52">
        <v>51.9</v>
      </c>
      <c r="G52">
        <v>50.3</v>
      </c>
      <c r="I52">
        <f t="shared" si="15"/>
        <v>1.8138357147217052</v>
      </c>
      <c r="J52">
        <v>2</v>
      </c>
      <c r="K52">
        <f>AVERAGE(D40:G44)</f>
        <v>47.581000000000003</v>
      </c>
      <c r="L52">
        <f>AVERAGE(D40:G40,D45:G45,D50:G50,D55:G55,D60:G60,D65:G65)</f>
        <v>58.432499999999997</v>
      </c>
      <c r="M52">
        <v>0</v>
      </c>
      <c r="N52">
        <f t="shared" si="16"/>
        <v>49.599999999999994</v>
      </c>
      <c r="P52" s="6">
        <f>AVERAGE(D40:D44)</f>
        <v>49.34</v>
      </c>
      <c r="Q52">
        <f>AVERAGE(D40,D45,D50,D55,D60,D65)</f>
        <v>53.643333333333338</v>
      </c>
      <c r="R52" s="6">
        <f>AVERAGE(E40:E44)</f>
        <v>47.36</v>
      </c>
      <c r="S52">
        <f>AVERAGE(E40,E45,E50,E55,E60,E65)</f>
        <v>56.666666666666664</v>
      </c>
      <c r="T52" s="6">
        <f>AVERAGE(F40:F44)</f>
        <v>49.44</v>
      </c>
      <c r="U52">
        <f>AVERAGE(F40,F45,F50,F55,F60,F65)</f>
        <v>62.883333333333333</v>
      </c>
      <c r="V52" s="6">
        <f>AVERAGE(G40:G44)</f>
        <v>44.184000000000005</v>
      </c>
      <c r="W52">
        <f>AVERAGE(G40,G45,G50,G55,G60,G65)</f>
        <v>60.536666666666655</v>
      </c>
    </row>
    <row r="53" spans="1:32" x14ac:dyDescent="0.75">
      <c r="A53" s="1">
        <v>13</v>
      </c>
      <c r="B53">
        <v>10</v>
      </c>
      <c r="C53">
        <v>0.65</v>
      </c>
      <c r="D53">
        <v>46.7</v>
      </c>
      <c r="E53">
        <v>48.3</v>
      </c>
      <c r="F53">
        <v>50.3</v>
      </c>
      <c r="G53">
        <v>49.7</v>
      </c>
      <c r="I53">
        <f t="shared" si="15"/>
        <v>1.3883443376914808</v>
      </c>
      <c r="J53">
        <v>5</v>
      </c>
      <c r="K53">
        <f>AVERAGE(D45:G49)</f>
        <v>51.904999999999994</v>
      </c>
      <c r="L53">
        <f>AVERAGE(D41:G41,D46:G46,D51:G51,D56:G56,D61:G61,D66:G66)</f>
        <v>58.329166666666659</v>
      </c>
      <c r="M53">
        <v>0.2</v>
      </c>
      <c r="N53">
        <f t="shared" si="16"/>
        <v>48.75</v>
      </c>
      <c r="P53" s="6">
        <f>AVERAGE(D45:D49)</f>
        <v>49.62</v>
      </c>
      <c r="Q53">
        <f t="shared" ref="Q53:Q56" si="22">AVERAGE(D41,D46,D51,D56,D61,D66)</f>
        <v>54.876666666666665</v>
      </c>
      <c r="R53" s="6">
        <f>AVERAGE(E45:E49)</f>
        <v>48.320000000000007</v>
      </c>
      <c r="S53">
        <f t="shared" ref="S53:S56" si="23">AVERAGE(E41,E46,E51,E56,E61,E66)</f>
        <v>56.75</v>
      </c>
      <c r="T53" s="6">
        <f>AVERAGE(F45:F49)</f>
        <v>52.5</v>
      </c>
      <c r="U53">
        <f t="shared" ref="U53:U56" si="24">AVERAGE(F41,F46,F51,F56,F61,F66)</f>
        <v>62.45000000000001</v>
      </c>
      <c r="V53" s="6">
        <f>AVERAGE(G45:G49)</f>
        <v>57.179999999999993</v>
      </c>
      <c r="W53">
        <f t="shared" ref="W53:W56" si="25">AVERAGE(G41,G46,G51,G56,G61,G66)</f>
        <v>59.24</v>
      </c>
    </row>
    <row r="54" spans="1:32" x14ac:dyDescent="0.75">
      <c r="A54" s="1">
        <v>14</v>
      </c>
      <c r="B54">
        <v>10</v>
      </c>
      <c r="C54">
        <v>0.85</v>
      </c>
      <c r="D54">
        <v>48.7</v>
      </c>
      <c r="E54">
        <v>47.7</v>
      </c>
      <c r="F54">
        <v>51.9</v>
      </c>
      <c r="G54">
        <v>50.4</v>
      </c>
      <c r="I54">
        <f t="shared" si="15"/>
        <v>1.6068213964221394</v>
      </c>
      <c r="J54">
        <v>10</v>
      </c>
      <c r="K54">
        <f>AVERAGE(D50:G54)</f>
        <v>48.83</v>
      </c>
      <c r="L54">
        <f t="shared" ref="L54:L56" si="26">AVERAGE(D42:G42,D47:G47,D52:G52,D57:G57,D62:G62,D67:G67)</f>
        <v>58.700833333333328</v>
      </c>
      <c r="M54">
        <v>0.45</v>
      </c>
      <c r="N54">
        <f t="shared" si="16"/>
        <v>49.675000000000004</v>
      </c>
      <c r="P54" s="6">
        <f>AVERAGE(D50:D54)</f>
        <v>48.679999999999993</v>
      </c>
      <c r="Q54">
        <f t="shared" si="22"/>
        <v>56.033333333333324</v>
      </c>
      <c r="R54" s="6">
        <f>AVERAGE(E50:E54)</f>
        <v>46.3</v>
      </c>
      <c r="S54">
        <f t="shared" si="23"/>
        <v>56.333333333333336</v>
      </c>
      <c r="T54" s="6">
        <f>AVERAGE(F50:F54)</f>
        <v>50.88</v>
      </c>
      <c r="U54">
        <f t="shared" si="24"/>
        <v>62.56666666666667</v>
      </c>
      <c r="V54" s="6">
        <f>AVERAGE(G50:G54)</f>
        <v>49.459999999999994</v>
      </c>
      <c r="W54">
        <f t="shared" si="25"/>
        <v>59.870000000000005</v>
      </c>
    </row>
    <row r="55" spans="1:32" x14ac:dyDescent="0.75">
      <c r="A55" s="1">
        <v>15</v>
      </c>
      <c r="B55">
        <v>20</v>
      </c>
      <c r="C55">
        <v>0</v>
      </c>
      <c r="D55">
        <v>50.3</v>
      </c>
      <c r="E55">
        <v>52.3</v>
      </c>
      <c r="F55">
        <v>68.099999999999994</v>
      </c>
      <c r="G55">
        <v>61.2</v>
      </c>
      <c r="I55">
        <f t="shared" si="15"/>
        <v>7.1419097586010212</v>
      </c>
      <c r="J55">
        <v>20</v>
      </c>
      <c r="K55">
        <f>AVERAGE(D55:G59)</f>
        <v>58.054999999999993</v>
      </c>
      <c r="L55">
        <f t="shared" si="26"/>
        <v>58.904999999999994</v>
      </c>
      <c r="M55">
        <v>0.65</v>
      </c>
      <c r="N55">
        <f t="shared" si="16"/>
        <v>57.974999999999994</v>
      </c>
      <c r="P55" s="6">
        <f>AVERAGE(D55:D59)</f>
        <v>52.54</v>
      </c>
      <c r="Q55">
        <f t="shared" si="22"/>
        <v>54.85</v>
      </c>
      <c r="R55" s="6">
        <f>AVERAGE(E55:E59)</f>
        <v>51.320000000000007</v>
      </c>
      <c r="S55">
        <f t="shared" si="23"/>
        <v>57.166666666666664</v>
      </c>
      <c r="T55" s="6">
        <f>AVERAGE(F55:F59)</f>
        <v>68.460000000000008</v>
      </c>
      <c r="U55">
        <f t="shared" si="24"/>
        <v>62.833333333333336</v>
      </c>
      <c r="V55" s="6">
        <f>AVERAGE(G55:G59)</f>
        <v>59.9</v>
      </c>
      <c r="W55">
        <f t="shared" si="25"/>
        <v>60.77</v>
      </c>
    </row>
    <row r="56" spans="1:32" x14ac:dyDescent="0.75">
      <c r="A56" s="1">
        <v>16</v>
      </c>
      <c r="B56">
        <v>20</v>
      </c>
      <c r="C56">
        <v>0.2</v>
      </c>
      <c r="D56">
        <v>53</v>
      </c>
      <c r="E56">
        <v>53.6</v>
      </c>
      <c r="F56">
        <v>67</v>
      </c>
      <c r="G56">
        <v>58</v>
      </c>
      <c r="I56">
        <f t="shared" si="15"/>
        <v>5.5973207876626123</v>
      </c>
      <c r="J56">
        <v>50</v>
      </c>
      <c r="K56">
        <f>AVERAGE(D60:G64)</f>
        <v>67.144000000000005</v>
      </c>
      <c r="L56">
        <f t="shared" si="26"/>
        <v>58.281666666666659</v>
      </c>
      <c r="M56">
        <v>0.85</v>
      </c>
      <c r="N56">
        <f t="shared" si="16"/>
        <v>57.9</v>
      </c>
      <c r="P56" s="6">
        <f>AVERAGE(D60:D64)</f>
        <v>59.996000000000002</v>
      </c>
      <c r="Q56">
        <f t="shared" si="22"/>
        <v>54.793333333333329</v>
      </c>
      <c r="R56" s="6">
        <f>AVERAGE(E60:E64)</f>
        <v>63.319999999999993</v>
      </c>
      <c r="S56">
        <f t="shared" si="23"/>
        <v>56.566666666666663</v>
      </c>
      <c r="T56" s="6">
        <f>AVERAGE(F60:F64)</f>
        <v>75.580000000000013</v>
      </c>
      <c r="U56">
        <f t="shared" si="24"/>
        <v>61.733333333333341</v>
      </c>
      <c r="V56" s="6">
        <f>AVERAGE(G60:G64)</f>
        <v>69.679999999999993</v>
      </c>
      <c r="W56">
        <f t="shared" si="25"/>
        <v>60.033333333333331</v>
      </c>
    </row>
    <row r="57" spans="1:32" x14ac:dyDescent="0.75">
      <c r="A57" s="1">
        <v>17</v>
      </c>
      <c r="B57">
        <v>20</v>
      </c>
      <c r="C57">
        <v>0.45</v>
      </c>
      <c r="D57">
        <v>53.6</v>
      </c>
      <c r="E57">
        <v>48.4</v>
      </c>
      <c r="F57">
        <v>68.5</v>
      </c>
      <c r="G57">
        <v>58.6</v>
      </c>
      <c r="I57">
        <f t="shared" si="15"/>
        <v>7.4166619850172513</v>
      </c>
      <c r="J57">
        <v>100</v>
      </c>
      <c r="K57">
        <f>AVERAGE(D65:G69)</f>
        <v>77.663999999999987</v>
      </c>
      <c r="L57">
        <f>AVERAGE((L56-L55), (L55-L54), (L54-L53), (L53-L52))</f>
        <v>-3.7708333333334565E-2</v>
      </c>
      <c r="N57">
        <f t="shared" si="16"/>
        <v>57.274999999999999</v>
      </c>
      <c r="P57" s="6">
        <f>AVERAGE(D65:D69)</f>
        <v>68.860000000000014</v>
      </c>
      <c r="R57" s="6">
        <f>AVERAGE(E65:E69)</f>
        <v>83.56</v>
      </c>
      <c r="T57" s="6">
        <f>AVERAGE(F65:F69)</f>
        <v>78.099999999999994</v>
      </c>
      <c r="V57" s="6">
        <f>AVERAGE(G65:G69)</f>
        <v>80.135999999999996</v>
      </c>
    </row>
    <row r="58" spans="1:32" x14ac:dyDescent="0.75">
      <c r="A58" s="1">
        <v>18</v>
      </c>
      <c r="B58">
        <v>20</v>
      </c>
      <c r="C58">
        <v>0.65</v>
      </c>
      <c r="D58">
        <v>53</v>
      </c>
      <c r="E58">
        <v>52.8</v>
      </c>
      <c r="F58">
        <v>70.400000000000006</v>
      </c>
      <c r="G58">
        <v>61.9</v>
      </c>
      <c r="I58">
        <f t="shared" si="15"/>
        <v>7.2750859101456742</v>
      </c>
      <c r="K58">
        <f>AVERAGE(K52:K57)</f>
        <v>58.529833333333329</v>
      </c>
      <c r="N58">
        <f t="shared" si="16"/>
        <v>59.524999999999999</v>
      </c>
      <c r="P58" s="6">
        <f>AVERAGE(P52:P57)</f>
        <v>54.839333333333336</v>
      </c>
      <c r="Q58">
        <f>AVERAGE(Q52:Q56)</f>
        <v>54.839333333333329</v>
      </c>
      <c r="R58" s="6">
        <f>AVERAGE(R52:R57)</f>
        <v>56.696666666666665</v>
      </c>
      <c r="S58">
        <f>AVERAGE(S52:S56)</f>
        <v>56.696666666666673</v>
      </c>
      <c r="T58" s="6">
        <f>AVERAGE(T52:T57)</f>
        <v>62.493333333333339</v>
      </c>
      <c r="U58">
        <f>AVERAGE(U52:U56)</f>
        <v>62.493333333333339</v>
      </c>
      <c r="V58" s="6">
        <f>AVERAGE(V52:V57)</f>
        <v>60.089999999999996</v>
      </c>
      <c r="W58">
        <f>AVERAGE(W52:W56)</f>
        <v>60.089999999999996</v>
      </c>
      <c r="AA58" s="1" t="s">
        <v>1</v>
      </c>
      <c r="AB58" s="1" t="s">
        <v>2</v>
      </c>
      <c r="AC58" s="1" t="s">
        <v>21</v>
      </c>
      <c r="AD58" s="1" t="s">
        <v>22</v>
      </c>
      <c r="AE58" s="1" t="s">
        <v>23</v>
      </c>
      <c r="AF58" s="1" t="s">
        <v>24</v>
      </c>
    </row>
    <row r="59" spans="1:32" x14ac:dyDescent="0.75">
      <c r="A59" s="1">
        <v>19</v>
      </c>
      <c r="B59">
        <v>20</v>
      </c>
      <c r="C59">
        <v>0.85</v>
      </c>
      <c r="D59">
        <v>52.8</v>
      </c>
      <c r="E59">
        <v>49.5</v>
      </c>
      <c r="F59">
        <v>68.3</v>
      </c>
      <c r="G59">
        <v>59.8</v>
      </c>
      <c r="I59">
        <f t="shared" si="15"/>
        <v>7.2107558549711239</v>
      </c>
      <c r="N59">
        <f t="shared" si="16"/>
        <v>57.599999999999994</v>
      </c>
      <c r="P59" s="6">
        <f>_xlfn.STDEV.P(P52:P57)</f>
        <v>7.3470939077222184</v>
      </c>
      <c r="Q59">
        <f>_xlfn.STDEV.P(Q52:Q56)</f>
        <v>0.75626391630905199</v>
      </c>
      <c r="R59" s="6">
        <f>_xlfn.STDEV.P(R52:R57)</f>
        <v>13.290650431370512</v>
      </c>
      <c r="S59">
        <f>_xlfn.STDEV.P(S52:S56)</f>
        <v>0.27333333333333226</v>
      </c>
      <c r="T59" s="6">
        <f>_xlfn.STDEV.P(T52:T57)</f>
        <v>11.941215274092583</v>
      </c>
      <c r="U59">
        <f>_xlfn.STDEV.P(U52:U56)</f>
        <v>0.41292991065204859</v>
      </c>
      <c r="V59" s="6">
        <f>_xlfn.STDEV.P(V52:V57)</f>
        <v>12.029908229076403</v>
      </c>
      <c r="W59">
        <f>_xlfn.STDEV.P(W52:W56)</f>
        <v>0.53591458689276417</v>
      </c>
      <c r="Z59" s="1">
        <v>0</v>
      </c>
      <c r="AA59">
        <v>2</v>
      </c>
      <c r="AB59">
        <v>0</v>
      </c>
      <c r="AC59">
        <f>AVERAGE(D4,D40,D76,D148,D220)</f>
        <v>40.184000000000005</v>
      </c>
      <c r="AD59">
        <f t="shared" ref="AD59:AF74" si="27">AVERAGE(E4,E40,E76,E148,E220)</f>
        <v>40.25</v>
      </c>
      <c r="AE59">
        <f t="shared" si="27"/>
        <v>50.910000000000004</v>
      </c>
      <c r="AF59">
        <f t="shared" si="27"/>
        <v>45.975999999999999</v>
      </c>
    </row>
    <row r="60" spans="1:32" x14ac:dyDescent="0.75">
      <c r="A60" s="1">
        <v>20</v>
      </c>
      <c r="B60">
        <v>50</v>
      </c>
      <c r="C60">
        <v>0</v>
      </c>
      <c r="D60">
        <v>59.36</v>
      </c>
      <c r="E60">
        <v>64.3</v>
      </c>
      <c r="F60">
        <v>76.900000000000006</v>
      </c>
      <c r="G60">
        <v>72.900000000000006</v>
      </c>
      <c r="I60">
        <f t="shared" si="15"/>
        <v>6.9106204497135879</v>
      </c>
      <c r="N60">
        <f t="shared" si="16"/>
        <v>68.365000000000009</v>
      </c>
      <c r="P60" s="6"/>
      <c r="R60" s="6"/>
      <c r="T60" s="6"/>
      <c r="V60" s="6"/>
      <c r="Z60" s="1">
        <v>1</v>
      </c>
      <c r="AA60">
        <v>2</v>
      </c>
      <c r="AB60">
        <v>0.2</v>
      </c>
      <c r="AC60">
        <f t="shared" ref="AC60:AF88" si="28">AVERAGE(D5,D41,D77,D149,D221)</f>
        <v>40.218000000000004</v>
      </c>
      <c r="AD60">
        <f t="shared" si="27"/>
        <v>39.442</v>
      </c>
      <c r="AE60">
        <f t="shared" si="27"/>
        <v>49.61</v>
      </c>
      <c r="AF60">
        <f t="shared" si="27"/>
        <v>45.777999999999999</v>
      </c>
    </row>
    <row r="61" spans="1:32" x14ac:dyDescent="0.75">
      <c r="A61" s="1">
        <v>21</v>
      </c>
      <c r="B61">
        <v>50</v>
      </c>
      <c r="C61">
        <v>0.2</v>
      </c>
      <c r="D61">
        <v>59.86</v>
      </c>
      <c r="E61">
        <v>63.3</v>
      </c>
      <c r="F61">
        <v>76</v>
      </c>
      <c r="G61">
        <v>70.099999999999994</v>
      </c>
      <c r="I61">
        <f t="shared" si="15"/>
        <v>6.2225939125094767</v>
      </c>
      <c r="N61">
        <f t="shared" si="16"/>
        <v>67.314999999999998</v>
      </c>
      <c r="P61" s="6" cm="1">
        <f t="array" ref="P61">INDEX(LINEST(P52:P57), 1)</f>
        <v>3.7882285714285726</v>
      </c>
      <c r="Q61" s="6" cm="1">
        <f t="array" ref="Q61">INDEX(LINEST(Q52:Q56), 1)</f>
        <v>0.22733333333333192</v>
      </c>
      <c r="R61" s="6" cm="1">
        <f t="array" ref="R61">INDEX(LINEST(R52:R57), 1)</f>
        <v>6.6005714285714285</v>
      </c>
      <c r="S61" s="6" cm="1">
        <f t="array" ref="S61">INDEX(LINEST(S52:S56), 1)</f>
        <v>2.1666666666666137E-2</v>
      </c>
      <c r="T61" s="6" cm="1">
        <f t="array" ref="T61">INDEX(LINEST(T52:T57), 1)</f>
        <v>6.5748571428571436</v>
      </c>
      <c r="U61" s="6" cm="1">
        <f t="array" ref="U61">INDEX(LINEST(U52:U56), 1)</f>
        <v>-0.19166666666666574</v>
      </c>
      <c r="V61" s="6" cm="1">
        <f t="array" ref="V61">INDEX(LINEST(V52:V57), 1)</f>
        <v>6.5057142857142853</v>
      </c>
      <c r="W61" s="6" cm="1">
        <f t="array" ref="W61">INDEX(LINEST(W52:W56), 1)</f>
        <v>5.2333333333335411E-2</v>
      </c>
      <c r="Z61" s="1">
        <v>2</v>
      </c>
      <c r="AA61">
        <v>2</v>
      </c>
      <c r="AB61">
        <v>0.45</v>
      </c>
      <c r="AC61">
        <f t="shared" si="28"/>
        <v>40.332000000000008</v>
      </c>
      <c r="AD61">
        <f t="shared" si="27"/>
        <v>38.287999999999997</v>
      </c>
      <c r="AE61">
        <f t="shared" si="27"/>
        <v>48.875999999999998</v>
      </c>
      <c r="AF61">
        <f t="shared" si="27"/>
        <v>49.400000000000006</v>
      </c>
    </row>
    <row r="62" spans="1:32" x14ac:dyDescent="0.75">
      <c r="A62" s="1">
        <v>22</v>
      </c>
      <c r="B62">
        <v>50</v>
      </c>
      <c r="C62">
        <v>0.45</v>
      </c>
      <c r="D62">
        <v>62.5</v>
      </c>
      <c r="E62">
        <v>63.8</v>
      </c>
      <c r="F62">
        <v>76.400000000000006</v>
      </c>
      <c r="G62">
        <v>68.5</v>
      </c>
      <c r="I62">
        <f t="shared" si="15"/>
        <v>5.4438038171851888</v>
      </c>
      <c r="K62" cm="1">
        <f t="array" ref="K62">INDEX(LINEST(K52:K57),1)</f>
        <v>5.867342857142857</v>
      </c>
      <c r="L62" cm="1">
        <f t="array" ref="L62">INDEX(LINEST(L52:L56),1)</f>
        <v>2.7416666666665868E-2</v>
      </c>
      <c r="N62">
        <f t="shared" si="16"/>
        <v>67.8</v>
      </c>
      <c r="Z62" s="1">
        <v>3</v>
      </c>
      <c r="AA62">
        <v>2</v>
      </c>
      <c r="AB62">
        <v>0.65</v>
      </c>
      <c r="AC62">
        <f t="shared" si="28"/>
        <v>41.453999999999994</v>
      </c>
      <c r="AD62">
        <f t="shared" si="27"/>
        <v>39.058</v>
      </c>
      <c r="AE62">
        <f t="shared" si="27"/>
        <v>49.153999999999996</v>
      </c>
      <c r="AF62">
        <f t="shared" si="27"/>
        <v>45.6</v>
      </c>
    </row>
    <row r="63" spans="1:32" x14ac:dyDescent="0.75">
      <c r="A63" s="1">
        <v>23</v>
      </c>
      <c r="B63">
        <v>50</v>
      </c>
      <c r="C63">
        <v>0.65</v>
      </c>
      <c r="D63">
        <v>59.6</v>
      </c>
      <c r="E63">
        <v>62.5</v>
      </c>
      <c r="F63">
        <v>75.3</v>
      </c>
      <c r="G63">
        <v>67.5</v>
      </c>
      <c r="I63">
        <f t="shared" si="15"/>
        <v>5.9528879545981699</v>
      </c>
      <c r="N63">
        <f t="shared" si="16"/>
        <v>66.224999999999994</v>
      </c>
      <c r="Z63" s="1">
        <v>4</v>
      </c>
      <c r="AA63">
        <v>2</v>
      </c>
      <c r="AB63">
        <v>0.85</v>
      </c>
      <c r="AC63">
        <f t="shared" si="28"/>
        <v>39.541999999999994</v>
      </c>
      <c r="AD63">
        <f t="shared" si="27"/>
        <v>38.027999999999999</v>
      </c>
      <c r="AE63">
        <f t="shared" si="27"/>
        <v>48.676000000000002</v>
      </c>
      <c r="AF63">
        <f t="shared" si="27"/>
        <v>47.198</v>
      </c>
    </row>
    <row r="64" spans="1:32" x14ac:dyDescent="0.75">
      <c r="A64" s="1">
        <v>24</v>
      </c>
      <c r="B64">
        <v>50</v>
      </c>
      <c r="C64">
        <v>0.85</v>
      </c>
      <c r="D64">
        <v>58.66</v>
      </c>
      <c r="E64">
        <v>62.7</v>
      </c>
      <c r="F64">
        <v>73.3</v>
      </c>
      <c r="G64">
        <v>69.400000000000006</v>
      </c>
      <c r="I64">
        <f t="shared" si="15"/>
        <v>5.6924225949941567</v>
      </c>
      <c r="N64">
        <f t="shared" si="16"/>
        <v>66.015000000000001</v>
      </c>
      <c r="Z64" s="1">
        <v>5</v>
      </c>
      <c r="AA64">
        <v>5</v>
      </c>
      <c r="AB64">
        <v>0</v>
      </c>
      <c r="AC64">
        <f t="shared" si="28"/>
        <v>38.694000000000003</v>
      </c>
      <c r="AD64">
        <f t="shared" si="27"/>
        <v>50.221999999999994</v>
      </c>
      <c r="AE64">
        <f t="shared" si="27"/>
        <v>53.029999999999994</v>
      </c>
      <c r="AF64">
        <f t="shared" si="27"/>
        <v>55.644000000000005</v>
      </c>
    </row>
    <row r="65" spans="1:32" x14ac:dyDescent="0.75">
      <c r="A65" s="1">
        <v>25</v>
      </c>
      <c r="B65">
        <v>100</v>
      </c>
      <c r="C65">
        <v>0</v>
      </c>
      <c r="D65">
        <v>66.599999999999994</v>
      </c>
      <c r="E65">
        <v>84.8</v>
      </c>
      <c r="F65">
        <v>78</v>
      </c>
      <c r="G65">
        <v>81.91</v>
      </c>
      <c r="I65">
        <f t="shared" si="15"/>
        <v>6.9168105908720685</v>
      </c>
      <c r="N65">
        <f t="shared" si="16"/>
        <v>77.827499999999986</v>
      </c>
      <c r="Z65" s="1">
        <v>6</v>
      </c>
      <c r="AA65">
        <v>5</v>
      </c>
      <c r="AB65">
        <v>0.2</v>
      </c>
      <c r="AC65">
        <f t="shared" si="28"/>
        <v>39.97</v>
      </c>
      <c r="AD65">
        <f t="shared" si="27"/>
        <v>48.73</v>
      </c>
      <c r="AE65">
        <f t="shared" si="27"/>
        <v>51.64</v>
      </c>
      <c r="AF65">
        <f t="shared" si="27"/>
        <v>55.333999999999989</v>
      </c>
    </row>
    <row r="66" spans="1:32" x14ac:dyDescent="0.75">
      <c r="A66" s="1">
        <v>26</v>
      </c>
      <c r="B66">
        <v>100</v>
      </c>
      <c r="C66">
        <v>0.2</v>
      </c>
      <c r="D66">
        <v>68.7</v>
      </c>
      <c r="E66">
        <v>81.7</v>
      </c>
      <c r="F66">
        <v>77.599999999999994</v>
      </c>
      <c r="G66">
        <v>78.56</v>
      </c>
      <c r="I66">
        <f t="shared" si="15"/>
        <v>4.8284365999772634</v>
      </c>
      <c r="N66">
        <f t="shared" si="16"/>
        <v>76.64</v>
      </c>
      <c r="Z66" s="1">
        <v>7</v>
      </c>
      <c r="AA66">
        <v>5</v>
      </c>
      <c r="AB66">
        <v>0.45</v>
      </c>
      <c r="AC66">
        <f t="shared" si="28"/>
        <v>40.44</v>
      </c>
      <c r="AD66">
        <f t="shared" si="27"/>
        <v>48.341999999999999</v>
      </c>
      <c r="AE66">
        <f t="shared" si="27"/>
        <v>50.314</v>
      </c>
      <c r="AF66">
        <f t="shared" si="27"/>
        <v>55.71</v>
      </c>
    </row>
    <row r="67" spans="1:32" x14ac:dyDescent="0.75">
      <c r="A67" s="1">
        <v>27</v>
      </c>
      <c r="B67">
        <v>100</v>
      </c>
      <c r="C67">
        <v>0.45</v>
      </c>
      <c r="D67">
        <v>69.900000000000006</v>
      </c>
      <c r="E67">
        <v>83.5</v>
      </c>
      <c r="F67">
        <v>79.3</v>
      </c>
      <c r="G67">
        <v>80.099999999999994</v>
      </c>
      <c r="I67">
        <f t="shared" si="15"/>
        <v>5.0447993022517723</v>
      </c>
      <c r="N67">
        <f t="shared" si="16"/>
        <v>78.199999999999989</v>
      </c>
      <c r="Z67" s="1">
        <v>8</v>
      </c>
      <c r="AA67">
        <v>5</v>
      </c>
      <c r="AB67">
        <v>0.65</v>
      </c>
      <c r="AC67">
        <f t="shared" si="28"/>
        <v>39.661999999999999</v>
      </c>
      <c r="AD67">
        <f t="shared" si="27"/>
        <v>49.416000000000004</v>
      </c>
      <c r="AE67">
        <f t="shared" si="27"/>
        <v>50.782000000000004</v>
      </c>
      <c r="AF67">
        <f t="shared" si="27"/>
        <v>57.224000000000004</v>
      </c>
    </row>
    <row r="68" spans="1:32" x14ac:dyDescent="0.75">
      <c r="A68" s="1">
        <v>28</v>
      </c>
      <c r="B68">
        <v>100</v>
      </c>
      <c r="C68">
        <v>0.65</v>
      </c>
      <c r="D68">
        <v>69</v>
      </c>
      <c r="E68">
        <v>83.6</v>
      </c>
      <c r="F68">
        <v>79.099999999999994</v>
      </c>
      <c r="G68">
        <v>81.44</v>
      </c>
      <c r="I68">
        <f t="shared" si="15"/>
        <v>5.5919294523446901</v>
      </c>
      <c r="N68">
        <f t="shared" si="16"/>
        <v>78.284999999999997</v>
      </c>
      <c r="Z68" s="1">
        <v>9</v>
      </c>
      <c r="AA68">
        <v>5</v>
      </c>
      <c r="AB68">
        <v>0.85</v>
      </c>
      <c r="AC68">
        <f t="shared" si="28"/>
        <v>40.001999999999995</v>
      </c>
      <c r="AD68">
        <f t="shared" si="27"/>
        <v>49.385999999999996</v>
      </c>
      <c r="AE68">
        <f t="shared" si="27"/>
        <v>50.215999999999994</v>
      </c>
      <c r="AF68">
        <f t="shared" si="27"/>
        <v>57.510000000000005</v>
      </c>
    </row>
    <row r="69" spans="1:32" x14ac:dyDescent="0.75">
      <c r="A69" s="1">
        <v>29</v>
      </c>
      <c r="B69">
        <v>100</v>
      </c>
      <c r="C69">
        <v>0.85</v>
      </c>
      <c r="D69">
        <v>70.099999999999994</v>
      </c>
      <c r="E69">
        <v>84.2</v>
      </c>
      <c r="F69">
        <v>76.5</v>
      </c>
      <c r="G69">
        <v>78.67</v>
      </c>
      <c r="I69">
        <f t="shared" si="15"/>
        <v>5.0484818262523268</v>
      </c>
      <c r="N69">
        <f t="shared" si="16"/>
        <v>77.367500000000007</v>
      </c>
      <c r="Z69" s="1">
        <v>10</v>
      </c>
      <c r="AA69">
        <v>10</v>
      </c>
      <c r="AB69">
        <v>0</v>
      </c>
      <c r="AC69">
        <f t="shared" si="28"/>
        <v>43.326000000000001</v>
      </c>
      <c r="AD69">
        <f t="shared" si="27"/>
        <v>48.85</v>
      </c>
      <c r="AE69">
        <f t="shared" si="27"/>
        <v>48.258000000000003</v>
      </c>
      <c r="AF69">
        <f t="shared" si="27"/>
        <v>47.988</v>
      </c>
    </row>
    <row r="70" spans="1:32" x14ac:dyDescent="0.75">
      <c r="Z70" s="1">
        <v>11</v>
      </c>
      <c r="AA70">
        <v>10</v>
      </c>
      <c r="AB70">
        <v>0.2</v>
      </c>
      <c r="AC70">
        <f t="shared" si="28"/>
        <v>52.374000000000002</v>
      </c>
      <c r="AD70">
        <f t="shared" si="27"/>
        <v>50.597999999999999</v>
      </c>
      <c r="AE70">
        <f t="shared" si="27"/>
        <v>50.035999999999994</v>
      </c>
      <c r="AF70">
        <f t="shared" si="27"/>
        <v>49.191999999999993</v>
      </c>
    </row>
    <row r="71" spans="1:32" x14ac:dyDescent="0.75">
      <c r="Z71" s="1">
        <v>12</v>
      </c>
      <c r="AA71">
        <v>10</v>
      </c>
      <c r="AB71">
        <v>0.45</v>
      </c>
      <c r="AC71">
        <f t="shared" si="28"/>
        <v>45.004000000000005</v>
      </c>
      <c r="AD71">
        <f t="shared" si="27"/>
        <v>50.37</v>
      </c>
      <c r="AE71">
        <f t="shared" si="27"/>
        <v>50.746000000000002</v>
      </c>
      <c r="AF71">
        <f t="shared" si="27"/>
        <v>49.970000000000006</v>
      </c>
    </row>
    <row r="72" spans="1:32" x14ac:dyDescent="0.75">
      <c r="Z72" s="1">
        <v>13</v>
      </c>
      <c r="AA72">
        <v>10</v>
      </c>
      <c r="AB72">
        <v>0.65</v>
      </c>
      <c r="AC72">
        <f t="shared" si="28"/>
        <v>45.105999999999995</v>
      </c>
      <c r="AD72">
        <f t="shared" si="27"/>
        <v>51.524000000000001</v>
      </c>
      <c r="AE72">
        <f t="shared" si="27"/>
        <v>49.553999999999995</v>
      </c>
      <c r="AF72">
        <f t="shared" si="27"/>
        <v>49.025999999999996</v>
      </c>
    </row>
    <row r="73" spans="1:32" x14ac:dyDescent="0.7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28"/>
        <v>49.179999999999993</v>
      </c>
      <c r="AD73">
        <f t="shared" si="27"/>
        <v>50.256</v>
      </c>
      <c r="AE73">
        <f t="shared" si="27"/>
        <v>50.811999999999998</v>
      </c>
      <c r="AF73">
        <f t="shared" si="27"/>
        <v>49.791999999999994</v>
      </c>
    </row>
    <row r="74" spans="1:32" x14ac:dyDescent="0.75">
      <c r="Z74" s="1">
        <v>15</v>
      </c>
      <c r="AA74">
        <v>20</v>
      </c>
      <c r="AB74">
        <v>0</v>
      </c>
      <c r="AC74">
        <f t="shared" si="28"/>
        <v>50.906000000000006</v>
      </c>
      <c r="AD74">
        <f t="shared" si="27"/>
        <v>55.565999999999995</v>
      </c>
      <c r="AE74">
        <f t="shared" si="27"/>
        <v>62.266000000000005</v>
      </c>
      <c r="AF74">
        <f t="shared" si="27"/>
        <v>59.483999999999995</v>
      </c>
    </row>
    <row r="75" spans="1:32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I75" t="s">
        <v>25</v>
      </c>
      <c r="K75" t="s">
        <v>26</v>
      </c>
      <c r="L75" t="s">
        <v>27</v>
      </c>
      <c r="N75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1">
        <v>16</v>
      </c>
      <c r="AA75">
        <v>20</v>
      </c>
      <c r="AB75">
        <v>0.2</v>
      </c>
      <c r="AC75">
        <f t="shared" si="28"/>
        <v>52.655999999999992</v>
      </c>
      <c r="AD75">
        <f t="shared" si="28"/>
        <v>56.128000000000007</v>
      </c>
      <c r="AE75">
        <f t="shared" si="28"/>
        <v>61.802</v>
      </c>
      <c r="AF75">
        <f t="shared" si="28"/>
        <v>56.694000000000003</v>
      </c>
    </row>
    <row r="76" spans="1:32" x14ac:dyDescent="0.75">
      <c r="A76" s="1">
        <v>0</v>
      </c>
      <c r="B76">
        <v>0</v>
      </c>
      <c r="C76">
        <v>0</v>
      </c>
      <c r="D76">
        <v>49</v>
      </c>
      <c r="E76">
        <v>48.97</v>
      </c>
      <c r="F76">
        <v>48.1</v>
      </c>
      <c r="G76">
        <v>53.23</v>
      </c>
      <c r="I76">
        <f>_xlfn.STDEV.P(D76:G76)</f>
        <v>1.9988309083061513</v>
      </c>
      <c r="J76">
        <v>2</v>
      </c>
      <c r="K76">
        <f>_xlfn.STDEV.P(D76:G80)</f>
        <v>4.5918920664580076</v>
      </c>
      <c r="L76">
        <f>_xlfn.STDEV.P(D76:G76,D81:G81,D86:G86,D91:G91,D96:G96,D101:G101)</f>
        <v>12.650627557720888</v>
      </c>
      <c r="M76">
        <v>0</v>
      </c>
      <c r="N76">
        <f>AVERAGE(D76:G76)</f>
        <v>49.824999999999996</v>
      </c>
      <c r="P76" s="6">
        <f>_xlfn.STDEV.P(D76:D80)</f>
        <v>1.3365627557282895</v>
      </c>
      <c r="Q76">
        <f>_xlfn.STDEV.P(D76,D81,D86,D91,D96,D101)</f>
        <v>7.876273265673011</v>
      </c>
      <c r="R76" s="6">
        <f>_xlfn.STDEV.P(E76:E80)</f>
        <v>0.96572459842338032</v>
      </c>
      <c r="S76">
        <f>_xlfn.STDEV.P(E76,E81,E86,E91,E96,E101)</f>
        <v>14.881782767307598</v>
      </c>
      <c r="T76" s="6">
        <f>_xlfn.STDEV.P(F76:F80)</f>
        <v>0.73593477971896482</v>
      </c>
      <c r="U76">
        <f>_xlfn.STDEV.P(F76,F81,F86,F91,F96,F101)</f>
        <v>13.023525721640144</v>
      </c>
      <c r="V76" s="6">
        <f>_xlfn.STDEV.P(G76:G80)</f>
        <v>5.7068239853705851</v>
      </c>
      <c r="W76">
        <f>_xlfn.STDEV.P(G76,G81,G86,G91,G96,G101)</f>
        <v>11.968101701328154</v>
      </c>
      <c r="Z76" s="1">
        <v>17</v>
      </c>
      <c r="AA76">
        <v>20</v>
      </c>
      <c r="AB76">
        <v>0.45</v>
      </c>
      <c r="AC76">
        <f t="shared" si="28"/>
        <v>52.414000000000009</v>
      </c>
      <c r="AD76">
        <f t="shared" si="28"/>
        <v>53.496000000000002</v>
      </c>
      <c r="AE76">
        <f t="shared" si="28"/>
        <v>62.411999999999992</v>
      </c>
      <c r="AF76">
        <f t="shared" si="28"/>
        <v>57.341999999999999</v>
      </c>
    </row>
    <row r="77" spans="1:32" x14ac:dyDescent="0.75">
      <c r="A77" s="1">
        <v>1</v>
      </c>
      <c r="B77">
        <v>0</v>
      </c>
      <c r="C77">
        <v>0.2</v>
      </c>
      <c r="D77">
        <v>49.5</v>
      </c>
      <c r="E77">
        <v>47.46</v>
      </c>
      <c r="F77">
        <v>46.4</v>
      </c>
      <c r="G77">
        <v>52.63</v>
      </c>
      <c r="I77">
        <f t="shared" ref="I77:I105" si="29">_xlfn.STDEV.P(D77:G77)</f>
        <v>2.3747881484460893</v>
      </c>
      <c r="J77">
        <v>5</v>
      </c>
      <c r="K77">
        <f>_xlfn.STDEV.P(D81:G85)</f>
        <v>1.7044262231026608</v>
      </c>
      <c r="L77">
        <f>_xlfn.STDEV.P(D77:G77,D82:G82,D87:G87,D92:G92,D97:G97,D102:G102)</f>
        <v>11.79384714821909</v>
      </c>
      <c r="M77">
        <v>0.2</v>
      </c>
      <c r="N77">
        <f t="shared" ref="N77:N105" si="30">AVERAGE(D77:G77)</f>
        <v>48.997500000000002</v>
      </c>
      <c r="P77" s="6">
        <f>_xlfn.STDEV.P(D81:D85)</f>
        <v>1.024695076595961</v>
      </c>
      <c r="Q77">
        <f t="shared" ref="Q77:Q80" si="31">_xlfn.STDEV.P(D77,D82,D87,D92,D97,D102)</f>
        <v>7.1215878769336607</v>
      </c>
      <c r="R77" s="6">
        <f>_xlfn.STDEV.P(E81:E85)</f>
        <v>0.44090815370097292</v>
      </c>
      <c r="S77">
        <f t="shared" ref="S77:S80" si="32">_xlfn.STDEV.P(E77,E82,E87,E92,E97,E102)</f>
        <v>14.291543731249675</v>
      </c>
      <c r="T77" s="6">
        <f>_xlfn.STDEV.P(F81:F85)</f>
        <v>0.95498691090506616</v>
      </c>
      <c r="U77">
        <f t="shared" ref="U77:U80" si="33">_xlfn.STDEV.P(F77,F82,F87,F92,F97,F102)</f>
        <v>12.844162098011667</v>
      </c>
      <c r="V77" s="6">
        <f>_xlfn.STDEV.P(G81:G85)</f>
        <v>1.0575443253121812</v>
      </c>
      <c r="W77">
        <f t="shared" ref="W77:W80" si="34">_xlfn.STDEV.P(G77,G82,G87,G92,G97,G102)</f>
        <v>10.311579925285672</v>
      </c>
      <c r="Z77" s="1">
        <v>18</v>
      </c>
      <c r="AA77">
        <v>20</v>
      </c>
      <c r="AB77">
        <v>0.65</v>
      </c>
      <c r="AC77">
        <f t="shared" si="28"/>
        <v>52.192000000000007</v>
      </c>
      <c r="AD77">
        <f t="shared" si="28"/>
        <v>56.488</v>
      </c>
      <c r="AE77">
        <f t="shared" si="28"/>
        <v>63.512000000000015</v>
      </c>
      <c r="AF77">
        <f t="shared" si="28"/>
        <v>59.972000000000001</v>
      </c>
    </row>
    <row r="78" spans="1:32" x14ac:dyDescent="0.75">
      <c r="A78" s="1">
        <v>2</v>
      </c>
      <c r="B78">
        <v>0</v>
      </c>
      <c r="C78">
        <v>0.45</v>
      </c>
      <c r="D78">
        <v>48.1</v>
      </c>
      <c r="E78">
        <v>47.18</v>
      </c>
      <c r="F78">
        <v>47.9</v>
      </c>
      <c r="G78">
        <v>65.52</v>
      </c>
      <c r="I78">
        <f t="shared" si="29"/>
        <v>7.7123326562072254</v>
      </c>
      <c r="J78">
        <v>10</v>
      </c>
      <c r="K78">
        <f>_xlfn.STDEV.P(D86:G90)</f>
        <v>2.5614685241087782</v>
      </c>
      <c r="L78">
        <f t="shared" ref="L78:L80" si="35">_xlfn.STDEV.P(D78:G78,D83:G83,D88:G88,D93:G93,D98:G98,D103:G103)</f>
        <v>12.362732745534014</v>
      </c>
      <c r="M78">
        <v>0.45</v>
      </c>
      <c r="N78">
        <f t="shared" si="30"/>
        <v>52.174999999999997</v>
      </c>
      <c r="P78" s="6">
        <f>_xlfn.STDEV.P(D86:D90)</f>
        <v>0.84478162858812145</v>
      </c>
      <c r="Q78">
        <f t="shared" si="31"/>
        <v>7.8110187484660116</v>
      </c>
      <c r="R78" s="6">
        <f>_xlfn.STDEV.P(E86:E90)</f>
        <v>0.87315519811772158</v>
      </c>
      <c r="S78">
        <f t="shared" si="32"/>
        <v>15.32799182324068</v>
      </c>
      <c r="T78" s="6">
        <f>_xlfn.STDEV.P(F86:F90)</f>
        <v>1.0283968105745953</v>
      </c>
      <c r="U78">
        <f t="shared" si="33"/>
        <v>13.068239701233258</v>
      </c>
      <c r="V78" s="6">
        <f>_xlfn.STDEV.P(G86:G90)</f>
        <v>1.0947145746723206</v>
      </c>
      <c r="W78">
        <f t="shared" si="34"/>
        <v>10.236766525074636</v>
      </c>
      <c r="Z78" s="1">
        <v>19</v>
      </c>
      <c r="AA78">
        <v>20</v>
      </c>
      <c r="AB78">
        <v>0.85</v>
      </c>
      <c r="AC78">
        <f t="shared" si="28"/>
        <v>52.203999999999994</v>
      </c>
      <c r="AD78">
        <f t="shared" si="28"/>
        <v>53.727999999999994</v>
      </c>
      <c r="AE78">
        <f t="shared" si="28"/>
        <v>62.831999999999994</v>
      </c>
      <c r="AF78">
        <f t="shared" si="28"/>
        <v>58.580000000000005</v>
      </c>
    </row>
    <row r="79" spans="1:32" x14ac:dyDescent="0.75">
      <c r="A79" s="1">
        <v>3</v>
      </c>
      <c r="B79">
        <v>0</v>
      </c>
      <c r="C79">
        <v>0.65</v>
      </c>
      <c r="D79">
        <v>50.3</v>
      </c>
      <c r="E79">
        <v>46.92</v>
      </c>
      <c r="F79">
        <v>46.4</v>
      </c>
      <c r="G79">
        <v>48.89</v>
      </c>
      <c r="I79">
        <f t="shared" si="29"/>
        <v>1.5607269940639834</v>
      </c>
      <c r="J79">
        <v>20</v>
      </c>
      <c r="K79">
        <f>_xlfn.STDEV.P(D91:G95)</f>
        <v>5.0269359206180466</v>
      </c>
      <c r="L79">
        <f t="shared" si="35"/>
        <v>12.539165614408162</v>
      </c>
      <c r="M79">
        <v>0.65</v>
      </c>
      <c r="N79">
        <f t="shared" si="30"/>
        <v>48.127499999999998</v>
      </c>
      <c r="P79" s="6">
        <f>_xlfn.STDEV.P(D91:D95)</f>
        <v>1.1431955213348237</v>
      </c>
      <c r="Q79">
        <f t="shared" si="31"/>
        <v>7.8626622929726029</v>
      </c>
      <c r="R79" s="6">
        <f>_xlfn.STDEV.P(E91:E95)</f>
        <v>2.0507559581773731</v>
      </c>
      <c r="S79">
        <f t="shared" si="32"/>
        <v>14.552412934706842</v>
      </c>
      <c r="T79" s="6">
        <f>_xlfn.STDEV.P(F91:F95)</f>
        <v>0.8133879763065105</v>
      </c>
      <c r="U79">
        <f t="shared" si="33"/>
        <v>13.25989148606509</v>
      </c>
      <c r="V79" s="6">
        <f>_xlfn.STDEV.P(G91:G95)</f>
        <v>1.6044936896105269</v>
      </c>
      <c r="W79">
        <f t="shared" si="34"/>
        <v>11.839609251247392</v>
      </c>
      <c r="Z79" s="1">
        <v>20</v>
      </c>
      <c r="AA79">
        <v>50</v>
      </c>
      <c r="AB79">
        <v>0</v>
      </c>
      <c r="AC79">
        <f t="shared" si="28"/>
        <v>61.36999999999999</v>
      </c>
      <c r="AD79">
        <f t="shared" si="28"/>
        <v>68.244</v>
      </c>
      <c r="AE79">
        <f t="shared" si="28"/>
        <v>71.256</v>
      </c>
      <c r="AF79">
        <f t="shared" si="28"/>
        <v>67.527999999999992</v>
      </c>
    </row>
    <row r="80" spans="1:32" x14ac:dyDescent="0.75">
      <c r="A80" s="1">
        <v>4</v>
      </c>
      <c r="B80">
        <v>0</v>
      </c>
      <c r="C80">
        <v>0.85</v>
      </c>
      <c r="D80">
        <v>46.4</v>
      </c>
      <c r="E80">
        <v>46</v>
      </c>
      <c r="F80">
        <v>46.8</v>
      </c>
      <c r="G80">
        <v>57.83</v>
      </c>
      <c r="I80">
        <f t="shared" si="29"/>
        <v>4.9574104883498107</v>
      </c>
      <c r="J80">
        <v>50</v>
      </c>
      <c r="K80">
        <f>_xlfn.STDEV.P(D97:G100)</f>
        <v>6.1113080381780795</v>
      </c>
      <c r="L80">
        <f t="shared" si="35"/>
        <v>12.424136783953555</v>
      </c>
      <c r="M80">
        <v>0.85</v>
      </c>
      <c r="N80">
        <f t="shared" si="30"/>
        <v>49.257499999999993</v>
      </c>
      <c r="P80" s="6">
        <f>_xlfn.STDEV.P(D96:D100)</f>
        <v>0.85883642214335565</v>
      </c>
      <c r="Q80">
        <f t="shared" si="31"/>
        <v>8.3585618114335229</v>
      </c>
      <c r="R80" s="6">
        <f>_xlfn.STDEV.P(E96:E100)</f>
        <v>0.55281099844341042</v>
      </c>
      <c r="S80">
        <f t="shared" si="32"/>
        <v>15.653194562133313</v>
      </c>
      <c r="T80" s="6">
        <f>_xlfn.STDEV.P(F96:F100)</f>
        <v>0.81829090181915187</v>
      </c>
      <c r="U80">
        <f t="shared" si="33"/>
        <v>12.616710700055227</v>
      </c>
      <c r="V80" s="6">
        <f>_xlfn.STDEV.P(G96:G100)</f>
        <v>0.8471127433818969</v>
      </c>
      <c r="W80">
        <f t="shared" si="34"/>
        <v>10.233703169212831</v>
      </c>
      <c r="Z80" s="1">
        <v>21</v>
      </c>
      <c r="AA80">
        <v>50</v>
      </c>
      <c r="AB80">
        <v>0.2</v>
      </c>
      <c r="AC80">
        <f t="shared" si="28"/>
        <v>61.372</v>
      </c>
      <c r="AD80">
        <f t="shared" si="28"/>
        <v>67.650000000000006</v>
      </c>
      <c r="AE80">
        <f t="shared" si="28"/>
        <v>70.950000000000017</v>
      </c>
      <c r="AF80">
        <f t="shared" si="28"/>
        <v>66.058000000000007</v>
      </c>
    </row>
    <row r="81" spans="1:32" x14ac:dyDescent="0.75">
      <c r="A81" s="1">
        <v>5</v>
      </c>
      <c r="B81">
        <v>5</v>
      </c>
      <c r="C81">
        <v>0</v>
      </c>
      <c r="D81">
        <v>47.9</v>
      </c>
      <c r="E81">
        <v>53</v>
      </c>
      <c r="F81">
        <v>52.4</v>
      </c>
      <c r="G81">
        <v>48.2</v>
      </c>
      <c r="I81">
        <f t="shared" si="29"/>
        <v>2.3370654676324318</v>
      </c>
      <c r="J81">
        <v>100</v>
      </c>
      <c r="K81">
        <f>_xlfn.STDEV.P(D101:G105)</f>
        <v>7.4006401750118886</v>
      </c>
      <c r="N81">
        <f t="shared" si="30"/>
        <v>50.375</v>
      </c>
      <c r="P81" s="6">
        <f>_xlfn.STDEV.P(D101:D105)</f>
        <v>0.7499333303701079</v>
      </c>
      <c r="R81" s="6">
        <f>_xlfn.STDEV.P(E101:E105)</f>
        <v>0.86579443287653679</v>
      </c>
      <c r="T81" s="6">
        <f>_xlfn.STDEV.P(F101:F105)</f>
        <v>0.80149859638055654</v>
      </c>
      <c r="V81" s="6">
        <f>_xlfn.STDEV.P(G101:G105)</f>
        <v>1.1513470371699424</v>
      </c>
      <c r="Z81" s="1">
        <v>22</v>
      </c>
      <c r="AA81">
        <v>50</v>
      </c>
      <c r="AB81">
        <v>0.45</v>
      </c>
      <c r="AC81">
        <f t="shared" si="28"/>
        <v>62.31600000000001</v>
      </c>
      <c r="AD81">
        <f t="shared" si="28"/>
        <v>67.921999999999997</v>
      </c>
      <c r="AE81">
        <f t="shared" si="28"/>
        <v>71.551999999999992</v>
      </c>
      <c r="AF81">
        <f t="shared" si="28"/>
        <v>65.683999999999997</v>
      </c>
    </row>
    <row r="82" spans="1:32" x14ac:dyDescent="0.75">
      <c r="A82" s="1">
        <v>6</v>
      </c>
      <c r="B82">
        <v>5</v>
      </c>
      <c r="C82">
        <v>0.2</v>
      </c>
      <c r="D82">
        <v>49.8</v>
      </c>
      <c r="E82">
        <v>53.1</v>
      </c>
      <c r="F82">
        <v>50.4</v>
      </c>
      <c r="G82">
        <v>50.3</v>
      </c>
      <c r="I82">
        <f t="shared" si="29"/>
        <v>1.2903487900563957</v>
      </c>
      <c r="K82">
        <f>AVERAGE(K76:K81)</f>
        <v>4.5661118245795764</v>
      </c>
      <c r="N82">
        <f t="shared" si="30"/>
        <v>50.900000000000006</v>
      </c>
      <c r="P82" s="6">
        <f>AVERAGE(P76:P81)</f>
        <v>0.99300078912677658</v>
      </c>
      <c r="Q82">
        <f>AVERAGE(Q76:Q80)</f>
        <v>7.8060207990957622</v>
      </c>
      <c r="R82" s="6">
        <f>AVERAGE(R76:R81)</f>
        <v>0.95819155662323252</v>
      </c>
      <c r="S82">
        <f>AVERAGE(S76:S80)</f>
        <v>14.941385163727622</v>
      </c>
      <c r="T82" s="6">
        <f>AVERAGE(T76:T81)</f>
        <v>0.85874932928414083</v>
      </c>
      <c r="U82">
        <f>AVERAGE(U76:U80)</f>
        <v>12.962505941401076</v>
      </c>
      <c r="V82" s="6">
        <f>AVERAGE(V76:V81)</f>
        <v>1.9103393925862422</v>
      </c>
      <c r="W82">
        <f>AVERAGE(W76:W80)</f>
        <v>10.917952114429738</v>
      </c>
      <c r="Z82" s="1">
        <v>23</v>
      </c>
      <c r="AA82">
        <v>50</v>
      </c>
      <c r="AB82">
        <v>0.65</v>
      </c>
      <c r="AC82">
        <f t="shared" si="28"/>
        <v>60.353999999999999</v>
      </c>
      <c r="AD82">
        <f t="shared" si="28"/>
        <v>67.66</v>
      </c>
      <c r="AE82">
        <f t="shared" si="28"/>
        <v>70.114000000000004</v>
      </c>
      <c r="AF82">
        <f t="shared" si="28"/>
        <v>64.546000000000006</v>
      </c>
    </row>
    <row r="83" spans="1:32" x14ac:dyDescent="0.75">
      <c r="A83" s="1">
        <v>7</v>
      </c>
      <c r="B83">
        <v>5</v>
      </c>
      <c r="C83">
        <v>0.45</v>
      </c>
      <c r="D83">
        <v>50.7</v>
      </c>
      <c r="E83">
        <v>53.3</v>
      </c>
      <c r="F83">
        <v>49.8</v>
      </c>
      <c r="G83">
        <v>50.7</v>
      </c>
      <c r="I83">
        <f t="shared" si="29"/>
        <v>1.3083864108129515</v>
      </c>
      <c r="N83">
        <f t="shared" si="30"/>
        <v>51.125</v>
      </c>
      <c r="P83" s="6">
        <f>_xlfn.STDEV.P(P76:P81)</f>
        <v>0.20027006631113406</v>
      </c>
      <c r="Q83">
        <f>_xlfn.STDEV.P(Q76:Q80)</f>
        <v>0.39545382603820795</v>
      </c>
      <c r="R83" s="6">
        <f>_xlfn.STDEV.P(R76:R81)</f>
        <v>0.52304200674128087</v>
      </c>
      <c r="S83">
        <f>_xlfn.STDEV.P(S76:S80)</f>
        <v>0.49664535773767415</v>
      </c>
      <c r="T83" s="6">
        <f>_xlfn.STDEV.P(T76:T81)</f>
        <v>0.100081247597669</v>
      </c>
      <c r="U83">
        <f>_xlfn.STDEV.P(U76:U80)</f>
        <v>0.2176790380029261</v>
      </c>
      <c r="V83" s="6">
        <f>_xlfn.STDEV.P(V76:V81)</f>
        <v>1.7129827996217772</v>
      </c>
      <c r="W83">
        <f>_xlfn.STDEV.P(W76:W80)</f>
        <v>0.80649410297319646</v>
      </c>
      <c r="Z83" s="1">
        <v>24</v>
      </c>
      <c r="AA83">
        <v>50</v>
      </c>
      <c r="AB83">
        <v>0.85</v>
      </c>
      <c r="AC83">
        <f t="shared" si="28"/>
        <v>59.239999999999995</v>
      </c>
      <c r="AD83">
        <f t="shared" si="28"/>
        <v>67.463999999999999</v>
      </c>
      <c r="AE83">
        <f t="shared" si="28"/>
        <v>69.211999999999989</v>
      </c>
      <c r="AF83">
        <f t="shared" si="28"/>
        <v>65.343999999999994</v>
      </c>
    </row>
    <row r="84" spans="1:32" x14ac:dyDescent="0.75">
      <c r="A84" s="1">
        <v>8</v>
      </c>
      <c r="B84">
        <v>5</v>
      </c>
      <c r="C84">
        <v>0.65</v>
      </c>
      <c r="D84">
        <v>49.25</v>
      </c>
      <c r="E84">
        <v>53.1</v>
      </c>
      <c r="F84">
        <v>50.6</v>
      </c>
      <c r="G84">
        <v>49.7</v>
      </c>
      <c r="I84">
        <f t="shared" si="29"/>
        <v>1.4888649199977815</v>
      </c>
      <c r="K84" cm="1">
        <f t="array" ref="K84">INDEX(LINEST(K76:K81),1)</f>
        <v>0.84942438241442686</v>
      </c>
      <c r="L84" cm="1">
        <f t="array" ref="L84">INDEX(LINEST(L76:L80),1)</f>
        <v>2.9233691865440579E-2</v>
      </c>
      <c r="N84">
        <f t="shared" si="30"/>
        <v>50.662499999999994</v>
      </c>
      <c r="P84" s="6"/>
      <c r="R84" s="6"/>
      <c r="T84" s="6"/>
      <c r="V84" s="6"/>
      <c r="Z84" s="1">
        <v>25</v>
      </c>
      <c r="AA84">
        <v>100</v>
      </c>
      <c r="AB84">
        <v>0</v>
      </c>
      <c r="AC84">
        <f t="shared" si="28"/>
        <v>66.078000000000003</v>
      </c>
      <c r="AD84">
        <f t="shared" si="28"/>
        <v>80.914000000000001</v>
      </c>
      <c r="AE84">
        <f t="shared" si="28"/>
        <v>73.531999999999996</v>
      </c>
      <c r="AF84">
        <f t="shared" si="28"/>
        <v>65.39</v>
      </c>
    </row>
    <row r="85" spans="1:32" x14ac:dyDescent="0.75">
      <c r="A85" s="1">
        <v>9</v>
      </c>
      <c r="B85">
        <v>5</v>
      </c>
      <c r="C85">
        <v>0.85</v>
      </c>
      <c r="D85">
        <v>50.6</v>
      </c>
      <c r="E85">
        <v>54.2</v>
      </c>
      <c r="F85">
        <v>49.8</v>
      </c>
      <c r="G85">
        <v>51.3</v>
      </c>
      <c r="I85">
        <f t="shared" si="29"/>
        <v>1.6603839917320349</v>
      </c>
      <c r="N85">
        <f t="shared" si="30"/>
        <v>51.475000000000009</v>
      </c>
      <c r="P85" s="6"/>
      <c r="R85" s="6"/>
      <c r="T85" s="6"/>
      <c r="V85" s="6"/>
      <c r="Z85" s="1">
        <v>26</v>
      </c>
      <c r="AA85">
        <v>100</v>
      </c>
      <c r="AB85">
        <v>0.2</v>
      </c>
      <c r="AC85">
        <f t="shared" si="28"/>
        <v>67.138000000000005</v>
      </c>
      <c r="AD85">
        <f t="shared" si="28"/>
        <v>78.25800000000001</v>
      </c>
      <c r="AE85">
        <f t="shared" si="28"/>
        <v>72.531999999999996</v>
      </c>
      <c r="AF85">
        <f t="shared" si="28"/>
        <v>63.018000000000008</v>
      </c>
    </row>
    <row r="86" spans="1:32" x14ac:dyDescent="0.75">
      <c r="A86" s="1">
        <v>10</v>
      </c>
      <c r="B86">
        <v>10</v>
      </c>
      <c r="C86">
        <v>0</v>
      </c>
      <c r="D86">
        <v>44.69</v>
      </c>
      <c r="E86">
        <v>50.1</v>
      </c>
      <c r="F86">
        <v>48</v>
      </c>
      <c r="G86">
        <v>47.7</v>
      </c>
      <c r="I86">
        <f t="shared" si="29"/>
        <v>1.9291238296179967</v>
      </c>
      <c r="N86">
        <f t="shared" si="30"/>
        <v>47.622500000000002</v>
      </c>
      <c r="P86" s="6"/>
      <c r="R86" s="6"/>
      <c r="T86" s="6"/>
      <c r="V86" s="6"/>
      <c r="Z86" s="1">
        <v>27</v>
      </c>
      <c r="AA86">
        <v>100</v>
      </c>
      <c r="AB86">
        <v>0.45</v>
      </c>
      <c r="AC86">
        <f t="shared" si="28"/>
        <v>67.582000000000008</v>
      </c>
      <c r="AD86">
        <f t="shared" si="28"/>
        <v>80.301999999999992</v>
      </c>
      <c r="AE86">
        <f t="shared" si="28"/>
        <v>74.525999999999996</v>
      </c>
      <c r="AF86">
        <f t="shared" si="28"/>
        <v>64.075999999999993</v>
      </c>
    </row>
    <row r="87" spans="1:32" x14ac:dyDescent="0.75">
      <c r="A87" s="1">
        <v>11</v>
      </c>
      <c r="B87">
        <v>10</v>
      </c>
      <c r="C87">
        <v>0.2</v>
      </c>
      <c r="D87">
        <v>46.3</v>
      </c>
      <c r="E87">
        <v>51.5</v>
      </c>
      <c r="F87">
        <v>50</v>
      </c>
      <c r="G87">
        <v>49.9</v>
      </c>
      <c r="I87">
        <f t="shared" si="29"/>
        <v>1.9122957407263146</v>
      </c>
      <c r="K87" t="s">
        <v>26</v>
      </c>
      <c r="L87" t="s">
        <v>27</v>
      </c>
      <c r="N87">
        <f t="shared" si="30"/>
        <v>49.425000000000004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1">
        <v>28</v>
      </c>
      <c r="AA87">
        <v>100</v>
      </c>
      <c r="AB87">
        <v>0.65</v>
      </c>
      <c r="AC87">
        <f t="shared" si="28"/>
        <v>66.286000000000001</v>
      </c>
      <c r="AD87">
        <f t="shared" si="28"/>
        <v>79.85799999999999</v>
      </c>
      <c r="AE87">
        <f t="shared" si="28"/>
        <v>74.080000000000013</v>
      </c>
      <c r="AF87">
        <f t="shared" si="28"/>
        <v>64.924000000000007</v>
      </c>
    </row>
    <row r="88" spans="1:32" x14ac:dyDescent="0.75">
      <c r="A88" s="1">
        <v>12</v>
      </c>
      <c r="B88">
        <v>10</v>
      </c>
      <c r="C88">
        <v>0.45</v>
      </c>
      <c r="D88">
        <v>45.65</v>
      </c>
      <c r="E88">
        <v>51</v>
      </c>
      <c r="F88">
        <v>50.9</v>
      </c>
      <c r="G88">
        <v>50.7</v>
      </c>
      <c r="I88">
        <f t="shared" si="29"/>
        <v>2.2614638511371354</v>
      </c>
      <c r="J88">
        <v>2</v>
      </c>
      <c r="K88">
        <f>AVERAGE(D76:G80)</f>
        <v>49.67649999999999</v>
      </c>
      <c r="L88">
        <f>AVERAGE(D76:G76,D81:G81,D86:G86,D91:G91,D96:G96,D101:G101)</f>
        <v>59.078749999999992</v>
      </c>
      <c r="M88">
        <v>0</v>
      </c>
      <c r="N88">
        <f t="shared" si="30"/>
        <v>49.5625</v>
      </c>
      <c r="P88" s="6">
        <f>AVERAGE(D76:D80)</f>
        <v>48.66</v>
      </c>
      <c r="Q88">
        <f>AVERAGE(D76,D81,D86,D91,D96,D101)</f>
        <v>53.398333333333333</v>
      </c>
      <c r="R88" s="6">
        <f>AVERAGE(E76:E80)</f>
        <v>47.306000000000004</v>
      </c>
      <c r="S88">
        <f>AVERAGE(E76,E81,E86,E91,E96,E101)</f>
        <v>61.395000000000003</v>
      </c>
      <c r="T88" s="6">
        <f>AVERAGE(F76:F80)</f>
        <v>47.120000000000005</v>
      </c>
      <c r="U88">
        <f>AVERAGE(F76,F81,F86,F91,F96,F101)</f>
        <v>61.266666666666673</v>
      </c>
      <c r="V88" s="6">
        <f>AVERAGE(G76:G80)</f>
        <v>55.61999999999999</v>
      </c>
      <c r="W88">
        <f>AVERAGE(G76,G81,G86,G91,G96,G101)</f>
        <v>60.254999999999995</v>
      </c>
      <c r="Z88" s="1">
        <v>29</v>
      </c>
      <c r="AA88">
        <v>100</v>
      </c>
      <c r="AB88">
        <v>0.85</v>
      </c>
      <c r="AC88">
        <f t="shared" si="28"/>
        <v>67.111999999999995</v>
      </c>
      <c r="AD88">
        <f t="shared" si="28"/>
        <v>80.320000000000007</v>
      </c>
      <c r="AE88">
        <f t="shared" si="28"/>
        <v>71.908000000000001</v>
      </c>
      <c r="AF88">
        <f t="shared" si="28"/>
        <v>63.722000000000001</v>
      </c>
    </row>
    <row r="89" spans="1:32" x14ac:dyDescent="0.75">
      <c r="A89" s="1">
        <v>13</v>
      </c>
      <c r="B89">
        <v>10</v>
      </c>
      <c r="C89">
        <v>0.65</v>
      </c>
      <c r="D89">
        <v>44</v>
      </c>
      <c r="E89">
        <v>52.8</v>
      </c>
      <c r="F89">
        <v>49.4</v>
      </c>
      <c r="G89">
        <v>49.3</v>
      </c>
      <c r="I89">
        <f t="shared" si="29"/>
        <v>3.147518864121388</v>
      </c>
      <c r="J89">
        <v>5</v>
      </c>
      <c r="K89">
        <f>AVERAGE(D81:G85)</f>
        <v>50.907500000000006</v>
      </c>
      <c r="L89">
        <f>AVERAGE(D77:G77,D82:G82,D87:G87,D92:G92,D97:G97,D102:G102)</f>
        <v>59.133333333333326</v>
      </c>
      <c r="M89">
        <v>0.2</v>
      </c>
      <c r="N89">
        <f t="shared" si="30"/>
        <v>48.875</v>
      </c>
      <c r="P89" s="6">
        <f>AVERAGE(D81:D85)</f>
        <v>49.649999999999991</v>
      </c>
      <c r="Q89">
        <f t="shared" ref="Q89:Q92" si="36">AVERAGE(D77,D82,D87,D92,D97,D102)</f>
        <v>54.518333333333338</v>
      </c>
      <c r="R89" s="6">
        <f>AVERAGE(E81:E85)</f>
        <v>53.339999999999996</v>
      </c>
      <c r="S89">
        <f t="shared" ref="S89:S92" si="37">AVERAGE(E77,E82,E87,E92,E97,E102)</f>
        <v>61.426666666666669</v>
      </c>
      <c r="T89" s="6">
        <f>AVERAGE(F81:F85)</f>
        <v>50.6</v>
      </c>
      <c r="U89">
        <f t="shared" ref="U89:U92" si="38">AVERAGE(F77,F82,F87,F92,F97,F102)</f>
        <v>60.95000000000001</v>
      </c>
      <c r="V89" s="6">
        <f>AVERAGE(G81:G85)</f>
        <v>50.04</v>
      </c>
      <c r="W89">
        <f t="shared" ref="W89:W92" si="39">AVERAGE(G77,G82,G87,G92,G97,G102)</f>
        <v>59.638333333333343</v>
      </c>
    </row>
    <row r="90" spans="1:32" x14ac:dyDescent="0.75">
      <c r="A90" s="1">
        <v>14</v>
      </c>
      <c r="B90">
        <v>10</v>
      </c>
      <c r="C90">
        <v>0.85</v>
      </c>
      <c r="D90">
        <v>44.4</v>
      </c>
      <c r="E90">
        <v>51.4</v>
      </c>
      <c r="F90">
        <v>50.6</v>
      </c>
      <c r="G90">
        <v>50.6</v>
      </c>
      <c r="I90">
        <f t="shared" si="29"/>
        <v>2.819131071802091</v>
      </c>
      <c r="J90">
        <v>10</v>
      </c>
      <c r="K90">
        <f>AVERAGE(D86:G90)</f>
        <v>48.946999999999996</v>
      </c>
      <c r="L90">
        <f t="shared" ref="L90:L92" si="40">AVERAGE(D78:G78,D83:G83,D88:G88,D93:G93,D98:G98,D103:G103)</f>
        <v>59.968750000000007</v>
      </c>
      <c r="M90">
        <v>0.45</v>
      </c>
      <c r="N90">
        <f t="shared" si="30"/>
        <v>49.25</v>
      </c>
      <c r="P90" s="6">
        <f>AVERAGE(D86:D90)</f>
        <v>45.007999999999996</v>
      </c>
      <c r="Q90">
        <f t="shared" si="36"/>
        <v>54.591666666666676</v>
      </c>
      <c r="R90" s="6">
        <f>AVERAGE(E86:E90)</f>
        <v>51.359999999999992</v>
      </c>
      <c r="S90">
        <f t="shared" si="37"/>
        <v>61.080000000000005</v>
      </c>
      <c r="T90" s="6">
        <f>AVERAGE(F86:F90)</f>
        <v>49.78</v>
      </c>
      <c r="U90">
        <f t="shared" si="38"/>
        <v>61.566666666666663</v>
      </c>
      <c r="V90" s="6">
        <f>AVERAGE(G86:G90)</f>
        <v>49.64</v>
      </c>
      <c r="W90">
        <f t="shared" si="39"/>
        <v>62.636666666666663</v>
      </c>
    </row>
    <row r="91" spans="1:32" x14ac:dyDescent="0.75">
      <c r="A91" s="1">
        <v>15</v>
      </c>
      <c r="B91">
        <v>20</v>
      </c>
      <c r="C91">
        <v>0</v>
      </c>
      <c r="D91">
        <v>51</v>
      </c>
      <c r="E91">
        <v>53.4</v>
      </c>
      <c r="F91">
        <v>62.6</v>
      </c>
      <c r="G91">
        <v>61.8</v>
      </c>
      <c r="I91">
        <f t="shared" si="29"/>
        <v>5.0793700396801178</v>
      </c>
      <c r="J91">
        <v>20</v>
      </c>
      <c r="K91">
        <f>AVERAGE(D91:G95)</f>
        <v>57.720500000000001</v>
      </c>
      <c r="L91">
        <f t="shared" si="40"/>
        <v>59.194166666666661</v>
      </c>
      <c r="M91">
        <v>0.65</v>
      </c>
      <c r="N91">
        <f t="shared" si="30"/>
        <v>57.2</v>
      </c>
      <c r="P91" s="6">
        <f>AVERAGE(D91:D95)</f>
        <v>52.882000000000005</v>
      </c>
      <c r="Q91">
        <f t="shared" si="36"/>
        <v>53.875</v>
      </c>
      <c r="R91" s="6">
        <f>AVERAGE(E91:E95)</f>
        <v>53.179999999999993</v>
      </c>
      <c r="S91">
        <f t="shared" si="37"/>
        <v>61.836666666666666</v>
      </c>
      <c r="T91" s="6">
        <f>AVERAGE(F91:F95)</f>
        <v>63.879999999999995</v>
      </c>
      <c r="U91">
        <f t="shared" si="38"/>
        <v>61.016666666666673</v>
      </c>
      <c r="V91" s="6">
        <f>AVERAGE(G91:G95)</f>
        <v>60.94</v>
      </c>
      <c r="W91">
        <f t="shared" si="39"/>
        <v>60.048333333333325</v>
      </c>
    </row>
    <row r="92" spans="1:32" x14ac:dyDescent="0.75">
      <c r="A92" s="1">
        <v>16</v>
      </c>
      <c r="B92">
        <v>20</v>
      </c>
      <c r="C92">
        <v>0.2</v>
      </c>
      <c r="D92">
        <v>54.21</v>
      </c>
      <c r="E92">
        <v>55.3</v>
      </c>
      <c r="F92">
        <v>64.400000000000006</v>
      </c>
      <c r="G92">
        <v>58.4</v>
      </c>
      <c r="I92">
        <f t="shared" si="29"/>
        <v>3.9607472464170219</v>
      </c>
      <c r="J92">
        <v>50</v>
      </c>
      <c r="K92">
        <f>AVERAGE(D96:G100)</f>
        <v>69.810000000000016</v>
      </c>
      <c r="L92">
        <f t="shared" si="40"/>
        <v>59.30541666666668</v>
      </c>
      <c r="M92">
        <v>0.85</v>
      </c>
      <c r="N92">
        <f t="shared" si="30"/>
        <v>58.077500000000001</v>
      </c>
      <c r="P92" s="6">
        <f>AVERAGE(D96:D100)</f>
        <v>60.319999999999993</v>
      </c>
      <c r="Q92">
        <f t="shared" si="36"/>
        <v>53.933333333333337</v>
      </c>
      <c r="R92" s="6">
        <f>AVERAGE(E96:E100)</f>
        <v>74.319999999999993</v>
      </c>
      <c r="S92">
        <f t="shared" si="37"/>
        <v>60.95000000000001</v>
      </c>
      <c r="T92" s="6">
        <f>AVERAGE(F96:F100)</f>
        <v>75.62</v>
      </c>
      <c r="U92">
        <f t="shared" si="38"/>
        <v>60.916666666666664</v>
      </c>
      <c r="V92" s="6">
        <f>AVERAGE(G96:G100)</f>
        <v>68.97999999999999</v>
      </c>
      <c r="W92">
        <f t="shared" si="39"/>
        <v>61.42166666666666</v>
      </c>
    </row>
    <row r="93" spans="1:32" x14ac:dyDescent="0.75">
      <c r="A93" s="1">
        <v>17</v>
      </c>
      <c r="B93">
        <v>20</v>
      </c>
      <c r="C93">
        <v>0.45</v>
      </c>
      <c r="D93">
        <v>53.5</v>
      </c>
      <c r="E93">
        <v>51.2</v>
      </c>
      <c r="F93">
        <v>63.9</v>
      </c>
      <c r="G93">
        <v>61.1</v>
      </c>
      <c r="I93">
        <f t="shared" si="29"/>
        <v>5.2342024225281918</v>
      </c>
      <c r="J93">
        <v>100</v>
      </c>
      <c r="K93">
        <f>AVERAGE(D101:G105)</f>
        <v>78.954999999999998</v>
      </c>
      <c r="L93">
        <f>AVERAGE((L92-L91), (L91-L90), (L90-L89), (L89-L88))</f>
        <v>5.6666666666671972E-2</v>
      </c>
      <c r="N93">
        <f t="shared" si="30"/>
        <v>57.424999999999997</v>
      </c>
      <c r="P93" s="6">
        <f>AVERAGE(D101:D105)</f>
        <v>67.86</v>
      </c>
      <c r="R93" s="6">
        <f>AVERAGE(E101:E105)</f>
        <v>88.52000000000001</v>
      </c>
      <c r="T93" s="6">
        <f>AVERAGE(F101:F105)</f>
        <v>79.86</v>
      </c>
      <c r="V93" s="6">
        <f>AVERAGE(G101:G105)</f>
        <v>79.58</v>
      </c>
    </row>
    <row r="94" spans="1:32" x14ac:dyDescent="0.75">
      <c r="A94" s="1">
        <v>18</v>
      </c>
      <c r="B94">
        <v>20</v>
      </c>
      <c r="C94">
        <v>0.65</v>
      </c>
      <c r="D94">
        <v>52.2</v>
      </c>
      <c r="E94">
        <v>55.5</v>
      </c>
      <c r="F94">
        <v>63.5</v>
      </c>
      <c r="G94">
        <v>63.2</v>
      </c>
      <c r="I94">
        <f t="shared" si="29"/>
        <v>4.8923409529590227</v>
      </c>
      <c r="K94">
        <f>AVERAGE(K88:K93)</f>
        <v>59.336083333333335</v>
      </c>
      <c r="N94">
        <f t="shared" si="30"/>
        <v>58.599999999999994</v>
      </c>
      <c r="P94" s="6">
        <f>AVERAGE(P88:P93)</f>
        <v>54.063333333333333</v>
      </c>
      <c r="Q94">
        <f>AVERAGE(Q88:Q92)</f>
        <v>54.063333333333347</v>
      </c>
      <c r="R94" s="6">
        <f>AVERAGE(R88:R93)</f>
        <v>61.337666666666657</v>
      </c>
      <c r="S94">
        <f>AVERAGE(S88:S92)</f>
        <v>61.337666666666664</v>
      </c>
      <c r="T94" s="6">
        <f>AVERAGE(T88:T93)</f>
        <v>61.143333333333338</v>
      </c>
      <c r="U94">
        <f>AVERAGE(U88:U92)</f>
        <v>61.143333333333338</v>
      </c>
      <c r="V94" s="6">
        <f>AVERAGE(V88:V93)</f>
        <v>60.800000000000004</v>
      </c>
      <c r="W94">
        <f>AVERAGE(W88:W92)</f>
        <v>60.8</v>
      </c>
    </row>
    <row r="95" spans="1:32" x14ac:dyDescent="0.75">
      <c r="A95" s="1">
        <v>19</v>
      </c>
      <c r="B95">
        <v>20</v>
      </c>
      <c r="C95">
        <v>0.85</v>
      </c>
      <c r="D95">
        <v>53.5</v>
      </c>
      <c r="E95">
        <v>50.5</v>
      </c>
      <c r="F95">
        <v>65</v>
      </c>
      <c r="G95">
        <v>60.2</v>
      </c>
      <c r="I95">
        <f t="shared" si="29"/>
        <v>5.6652449196835262</v>
      </c>
      <c r="N95">
        <f t="shared" si="30"/>
        <v>57.3</v>
      </c>
      <c r="P95" s="6">
        <f>_xlfn.STDEV.P(P88:P93)</f>
        <v>7.762753177120123</v>
      </c>
      <c r="Q95">
        <f>_xlfn.STDEV.P(Q88:Q92)</f>
        <v>0.44288950214597961</v>
      </c>
      <c r="R95" s="6">
        <f>_xlfn.STDEV.P(R88:R93)</f>
        <v>14.912924614426124</v>
      </c>
      <c r="S95">
        <f>_xlfn.STDEV.P(S88:S92)</f>
        <v>0.30883220902835129</v>
      </c>
      <c r="T95" s="6">
        <f>_xlfn.STDEV.P(T88:T93)</f>
        <v>12.937786604447515</v>
      </c>
      <c r="U95">
        <f>_xlfn.STDEV.P(U88:U92)</f>
        <v>0.24463124175878115</v>
      </c>
      <c r="V95" s="6">
        <f>_xlfn.STDEV.P(V88:V93)</f>
        <v>10.698722665190754</v>
      </c>
      <c r="W95">
        <f>_xlfn.STDEV.P(W88:W92)</f>
        <v>1.092823051652104</v>
      </c>
    </row>
    <row r="96" spans="1:32" x14ac:dyDescent="0.75">
      <c r="A96" s="1">
        <v>20</v>
      </c>
      <c r="B96">
        <v>50</v>
      </c>
      <c r="C96">
        <v>0</v>
      </c>
      <c r="D96">
        <v>60.7</v>
      </c>
      <c r="E96">
        <v>74.099999999999994</v>
      </c>
      <c r="F96">
        <v>75.900000000000006</v>
      </c>
      <c r="G96">
        <v>70.2</v>
      </c>
      <c r="I96">
        <f t="shared" si="29"/>
        <v>5.8725526817560345</v>
      </c>
      <c r="N96">
        <f t="shared" si="30"/>
        <v>70.225000000000009</v>
      </c>
      <c r="P96" s="6"/>
      <c r="R96" s="6"/>
      <c r="T96" s="6"/>
      <c r="V96" s="6"/>
    </row>
    <row r="97" spans="1:23" x14ac:dyDescent="0.75">
      <c r="A97" s="1">
        <v>21</v>
      </c>
      <c r="B97">
        <v>50</v>
      </c>
      <c r="C97">
        <v>0.2</v>
      </c>
      <c r="D97">
        <v>60.3</v>
      </c>
      <c r="E97">
        <v>73.900000000000006</v>
      </c>
      <c r="F97">
        <v>75.900000000000006</v>
      </c>
      <c r="G97">
        <v>69.3</v>
      </c>
      <c r="I97">
        <f t="shared" si="29"/>
        <v>6.0106156090703422</v>
      </c>
      <c r="N97">
        <f t="shared" si="30"/>
        <v>69.849999999999994</v>
      </c>
      <c r="P97" s="6" cm="1">
        <f t="array" ref="P97">INDEX(LINEST(P88:P93), 1)</f>
        <v>3.8824000000000014</v>
      </c>
      <c r="Q97" s="6" cm="1">
        <f t="array" ref="Q97">INDEX(LINEST(Q88:Q92), 1)</f>
        <v>4.2666666666666943E-2</v>
      </c>
      <c r="R97" s="6" cm="1">
        <f t="array" ref="R97">INDEX(LINEST(R88:R93), 1)</f>
        <v>7.7380000000000022</v>
      </c>
      <c r="S97" s="6" cm="1">
        <f t="array" ref="S97">INDEX(LINEST(S88:S92), 1)</f>
        <v>-4.7999999999998981E-2</v>
      </c>
      <c r="T97" s="6" cm="1">
        <f t="array" ref="T97">INDEX(LINEST(T88:T93), 1)</f>
        <v>7.2245714285714282</v>
      </c>
      <c r="U97" s="6" cm="1">
        <f t="array" ref="U97">INDEX(LINEST(U88:U92), 1)</f>
        <v>-6.333333333333542E-2</v>
      </c>
      <c r="V97" s="6" cm="1">
        <f t="array" ref="V97">INDEX(LINEST(V88:V93), 1)</f>
        <v>5.3691428571428581</v>
      </c>
      <c r="W97" s="6" cm="1">
        <f t="array" ref="W97">INDEX(LINEST(W88:W92), 1)</f>
        <v>0.2743333333333311</v>
      </c>
    </row>
    <row r="98" spans="1:23" x14ac:dyDescent="0.75">
      <c r="A98" s="1">
        <v>22</v>
      </c>
      <c r="B98">
        <v>50</v>
      </c>
      <c r="C98">
        <v>0.45</v>
      </c>
      <c r="D98">
        <v>61.7</v>
      </c>
      <c r="E98">
        <v>75.2</v>
      </c>
      <c r="F98">
        <v>76.2</v>
      </c>
      <c r="G98">
        <v>67.599999999999994</v>
      </c>
      <c r="I98">
        <f t="shared" si="29"/>
        <v>5.9162382474001172</v>
      </c>
      <c r="K98" cm="1">
        <f t="array" ref="K98">INDEX(LINEST(K88:K93),1)</f>
        <v>6.0535285714285738</v>
      </c>
      <c r="L98" cm="1">
        <f t="array" ref="L98">INDEX(LINEST(L88:L92),1)</f>
        <v>5.1416666666671058E-2</v>
      </c>
      <c r="N98">
        <f t="shared" si="30"/>
        <v>70.175000000000011</v>
      </c>
    </row>
    <row r="99" spans="1:23" x14ac:dyDescent="0.75">
      <c r="A99" s="1">
        <v>23</v>
      </c>
      <c r="B99">
        <v>50</v>
      </c>
      <c r="C99">
        <v>0.65</v>
      </c>
      <c r="D99">
        <v>59.2</v>
      </c>
      <c r="E99">
        <v>74.7</v>
      </c>
      <c r="F99">
        <v>76.099999999999994</v>
      </c>
      <c r="G99">
        <v>69.099999999999994</v>
      </c>
      <c r="I99">
        <f t="shared" si="29"/>
        <v>6.6435589107044111</v>
      </c>
      <c r="N99">
        <f t="shared" si="30"/>
        <v>69.775000000000006</v>
      </c>
    </row>
    <row r="100" spans="1:23" x14ac:dyDescent="0.75">
      <c r="A100" s="1">
        <v>24</v>
      </c>
      <c r="B100">
        <v>50</v>
      </c>
      <c r="C100">
        <v>0.85</v>
      </c>
      <c r="D100">
        <v>59.7</v>
      </c>
      <c r="E100">
        <v>73.7</v>
      </c>
      <c r="F100">
        <v>74</v>
      </c>
      <c r="G100">
        <v>68.7</v>
      </c>
      <c r="I100">
        <f t="shared" si="29"/>
        <v>5.7807330849988219</v>
      </c>
      <c r="N100">
        <f t="shared" si="30"/>
        <v>69.025000000000006</v>
      </c>
    </row>
    <row r="101" spans="1:23" x14ac:dyDescent="0.75">
      <c r="A101" s="1">
        <v>25</v>
      </c>
      <c r="B101">
        <v>100</v>
      </c>
      <c r="C101">
        <v>0</v>
      </c>
      <c r="D101">
        <v>67.099999999999994</v>
      </c>
      <c r="E101">
        <v>88.8</v>
      </c>
      <c r="F101">
        <v>80.599999999999994</v>
      </c>
      <c r="G101">
        <v>80.400000000000006</v>
      </c>
      <c r="I101">
        <f t="shared" si="29"/>
        <v>7.7776522807335651</v>
      </c>
      <c r="N101">
        <f t="shared" si="30"/>
        <v>79.224999999999994</v>
      </c>
    </row>
    <row r="102" spans="1:23" x14ac:dyDescent="0.75">
      <c r="A102" s="1">
        <v>26</v>
      </c>
      <c r="B102">
        <v>100</v>
      </c>
      <c r="C102">
        <v>0.2</v>
      </c>
      <c r="D102">
        <v>67</v>
      </c>
      <c r="E102">
        <v>87.3</v>
      </c>
      <c r="F102">
        <v>78.599999999999994</v>
      </c>
      <c r="G102">
        <v>77.3</v>
      </c>
      <c r="I102">
        <f t="shared" si="29"/>
        <v>7.2029507842272524</v>
      </c>
      <c r="N102">
        <f t="shared" si="30"/>
        <v>77.55</v>
      </c>
    </row>
    <row r="103" spans="1:23" x14ac:dyDescent="0.75">
      <c r="A103" s="1">
        <v>27</v>
      </c>
      <c r="B103">
        <v>100</v>
      </c>
      <c r="C103">
        <v>0.45</v>
      </c>
      <c r="D103">
        <v>67.900000000000006</v>
      </c>
      <c r="E103">
        <v>88.6</v>
      </c>
      <c r="F103">
        <v>80.7</v>
      </c>
      <c r="G103">
        <v>80.2</v>
      </c>
      <c r="I103">
        <f t="shared" si="29"/>
        <v>7.402871064661328</v>
      </c>
      <c r="N103">
        <f t="shared" si="30"/>
        <v>79.349999999999994</v>
      </c>
    </row>
    <row r="104" spans="1:23" x14ac:dyDescent="0.75">
      <c r="A104" s="1">
        <v>28</v>
      </c>
      <c r="B104">
        <v>100</v>
      </c>
      <c r="C104">
        <v>0.65</v>
      </c>
      <c r="D104">
        <v>68.3</v>
      </c>
      <c r="E104">
        <v>88</v>
      </c>
      <c r="F104">
        <v>80.099999999999994</v>
      </c>
      <c r="G104">
        <v>80.099999999999994</v>
      </c>
      <c r="I104">
        <f t="shared" si="29"/>
        <v>7.032913692062488</v>
      </c>
      <c r="N104">
        <f t="shared" si="30"/>
        <v>79.125</v>
      </c>
    </row>
    <row r="105" spans="1:23" x14ac:dyDescent="0.75">
      <c r="A105" s="1">
        <v>29</v>
      </c>
      <c r="B105">
        <v>100</v>
      </c>
      <c r="C105">
        <v>0.85</v>
      </c>
      <c r="D105">
        <v>69</v>
      </c>
      <c r="E105">
        <v>89.9</v>
      </c>
      <c r="F105">
        <v>79.3</v>
      </c>
      <c r="G105">
        <v>79.900000000000006</v>
      </c>
      <c r="I105">
        <f t="shared" si="29"/>
        <v>7.3926906468484139</v>
      </c>
      <c r="N105">
        <f t="shared" si="30"/>
        <v>79.525000000000006</v>
      </c>
    </row>
    <row r="109" spans="1:23" x14ac:dyDescent="0.75">
      <c r="A109" s="1">
        <v>0</v>
      </c>
      <c r="B109" t="s">
        <v>9</v>
      </c>
    </row>
    <row r="111" spans="1:23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I111" t="s">
        <v>25</v>
      </c>
      <c r="K111" t="s">
        <v>26</v>
      </c>
      <c r="L111" t="s">
        <v>27</v>
      </c>
      <c r="N111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26.06826219275079</v>
      </c>
      <c r="M112">
        <v>0</v>
      </c>
      <c r="N112">
        <f>AVERAGE(D112:G112)</f>
        <v>0</v>
      </c>
      <c r="P112" s="6">
        <f>_xlfn.STDEV.P(D112:D116)</f>
        <v>0</v>
      </c>
      <c r="Q112">
        <f>_xlfn.STDEV.P(D112,D117,D122,D127,D132,D137)</f>
        <v>24.441712751405564</v>
      </c>
      <c r="R112" s="6">
        <f>_xlfn.STDEV.P(E112:E116)</f>
        <v>0</v>
      </c>
      <c r="S112">
        <f>_xlfn.STDEV.P(E112,E117,E122,E127,E132,E137)</f>
        <v>27.838674786866004</v>
      </c>
      <c r="T112" s="6">
        <f>_xlfn.STDEV.P(F112:F116)</f>
        <v>0</v>
      </c>
      <c r="U112">
        <f>_xlfn.STDEV.P(F112,F117,F122,F127,F132,F137)</f>
        <v>25.59973958200877</v>
      </c>
      <c r="V112" s="6">
        <f>_xlfn.STDEV.P(G112:G116)</f>
        <v>0</v>
      </c>
      <c r="W112">
        <f>_xlfn.STDEV.P(G112,G117,G122,G127,G132,G137)</f>
        <v>25.760400973846149</v>
      </c>
    </row>
    <row r="113" spans="1:23" x14ac:dyDescent="0.7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1">_xlfn.STDEV.P(D113:G113)</f>
        <v>0</v>
      </c>
      <c r="J113">
        <v>5</v>
      </c>
      <c r="K113">
        <f>_xlfn.STDEV.P(D117:G121)</f>
        <v>6.1453701881985285</v>
      </c>
      <c r="L113">
        <f>_xlfn.STDEV.P(D113:G113,D118:G118,D123:G123,D128:G128,D133:G133,D138:G138)</f>
        <v>25.555023628220127</v>
      </c>
      <c r="M113">
        <v>0.2</v>
      </c>
      <c r="N113">
        <f t="shared" ref="N113:N141" si="42">AVERAGE(D113:G113)</f>
        <v>0</v>
      </c>
      <c r="P113" s="6">
        <f>_xlfn.STDEV.P(D117:D121)</f>
        <v>2.8921313939722721</v>
      </c>
      <c r="Q113">
        <f t="shared" ref="Q113:Q116" si="43">_xlfn.STDEV.P(D113,D118,D123,D128,D133,D138)</f>
        <v>23.494230320087791</v>
      </c>
      <c r="R113" s="6">
        <f>_xlfn.STDEV.P(E117:E121)</f>
        <v>1.6873600682723298</v>
      </c>
      <c r="S113">
        <f t="shared" ref="S113:S116" si="44">_xlfn.STDEV.P(E113,E118,E123,E128,E133,E138)</f>
        <v>27.526841698402098</v>
      </c>
      <c r="T113" s="6">
        <f>_xlfn.STDEV.P(F117:F121)</f>
        <v>1.0714476188783095</v>
      </c>
      <c r="U113">
        <f t="shared" ref="U113:U116" si="45">_xlfn.STDEV.P(F113,F118,F123,F128,F133,F138)</f>
        <v>25.492248277117909</v>
      </c>
      <c r="V113" s="6">
        <f>_xlfn.STDEV.P(G117:G121)</f>
        <v>1.4277899005105754</v>
      </c>
      <c r="W113">
        <f t="shared" ref="W113:W116" si="46">_xlfn.STDEV.P(G113,G118,G123,G128,G133,G138)</f>
        <v>24.999092427970698</v>
      </c>
    </row>
    <row r="114" spans="1:23" x14ac:dyDescent="0.7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1"/>
        <v>0</v>
      </c>
      <c r="J114">
        <v>10</v>
      </c>
      <c r="K114">
        <f>_xlfn.STDEV.P(D122:G126)</f>
        <v>3.8632552336080512</v>
      </c>
      <c r="L114">
        <f t="shared" ref="L114:L116" si="47">_xlfn.STDEV.P(D114:G114,D119:G119,D124:G124,D129:G129,D134:G134,D139:G139)</f>
        <v>25.827818120950294</v>
      </c>
      <c r="M114">
        <v>0.45</v>
      </c>
      <c r="N114">
        <f t="shared" si="42"/>
        <v>0</v>
      </c>
      <c r="P114" s="6">
        <f>_xlfn.STDEV.P(D122:D126)</f>
        <v>1.9248625924984859</v>
      </c>
      <c r="Q114">
        <f t="shared" si="43"/>
        <v>24.415969500854693</v>
      </c>
      <c r="R114" s="6">
        <f>_xlfn.STDEV.P(E122:E126)</f>
        <v>0.9545679651025375</v>
      </c>
      <c r="S114">
        <f t="shared" si="44"/>
        <v>27.803663078011052</v>
      </c>
      <c r="T114" s="6">
        <f>_xlfn.STDEV.P(F122:F126)</f>
        <v>0.9624967532412777</v>
      </c>
      <c r="U114">
        <f t="shared" si="45"/>
        <v>25.367329163490769</v>
      </c>
      <c r="V114" s="6">
        <f>_xlfn.STDEV.P(G122:G126)</f>
        <v>1.1586198686368174</v>
      </c>
      <c r="W114">
        <f t="shared" si="46"/>
        <v>25.098748142752722</v>
      </c>
    </row>
    <row r="115" spans="1:23" x14ac:dyDescent="0.7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1"/>
        <v>0</v>
      </c>
      <c r="J115">
        <v>20</v>
      </c>
      <c r="K115">
        <f>_xlfn.STDEV.P(D127:G131)</f>
        <v>4.2613857781242936</v>
      </c>
      <c r="L115">
        <f t="shared" si="47"/>
        <v>26.12011452193288</v>
      </c>
      <c r="M115">
        <v>0.65</v>
      </c>
      <c r="N115">
        <f t="shared" si="42"/>
        <v>0</v>
      </c>
      <c r="P115" s="6">
        <f>_xlfn.STDEV.P(D127:D131)</f>
        <v>1.2964937331125039</v>
      </c>
      <c r="Q115">
        <f t="shared" si="43"/>
        <v>24.114756028899258</v>
      </c>
      <c r="R115" s="6">
        <f>_xlfn.STDEV.P(E127:E131)</f>
        <v>1.7474369802656706</v>
      </c>
      <c r="S115">
        <f t="shared" si="44"/>
        <v>28.160751499205425</v>
      </c>
      <c r="T115" s="6">
        <f>_xlfn.STDEV.P(F127:F131)</f>
        <v>0.89888820216976706</v>
      </c>
      <c r="U115">
        <f t="shared" si="45"/>
        <v>25.945246835081999</v>
      </c>
      <c r="V115" s="6">
        <f>_xlfn.STDEV.P(G127:G131)</f>
        <v>1.218123146483967</v>
      </c>
      <c r="W115">
        <f t="shared" si="46"/>
        <v>25.478595373807824</v>
      </c>
    </row>
    <row r="116" spans="1:23" x14ac:dyDescent="0.7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1"/>
        <v>0</v>
      </c>
      <c r="J116">
        <v>50</v>
      </c>
      <c r="K116">
        <f>_xlfn.STDEV.P(D133:G136)</f>
        <v>4.8834624867377654</v>
      </c>
      <c r="L116">
        <f t="shared" si="47"/>
        <v>25.816731856491824</v>
      </c>
      <c r="M116">
        <v>0.85</v>
      </c>
      <c r="N116">
        <f t="shared" si="42"/>
        <v>0</v>
      </c>
      <c r="P116" s="6">
        <f>_xlfn.STDEV.P(D132:D136)</f>
        <v>1.2559777068085212</v>
      </c>
      <c r="Q116">
        <f t="shared" si="43"/>
        <v>23.785229602049725</v>
      </c>
      <c r="R116" s="6">
        <f>_xlfn.STDEV.P(E132:E136)</f>
        <v>0.74672618810377933</v>
      </c>
      <c r="S116">
        <f t="shared" si="44"/>
        <v>28.257683173489902</v>
      </c>
      <c r="T116" s="6">
        <f>_xlfn.STDEV.P(F132:F136)</f>
        <v>0.54918120870983911</v>
      </c>
      <c r="U116">
        <f t="shared" si="45"/>
        <v>25.349139805699295</v>
      </c>
      <c r="V116" s="6">
        <f>_xlfn.STDEV.P(G132:G136)</f>
        <v>0.72003888783870518</v>
      </c>
      <c r="W116">
        <f t="shared" si="46"/>
        <v>25.045293636396707</v>
      </c>
    </row>
    <row r="117" spans="1:23" x14ac:dyDescent="0.75">
      <c r="A117" s="1">
        <v>5</v>
      </c>
      <c r="B117">
        <v>5</v>
      </c>
      <c r="C117">
        <v>0</v>
      </c>
      <c r="D117">
        <v>61.43</v>
      </c>
      <c r="E117">
        <v>52.57</v>
      </c>
      <c r="F117">
        <v>52.3</v>
      </c>
      <c r="G117">
        <v>40.96</v>
      </c>
      <c r="I117">
        <f t="shared" si="41"/>
        <v>7.2643736825688769</v>
      </c>
      <c r="J117">
        <v>100</v>
      </c>
      <c r="K117">
        <f>_xlfn.STDEV.P(D137:G141)</f>
        <v>5.4705168631492231</v>
      </c>
      <c r="N117">
        <f t="shared" si="42"/>
        <v>51.815000000000005</v>
      </c>
      <c r="P117" s="6">
        <f>_xlfn.STDEV.P(D137:D141)</f>
        <v>1.3309605553884725</v>
      </c>
      <c r="R117" s="6">
        <f>_xlfn.STDEV.P(E137:E141)</f>
        <v>1.006777035892259</v>
      </c>
      <c r="T117" s="6">
        <f>_xlfn.STDEV.P(F137:F141)</f>
        <v>1.200999583680197</v>
      </c>
      <c r="V117" s="6">
        <f>_xlfn.STDEV.P(G137:G141)</f>
        <v>1.2757052951210948</v>
      </c>
    </row>
    <row r="118" spans="1:23" x14ac:dyDescent="0.75">
      <c r="A118" s="1">
        <v>6</v>
      </c>
      <c r="B118">
        <v>5</v>
      </c>
      <c r="C118">
        <v>0.2</v>
      </c>
      <c r="D118">
        <v>52.86</v>
      </c>
      <c r="E118">
        <v>49.7</v>
      </c>
      <c r="F118">
        <v>50.2</v>
      </c>
      <c r="G118">
        <v>42.25</v>
      </c>
      <c r="I118">
        <f t="shared" si="41"/>
        <v>3.941670806904098</v>
      </c>
      <c r="K118">
        <f>AVERAGE(K112:K117)</f>
        <v>4.1039984249696433</v>
      </c>
      <c r="N118">
        <f t="shared" si="42"/>
        <v>48.752499999999998</v>
      </c>
      <c r="P118" s="6">
        <f>AVERAGE(P112:P117)</f>
        <v>1.4500709969633758</v>
      </c>
      <c r="Q118">
        <f>AVERAGE(Q112:Q116)</f>
        <v>24.050379640659408</v>
      </c>
      <c r="R118" s="6">
        <f>AVERAGE(R112:R117)</f>
        <v>1.0238113729394296</v>
      </c>
      <c r="S118">
        <f>AVERAGE(S112:S116)</f>
        <v>27.917522847194896</v>
      </c>
      <c r="T118" s="6">
        <f>AVERAGE(T112:T117)</f>
        <v>0.78050222777989831</v>
      </c>
      <c r="U118">
        <f>AVERAGE(U112:U116)</f>
        <v>25.550740732679749</v>
      </c>
      <c r="V118" s="6">
        <f>AVERAGE(V112:V117)</f>
        <v>0.96671284976519323</v>
      </c>
      <c r="W118">
        <f>AVERAGE(W112:W116)</f>
        <v>25.276426110954819</v>
      </c>
    </row>
    <row r="119" spans="1:23" x14ac:dyDescent="0.75">
      <c r="A119" s="1">
        <v>7</v>
      </c>
      <c r="B119">
        <v>5</v>
      </c>
      <c r="C119">
        <v>0.45</v>
      </c>
      <c r="D119">
        <v>57.27</v>
      </c>
      <c r="E119">
        <v>49.52</v>
      </c>
      <c r="F119">
        <v>49.4</v>
      </c>
      <c r="G119">
        <v>38.99</v>
      </c>
      <c r="I119">
        <f t="shared" si="41"/>
        <v>6.497216711792813</v>
      </c>
      <c r="N119">
        <f t="shared" si="42"/>
        <v>48.795000000000002</v>
      </c>
      <c r="P119" s="6">
        <f>_xlfn.STDEV.P(P112:P117)</f>
        <v>0.86439927334862798</v>
      </c>
      <c r="Q119">
        <f>_xlfn.STDEV.P(Q112:Q116)</f>
        <v>0.36620990662560376</v>
      </c>
      <c r="R119" s="6">
        <f>_xlfn.STDEV.P(R112:R117)</f>
        <v>0.59075962904259838</v>
      </c>
      <c r="S119">
        <f>_xlfn.STDEV.P(S112:S116)</f>
        <v>0.26331807701799387</v>
      </c>
      <c r="T119" s="6">
        <f>_xlfn.STDEV.P(T112:T117)</f>
        <v>0.40234678959485026</v>
      </c>
      <c r="U119">
        <f>_xlfn.STDEV.P(U112:U116)</f>
        <v>0.21713592834792628</v>
      </c>
      <c r="V119" s="6">
        <f>_xlfn.STDEV.P(V112:V117)</f>
        <v>0.48364684026555754</v>
      </c>
      <c r="W119">
        <f>_xlfn.STDEV.P(W112:W116)</f>
        <v>0.29563820174345801</v>
      </c>
    </row>
    <row r="120" spans="1:23" x14ac:dyDescent="0.75">
      <c r="A120" s="1">
        <v>8</v>
      </c>
      <c r="B120">
        <v>5</v>
      </c>
      <c r="C120">
        <v>0.65</v>
      </c>
      <c r="D120">
        <v>54.81</v>
      </c>
      <c r="E120">
        <v>48.98</v>
      </c>
      <c r="F120">
        <v>50.7</v>
      </c>
      <c r="G120">
        <v>39.92</v>
      </c>
      <c r="I120">
        <f t="shared" si="41"/>
        <v>5.4419866547060973</v>
      </c>
      <c r="K120" cm="1">
        <f t="array" ref="K120">INDEX(LINEST(K112:K117),1)</f>
        <v>0.68471405016800191</v>
      </c>
      <c r="L120" cm="1">
        <f t="array" ref="L120">INDEX(LINEST(L112:L116),1)</f>
        <v>6.2030221194820769E-3</v>
      </c>
      <c r="N120">
        <f t="shared" si="42"/>
        <v>48.602500000000006</v>
      </c>
      <c r="P120" s="6"/>
      <c r="R120" s="6"/>
      <c r="T120" s="6"/>
      <c r="V120" s="6"/>
    </row>
    <row r="121" spans="1:23" x14ac:dyDescent="0.75">
      <c r="A121" s="1">
        <v>9</v>
      </c>
      <c r="B121">
        <v>5</v>
      </c>
      <c r="C121">
        <v>0.85</v>
      </c>
      <c r="D121">
        <v>55.56</v>
      </c>
      <c r="E121">
        <v>47.36</v>
      </c>
      <c r="F121">
        <v>49.4</v>
      </c>
      <c r="G121">
        <v>38.21</v>
      </c>
      <c r="I121">
        <f t="shared" si="41"/>
        <v>6.2214764123960009</v>
      </c>
      <c r="N121">
        <f t="shared" si="42"/>
        <v>47.6325</v>
      </c>
      <c r="P121" s="6"/>
      <c r="R121" s="6"/>
      <c r="T121" s="6"/>
      <c r="V121" s="6"/>
    </row>
    <row r="122" spans="1:23" x14ac:dyDescent="0.75">
      <c r="A122" s="1">
        <v>10</v>
      </c>
      <c r="B122">
        <v>10</v>
      </c>
      <c r="C122">
        <v>0</v>
      </c>
      <c r="D122">
        <v>41.77</v>
      </c>
      <c r="E122">
        <v>54.08</v>
      </c>
      <c r="F122">
        <v>48</v>
      </c>
      <c r="G122">
        <v>47.7</v>
      </c>
      <c r="I122">
        <f t="shared" si="41"/>
        <v>4.353695987319278</v>
      </c>
      <c r="N122">
        <f t="shared" si="42"/>
        <v>47.887500000000003</v>
      </c>
      <c r="P122" s="6"/>
      <c r="R122" s="6"/>
      <c r="T122" s="6"/>
      <c r="V122" s="6"/>
    </row>
    <row r="123" spans="1:23" x14ac:dyDescent="0.75">
      <c r="A123" s="1">
        <v>11</v>
      </c>
      <c r="B123">
        <v>10</v>
      </c>
      <c r="C123">
        <v>0.2</v>
      </c>
      <c r="D123">
        <v>44.44</v>
      </c>
      <c r="E123">
        <v>54.95</v>
      </c>
      <c r="F123">
        <v>50</v>
      </c>
      <c r="G123">
        <v>50.1</v>
      </c>
      <c r="I123">
        <f t="shared" si="41"/>
        <v>3.7202511675960821</v>
      </c>
      <c r="K123" t="s">
        <v>26</v>
      </c>
      <c r="L123" t="s">
        <v>27</v>
      </c>
      <c r="N123">
        <f t="shared" si="42"/>
        <v>49.872499999999995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1">
        <v>12</v>
      </c>
      <c r="B124">
        <v>10</v>
      </c>
      <c r="C124">
        <v>0.45</v>
      </c>
      <c r="D124">
        <v>46.51</v>
      </c>
      <c r="E124">
        <v>55.51</v>
      </c>
      <c r="F124">
        <v>50.6</v>
      </c>
      <c r="G124">
        <v>50.9</v>
      </c>
      <c r="I124">
        <f t="shared" si="41"/>
        <v>3.1864007908610619</v>
      </c>
      <c r="J124">
        <v>2</v>
      </c>
      <c r="K124">
        <f>AVERAGE(D112:G116)</f>
        <v>0</v>
      </c>
      <c r="L124">
        <f>AVERAGE(D112:G112,D117:G117,D122:G122,D127:G127,D132:G132,D137:G137)</f>
        <v>51.952499999999993</v>
      </c>
      <c r="M124">
        <v>0</v>
      </c>
      <c r="N124">
        <f t="shared" si="42"/>
        <v>50.88</v>
      </c>
      <c r="P124" s="6">
        <f>AVERAGE(D112:D116)</f>
        <v>0</v>
      </c>
      <c r="Q124">
        <f>AVERAGE(D112,D117,D122,D127,D132,D137)</f>
        <v>50.306666666666672</v>
      </c>
      <c r="R124" s="6">
        <f>AVERAGE(E112:E116)</f>
        <v>0</v>
      </c>
      <c r="S124">
        <f>AVERAGE(E112,E117,E122,E127,E132,E137)</f>
        <v>56.008333333333333</v>
      </c>
      <c r="T124" s="6">
        <f>AVERAGE(F112:F116)</f>
        <v>0</v>
      </c>
      <c r="U124">
        <f>AVERAGE(F112,F117,F122,F127,F132,F137)</f>
        <v>52.300000000000004</v>
      </c>
      <c r="V124" s="6">
        <f>AVERAGE(G112:G116)</f>
        <v>0</v>
      </c>
      <c r="W124">
        <f>AVERAGE(G112,G117,G122,G127,G132,G137)</f>
        <v>49.195</v>
      </c>
    </row>
    <row r="125" spans="1:23" x14ac:dyDescent="0.75">
      <c r="A125" s="1">
        <v>13</v>
      </c>
      <c r="B125">
        <v>10</v>
      </c>
      <c r="C125">
        <v>0.65</v>
      </c>
      <c r="D125">
        <v>46.94</v>
      </c>
      <c r="E125">
        <v>56.97</v>
      </c>
      <c r="F125">
        <v>49.5</v>
      </c>
      <c r="G125">
        <v>49.7</v>
      </c>
      <c r="I125">
        <f t="shared" si="41"/>
        <v>3.7371939674038863</v>
      </c>
      <c r="J125">
        <v>5</v>
      </c>
      <c r="K125">
        <f>AVERAGE(D117:G121)</f>
        <v>49.119500000000002</v>
      </c>
      <c r="L125">
        <f>AVERAGE(D113:G113,D118:G118,D123:G123,D128:G128,D133:G133,D138:G138)</f>
        <v>51.479166666666664</v>
      </c>
      <c r="M125">
        <v>0.2</v>
      </c>
      <c r="N125">
        <f t="shared" si="42"/>
        <v>50.777500000000003</v>
      </c>
      <c r="P125" s="6">
        <f>AVERAGE(D117:D121)</f>
        <v>56.386000000000003</v>
      </c>
      <c r="Q125">
        <f t="shared" ref="Q125:Q128" si="48">AVERAGE(D113,D118,D123,D128,D133,D138)</f>
        <v>49.015000000000008</v>
      </c>
      <c r="R125" s="6">
        <f>AVERAGE(E117:E121)</f>
        <v>49.625999999999998</v>
      </c>
      <c r="S125">
        <f t="shared" ref="S125:S128" si="49">AVERAGE(E113,E118,E123,E128,E133,E138)</f>
        <v>55.44166666666667</v>
      </c>
      <c r="T125" s="6">
        <f>AVERAGE(F117:F121)</f>
        <v>50.400000000000006</v>
      </c>
      <c r="U125">
        <f t="shared" ref="U125:U128" si="50">AVERAGE(F113,F118,F123,F128,F133,F138)</f>
        <v>52.283333333333339</v>
      </c>
      <c r="V125" s="6">
        <f>AVERAGE(G117:G121)</f>
        <v>40.066000000000003</v>
      </c>
      <c r="W125">
        <f t="shared" ref="W125:W128" si="51">AVERAGE(G113,G118,G123,G128,G133,G138)</f>
        <v>49.176666666666669</v>
      </c>
    </row>
    <row r="126" spans="1:23" x14ac:dyDescent="0.75">
      <c r="A126" s="1">
        <v>14</v>
      </c>
      <c r="B126">
        <v>10</v>
      </c>
      <c r="C126">
        <v>0.85</v>
      </c>
      <c r="D126">
        <v>46.4</v>
      </c>
      <c r="E126">
        <v>55.79</v>
      </c>
      <c r="F126">
        <v>50.6</v>
      </c>
      <c r="G126">
        <v>50.8</v>
      </c>
      <c r="I126">
        <f t="shared" si="41"/>
        <v>3.3264874492473289</v>
      </c>
      <c r="J126">
        <v>10</v>
      </c>
      <c r="K126">
        <f>AVERAGE(D122:G126)</f>
        <v>50.063000000000002</v>
      </c>
      <c r="L126">
        <f t="shared" ref="L126:L128" si="52">AVERAGE(D114:G114,D119:G119,D124:G124,D129:G129,D134:G134,D139:G139)</f>
        <v>51.766666666666673</v>
      </c>
      <c r="M126">
        <v>0.45</v>
      </c>
      <c r="N126">
        <f t="shared" si="42"/>
        <v>50.897499999999994</v>
      </c>
      <c r="P126" s="6">
        <f>AVERAGE(D122:D126)</f>
        <v>45.212000000000003</v>
      </c>
      <c r="Q126">
        <f t="shared" si="48"/>
        <v>51.19</v>
      </c>
      <c r="R126" s="6">
        <f>AVERAGE(E122:E126)</f>
        <v>55.46</v>
      </c>
      <c r="S126">
        <f t="shared" si="49"/>
        <v>55.498333333333335</v>
      </c>
      <c r="T126" s="6">
        <f>AVERAGE(F122:F126)</f>
        <v>49.739999999999995</v>
      </c>
      <c r="U126">
        <f t="shared" si="50"/>
        <v>51.983333333333327</v>
      </c>
      <c r="V126" s="6">
        <f>AVERAGE(G122:G126)</f>
        <v>49.840000000000011</v>
      </c>
      <c r="W126">
        <f t="shared" si="51"/>
        <v>48.395000000000003</v>
      </c>
    </row>
    <row r="127" spans="1:23" x14ac:dyDescent="0.75">
      <c r="A127" s="1">
        <v>15</v>
      </c>
      <c r="B127">
        <v>20</v>
      </c>
      <c r="C127">
        <v>0</v>
      </c>
      <c r="D127">
        <v>58.88</v>
      </c>
      <c r="E127">
        <v>66.099999999999994</v>
      </c>
      <c r="F127">
        <v>62.8</v>
      </c>
      <c r="G127">
        <v>56.81</v>
      </c>
      <c r="I127">
        <f t="shared" si="41"/>
        <v>3.5781795301521662</v>
      </c>
      <c r="J127">
        <v>20</v>
      </c>
      <c r="K127">
        <f>AVERAGE(D127:G131)</f>
        <v>61.907499999999992</v>
      </c>
      <c r="L127">
        <f t="shared" si="52"/>
        <v>52.244166666666672</v>
      </c>
      <c r="M127">
        <v>0.65</v>
      </c>
      <c r="N127">
        <f t="shared" si="42"/>
        <v>61.147499999999994</v>
      </c>
      <c r="P127" s="6">
        <f>AVERAGE(D127:D131)</f>
        <v>61.342000000000006</v>
      </c>
      <c r="Q127">
        <f t="shared" si="48"/>
        <v>50.435000000000002</v>
      </c>
      <c r="R127" s="6">
        <f>AVERAGE(E127:E131)</f>
        <v>66.972000000000008</v>
      </c>
      <c r="S127">
        <f t="shared" si="49"/>
        <v>56.574999999999996</v>
      </c>
      <c r="T127" s="6">
        <f>AVERAGE(F127:F131)</f>
        <v>63.5</v>
      </c>
      <c r="U127">
        <f t="shared" si="50"/>
        <v>52.85</v>
      </c>
      <c r="V127" s="6">
        <f>AVERAGE(G127:G131)</f>
        <v>55.81600000000001</v>
      </c>
      <c r="W127">
        <f t="shared" si="51"/>
        <v>49.116666666666674</v>
      </c>
    </row>
    <row r="128" spans="1:23" x14ac:dyDescent="0.75">
      <c r="A128" s="1">
        <v>16</v>
      </c>
      <c r="B128">
        <v>20</v>
      </c>
      <c r="C128">
        <v>0.2</v>
      </c>
      <c r="D128">
        <v>61.44</v>
      </c>
      <c r="E128">
        <v>67.400000000000006</v>
      </c>
      <c r="F128">
        <v>63.6</v>
      </c>
      <c r="G128">
        <v>55.87</v>
      </c>
      <c r="I128">
        <f t="shared" si="41"/>
        <v>4.1709254069091219</v>
      </c>
      <c r="J128">
        <v>50</v>
      </c>
      <c r="K128">
        <f>AVERAGE(D132:G136)</f>
        <v>70.44550000000001</v>
      </c>
      <c r="L128">
        <f t="shared" si="52"/>
        <v>51.532499999999999</v>
      </c>
      <c r="M128">
        <v>0.85</v>
      </c>
      <c r="N128">
        <f t="shared" si="42"/>
        <v>62.077500000000001</v>
      </c>
      <c r="P128" s="6">
        <f>AVERAGE(D132:D136)</f>
        <v>65.12</v>
      </c>
      <c r="Q128">
        <f t="shared" si="48"/>
        <v>50.071666666666665</v>
      </c>
      <c r="R128" s="6">
        <f>AVERAGE(E132:E136)</f>
        <v>75.78</v>
      </c>
      <c r="S128">
        <f t="shared" si="49"/>
        <v>55.774999999999999</v>
      </c>
      <c r="T128" s="6">
        <f>AVERAGE(F132:F136)</f>
        <v>74.179999999999993</v>
      </c>
      <c r="U128">
        <f t="shared" si="50"/>
        <v>52.133333333333333</v>
      </c>
      <c r="V128" s="6">
        <f>AVERAGE(G132:G136)</f>
        <v>66.702000000000012</v>
      </c>
      <c r="W128">
        <f t="shared" si="51"/>
        <v>48.15</v>
      </c>
    </row>
    <row r="129" spans="1:23" x14ac:dyDescent="0.75">
      <c r="A129" s="1">
        <v>17</v>
      </c>
      <c r="B129">
        <v>20</v>
      </c>
      <c r="C129">
        <v>0.45</v>
      </c>
      <c r="D129">
        <v>62.69</v>
      </c>
      <c r="E129">
        <v>64.459999999999994</v>
      </c>
      <c r="F129">
        <v>62.2</v>
      </c>
      <c r="G129">
        <v>54.61</v>
      </c>
      <c r="I129">
        <f t="shared" si="41"/>
        <v>3.7782072468301671</v>
      </c>
      <c r="J129">
        <v>100</v>
      </c>
      <c r="K129">
        <f>AVERAGE(D137:G141)</f>
        <v>79.234500000000011</v>
      </c>
      <c r="L129">
        <f>AVERAGE((L128-L127), (L127-L126), (L126-L125), (L125-L124))</f>
        <v>-0.10499999999999865</v>
      </c>
      <c r="N129">
        <f t="shared" si="42"/>
        <v>60.989999999999995</v>
      </c>
      <c r="P129" s="6">
        <f>AVERAGE(D137:D141)</f>
        <v>73.161999999999992</v>
      </c>
      <c r="R129" s="6">
        <f>AVERAGE(E137:E141)</f>
        <v>87.320000000000007</v>
      </c>
      <c r="T129" s="6">
        <f>AVERAGE(F137:F141)</f>
        <v>76.040000000000006</v>
      </c>
      <c r="V129" s="6">
        <f>AVERAGE(G137:G141)</f>
        <v>80.416000000000011</v>
      </c>
    </row>
    <row r="130" spans="1:23" x14ac:dyDescent="0.75">
      <c r="A130" s="1">
        <v>18</v>
      </c>
      <c r="B130">
        <v>20</v>
      </c>
      <c r="C130">
        <v>0.65</v>
      </c>
      <c r="D130">
        <v>61.86</v>
      </c>
      <c r="E130">
        <v>69.8</v>
      </c>
      <c r="F130">
        <v>64.599999999999994</v>
      </c>
      <c r="G130">
        <v>57.47</v>
      </c>
      <c r="I130">
        <f t="shared" si="41"/>
        <v>4.4702425829030794</v>
      </c>
      <c r="K130">
        <f>AVERAGE(K124:K129)</f>
        <v>51.795000000000009</v>
      </c>
      <c r="N130">
        <f t="shared" si="42"/>
        <v>63.432499999999997</v>
      </c>
      <c r="P130" s="6">
        <f>AVERAGE(P124:P129)</f>
        <v>50.20366666666667</v>
      </c>
      <c r="Q130">
        <f>AVERAGE(Q124:Q128)</f>
        <v>50.20366666666667</v>
      </c>
      <c r="R130" s="6">
        <f>AVERAGE(R124:R129)</f>
        <v>55.859666666666669</v>
      </c>
      <c r="S130">
        <f>AVERAGE(S124:S128)</f>
        <v>55.859666666666655</v>
      </c>
      <c r="T130" s="6">
        <f>AVERAGE(T124:T129)</f>
        <v>52.31</v>
      </c>
      <c r="U130">
        <f>AVERAGE(U124:U128)</f>
        <v>52.31</v>
      </c>
      <c r="V130" s="6">
        <f>AVERAGE(V124:V129)</f>
        <v>48.806666666666672</v>
      </c>
      <c r="W130">
        <f>AVERAGE(W124:W128)</f>
        <v>48.806666666666672</v>
      </c>
    </row>
    <row r="131" spans="1:23" x14ac:dyDescent="0.75">
      <c r="A131" s="1">
        <v>19</v>
      </c>
      <c r="B131">
        <v>20</v>
      </c>
      <c r="C131">
        <v>0.85</v>
      </c>
      <c r="D131">
        <v>61.84</v>
      </c>
      <c r="E131">
        <v>67.099999999999994</v>
      </c>
      <c r="F131">
        <v>64.3</v>
      </c>
      <c r="G131">
        <v>54.32</v>
      </c>
      <c r="I131">
        <f t="shared" si="41"/>
        <v>4.7502526248611217</v>
      </c>
      <c r="N131">
        <f t="shared" si="42"/>
        <v>61.89</v>
      </c>
      <c r="P131" s="6">
        <f>_xlfn.STDEV.P(P124:P129)</f>
        <v>24.004133905549576</v>
      </c>
      <c r="Q131">
        <f>_xlfn.STDEV.P(Q124:Q128)</f>
        <v>0.70247135172901964</v>
      </c>
      <c r="R131" s="6">
        <f>_xlfn.STDEV.P(R124:R129)</f>
        <v>27.896764744719455</v>
      </c>
      <c r="S131">
        <f>_xlfn.STDEV.P(S124:S128)</f>
        <v>0.41140193917330237</v>
      </c>
      <c r="T131" s="6">
        <f>_xlfn.STDEV.P(T124:T129)</f>
        <v>25.538255617798171</v>
      </c>
      <c r="U131">
        <f>_xlfn.STDEV.P(U124:U128)</f>
        <v>0.29337120967584351</v>
      </c>
      <c r="V131" s="6">
        <f>_xlfn.STDEV.P(V124:V129)</f>
        <v>25.258930451536461</v>
      </c>
      <c r="W131">
        <f>_xlfn.STDEV.P(W124:W128)</f>
        <v>0.44373039862811731</v>
      </c>
    </row>
    <row r="132" spans="1:23" x14ac:dyDescent="0.75">
      <c r="A132" s="1">
        <v>20</v>
      </c>
      <c r="B132">
        <v>50</v>
      </c>
      <c r="C132">
        <v>0</v>
      </c>
      <c r="D132">
        <v>66.94</v>
      </c>
      <c r="E132">
        <v>75.3</v>
      </c>
      <c r="F132">
        <v>73.7</v>
      </c>
      <c r="G132">
        <v>67.2</v>
      </c>
      <c r="I132">
        <f t="shared" si="41"/>
        <v>3.7589459958876765</v>
      </c>
      <c r="N132">
        <f t="shared" si="42"/>
        <v>70.784999999999997</v>
      </c>
      <c r="P132" s="6"/>
      <c r="R132" s="6"/>
      <c r="T132" s="6"/>
      <c r="V132" s="6"/>
    </row>
    <row r="133" spans="1:23" x14ac:dyDescent="0.75">
      <c r="A133" s="1">
        <v>21</v>
      </c>
      <c r="B133">
        <v>50</v>
      </c>
      <c r="C133">
        <v>0.2</v>
      </c>
      <c r="D133">
        <v>64.290000000000006</v>
      </c>
      <c r="E133">
        <v>74.8</v>
      </c>
      <c r="F133">
        <v>74.5</v>
      </c>
      <c r="G133">
        <v>67.84</v>
      </c>
      <c r="I133">
        <f t="shared" si="41"/>
        <v>4.4734906672530315</v>
      </c>
      <c r="N133">
        <f t="shared" si="42"/>
        <v>70.357500000000002</v>
      </c>
      <c r="P133" s="6" cm="1">
        <f t="array" ref="P133">INDEX(LINEST(P124:P129), 1)</f>
        <v>11.661200000000003</v>
      </c>
      <c r="Q133" s="6" cm="1">
        <f t="array" ref="Q133">INDEX(LINEST(Q124:Q128), 1)</f>
        <v>9.4999999999998169E-2</v>
      </c>
      <c r="R133" s="6" cm="1">
        <f t="array" ref="R133">INDEX(LINEST(R124:R129), 1)</f>
        <v>15.044971428571428</v>
      </c>
      <c r="S133" s="6" cm="1">
        <f t="array" ref="S133">INDEX(LINEST(S124:S128), 1)</f>
        <v>6.6666666666665667E-2</v>
      </c>
      <c r="T133" s="6" cm="1">
        <f t="array" ref="T133">INDEX(LINEST(T124:T129), 1)</f>
        <v>13.294285714285714</v>
      </c>
      <c r="U133" s="6" cm="1">
        <f t="array" ref="U133">INDEX(LINEST(U124:U128), 1)</f>
        <v>2.3333333333332006E-2</v>
      </c>
      <c r="V133" s="6" cm="1">
        <f t="array" ref="V133">INDEX(LINEST(V124:V129), 1)</f>
        <v>13.941828571428577</v>
      </c>
      <c r="W133" s="6" cm="1">
        <f t="array" ref="W133">INDEX(LINEST(W124:W128), 1)</f>
        <v>-0.21499999999999983</v>
      </c>
    </row>
    <row r="134" spans="1:23" x14ac:dyDescent="0.75">
      <c r="A134" s="1">
        <v>22</v>
      </c>
      <c r="B134">
        <v>50</v>
      </c>
      <c r="C134">
        <v>0.45</v>
      </c>
      <c r="D134">
        <v>66.319999999999993</v>
      </c>
      <c r="E134">
        <v>76.099999999999994</v>
      </c>
      <c r="F134">
        <v>74.900000000000006</v>
      </c>
      <c r="G134">
        <v>65.87</v>
      </c>
      <c r="I134">
        <f t="shared" si="41"/>
        <v>4.724279707002963</v>
      </c>
      <c r="K134" cm="1">
        <f t="array" ref="K134">INDEX(LINEST(K124:K129),1)</f>
        <v>13.485571428571433</v>
      </c>
      <c r="L134" cm="1">
        <f t="array" ref="L134">INDEX(LINEST(L124:L128),1)</f>
        <v>-7.4999999999981618E-3</v>
      </c>
      <c r="N134">
        <f t="shared" si="42"/>
        <v>70.797499999999999</v>
      </c>
    </row>
    <row r="135" spans="1:23" x14ac:dyDescent="0.75">
      <c r="A135" s="1">
        <v>23</v>
      </c>
      <c r="B135">
        <v>50</v>
      </c>
      <c r="C135">
        <v>0.65</v>
      </c>
      <c r="D135">
        <v>64.180000000000007</v>
      </c>
      <c r="E135">
        <v>77</v>
      </c>
      <c r="F135">
        <v>74.400000000000006</v>
      </c>
      <c r="G135">
        <v>66.430000000000007</v>
      </c>
      <c r="I135">
        <f t="shared" si="41"/>
        <v>5.3377728267508706</v>
      </c>
      <c r="N135">
        <f t="shared" si="42"/>
        <v>70.502499999999998</v>
      </c>
    </row>
    <row r="136" spans="1:23" x14ac:dyDescent="0.75">
      <c r="A136" s="1">
        <v>24</v>
      </c>
      <c r="B136">
        <v>50</v>
      </c>
      <c r="C136">
        <v>0.85</v>
      </c>
      <c r="D136">
        <v>63.87</v>
      </c>
      <c r="E136">
        <v>75.7</v>
      </c>
      <c r="F136">
        <v>73.400000000000006</v>
      </c>
      <c r="G136">
        <v>66.17</v>
      </c>
      <c r="I136">
        <f t="shared" si="41"/>
        <v>4.9018083397864531</v>
      </c>
      <c r="N136">
        <f t="shared" si="42"/>
        <v>69.784999999999997</v>
      </c>
    </row>
    <row r="137" spans="1:23" x14ac:dyDescent="0.75">
      <c r="A137" s="1">
        <v>25</v>
      </c>
      <c r="B137">
        <v>100</v>
      </c>
      <c r="C137">
        <v>0</v>
      </c>
      <c r="D137">
        <v>72.819999999999993</v>
      </c>
      <c r="E137">
        <v>88</v>
      </c>
      <c r="F137">
        <v>77</v>
      </c>
      <c r="G137">
        <v>82.5</v>
      </c>
      <c r="I137">
        <f t="shared" si="41"/>
        <v>5.7178842240814935</v>
      </c>
      <c r="N137">
        <f t="shared" si="42"/>
        <v>80.08</v>
      </c>
    </row>
    <row r="138" spans="1:23" x14ac:dyDescent="0.75">
      <c r="A138" s="1">
        <v>26</v>
      </c>
      <c r="B138">
        <v>100</v>
      </c>
      <c r="C138">
        <v>0.2</v>
      </c>
      <c r="D138">
        <v>71.06</v>
      </c>
      <c r="E138">
        <v>85.8</v>
      </c>
      <c r="F138">
        <v>75.400000000000006</v>
      </c>
      <c r="G138">
        <v>79</v>
      </c>
      <c r="I138">
        <f t="shared" si="41"/>
        <v>5.3996921208528157</v>
      </c>
      <c r="N138">
        <f t="shared" si="42"/>
        <v>77.814999999999998</v>
      </c>
    </row>
    <row r="139" spans="1:23" x14ac:dyDescent="0.75">
      <c r="A139" s="1">
        <v>27</v>
      </c>
      <c r="B139">
        <v>100</v>
      </c>
      <c r="C139">
        <v>0.45</v>
      </c>
      <c r="D139">
        <v>74.349999999999994</v>
      </c>
      <c r="E139">
        <v>87.4</v>
      </c>
      <c r="F139">
        <v>74.8</v>
      </c>
      <c r="G139">
        <v>80</v>
      </c>
      <c r="I139">
        <f t="shared" si="41"/>
        <v>5.2618170578232801</v>
      </c>
      <c r="N139">
        <f t="shared" si="42"/>
        <v>79.137500000000003</v>
      </c>
    </row>
    <row r="140" spans="1:23" x14ac:dyDescent="0.75">
      <c r="A140" s="1">
        <v>28</v>
      </c>
      <c r="B140">
        <v>100</v>
      </c>
      <c r="C140">
        <v>0.65</v>
      </c>
      <c r="D140">
        <v>74.819999999999993</v>
      </c>
      <c r="E140">
        <v>86.7</v>
      </c>
      <c r="F140">
        <v>77.900000000000006</v>
      </c>
      <c r="G140">
        <v>81.180000000000007</v>
      </c>
      <c r="I140">
        <f t="shared" si="41"/>
        <v>4.3998522702472664</v>
      </c>
      <c r="N140" s="16">
        <f t="shared" si="42"/>
        <v>80.150000000000006</v>
      </c>
    </row>
    <row r="141" spans="1:23" x14ac:dyDescent="0.75">
      <c r="A141" s="1">
        <v>29</v>
      </c>
      <c r="B141">
        <v>100</v>
      </c>
      <c r="C141">
        <v>0.85</v>
      </c>
      <c r="D141">
        <v>72.760000000000005</v>
      </c>
      <c r="E141">
        <v>88.7</v>
      </c>
      <c r="F141">
        <v>75.099999999999994</v>
      </c>
      <c r="G141">
        <v>79.400000000000006</v>
      </c>
      <c r="I141">
        <f t="shared" si="41"/>
        <v>6.0909194708188368</v>
      </c>
      <c r="N141">
        <f t="shared" si="42"/>
        <v>78.990000000000009</v>
      </c>
    </row>
    <row r="145" spans="1:23" x14ac:dyDescent="0.75">
      <c r="A145" s="1">
        <v>0</v>
      </c>
      <c r="B145" t="s">
        <v>10</v>
      </c>
    </row>
    <row r="147" spans="1:23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I147" t="s">
        <v>25</v>
      </c>
      <c r="K147" t="s">
        <v>26</v>
      </c>
      <c r="L147" t="s">
        <v>27</v>
      </c>
      <c r="N147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1">
        <v>0</v>
      </c>
      <c r="B148">
        <v>0</v>
      </c>
      <c r="C148">
        <v>0</v>
      </c>
      <c r="D148">
        <v>49.9</v>
      </c>
      <c r="E148">
        <v>50.5</v>
      </c>
      <c r="F148">
        <v>50.9</v>
      </c>
      <c r="G148">
        <v>47.2</v>
      </c>
      <c r="I148">
        <f>_xlfn.STDEV.P(D148:G148)</f>
        <v>1.4446020213193651</v>
      </c>
      <c r="J148">
        <v>2</v>
      </c>
      <c r="K148">
        <f>_xlfn.STDEV.P(D148:G152)</f>
        <v>1.4311124169680027</v>
      </c>
      <c r="L148">
        <f>_xlfn.STDEV.P(D148:G148,D153:G153,D158:G158,D163:G163,D168:G168,D173:G173)</f>
        <v>12.699928798739579</v>
      </c>
      <c r="M148">
        <v>0</v>
      </c>
      <c r="N148">
        <f>AVERAGE(D148:G148)</f>
        <v>49.625</v>
      </c>
      <c r="P148" s="6">
        <f>_xlfn.STDEV.P(D148:D152)</f>
        <v>0.90899064901680859</v>
      </c>
      <c r="Q148">
        <f>_xlfn.STDEV.P(D148,D153,D158,D163,D168,D173)</f>
        <v>11.51559329296102</v>
      </c>
      <c r="R148" s="6">
        <f>_xlfn.STDEV.P(E148:E152)</f>
        <v>1.2451505933018712</v>
      </c>
      <c r="S148">
        <f>_xlfn.STDEV.P(E148,E153,E158,E163,E168,E173)</f>
        <v>12.972620740963976</v>
      </c>
      <c r="T148" s="6">
        <f>_xlfn.STDEV.P(F148:F152)</f>
        <v>0.95791440118624371</v>
      </c>
      <c r="U148">
        <f>_xlfn.STDEV.P(F148,F153,F158,F163,F168,F173)</f>
        <v>12.097210422241966</v>
      </c>
      <c r="V148" s="6">
        <f>_xlfn.STDEV.P(G148:G152)</f>
        <v>1.275303885354387</v>
      </c>
      <c r="W148">
        <f>_xlfn.STDEV.P(G148,G153,G158,G163,G168,G173)</f>
        <v>12.791690553723717</v>
      </c>
    </row>
    <row r="149" spans="1:23" x14ac:dyDescent="0.75">
      <c r="A149" s="1">
        <v>1</v>
      </c>
      <c r="B149">
        <v>0</v>
      </c>
      <c r="C149">
        <v>0.2</v>
      </c>
      <c r="D149">
        <v>51.75</v>
      </c>
      <c r="E149">
        <v>48.1</v>
      </c>
      <c r="F149">
        <v>51</v>
      </c>
      <c r="G149">
        <v>49.8</v>
      </c>
      <c r="I149">
        <f t="shared" ref="I149:I177" si="53">_xlfn.STDEV.P(D149:G149)</f>
        <v>1.3790281904297674</v>
      </c>
      <c r="J149">
        <v>5</v>
      </c>
      <c r="K149">
        <f>_xlfn.STDEV.P(D153:G157)</f>
        <v>2.9686865782699257</v>
      </c>
      <c r="L149">
        <f>_xlfn.STDEV.P(D149:G149,D154:G154,D159:G159,D164:G164,D169:G169,D174:G174)</f>
        <v>11.249366208998937</v>
      </c>
      <c r="M149">
        <v>0.2</v>
      </c>
      <c r="N149">
        <f t="shared" ref="N149:N177" si="54">AVERAGE(D149:G149)</f>
        <v>50.162499999999994</v>
      </c>
      <c r="P149" s="6">
        <f>_xlfn.STDEV.P(D153:D157)</f>
        <v>1.1260550608207387</v>
      </c>
      <c r="Q149">
        <f t="shared" ref="Q149:Q152" si="55">_xlfn.STDEV.P(D149,D154,D159,D164,D169,D174)</f>
        <v>9.852259329153382</v>
      </c>
      <c r="R149" s="6">
        <f>_xlfn.STDEV.P(E153:E157)</f>
        <v>1.1983321743156206</v>
      </c>
      <c r="S149">
        <f t="shared" ref="S149:S152" si="56">_xlfn.STDEV.P(E149,E154,E159,E164,E169,E174)</f>
        <v>12.113353513100076</v>
      </c>
      <c r="T149" s="6">
        <f>_xlfn.STDEV.P(F153:F157)</f>
        <v>1.3236313686219427</v>
      </c>
      <c r="U149">
        <f t="shared" ref="U149:U152" si="57">_xlfn.STDEV.P(F149,F154,F159,F164,F169,F174)</f>
        <v>11.338528221167948</v>
      </c>
      <c r="V149" s="6">
        <f>_xlfn.STDEV.P(G153:G157)</f>
        <v>1.313620949893842</v>
      </c>
      <c r="W149">
        <f t="shared" ref="W149:W152" si="58">_xlfn.STDEV.P(G149,G154,G159,G164,G169,G174)</f>
        <v>10.634276342719991</v>
      </c>
    </row>
    <row r="150" spans="1:23" x14ac:dyDescent="0.75">
      <c r="A150" s="1">
        <v>2</v>
      </c>
      <c r="B150">
        <v>0</v>
      </c>
      <c r="C150">
        <v>0.45</v>
      </c>
      <c r="D150">
        <v>51.91</v>
      </c>
      <c r="E150">
        <v>48.3</v>
      </c>
      <c r="F150">
        <v>48.6</v>
      </c>
      <c r="G150">
        <v>50.4</v>
      </c>
      <c r="I150">
        <f t="shared" si="53"/>
        <v>1.4579158926357849</v>
      </c>
      <c r="J150">
        <v>10</v>
      </c>
      <c r="K150">
        <f>_xlfn.STDEV.P(D158:G162)</f>
        <v>2.275108513895546</v>
      </c>
      <c r="L150">
        <f t="shared" ref="L150:L152" si="59">_xlfn.STDEV.P(D150:G150,D155:G155,D160:G160,D165:G165,D170:G170,D175:G175)</f>
        <v>11.861683052012037</v>
      </c>
      <c r="M150">
        <v>0.45</v>
      </c>
      <c r="N150">
        <f t="shared" si="54"/>
        <v>49.802500000000002</v>
      </c>
      <c r="P150" s="6">
        <f>_xlfn.STDEV.P(D158:D162)</f>
        <v>1.0403845442911961</v>
      </c>
      <c r="Q150">
        <f t="shared" si="55"/>
        <v>10.535986612030625</v>
      </c>
      <c r="R150" s="6">
        <f>_xlfn.STDEV.P(E158:E162)</f>
        <v>1.1939849245279439</v>
      </c>
      <c r="S150">
        <f t="shared" si="56"/>
        <v>12.885747941039355</v>
      </c>
      <c r="T150" s="6">
        <f>_xlfn.STDEV.P(F158:F162)</f>
        <v>1.1825396399275587</v>
      </c>
      <c r="U150">
        <f t="shared" si="57"/>
        <v>12.645508644925664</v>
      </c>
      <c r="V150" s="6">
        <f>_xlfn.STDEV.P(G158:G162)</f>
        <v>1.1672189169131884</v>
      </c>
      <c r="W150">
        <f t="shared" si="58"/>
        <v>10.601480504575273</v>
      </c>
    </row>
    <row r="151" spans="1:23" x14ac:dyDescent="0.75">
      <c r="A151" s="1">
        <v>3</v>
      </c>
      <c r="B151">
        <v>0</v>
      </c>
      <c r="C151">
        <v>0.65</v>
      </c>
      <c r="D151">
        <v>52.66</v>
      </c>
      <c r="E151">
        <v>51</v>
      </c>
      <c r="F151">
        <v>49.3</v>
      </c>
      <c r="G151">
        <v>49.5</v>
      </c>
      <c r="I151">
        <f t="shared" si="53"/>
        <v>1.3511754142227419</v>
      </c>
      <c r="J151">
        <v>20</v>
      </c>
      <c r="K151">
        <f>_xlfn.STDEV.P(D163:G167)</f>
        <v>6.9074796416638202</v>
      </c>
      <c r="L151">
        <f t="shared" si="59"/>
        <v>11.950748051609814</v>
      </c>
      <c r="M151">
        <v>0.65</v>
      </c>
      <c r="N151">
        <f t="shared" si="54"/>
        <v>50.614999999999995</v>
      </c>
      <c r="P151" s="6">
        <f>_xlfn.STDEV.P(D163:D167)</f>
        <v>1.0833282051160655</v>
      </c>
      <c r="Q151">
        <f t="shared" si="55"/>
        <v>11.577103840483304</v>
      </c>
      <c r="R151" s="6">
        <f>_xlfn.STDEV.P(E163:E167)</f>
        <v>1.8521339044464351</v>
      </c>
      <c r="S151">
        <f t="shared" si="56"/>
        <v>12.039714374611272</v>
      </c>
      <c r="T151" s="6">
        <f>_xlfn.STDEV.P(F163:F167)</f>
        <v>0.99277389167926633</v>
      </c>
      <c r="U151">
        <f t="shared" si="57"/>
        <v>12.394098618114846</v>
      </c>
      <c r="V151" s="6">
        <f>_xlfn.STDEV.P(G163:G167)</f>
        <v>1.4832396974191324</v>
      </c>
      <c r="W151">
        <f t="shared" si="58"/>
        <v>10.999760098394026</v>
      </c>
    </row>
    <row r="152" spans="1:23" x14ac:dyDescent="0.75">
      <c r="A152" s="1">
        <v>4</v>
      </c>
      <c r="B152">
        <v>0</v>
      </c>
      <c r="C152">
        <v>0.85</v>
      </c>
      <c r="D152">
        <v>51.65</v>
      </c>
      <c r="E152">
        <v>48.3</v>
      </c>
      <c r="F152">
        <v>49.3</v>
      </c>
      <c r="G152">
        <v>50.9</v>
      </c>
      <c r="I152">
        <f t="shared" si="53"/>
        <v>1.3140467076934523</v>
      </c>
      <c r="J152">
        <v>50</v>
      </c>
      <c r="K152">
        <f>_xlfn.STDEV.P(D169:G172)</f>
        <v>3.0796712486887303</v>
      </c>
      <c r="L152">
        <f t="shared" si="59"/>
        <v>11.373248583115288</v>
      </c>
      <c r="M152">
        <v>0.85</v>
      </c>
      <c r="N152">
        <f t="shared" si="54"/>
        <v>50.037500000000001</v>
      </c>
      <c r="P152" s="6">
        <f>_xlfn.STDEV.P(D168:D172)</f>
        <v>1.4386104406683535</v>
      </c>
      <c r="Q152">
        <f t="shared" si="55"/>
        <v>10.360813594179456</v>
      </c>
      <c r="R152" s="6">
        <f>_xlfn.STDEV.P(E168:E172)</f>
        <v>0.71161787498628792</v>
      </c>
      <c r="S152">
        <f t="shared" si="56"/>
        <v>12.893075230095004</v>
      </c>
      <c r="T152" s="6">
        <f>_xlfn.STDEV.P(F168:F172)</f>
        <v>1.2387090053761594</v>
      </c>
      <c r="U152">
        <f t="shared" si="57"/>
        <v>11.246184538174125</v>
      </c>
      <c r="V152" s="6">
        <f>_xlfn.STDEV.P(G168:G172)</f>
        <v>1.831283702761537</v>
      </c>
      <c r="W152">
        <f t="shared" si="58"/>
        <v>10.01510595162237</v>
      </c>
    </row>
    <row r="153" spans="1:23" x14ac:dyDescent="0.75">
      <c r="A153" s="1">
        <v>5</v>
      </c>
      <c r="B153">
        <v>5</v>
      </c>
      <c r="C153">
        <v>0</v>
      </c>
      <c r="D153">
        <v>47.7</v>
      </c>
      <c r="E153">
        <v>53.5</v>
      </c>
      <c r="F153">
        <v>53.9</v>
      </c>
      <c r="G153">
        <v>56.3</v>
      </c>
      <c r="I153">
        <f t="shared" si="53"/>
        <v>3.1603006186120943</v>
      </c>
      <c r="J153">
        <v>100</v>
      </c>
      <c r="K153">
        <f>_xlfn.STDEV.P(D173:G177)</f>
        <v>3.3952097136995816</v>
      </c>
      <c r="N153">
        <f t="shared" si="54"/>
        <v>52.849999999999994</v>
      </c>
      <c r="P153" s="6">
        <f>_xlfn.STDEV.P(D173:D177)</f>
        <v>1.1808471535300396</v>
      </c>
      <c r="R153" s="6">
        <f>_xlfn.STDEV.P(E173:E177)</f>
        <v>1.3544002362669618</v>
      </c>
      <c r="T153" s="6">
        <f>_xlfn.STDEV.P(F173:F177)</f>
        <v>1.0457533169921103</v>
      </c>
      <c r="V153" s="6">
        <f>_xlfn.STDEV.P(G173:G177)</f>
        <v>1.3770780660514472</v>
      </c>
    </row>
    <row r="154" spans="1:23" x14ac:dyDescent="0.75">
      <c r="A154" s="1">
        <v>6</v>
      </c>
      <c r="B154">
        <v>5</v>
      </c>
      <c r="C154">
        <v>0.2</v>
      </c>
      <c r="D154">
        <v>49.9</v>
      </c>
      <c r="E154">
        <v>52.7</v>
      </c>
      <c r="F154">
        <v>53.5</v>
      </c>
      <c r="G154">
        <v>55.7</v>
      </c>
      <c r="I154">
        <f t="shared" si="53"/>
        <v>2.0754517580517273</v>
      </c>
      <c r="K154">
        <f>AVERAGE(K148:K153)</f>
        <v>3.3428780188642677</v>
      </c>
      <c r="N154">
        <f t="shared" si="54"/>
        <v>52.95</v>
      </c>
      <c r="P154" s="6">
        <f>AVERAGE(P148:P153)</f>
        <v>1.1297026755738668</v>
      </c>
      <c r="Q154">
        <f>AVERAGE(Q148:Q152)</f>
        <v>10.768351333761556</v>
      </c>
      <c r="R154" s="6">
        <f>AVERAGE(R148:R153)</f>
        <v>1.2592699513075201</v>
      </c>
      <c r="S154">
        <f>AVERAGE(S148:S152)</f>
        <v>12.580902359961936</v>
      </c>
      <c r="T154" s="6">
        <f>AVERAGE(T148:T153)</f>
        <v>1.1235536039638803</v>
      </c>
      <c r="U154">
        <f>AVERAGE(U148:U152)</f>
        <v>11.944306088924909</v>
      </c>
      <c r="V154" s="6">
        <f>AVERAGE(V148:V153)</f>
        <v>1.4079575363989223</v>
      </c>
      <c r="W154">
        <f>AVERAGE(W148:W152)</f>
        <v>11.008462690207077</v>
      </c>
    </row>
    <row r="155" spans="1:23" x14ac:dyDescent="0.75">
      <c r="A155" s="1">
        <v>7</v>
      </c>
      <c r="B155">
        <v>5</v>
      </c>
      <c r="C155">
        <v>0.45</v>
      </c>
      <c r="D155">
        <v>50.8</v>
      </c>
      <c r="E155">
        <v>52.4</v>
      </c>
      <c r="F155">
        <v>50.5</v>
      </c>
      <c r="G155">
        <v>56.4</v>
      </c>
      <c r="I155">
        <f t="shared" si="53"/>
        <v>2.3509306667785848</v>
      </c>
      <c r="N155">
        <f t="shared" si="54"/>
        <v>52.524999999999999</v>
      </c>
      <c r="P155" s="6">
        <f>_xlfn.STDEV.P(P148:P153)</f>
        <v>0.16170713693148114</v>
      </c>
      <c r="Q155">
        <f>_xlfn.STDEV.P(Q148:Q152)</f>
        <v>0.674055798389535</v>
      </c>
      <c r="R155" s="6">
        <f>_xlfn.STDEV.P(R148:R153)</f>
        <v>0.33382508853283704</v>
      </c>
      <c r="S155">
        <f>_xlfn.STDEV.P(S148:S152)</f>
        <v>0.41359699681070489</v>
      </c>
      <c r="T155" s="6">
        <f>_xlfn.STDEV.P(T148:T153)</f>
        <v>0.13376832841312206</v>
      </c>
      <c r="U155">
        <f>_xlfn.STDEV.P(U148:U152)</f>
        <v>0.56066364313928108</v>
      </c>
      <c r="V155" s="6">
        <f>_xlfn.STDEV.P(V148:V153)</f>
        <v>0.21224100066703047</v>
      </c>
      <c r="W155">
        <f>_xlfn.STDEV.P(W148:W152)</f>
        <v>0.94576792930246856</v>
      </c>
    </row>
    <row r="156" spans="1:23" x14ac:dyDescent="0.75">
      <c r="A156" s="1">
        <v>8</v>
      </c>
      <c r="B156">
        <v>5</v>
      </c>
      <c r="C156">
        <v>0.65</v>
      </c>
      <c r="D156">
        <v>49.4</v>
      </c>
      <c r="E156">
        <v>55.2</v>
      </c>
      <c r="F156">
        <v>52.9</v>
      </c>
      <c r="G156">
        <v>58.5</v>
      </c>
      <c r="I156">
        <f t="shared" si="53"/>
        <v>3.3188853550552189</v>
      </c>
      <c r="K156" cm="1">
        <f t="array" ref="K156">INDEX(LINEST(K148:K153),1)</f>
        <v>0.42245176064807388</v>
      </c>
      <c r="L156" cm="1">
        <f t="array" ref="L156">INDEX(LINEST(L148:L152),1)</f>
        <v>-0.19519785886377058</v>
      </c>
      <c r="N156">
        <f t="shared" si="54"/>
        <v>54</v>
      </c>
      <c r="P156" s="6"/>
      <c r="R156" s="6"/>
      <c r="T156" s="6"/>
      <c r="V156" s="6"/>
    </row>
    <row r="157" spans="1:23" x14ac:dyDescent="0.75">
      <c r="A157" s="1">
        <v>9</v>
      </c>
      <c r="B157">
        <v>5</v>
      </c>
      <c r="C157">
        <v>0.85</v>
      </c>
      <c r="D157">
        <v>50.7</v>
      </c>
      <c r="E157">
        <v>55.2</v>
      </c>
      <c r="F157">
        <v>51.2</v>
      </c>
      <c r="G157">
        <v>59</v>
      </c>
      <c r="I157">
        <f t="shared" si="53"/>
        <v>3.3603385246132556</v>
      </c>
      <c r="N157">
        <f t="shared" si="54"/>
        <v>54.025000000000006</v>
      </c>
      <c r="P157" s="6"/>
      <c r="R157" s="6"/>
      <c r="T157" s="6"/>
      <c r="V157" s="6"/>
    </row>
    <row r="158" spans="1:23" x14ac:dyDescent="0.75">
      <c r="A158" s="1">
        <v>10</v>
      </c>
      <c r="B158">
        <v>10</v>
      </c>
      <c r="C158">
        <v>0</v>
      </c>
      <c r="D158">
        <v>44.3</v>
      </c>
      <c r="E158">
        <v>50.2</v>
      </c>
      <c r="F158">
        <v>48.9</v>
      </c>
      <c r="G158">
        <v>47.2</v>
      </c>
      <c r="I158">
        <f t="shared" si="53"/>
        <v>2.2073740054644131</v>
      </c>
      <c r="N158">
        <f t="shared" si="54"/>
        <v>47.650000000000006</v>
      </c>
      <c r="P158" s="6"/>
      <c r="R158" s="6"/>
      <c r="T158" s="6"/>
      <c r="V158" s="6"/>
    </row>
    <row r="159" spans="1:23" x14ac:dyDescent="0.75">
      <c r="A159" s="1">
        <v>11</v>
      </c>
      <c r="B159">
        <v>10</v>
      </c>
      <c r="C159">
        <v>0.2</v>
      </c>
      <c r="D159">
        <v>46.8</v>
      </c>
      <c r="E159">
        <v>49.9</v>
      </c>
      <c r="F159">
        <v>51.5</v>
      </c>
      <c r="G159">
        <v>49.7</v>
      </c>
      <c r="I159">
        <f t="shared" si="53"/>
        <v>1.6946607330082337</v>
      </c>
      <c r="K159" t="s">
        <v>26</v>
      </c>
      <c r="L159" t="s">
        <v>27</v>
      </c>
      <c r="N159">
        <f t="shared" si="54"/>
        <v>49.474999999999994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1">
        <v>12</v>
      </c>
      <c r="B160">
        <v>10</v>
      </c>
      <c r="C160">
        <v>0.45</v>
      </c>
      <c r="D160">
        <v>47.3</v>
      </c>
      <c r="E160">
        <v>52.4</v>
      </c>
      <c r="F160">
        <v>51.9</v>
      </c>
      <c r="G160">
        <v>50.3</v>
      </c>
      <c r="I160">
        <f t="shared" si="53"/>
        <v>1.9904459299363051</v>
      </c>
      <c r="J160">
        <v>2</v>
      </c>
      <c r="K160">
        <f>AVERAGE(D148:G152)</f>
        <v>50.04849999999999</v>
      </c>
      <c r="L160">
        <f>AVERAGE(D148:G148,D153:G153,D158:G158,D163:G163,D168:G168,D173:G173)</f>
        <v>60.325416666666676</v>
      </c>
      <c r="M160">
        <v>0</v>
      </c>
      <c r="N160">
        <f t="shared" si="54"/>
        <v>50.474999999999994</v>
      </c>
      <c r="P160" s="6">
        <f>AVERAGE(D148:D152)</f>
        <v>51.573999999999998</v>
      </c>
      <c r="Q160">
        <f>AVERAGE(D148,D153,D158,D163,D168,D173)</f>
        <v>55.366666666666667</v>
      </c>
      <c r="R160" s="6">
        <f>AVERAGE(E148:E152)</f>
        <v>49.239999999999995</v>
      </c>
      <c r="S160">
        <f>AVERAGE(E148,E153,E158,E163,E168,E173)</f>
        <v>61.966666666666669</v>
      </c>
      <c r="T160" s="6">
        <f>AVERAGE(F148:F152)</f>
        <v>49.820000000000007</v>
      </c>
      <c r="U160">
        <f>AVERAGE(F148,F153,F158,F163,F168,F173)</f>
        <v>62.85</v>
      </c>
      <c r="V160" s="6">
        <f>AVERAGE(G148:G152)</f>
        <v>49.56</v>
      </c>
      <c r="W160">
        <f>AVERAGE(G148,G153,G158,G163,G168,G173)</f>
        <v>61.118333333333318</v>
      </c>
    </row>
    <row r="161" spans="1:23" x14ac:dyDescent="0.75">
      <c r="A161" s="1">
        <v>13</v>
      </c>
      <c r="B161">
        <v>10</v>
      </c>
      <c r="C161">
        <v>0.65</v>
      </c>
      <c r="D161">
        <v>46.2</v>
      </c>
      <c r="E161">
        <v>52</v>
      </c>
      <c r="F161">
        <v>50.25</v>
      </c>
      <c r="G161">
        <v>49.7</v>
      </c>
      <c r="I161">
        <f t="shared" si="53"/>
        <v>2.1057584738046278</v>
      </c>
      <c r="J161">
        <v>5</v>
      </c>
      <c r="K161">
        <f>AVERAGE(D153:G157)</f>
        <v>53.27</v>
      </c>
      <c r="L161">
        <f>AVERAGE(D149:G149,D154:G154,D159:G159,D164:G164,D169:G169,D174:G174)</f>
        <v>59.896249999999988</v>
      </c>
      <c r="M161">
        <v>0.2</v>
      </c>
      <c r="N161">
        <f t="shared" si="54"/>
        <v>49.537499999999994</v>
      </c>
      <c r="P161" s="6">
        <f>AVERAGE(D153:D157)</f>
        <v>49.7</v>
      </c>
      <c r="Q161">
        <f t="shared" ref="Q161:Q164" si="60">AVERAGE(D149,D154,D159,D164,D169,D174)</f>
        <v>56.441666666666663</v>
      </c>
      <c r="R161" s="6">
        <f>AVERAGE(E153:E157)</f>
        <v>53.8</v>
      </c>
      <c r="S161">
        <f t="shared" ref="S161:S164" si="61">AVERAGE(E149,E154,E159,E164,E169,E174)</f>
        <v>60</v>
      </c>
      <c r="T161" s="6">
        <f>AVERAGE(F153:F157)</f>
        <v>52.4</v>
      </c>
      <c r="U161">
        <f t="shared" ref="U161:U164" si="62">AVERAGE(F149,F154,F159,F164,F169,F174)</f>
        <v>62.833333333333336</v>
      </c>
      <c r="V161" s="6">
        <f>AVERAGE(G153:G157)</f>
        <v>57.179999999999993</v>
      </c>
      <c r="W161">
        <f t="shared" ref="W161:W164" si="63">AVERAGE(G149,G154,G159,G164,G169,G174)</f>
        <v>60.309999999999995</v>
      </c>
    </row>
    <row r="162" spans="1:23" x14ac:dyDescent="0.75">
      <c r="A162" s="1">
        <v>14</v>
      </c>
      <c r="B162">
        <v>10</v>
      </c>
      <c r="C162">
        <v>0.85</v>
      </c>
      <c r="D162">
        <v>45.6</v>
      </c>
      <c r="E162">
        <v>49.4</v>
      </c>
      <c r="F162">
        <v>52</v>
      </c>
      <c r="G162">
        <v>50.4</v>
      </c>
      <c r="I162">
        <f t="shared" si="53"/>
        <v>2.3553131426627747</v>
      </c>
      <c r="J162">
        <v>10</v>
      </c>
      <c r="K162">
        <f>AVERAGE(D158:G162)</f>
        <v>49.297499999999999</v>
      </c>
      <c r="L162">
        <f t="shared" ref="L162:L164" si="64">AVERAGE(D150:G150,D155:G155,D160:G160,D165:G165,D170:G170,D175:G175)</f>
        <v>60.392083333333325</v>
      </c>
      <c r="M162">
        <v>0.45</v>
      </c>
      <c r="N162">
        <f t="shared" si="54"/>
        <v>49.35</v>
      </c>
      <c r="P162" s="6">
        <f>AVERAGE(D158:D162)</f>
        <v>46.039999999999992</v>
      </c>
      <c r="Q162">
        <f t="shared" si="60"/>
        <v>57.468333333333334</v>
      </c>
      <c r="R162" s="6">
        <f>AVERAGE(E158:E162)</f>
        <v>50.78</v>
      </c>
      <c r="S162">
        <f t="shared" si="61"/>
        <v>60.85</v>
      </c>
      <c r="T162" s="6">
        <f>AVERAGE(F158:F162)</f>
        <v>50.910000000000004</v>
      </c>
      <c r="U162">
        <f t="shared" si="62"/>
        <v>62.533333333333331</v>
      </c>
      <c r="V162" s="6">
        <f>AVERAGE(G158:G162)</f>
        <v>49.459999999999994</v>
      </c>
      <c r="W162">
        <f t="shared" si="63"/>
        <v>60.716666666666661</v>
      </c>
    </row>
    <row r="163" spans="1:23" x14ac:dyDescent="0.75">
      <c r="A163" s="1">
        <v>15</v>
      </c>
      <c r="B163">
        <v>20</v>
      </c>
      <c r="C163">
        <v>0</v>
      </c>
      <c r="D163">
        <v>47.7</v>
      </c>
      <c r="E163">
        <v>59.4</v>
      </c>
      <c r="F163">
        <v>68.400000000000006</v>
      </c>
      <c r="G163">
        <v>61.2</v>
      </c>
      <c r="I163">
        <f t="shared" si="53"/>
        <v>7.4318150542112118</v>
      </c>
      <c r="J163">
        <v>20</v>
      </c>
      <c r="K163">
        <f>AVERAGE(D163:G167)</f>
        <v>58.765000000000001</v>
      </c>
      <c r="L163">
        <f t="shared" si="64"/>
        <v>60.989583333333336</v>
      </c>
      <c r="M163">
        <v>0.65</v>
      </c>
      <c r="N163">
        <f t="shared" si="54"/>
        <v>59.174999999999997</v>
      </c>
      <c r="P163" s="6">
        <f>AVERAGE(D163:D167)</f>
        <v>49.720000000000006</v>
      </c>
      <c r="Q163">
        <f t="shared" si="60"/>
        <v>57.46</v>
      </c>
      <c r="R163" s="6">
        <f>AVERAGE(E163:E167)</f>
        <v>56.859999999999992</v>
      </c>
      <c r="S163">
        <f t="shared" si="61"/>
        <v>62.183333333333337</v>
      </c>
      <c r="T163" s="6">
        <f>AVERAGE(F163:F167)</f>
        <v>68.58</v>
      </c>
      <c r="U163">
        <f t="shared" si="62"/>
        <v>62.891666666666659</v>
      </c>
      <c r="V163" s="6">
        <f>AVERAGE(G163:G167)</f>
        <v>59.9</v>
      </c>
      <c r="W163">
        <f t="shared" si="63"/>
        <v>61.423333333333339</v>
      </c>
    </row>
    <row r="164" spans="1:23" x14ac:dyDescent="0.75">
      <c r="A164" s="1">
        <v>16</v>
      </c>
      <c r="B164">
        <v>20</v>
      </c>
      <c r="C164">
        <v>0.2</v>
      </c>
      <c r="D164">
        <v>50.1</v>
      </c>
      <c r="E164">
        <v>56.8</v>
      </c>
      <c r="F164">
        <v>67.2</v>
      </c>
      <c r="G164">
        <v>58</v>
      </c>
      <c r="I164">
        <f t="shared" si="53"/>
        <v>6.0927723574740069</v>
      </c>
      <c r="J164">
        <v>50</v>
      </c>
      <c r="K164">
        <f>AVERAGE(D168:G172)</f>
        <v>71.540000000000006</v>
      </c>
      <c r="L164">
        <f t="shared" si="64"/>
        <v>60.055</v>
      </c>
      <c r="M164">
        <v>0.85</v>
      </c>
      <c r="N164">
        <f t="shared" si="54"/>
        <v>58.025000000000006</v>
      </c>
      <c r="P164" s="6">
        <f>AVERAGE(D168:D172)</f>
        <v>68.28</v>
      </c>
      <c r="Q164">
        <f t="shared" si="60"/>
        <v>56.574999999999996</v>
      </c>
      <c r="R164" s="6">
        <f>AVERAGE(E168:E172)</f>
        <v>72.539999999999992</v>
      </c>
      <c r="S164">
        <f t="shared" si="61"/>
        <v>60.483333333333327</v>
      </c>
      <c r="T164" s="6">
        <f>AVERAGE(F168:F172)</f>
        <v>75.66</v>
      </c>
      <c r="U164">
        <f t="shared" si="62"/>
        <v>61.800000000000004</v>
      </c>
      <c r="V164" s="6">
        <f>AVERAGE(G168:G172)</f>
        <v>69.679999999999993</v>
      </c>
      <c r="W164">
        <f t="shared" si="63"/>
        <v>61.361666666666672</v>
      </c>
    </row>
    <row r="165" spans="1:23" x14ac:dyDescent="0.75">
      <c r="A165" s="1">
        <v>17</v>
      </c>
      <c r="B165">
        <v>20</v>
      </c>
      <c r="C165">
        <v>0.45</v>
      </c>
      <c r="D165">
        <v>50.8</v>
      </c>
      <c r="E165">
        <v>55.2</v>
      </c>
      <c r="F165">
        <v>68.599999999999994</v>
      </c>
      <c r="G165">
        <v>58.6</v>
      </c>
      <c r="I165">
        <f t="shared" si="53"/>
        <v>6.5582009728278203</v>
      </c>
      <c r="J165">
        <v>100</v>
      </c>
      <c r="K165">
        <f>AVERAGE(D173:G177)</f>
        <v>79.069000000000003</v>
      </c>
      <c r="L165">
        <f>AVERAGE((L164-L163), (L163-L162), (L162-L161), (L161-L160))</f>
        <v>-6.760416666666913E-2</v>
      </c>
      <c r="N165">
        <f t="shared" si="54"/>
        <v>58.3</v>
      </c>
      <c r="P165" s="6">
        <f>AVERAGE(D173:D177)</f>
        <v>74.66</v>
      </c>
      <c r="R165" s="6">
        <f>AVERAGE(E173:E177)</f>
        <v>83.36</v>
      </c>
      <c r="T165" s="6">
        <f>AVERAGE(F173:F177)</f>
        <v>78.11999999999999</v>
      </c>
      <c r="V165" s="6">
        <f>AVERAGE(G173:G177)</f>
        <v>80.135999999999996</v>
      </c>
    </row>
    <row r="166" spans="1:23" x14ac:dyDescent="0.75">
      <c r="A166" s="1">
        <v>18</v>
      </c>
      <c r="B166">
        <v>20</v>
      </c>
      <c r="C166">
        <v>0.65</v>
      </c>
      <c r="D166">
        <v>49.6</v>
      </c>
      <c r="E166">
        <v>58.4</v>
      </c>
      <c r="F166">
        <v>70.3</v>
      </c>
      <c r="G166">
        <v>61.9</v>
      </c>
      <c r="I166">
        <f t="shared" si="53"/>
        <v>7.4231058189951096</v>
      </c>
      <c r="K166">
        <f>AVERAGE(K160:K165)</f>
        <v>60.331666666666671</v>
      </c>
      <c r="N166">
        <f t="shared" si="54"/>
        <v>60.050000000000004</v>
      </c>
      <c r="P166" s="6">
        <f>AVERAGE(P160:P165)</f>
        <v>56.662333333333322</v>
      </c>
      <c r="Q166">
        <f>AVERAGE(Q160:Q164)</f>
        <v>56.662333333333336</v>
      </c>
      <c r="R166" s="6">
        <f>AVERAGE(R160:R165)</f>
        <v>61.096666666666664</v>
      </c>
      <c r="S166">
        <f>AVERAGE(S160:S164)</f>
        <v>61.096666666666671</v>
      </c>
      <c r="T166" s="6">
        <f>AVERAGE(T160:T165)</f>
        <v>62.581666666666671</v>
      </c>
      <c r="U166">
        <f>AVERAGE(U160:U164)</f>
        <v>62.581666666666663</v>
      </c>
      <c r="V166" s="6">
        <f>AVERAGE(V160:V165)</f>
        <v>60.98599999999999</v>
      </c>
      <c r="W166">
        <f>AVERAGE(W160:W164)</f>
        <v>60.986000000000004</v>
      </c>
    </row>
    <row r="167" spans="1:23" x14ac:dyDescent="0.75">
      <c r="A167" s="1">
        <v>19</v>
      </c>
      <c r="B167">
        <v>20</v>
      </c>
      <c r="C167">
        <v>0.85</v>
      </c>
      <c r="D167">
        <v>50.4</v>
      </c>
      <c r="E167">
        <v>54.5</v>
      </c>
      <c r="F167">
        <v>68.400000000000006</v>
      </c>
      <c r="G167">
        <v>59.8</v>
      </c>
      <c r="I167">
        <f t="shared" si="53"/>
        <v>6.7288093300374889</v>
      </c>
      <c r="N167">
        <f t="shared" si="54"/>
        <v>58.275000000000006</v>
      </c>
      <c r="P167" s="6">
        <f>_xlfn.STDEV.P(P160:P165)</f>
        <v>10.75702377777219</v>
      </c>
      <c r="Q167">
        <f>_xlfn.STDEV.P(Q160:Q164)</f>
        <v>0.77730059965384235</v>
      </c>
      <c r="R167" s="6">
        <f>_xlfn.STDEV.P(R160:R165)</f>
        <v>12.548643574329239</v>
      </c>
      <c r="S167">
        <f>_xlfn.STDEV.P(S160:S164)</f>
        <v>0.84586576292511839</v>
      </c>
      <c r="T167" s="6">
        <f>_xlfn.STDEV.P(T160:T165)</f>
        <v>11.910897554573934</v>
      </c>
      <c r="U167">
        <f>_xlfn.STDEV.P(U160:U164)</f>
        <v>0.41104203623906116</v>
      </c>
      <c r="V167" s="6">
        <f>_xlfn.STDEV.P(V160:V165)</f>
        <v>10.9649085723503</v>
      </c>
      <c r="W167">
        <f>_xlfn.STDEV.P(W160:W164)</f>
        <v>0.41938393971263577</v>
      </c>
    </row>
    <row r="168" spans="1:23" x14ac:dyDescent="0.75">
      <c r="A168" s="1">
        <v>20</v>
      </c>
      <c r="B168">
        <v>50</v>
      </c>
      <c r="C168">
        <v>0</v>
      </c>
      <c r="D168">
        <v>68.3</v>
      </c>
      <c r="E168">
        <v>73</v>
      </c>
      <c r="F168">
        <v>77</v>
      </c>
      <c r="G168">
        <v>72.900000000000006</v>
      </c>
      <c r="I168">
        <f t="shared" si="53"/>
        <v>3.0797727188868995</v>
      </c>
      <c r="N168">
        <f t="shared" si="54"/>
        <v>72.800000000000011</v>
      </c>
      <c r="P168" s="6"/>
      <c r="R168" s="6"/>
      <c r="T168" s="6"/>
      <c r="V168" s="6"/>
    </row>
    <row r="169" spans="1:23" x14ac:dyDescent="0.75">
      <c r="A169" s="1">
        <v>21</v>
      </c>
      <c r="B169">
        <v>50</v>
      </c>
      <c r="C169">
        <v>0.2</v>
      </c>
      <c r="D169">
        <v>67.400000000000006</v>
      </c>
      <c r="E169">
        <v>71.5</v>
      </c>
      <c r="F169">
        <v>76.2</v>
      </c>
      <c r="G169">
        <v>70.099999999999994</v>
      </c>
      <c r="I169">
        <f t="shared" si="53"/>
        <v>3.1898275815473158</v>
      </c>
      <c r="N169">
        <f t="shared" si="54"/>
        <v>71.300000000000011</v>
      </c>
      <c r="P169" s="6" cm="1">
        <f t="array" ref="P169">INDEX(LINEST(P160:P165), 1)</f>
        <v>4.9957142857142856</v>
      </c>
      <c r="Q169" s="6" cm="1">
        <f t="array" ref="Q169">INDEX(LINEST(Q160:Q164), 1)</f>
        <v>0.34349999999999942</v>
      </c>
      <c r="R169" s="6" cm="1">
        <f t="array" ref="R169">INDEX(LINEST(R160:R165), 1)</f>
        <v>6.6542857142857139</v>
      </c>
      <c r="S169" s="6" cm="1">
        <f t="array" ref="S169">INDEX(LINEST(S160:S164), 1)</f>
        <v>-7.8333333333334684E-2</v>
      </c>
      <c r="T169" s="6" cm="1">
        <f t="array" ref="T169">INDEX(LINEST(T160:T165), 1)</f>
        <v>6.5414285714285683</v>
      </c>
      <c r="U169" s="6" cm="1">
        <f t="array" ref="U169">INDEX(LINEST(U160:U164), 1)</f>
        <v>-0.20416666666666711</v>
      </c>
      <c r="V169" s="6" cm="1">
        <f t="array" ref="V169">INDEX(LINEST(V160:V165), 1)</f>
        <v>5.7377142857142864</v>
      </c>
      <c r="W169" s="6" cm="1">
        <f t="array" ref="W169">INDEX(LINEST(W160:W164), 1)</f>
        <v>0.16000000000000503</v>
      </c>
    </row>
    <row r="170" spans="1:23" x14ac:dyDescent="0.75">
      <c r="A170" s="1">
        <v>22</v>
      </c>
      <c r="B170">
        <v>50</v>
      </c>
      <c r="C170">
        <v>0.45</v>
      </c>
      <c r="D170">
        <v>68.8</v>
      </c>
      <c r="E170">
        <v>73.5</v>
      </c>
      <c r="F170">
        <v>76.3</v>
      </c>
      <c r="G170">
        <v>68.5</v>
      </c>
      <c r="I170">
        <f t="shared" si="53"/>
        <v>3.2797675222490996</v>
      </c>
      <c r="K170" cm="1">
        <f t="array" ref="K170">INDEX(LINEST(K160:K165),1)</f>
        <v>5.9822857142857169</v>
      </c>
      <c r="L170" cm="1">
        <f t="array" ref="L170">INDEX(LINEST(L160:L164),1)</f>
        <v>5.5249999999999473E-2</v>
      </c>
      <c r="N170">
        <f t="shared" si="54"/>
        <v>71.775000000000006</v>
      </c>
    </row>
    <row r="171" spans="1:23" x14ac:dyDescent="0.75">
      <c r="A171" s="1">
        <v>23</v>
      </c>
      <c r="B171">
        <v>50</v>
      </c>
      <c r="C171">
        <v>0.65</v>
      </c>
      <c r="D171">
        <v>70.599999999999994</v>
      </c>
      <c r="E171">
        <v>72.7</v>
      </c>
      <c r="F171">
        <v>75.400000000000006</v>
      </c>
      <c r="G171">
        <v>67.5</v>
      </c>
      <c r="I171">
        <f t="shared" si="53"/>
        <v>2.8917987481842533</v>
      </c>
      <c r="N171">
        <f t="shared" si="54"/>
        <v>71.550000000000011</v>
      </c>
    </row>
    <row r="172" spans="1:23" x14ac:dyDescent="0.75">
      <c r="A172" s="1">
        <v>24</v>
      </c>
      <c r="B172">
        <v>50</v>
      </c>
      <c r="C172">
        <v>0.85</v>
      </c>
      <c r="D172">
        <v>66.3</v>
      </c>
      <c r="E172">
        <v>72</v>
      </c>
      <c r="F172">
        <v>73.400000000000006</v>
      </c>
      <c r="G172">
        <v>69.400000000000006</v>
      </c>
      <c r="I172">
        <f t="shared" si="53"/>
        <v>2.7068200900687898</v>
      </c>
      <c r="N172">
        <f t="shared" si="54"/>
        <v>70.275000000000006</v>
      </c>
    </row>
    <row r="173" spans="1:23" x14ac:dyDescent="0.75">
      <c r="A173" s="1">
        <v>25</v>
      </c>
      <c r="B173">
        <v>100</v>
      </c>
      <c r="C173">
        <v>0</v>
      </c>
      <c r="D173">
        <v>74.3</v>
      </c>
      <c r="E173">
        <v>85.2</v>
      </c>
      <c r="F173">
        <v>78</v>
      </c>
      <c r="G173">
        <v>81.91</v>
      </c>
      <c r="I173">
        <f t="shared" si="53"/>
        <v>4.0954570868219351</v>
      </c>
      <c r="N173">
        <f t="shared" si="54"/>
        <v>79.852499999999992</v>
      </c>
    </row>
    <row r="174" spans="1:23" x14ac:dyDescent="0.75">
      <c r="A174" s="1">
        <v>26</v>
      </c>
      <c r="B174">
        <v>100</v>
      </c>
      <c r="C174">
        <v>0.2</v>
      </c>
      <c r="D174">
        <v>72.7</v>
      </c>
      <c r="E174">
        <v>81</v>
      </c>
      <c r="F174">
        <v>77.599999999999994</v>
      </c>
      <c r="G174">
        <v>78.56</v>
      </c>
      <c r="I174">
        <f t="shared" si="53"/>
        <v>3.0173954000097494</v>
      </c>
      <c r="N174">
        <f t="shared" si="54"/>
        <v>77.465000000000003</v>
      </c>
    </row>
    <row r="175" spans="1:23" x14ac:dyDescent="0.75">
      <c r="A175" s="1">
        <v>27</v>
      </c>
      <c r="B175">
        <v>100</v>
      </c>
      <c r="C175">
        <v>0.45</v>
      </c>
      <c r="D175">
        <v>75.2</v>
      </c>
      <c r="E175">
        <v>83.3</v>
      </c>
      <c r="F175">
        <v>79.3</v>
      </c>
      <c r="G175">
        <v>80.099999999999994</v>
      </c>
      <c r="I175">
        <f t="shared" si="53"/>
        <v>2.8864987441535441</v>
      </c>
      <c r="N175">
        <f t="shared" si="54"/>
        <v>79.474999999999994</v>
      </c>
    </row>
    <row r="176" spans="1:23" x14ac:dyDescent="0.75">
      <c r="A176" s="1">
        <v>28</v>
      </c>
      <c r="B176">
        <v>100</v>
      </c>
      <c r="C176">
        <v>0.65</v>
      </c>
      <c r="D176">
        <v>76.3</v>
      </c>
      <c r="E176">
        <v>83.8</v>
      </c>
      <c r="F176">
        <v>79.2</v>
      </c>
      <c r="G176">
        <v>81.44</v>
      </c>
      <c r="I176" s="15">
        <f t="shared" si="53"/>
        <v>2.770681324151155</v>
      </c>
      <c r="N176" s="15">
        <f t="shared" si="54"/>
        <v>80.185000000000002</v>
      </c>
    </row>
    <row r="177" spans="1:23" x14ac:dyDescent="0.75">
      <c r="A177" s="1">
        <v>29</v>
      </c>
      <c r="B177">
        <v>100</v>
      </c>
      <c r="C177">
        <v>0.85</v>
      </c>
      <c r="D177">
        <v>74.8</v>
      </c>
      <c r="E177">
        <v>83.5</v>
      </c>
      <c r="F177">
        <v>76.5</v>
      </c>
      <c r="G177">
        <v>78.67</v>
      </c>
      <c r="I177">
        <f t="shared" si="53"/>
        <v>3.2652976510572516</v>
      </c>
      <c r="N177">
        <f t="shared" si="54"/>
        <v>78.367500000000007</v>
      </c>
    </row>
    <row r="181" spans="1:23" x14ac:dyDescent="0.75">
      <c r="A181" s="1">
        <v>0</v>
      </c>
      <c r="B181" t="s">
        <v>11</v>
      </c>
    </row>
    <row r="183" spans="1:23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I183" t="s">
        <v>25</v>
      </c>
      <c r="K183" t="s">
        <v>26</v>
      </c>
      <c r="L183" t="s">
        <v>27</v>
      </c>
      <c r="N18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1">
        <v>0</v>
      </c>
      <c r="B184">
        <v>0</v>
      </c>
      <c r="C184">
        <v>0</v>
      </c>
      <c r="D184">
        <v>47.7</v>
      </c>
      <c r="E184">
        <v>50.3</v>
      </c>
      <c r="F184">
        <v>48.6</v>
      </c>
      <c r="G184">
        <v>45.14</v>
      </c>
      <c r="I184">
        <f>_xlfn.STDEV.P(D184:G184)</f>
        <v>1.8643162285406401</v>
      </c>
      <c r="J184">
        <v>2</v>
      </c>
      <c r="K184">
        <f>_xlfn.STDEV.P(D184:G188)</f>
        <v>1.5561949588660158</v>
      </c>
      <c r="L184">
        <f>_xlfn.STDEV.P(D184:G184,D189:G189,D194:G194,D199:G199,D204:G204,D209:G209)</f>
        <v>4.4189456384476555</v>
      </c>
      <c r="M184">
        <v>0</v>
      </c>
      <c r="N184">
        <f>AVERAGE(D184:G184)</f>
        <v>47.935000000000002</v>
      </c>
      <c r="P184" s="6">
        <f>_xlfn.STDEV.P(D184:D188)</f>
        <v>1.1232096865679166</v>
      </c>
      <c r="Q184">
        <f>_xlfn.STDEV.P(D184,D189,D194,D199,D204,D209)</f>
        <v>2.5236657640996931</v>
      </c>
      <c r="R184" s="6">
        <f>_xlfn.STDEV.P(E184:E188)</f>
        <v>0.96000000000000074</v>
      </c>
      <c r="S184">
        <f>_xlfn.STDEV.P(E184,E189,E194,E199,E204,E209)</f>
        <v>1.7576025337563292</v>
      </c>
      <c r="T184" s="6">
        <f>_xlfn.STDEV.P(F184:F188)</f>
        <v>0.95235287577662076</v>
      </c>
      <c r="U184">
        <f>_xlfn.STDEV.P(F184,F189,F194,F199,F204,F209)</f>
        <v>2.9938311575638332</v>
      </c>
      <c r="V184" s="6">
        <f>_xlfn.STDEV.P(G184:G188)</f>
        <v>1.2603428105083152</v>
      </c>
      <c r="W184">
        <f>_xlfn.STDEV.P(G184,G189,G194,G199,G204,G209)</f>
        <v>5.8759124586929126</v>
      </c>
    </row>
    <row r="185" spans="1:23" x14ac:dyDescent="0.75">
      <c r="A185" s="1">
        <v>1</v>
      </c>
      <c r="B185">
        <v>0</v>
      </c>
      <c r="C185">
        <v>0.2</v>
      </c>
      <c r="D185">
        <v>48.3</v>
      </c>
      <c r="E185">
        <v>47.9</v>
      </c>
      <c r="F185">
        <v>50.71</v>
      </c>
      <c r="G185">
        <v>45.8</v>
      </c>
      <c r="I185">
        <f t="shared" ref="I185:I213" si="65">_xlfn.STDEV.P(D185:G185)</f>
        <v>1.7434215640515649</v>
      </c>
      <c r="J185">
        <v>5</v>
      </c>
      <c r="K185">
        <f>_xlfn.STDEV.P(D189:G193)</f>
        <v>2.8243570507285369</v>
      </c>
      <c r="L185">
        <f>_xlfn.STDEV.P(D185:G185,D190:G190,D195:G195,D200:G200,D205:G205,D210:G210)</f>
        <v>3.5299054716647711</v>
      </c>
      <c r="M185">
        <v>0.2</v>
      </c>
      <c r="N185">
        <f t="shared" ref="N185:N213" si="66">AVERAGE(D185:G185)</f>
        <v>48.177499999999995</v>
      </c>
      <c r="P185" s="6">
        <f>_xlfn.STDEV.P(D189:D193)</f>
        <v>0.52383203414835211</v>
      </c>
      <c r="Q185">
        <f t="shared" ref="Q185:Q188" si="67">_xlfn.STDEV.P(D185,D190,D195,D200,D205,D210)</f>
        <v>1.7860571099491744</v>
      </c>
      <c r="R185" s="6">
        <f>_xlfn.STDEV.P(E189:E193)</f>
        <v>2.4166091947189141</v>
      </c>
      <c r="S185">
        <f t="shared" ref="S185:S188" si="68">_xlfn.STDEV.P(E185,E190,E195,E200,E205,E210)</f>
        <v>1.3474255287605146</v>
      </c>
      <c r="T185" s="6">
        <f>_xlfn.STDEV.P(F189:F193)</f>
        <v>1.357300261548638</v>
      </c>
      <c r="U185">
        <f t="shared" ref="U185:U188" si="69">_xlfn.STDEV.P(F185,F190,F195,F200,F205,F210)</f>
        <v>2.0467162046122129</v>
      </c>
      <c r="V185" s="6">
        <f>_xlfn.STDEV.P(G189:G193)</f>
        <v>0.82255698890715179</v>
      </c>
      <c r="W185">
        <f t="shared" ref="W185:W188" si="70">_xlfn.STDEV.P(G185,G190,G195,G200,G205,G210)</f>
        <v>4.129812008097006</v>
      </c>
    </row>
    <row r="186" spans="1:23" x14ac:dyDescent="0.75">
      <c r="A186" s="1">
        <v>2</v>
      </c>
      <c r="B186">
        <v>0</v>
      </c>
      <c r="C186">
        <v>0.45</v>
      </c>
      <c r="D186">
        <v>49.8</v>
      </c>
      <c r="E186">
        <v>50.7</v>
      </c>
      <c r="F186">
        <v>48.99</v>
      </c>
      <c r="G186">
        <v>47.24</v>
      </c>
      <c r="I186">
        <f t="shared" si="65"/>
        <v>1.2742129923996219</v>
      </c>
      <c r="J186">
        <v>10</v>
      </c>
      <c r="K186">
        <f>_xlfn.STDEV.P(D194:G198)</f>
        <v>3.4319330922965272</v>
      </c>
      <c r="L186">
        <f t="shared" ref="L186:L188" si="71">_xlfn.STDEV.P(D186:G186,D191:G191,D196:G196,D201:G201,D206:G206,D211:G211)</f>
        <v>3.4420663357527297</v>
      </c>
      <c r="M186">
        <v>0.45</v>
      </c>
      <c r="N186">
        <f t="shared" si="66"/>
        <v>49.182500000000005</v>
      </c>
      <c r="P186" s="6">
        <f>_xlfn.STDEV.P(D194:D198)</f>
        <v>1.1959933110180829</v>
      </c>
      <c r="Q186">
        <f t="shared" si="67"/>
        <v>2.6743638911378951</v>
      </c>
      <c r="R186" s="6">
        <f>_xlfn.STDEV.P(E194:E198)</f>
        <v>1.8443427013437614</v>
      </c>
      <c r="S186">
        <f t="shared" si="68"/>
        <v>1.085382677010996</v>
      </c>
      <c r="T186" s="6">
        <f>_xlfn.STDEV.P(F194:F198)</f>
        <v>1.3689616503028863</v>
      </c>
      <c r="U186">
        <f t="shared" si="69"/>
        <v>2.4755364177397094</v>
      </c>
      <c r="V186" s="6">
        <f>_xlfn.STDEV.P(G194:G198)</f>
        <v>1.2908911650483932</v>
      </c>
      <c r="W186">
        <f t="shared" si="70"/>
        <v>4.3964632250126785</v>
      </c>
    </row>
    <row r="187" spans="1:23" x14ac:dyDescent="0.75">
      <c r="A187" s="1">
        <v>3</v>
      </c>
      <c r="B187">
        <v>0</v>
      </c>
      <c r="C187">
        <v>0.65</v>
      </c>
      <c r="D187">
        <v>49.2</v>
      </c>
      <c r="E187">
        <v>49.5</v>
      </c>
      <c r="F187">
        <v>48.99</v>
      </c>
      <c r="G187">
        <v>48.15</v>
      </c>
      <c r="I187">
        <f t="shared" si="65"/>
        <v>0.50154760491901562</v>
      </c>
      <c r="J187">
        <v>20</v>
      </c>
      <c r="K187">
        <f>_xlfn.STDEV.P(D199:G203)</f>
        <v>3.5169020458352263</v>
      </c>
      <c r="L187">
        <f t="shared" si="71"/>
        <v>3.3691022285452963</v>
      </c>
      <c r="M187">
        <v>0.65</v>
      </c>
      <c r="N187">
        <f t="shared" si="66"/>
        <v>48.96</v>
      </c>
      <c r="P187" s="6">
        <f>_xlfn.STDEV.P(D199:D203)</f>
        <v>1.414779134706192</v>
      </c>
      <c r="Q187">
        <f t="shared" si="67"/>
        <v>2.4997777679003552</v>
      </c>
      <c r="R187" s="6">
        <f>_xlfn.STDEV.P(E199:E203)</f>
        <v>1.5171025014810324</v>
      </c>
      <c r="S187">
        <f t="shared" si="68"/>
        <v>1.2525529485370626</v>
      </c>
      <c r="T187" s="6">
        <f>_xlfn.STDEV.P(F199:F203)</f>
        <v>0.84758480401668346</v>
      </c>
      <c r="U187">
        <f t="shared" si="69"/>
        <v>3.0510348881795633</v>
      </c>
      <c r="V187" s="6">
        <f>_xlfn.STDEV.P(G199:G203)</f>
        <v>0.88679197109581498</v>
      </c>
      <c r="W187">
        <f t="shared" si="70"/>
        <v>4.2144592377512273</v>
      </c>
    </row>
    <row r="188" spans="1:23" x14ac:dyDescent="0.75">
      <c r="A188" s="1">
        <v>4</v>
      </c>
      <c r="B188">
        <v>0</v>
      </c>
      <c r="C188">
        <v>0.85</v>
      </c>
      <c r="D188">
        <v>50.9</v>
      </c>
      <c r="E188">
        <v>49.7</v>
      </c>
      <c r="F188">
        <v>50.85</v>
      </c>
      <c r="G188">
        <v>48.3</v>
      </c>
      <c r="I188">
        <f t="shared" si="65"/>
        <v>1.0602918230374134</v>
      </c>
      <c r="J188">
        <v>50</v>
      </c>
      <c r="K188">
        <f>_xlfn.STDEV.P(D205:G208)</f>
        <v>3.0252049904717202</v>
      </c>
      <c r="L188">
        <f t="shared" si="71"/>
        <v>3.4083614251083563</v>
      </c>
      <c r="M188">
        <v>0.85</v>
      </c>
      <c r="N188">
        <f t="shared" si="66"/>
        <v>49.9375</v>
      </c>
      <c r="P188" s="6">
        <f>_xlfn.STDEV.P(D204:D208)</f>
        <v>0.83090312311363934</v>
      </c>
      <c r="Q188">
        <f t="shared" si="67"/>
        <v>2.902297940138697</v>
      </c>
      <c r="R188" s="6">
        <f>_xlfn.STDEV.P(E204:E208)</f>
        <v>1.5778466338652806</v>
      </c>
      <c r="S188">
        <f t="shared" si="68"/>
        <v>1.301814972345233</v>
      </c>
      <c r="T188" s="6">
        <f>_xlfn.STDEV.P(F204:F208)</f>
        <v>0.26191601707417472</v>
      </c>
      <c r="U188">
        <f t="shared" si="69"/>
        <v>2.3262660829941382</v>
      </c>
      <c r="V188" s="6">
        <f>_xlfn.STDEV.P(G204:G208)</f>
        <v>0.92736184954957057</v>
      </c>
      <c r="W188">
        <f t="shared" si="70"/>
        <v>4.0488681545999166</v>
      </c>
    </row>
    <row r="189" spans="1:23" x14ac:dyDescent="0.75">
      <c r="A189" s="1">
        <v>5</v>
      </c>
      <c r="B189">
        <v>5</v>
      </c>
      <c r="C189">
        <v>0</v>
      </c>
      <c r="D189">
        <v>43.4</v>
      </c>
      <c r="E189">
        <v>47.4</v>
      </c>
      <c r="F189">
        <v>50.67</v>
      </c>
      <c r="G189">
        <v>51.25</v>
      </c>
      <c r="I189">
        <f t="shared" si="65"/>
        <v>3.1257719046661112</v>
      </c>
      <c r="J189">
        <v>100</v>
      </c>
      <c r="K189">
        <f>_xlfn.STDEV.P(D209:G213)</f>
        <v>3.8066093836904256</v>
      </c>
      <c r="N189">
        <f t="shared" si="66"/>
        <v>48.18</v>
      </c>
      <c r="P189" s="6">
        <f>_xlfn.STDEV.P(D209:D213)</f>
        <v>1.8536450577173611</v>
      </c>
      <c r="R189" s="6">
        <f>_xlfn.STDEV.P(E209:E213)</f>
        <v>1.6302147097851858</v>
      </c>
      <c r="T189" s="6">
        <f>_xlfn.STDEV.P(F209:F213)</f>
        <v>1.2191800523302534</v>
      </c>
      <c r="V189" s="6">
        <f>_xlfn.STDEV.P(G209:G213)</f>
        <v>2.0960916010518247</v>
      </c>
    </row>
    <row r="190" spans="1:23" x14ac:dyDescent="0.75">
      <c r="A190" s="1">
        <v>6</v>
      </c>
      <c r="B190">
        <v>5</v>
      </c>
      <c r="C190">
        <v>0.2</v>
      </c>
      <c r="D190">
        <v>44.5</v>
      </c>
      <c r="E190">
        <v>45.2</v>
      </c>
      <c r="F190">
        <v>49.24</v>
      </c>
      <c r="G190">
        <v>50.25</v>
      </c>
      <c r="I190">
        <f t="shared" si="65"/>
        <v>2.4857632127779183</v>
      </c>
      <c r="K190">
        <f>AVERAGE(K184:K189)</f>
        <v>3.0268669203147418</v>
      </c>
      <c r="N190" s="15">
        <f t="shared" si="66"/>
        <v>47.297499999999999</v>
      </c>
      <c r="P190" s="6">
        <f>AVERAGE(P184:P189)</f>
        <v>1.1570603912119239</v>
      </c>
      <c r="Q190">
        <f>AVERAGE(Q184:Q188)</f>
        <v>2.4772324946451629</v>
      </c>
      <c r="R190" s="6">
        <f>AVERAGE(R184:R189)</f>
        <v>1.6576859568656959</v>
      </c>
      <c r="S190">
        <f>AVERAGE(S184:S188)</f>
        <v>1.3489557320820271</v>
      </c>
      <c r="T190" s="6">
        <f>AVERAGE(T184:T189)</f>
        <v>1.0012159435082093</v>
      </c>
      <c r="U190">
        <f>AVERAGE(U184:U188)</f>
        <v>2.5786769502178912</v>
      </c>
      <c r="V190" s="6">
        <f>AVERAGE(V184:V189)</f>
        <v>1.2140060643601784</v>
      </c>
      <c r="W190">
        <f>AVERAGE(W184:W188)</f>
        <v>4.533103016830748</v>
      </c>
    </row>
    <row r="191" spans="1:23" x14ac:dyDescent="0.75">
      <c r="A191" s="1">
        <v>7</v>
      </c>
      <c r="B191">
        <v>5</v>
      </c>
      <c r="C191">
        <v>0.45</v>
      </c>
      <c r="D191">
        <v>45</v>
      </c>
      <c r="E191">
        <v>52.6</v>
      </c>
      <c r="F191">
        <v>50.64</v>
      </c>
      <c r="G191">
        <v>51.2</v>
      </c>
      <c r="I191">
        <f t="shared" si="65"/>
        <v>2.8953065468098544</v>
      </c>
      <c r="N191">
        <f t="shared" si="66"/>
        <v>49.86</v>
      </c>
      <c r="P191" s="6">
        <f>_xlfn.STDEV.P(P184:P189)</f>
        <v>0.42064781518729172</v>
      </c>
      <c r="Q191">
        <f>_xlfn.STDEV.P(Q184:Q188)</f>
        <v>0.37414680827285723</v>
      </c>
      <c r="R191" s="6">
        <f>_xlfn.STDEV.P(R184:R189)</f>
        <v>0.43290946136992231</v>
      </c>
      <c r="S191">
        <f>_xlfn.STDEV.P(S184:S188)</f>
        <v>0.22270206703310866</v>
      </c>
      <c r="T191" s="6">
        <f>_xlfn.STDEV.P(T184:T189)</f>
        <v>0.38342661331511618</v>
      </c>
      <c r="U191">
        <f>_xlfn.STDEV.P(U184:U188)</f>
        <v>0.38802228998610977</v>
      </c>
      <c r="V191" s="6">
        <f>_xlfn.STDEV.P(V184:V189)</f>
        <v>0.43370490239721432</v>
      </c>
      <c r="W191">
        <f>_xlfn.STDEV.P(W184:W188)</f>
        <v>0.68124423334565698</v>
      </c>
    </row>
    <row r="192" spans="1:23" x14ac:dyDescent="0.75">
      <c r="A192" s="1">
        <v>8</v>
      </c>
      <c r="B192">
        <v>5</v>
      </c>
      <c r="C192">
        <v>0.65</v>
      </c>
      <c r="D192">
        <v>44.2</v>
      </c>
      <c r="E192">
        <v>49</v>
      </c>
      <c r="F192">
        <v>48.42</v>
      </c>
      <c r="G192">
        <v>49.35</v>
      </c>
      <c r="I192">
        <f t="shared" si="65"/>
        <v>2.0720566473916677</v>
      </c>
      <c r="K192" cm="1">
        <f t="array" ref="K192">INDEX(LINEST(K184:K189),1)</f>
        <v>0.34113099705400857</v>
      </c>
      <c r="L192" cm="1">
        <f t="array" ref="L192">INDEX(LINEST(L184:L188),1)</f>
        <v>-0.21819716697980734</v>
      </c>
      <c r="N192">
        <f t="shared" si="66"/>
        <v>47.7425</v>
      </c>
      <c r="P192" s="6"/>
      <c r="R192" s="6"/>
      <c r="T192" s="6"/>
      <c r="V192" s="6"/>
    </row>
    <row r="193" spans="1:23" x14ac:dyDescent="0.75">
      <c r="A193" s="1">
        <v>9</v>
      </c>
      <c r="B193">
        <v>5</v>
      </c>
      <c r="C193">
        <v>0.85</v>
      </c>
      <c r="D193">
        <v>44.1</v>
      </c>
      <c r="E193">
        <v>48.8</v>
      </c>
      <c r="F193">
        <v>47.11</v>
      </c>
      <c r="G193">
        <v>51.6</v>
      </c>
      <c r="I193">
        <f t="shared" si="65"/>
        <v>2.7186428139790633</v>
      </c>
      <c r="N193">
        <f t="shared" si="66"/>
        <v>47.902499999999996</v>
      </c>
      <c r="P193" s="6"/>
      <c r="R193" s="6"/>
      <c r="T193" s="6"/>
      <c r="V193" s="6"/>
    </row>
    <row r="194" spans="1:23" x14ac:dyDescent="0.75">
      <c r="A194" s="1">
        <v>10</v>
      </c>
      <c r="B194">
        <v>10</v>
      </c>
      <c r="C194">
        <v>0</v>
      </c>
      <c r="D194">
        <v>43.1</v>
      </c>
      <c r="E194">
        <v>46.9</v>
      </c>
      <c r="F194">
        <v>50.59</v>
      </c>
      <c r="G194">
        <v>43</v>
      </c>
      <c r="I194">
        <f t="shared" si="65"/>
        <v>3.1323343930685317</v>
      </c>
      <c r="N194">
        <f t="shared" si="66"/>
        <v>45.897500000000001</v>
      </c>
      <c r="P194" s="6"/>
      <c r="R194" s="6"/>
      <c r="T194" s="6"/>
      <c r="V194" s="6"/>
    </row>
    <row r="195" spans="1:23" x14ac:dyDescent="0.75">
      <c r="A195" s="1">
        <v>11</v>
      </c>
      <c r="B195">
        <v>10</v>
      </c>
      <c r="C195">
        <v>0.2</v>
      </c>
      <c r="D195">
        <v>46.8</v>
      </c>
      <c r="E195">
        <v>49.5</v>
      </c>
      <c r="F195">
        <v>53.57</v>
      </c>
      <c r="G195">
        <v>45.8</v>
      </c>
      <c r="I195">
        <f t="shared" si="65"/>
        <v>3.0078096266220054</v>
      </c>
      <c r="K195" t="s">
        <v>26</v>
      </c>
      <c r="L195" t="s">
        <v>27</v>
      </c>
      <c r="N195">
        <f t="shared" si="66"/>
        <v>48.917500000000004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1">
        <v>12</v>
      </c>
      <c r="B196">
        <v>10</v>
      </c>
      <c r="C196">
        <v>0.45</v>
      </c>
      <c r="D196">
        <v>45.3</v>
      </c>
      <c r="E196">
        <v>50.9</v>
      </c>
      <c r="F196">
        <v>53.02</v>
      </c>
      <c r="G196">
        <v>44.1</v>
      </c>
      <c r="I196">
        <f t="shared" si="65"/>
        <v>3.730777398880829</v>
      </c>
      <c r="J196">
        <v>2</v>
      </c>
      <c r="K196">
        <f>AVERAGE(D184:G188)</f>
        <v>48.838499999999996</v>
      </c>
      <c r="L196">
        <f>AVERAGE(D184:G184,D189:G189,D194:G194,D199:G199,D204:G204,D209:G209)</f>
        <v>49.458333333333343</v>
      </c>
      <c r="M196">
        <v>0</v>
      </c>
      <c r="N196">
        <f t="shared" si="66"/>
        <v>48.33</v>
      </c>
      <c r="P196" s="6">
        <f>AVERAGE(D184:D188)</f>
        <v>49.18</v>
      </c>
      <c r="Q196">
        <f>AVERAGE(D184,D189,D194,D199,D204,D209)</f>
        <v>45.466666666666669</v>
      </c>
      <c r="R196" s="6">
        <f>AVERAGE(E184:E188)</f>
        <v>49.61999999999999</v>
      </c>
      <c r="S196">
        <f>AVERAGE(E184,E189,E194,E199,E204,E209)</f>
        <v>49.25</v>
      </c>
      <c r="T196" s="6">
        <f>AVERAGE(F184:F188)</f>
        <v>49.628</v>
      </c>
      <c r="U196">
        <f>AVERAGE(F184,F189,F194,F199,F204,F209)</f>
        <v>51.985000000000007</v>
      </c>
      <c r="V196" s="6">
        <f>AVERAGE(G184:G188)</f>
        <v>46.926000000000002</v>
      </c>
      <c r="W196">
        <f>AVERAGE(G184,G189,G194,G199,G204,G209)</f>
        <v>51.131666666666661</v>
      </c>
    </row>
    <row r="197" spans="1:23" x14ac:dyDescent="0.75">
      <c r="A197" s="1">
        <v>13</v>
      </c>
      <c r="B197">
        <v>10</v>
      </c>
      <c r="C197">
        <v>0.65</v>
      </c>
      <c r="D197">
        <v>45.5</v>
      </c>
      <c r="E197">
        <v>51.7</v>
      </c>
      <c r="F197">
        <v>51.28</v>
      </c>
      <c r="G197">
        <v>42.1</v>
      </c>
      <c r="I197">
        <f t="shared" si="65"/>
        <v>4.0312622092838373</v>
      </c>
      <c r="J197">
        <v>5</v>
      </c>
      <c r="K197">
        <f>AVERAGE(D189:G193)</f>
        <v>48.196500000000007</v>
      </c>
      <c r="L197">
        <f>AVERAGE(D185:G185,D190:G190,D195:G195,D200:G200,D205:G205,D210:G210)</f>
        <v>49.275833333333331</v>
      </c>
      <c r="M197">
        <v>0.2</v>
      </c>
      <c r="N197">
        <f t="shared" si="66"/>
        <v>47.645000000000003</v>
      </c>
      <c r="P197" s="6">
        <f>AVERAGE(D189:D193)</f>
        <v>44.24</v>
      </c>
      <c r="Q197">
        <f t="shared" ref="Q197:Q200" si="72">AVERAGE(D185,D190,D195,D200,D205,D210)</f>
        <v>46.1</v>
      </c>
      <c r="R197" s="6">
        <f>AVERAGE(E189:E193)</f>
        <v>48.6</v>
      </c>
      <c r="S197">
        <f t="shared" ref="S197:S200" si="73">AVERAGE(E185,E190,E195,E200,E205,E210)</f>
        <v>47.866666666666667</v>
      </c>
      <c r="T197" s="6">
        <f>AVERAGE(F189:F193)</f>
        <v>49.216000000000008</v>
      </c>
      <c r="U197">
        <f t="shared" ref="U197:U200" si="74">AVERAGE(F185,F190,F195,F200,F205,F210)</f>
        <v>52.278333333333336</v>
      </c>
      <c r="V197" s="6">
        <f>AVERAGE(G189:G193)</f>
        <v>50.73</v>
      </c>
      <c r="W197">
        <f t="shared" ref="W197:W200" si="75">AVERAGE(G185,G190,G195,G200,G205,G210)</f>
        <v>50.858333333333327</v>
      </c>
    </row>
    <row r="198" spans="1:23" x14ac:dyDescent="0.75">
      <c r="A198" s="1">
        <v>14</v>
      </c>
      <c r="B198">
        <v>10</v>
      </c>
      <c r="C198">
        <v>0.85</v>
      </c>
      <c r="D198">
        <v>45.5</v>
      </c>
      <c r="E198">
        <v>47.6</v>
      </c>
      <c r="F198">
        <v>50.05</v>
      </c>
      <c r="G198">
        <v>44.7</v>
      </c>
      <c r="I198">
        <f t="shared" si="65"/>
        <v>2.0734557506732552</v>
      </c>
      <c r="J198">
        <v>10</v>
      </c>
      <c r="K198">
        <f>AVERAGE(D194:G198)</f>
        <v>47.550500000000007</v>
      </c>
      <c r="L198">
        <f t="shared" ref="L198:L200" si="76">AVERAGE(D186:G186,D191:G191,D196:G196,D201:G201,D206:G206,D211:G211)</f>
        <v>50.499583333333341</v>
      </c>
      <c r="M198">
        <v>0.45</v>
      </c>
      <c r="N198">
        <f t="shared" si="66"/>
        <v>46.962499999999991</v>
      </c>
      <c r="P198" s="6">
        <f>AVERAGE(D194:D198)</f>
        <v>45.239999999999995</v>
      </c>
      <c r="Q198">
        <f t="shared" si="72"/>
        <v>47.466666666666669</v>
      </c>
      <c r="R198" s="6">
        <f>AVERAGE(E194:E198)</f>
        <v>49.32</v>
      </c>
      <c r="S198">
        <f t="shared" si="73"/>
        <v>51.31666666666667</v>
      </c>
      <c r="T198" s="6">
        <f>AVERAGE(F194:F198)</f>
        <v>51.701999999999998</v>
      </c>
      <c r="U198">
        <f t="shared" si="74"/>
        <v>52.408333333333331</v>
      </c>
      <c r="V198" s="6">
        <f>AVERAGE(G194:G198)</f>
        <v>43.94</v>
      </c>
      <c r="W198">
        <f t="shared" si="75"/>
        <v>50.806666666666665</v>
      </c>
    </row>
    <row r="199" spans="1:23" x14ac:dyDescent="0.75">
      <c r="A199" s="1">
        <v>15</v>
      </c>
      <c r="B199">
        <v>20</v>
      </c>
      <c r="C199">
        <v>0</v>
      </c>
      <c r="D199">
        <v>42.4</v>
      </c>
      <c r="E199">
        <v>48.8</v>
      </c>
      <c r="F199">
        <v>52</v>
      </c>
      <c r="G199">
        <v>51.5</v>
      </c>
      <c r="I199">
        <f t="shared" si="65"/>
        <v>3.8218941638930826</v>
      </c>
      <c r="J199">
        <v>20</v>
      </c>
      <c r="K199">
        <f>AVERAGE(D199:G203)</f>
        <v>49.279999999999994</v>
      </c>
      <c r="L199">
        <f t="shared" si="76"/>
        <v>50.045416666666661</v>
      </c>
      <c r="M199">
        <v>0.65</v>
      </c>
      <c r="N199">
        <f t="shared" si="66"/>
        <v>48.674999999999997</v>
      </c>
      <c r="P199" s="6">
        <f>AVERAGE(D199:D203)</f>
        <v>43.62</v>
      </c>
      <c r="Q199">
        <f t="shared" si="72"/>
        <v>47.433333333333337</v>
      </c>
      <c r="R199" s="6">
        <f>AVERAGE(E199:E203)</f>
        <v>50.48</v>
      </c>
      <c r="S199">
        <f t="shared" si="73"/>
        <v>50.966666666666669</v>
      </c>
      <c r="T199" s="6">
        <f>AVERAGE(F199:F203)</f>
        <v>51.86</v>
      </c>
      <c r="U199">
        <f t="shared" si="74"/>
        <v>51.731666666666662</v>
      </c>
      <c r="V199" s="6">
        <f>AVERAGE(G199:G203)</f>
        <v>51.16</v>
      </c>
      <c r="W199">
        <f t="shared" si="75"/>
        <v>50.050000000000004</v>
      </c>
    </row>
    <row r="200" spans="1:23" x14ac:dyDescent="0.75">
      <c r="A200" s="1">
        <v>16</v>
      </c>
      <c r="B200">
        <v>20</v>
      </c>
      <c r="C200">
        <v>0.2</v>
      </c>
      <c r="D200">
        <v>43</v>
      </c>
      <c r="E200">
        <v>48.9</v>
      </c>
      <c r="F200">
        <v>52.4</v>
      </c>
      <c r="G200">
        <v>51.6</v>
      </c>
      <c r="I200">
        <f t="shared" si="65"/>
        <v>3.6853595482666273</v>
      </c>
      <c r="J200">
        <v>50</v>
      </c>
      <c r="K200">
        <f>AVERAGE(D204:G208)</f>
        <v>51.284999999999989</v>
      </c>
      <c r="L200">
        <f t="shared" si="76"/>
        <v>49.458750000000002</v>
      </c>
      <c r="M200">
        <v>0.85</v>
      </c>
      <c r="N200">
        <f t="shared" si="66"/>
        <v>48.975000000000001</v>
      </c>
      <c r="P200" s="6">
        <f>AVERAGE(D204:D208)</f>
        <v>47.540000000000006</v>
      </c>
      <c r="Q200">
        <f t="shared" si="72"/>
        <v>46.300000000000004</v>
      </c>
      <c r="R200" s="6">
        <f>AVERAGE(E204:E208)</f>
        <v>50.379999999999995</v>
      </c>
      <c r="S200">
        <f t="shared" si="73"/>
        <v>49.616666666666667</v>
      </c>
      <c r="T200" s="6">
        <f>AVERAGE(F204:F208)</f>
        <v>51.92</v>
      </c>
      <c r="U200">
        <f t="shared" si="74"/>
        <v>50.818333333333328</v>
      </c>
      <c r="V200" s="6">
        <f>AVERAGE(G204:G208)</f>
        <v>55.3</v>
      </c>
      <c r="W200">
        <f t="shared" si="75"/>
        <v>51.1</v>
      </c>
    </row>
    <row r="201" spans="1:23" x14ac:dyDescent="0.75">
      <c r="A201" s="1">
        <v>17</v>
      </c>
      <c r="B201">
        <v>20</v>
      </c>
      <c r="C201">
        <v>0.45</v>
      </c>
      <c r="D201">
        <v>45</v>
      </c>
      <c r="E201">
        <v>52.7</v>
      </c>
      <c r="F201">
        <v>52.9</v>
      </c>
      <c r="G201">
        <v>50.3</v>
      </c>
      <c r="I201">
        <f t="shared" si="65"/>
        <v>3.1854159853934307</v>
      </c>
      <c r="J201">
        <v>100</v>
      </c>
      <c r="K201">
        <f>AVERAGE(D209:G213)</f>
        <v>53.334999999999994</v>
      </c>
      <c r="L201">
        <f>AVERAGE((L200-L199), (L199-L198), (L198-L197), (L197-L196))</f>
        <v>1.0416666666479557E-4</v>
      </c>
      <c r="N201">
        <f t="shared" si="66"/>
        <v>50.224999999999994</v>
      </c>
      <c r="P201" s="6">
        <f>AVERAGE(D209:D213)</f>
        <v>49.5</v>
      </c>
      <c r="R201" s="6">
        <f>AVERAGE(E209:E213)</f>
        <v>50.42</v>
      </c>
      <c r="T201" s="6">
        <f>AVERAGE(F209:F213)</f>
        <v>56.739999999999995</v>
      </c>
      <c r="V201" s="6">
        <f>AVERAGE(G209:G213)</f>
        <v>56.679999999999993</v>
      </c>
    </row>
    <row r="202" spans="1:23" x14ac:dyDescent="0.75">
      <c r="A202" s="1">
        <v>18</v>
      </c>
      <c r="B202">
        <v>20</v>
      </c>
      <c r="C202">
        <v>0.65</v>
      </c>
      <c r="D202">
        <v>45.6</v>
      </c>
      <c r="E202">
        <v>51.6</v>
      </c>
      <c r="F202">
        <v>51.6</v>
      </c>
      <c r="G202">
        <v>52.4</v>
      </c>
      <c r="I202">
        <f t="shared" si="65"/>
        <v>2.7331300737432893</v>
      </c>
      <c r="K202">
        <f>AVERAGE(K196:K201)</f>
        <v>49.747583333333331</v>
      </c>
      <c r="N202">
        <f t="shared" si="66"/>
        <v>50.300000000000004</v>
      </c>
      <c r="P202" s="6">
        <f>AVERAGE(P196:P201)</f>
        <v>46.553333333333335</v>
      </c>
      <c r="Q202">
        <f>AVERAGE(Q196:Q200)</f>
        <v>46.553333333333335</v>
      </c>
      <c r="R202" s="6">
        <f>AVERAGE(R196:R201)</f>
        <v>49.803333333333335</v>
      </c>
      <c r="S202">
        <f>AVERAGE(S196:S200)</f>
        <v>49.803333333333335</v>
      </c>
      <c r="T202" s="6">
        <f>AVERAGE(T196:T201)</f>
        <v>51.844333333333338</v>
      </c>
      <c r="U202">
        <f>AVERAGE(U196:U200)</f>
        <v>51.844333333333338</v>
      </c>
      <c r="V202" s="6">
        <f>AVERAGE(V196:V201)</f>
        <v>50.789333333333332</v>
      </c>
      <c r="W202">
        <f>AVERAGE(W196:W200)</f>
        <v>50.789333333333332</v>
      </c>
    </row>
    <row r="203" spans="1:23" x14ac:dyDescent="0.75">
      <c r="A203" s="1">
        <v>19</v>
      </c>
      <c r="B203">
        <v>20</v>
      </c>
      <c r="C203">
        <v>0.85</v>
      </c>
      <c r="D203">
        <v>42.1</v>
      </c>
      <c r="E203">
        <v>50.4</v>
      </c>
      <c r="F203">
        <v>50.4</v>
      </c>
      <c r="G203">
        <v>50</v>
      </c>
      <c r="I203">
        <f t="shared" si="65"/>
        <v>3.5400388415948201</v>
      </c>
      <c r="N203">
        <f t="shared" si="66"/>
        <v>48.225000000000001</v>
      </c>
      <c r="P203" s="6">
        <f>_xlfn.STDEV.P(P196:P201)</f>
        <v>2.3179205239946348</v>
      </c>
      <c r="Q203">
        <f>_xlfn.STDEV.P(Q196:Q200)</f>
        <v>0.78219065592873371</v>
      </c>
      <c r="R203" s="6">
        <f>_xlfn.STDEV.P(R196:R201)</f>
        <v>0.69353362491582748</v>
      </c>
      <c r="S203">
        <f>_xlfn.STDEV.P(S196:S200)</f>
        <v>1.2438024137476367</v>
      </c>
      <c r="T203" s="6">
        <f>_xlfn.STDEV.P(T196:T201)</f>
        <v>2.4431554505506887</v>
      </c>
      <c r="U203">
        <f>_xlfn.STDEV.P(U196:U200)</f>
        <v>0.56420012210011139</v>
      </c>
      <c r="V203" s="6">
        <f>_xlfn.STDEV.P(V196:V201)</f>
        <v>4.4163652727352849</v>
      </c>
      <c r="W203">
        <f>_xlfn.STDEV.P(W196:W200)</f>
        <v>0.39124956513997572</v>
      </c>
    </row>
    <row r="204" spans="1:23" x14ac:dyDescent="0.75">
      <c r="A204" s="1">
        <v>20</v>
      </c>
      <c r="B204">
        <v>50</v>
      </c>
      <c r="C204">
        <v>0</v>
      </c>
      <c r="D204">
        <v>47.9</v>
      </c>
      <c r="E204">
        <v>50.1</v>
      </c>
      <c r="F204">
        <v>51.85</v>
      </c>
      <c r="G204">
        <v>55.5</v>
      </c>
      <c r="I204">
        <f t="shared" si="65"/>
        <v>2.7810463408580595</v>
      </c>
      <c r="N204">
        <f t="shared" si="66"/>
        <v>51.337499999999999</v>
      </c>
      <c r="P204" s="6"/>
      <c r="R204" s="6"/>
      <c r="T204" s="6"/>
      <c r="V204" s="6"/>
    </row>
    <row r="205" spans="1:23" x14ac:dyDescent="0.75">
      <c r="A205" s="1">
        <v>21</v>
      </c>
      <c r="B205">
        <v>50</v>
      </c>
      <c r="C205">
        <v>0.2</v>
      </c>
      <c r="D205">
        <v>46.9</v>
      </c>
      <c r="E205">
        <v>48</v>
      </c>
      <c r="F205">
        <v>52.05</v>
      </c>
      <c r="G205">
        <v>56.3</v>
      </c>
      <c r="I205">
        <f t="shared" si="65"/>
        <v>3.7034401237228058</v>
      </c>
      <c r="N205">
        <f t="shared" si="66"/>
        <v>50.8125</v>
      </c>
      <c r="P205" s="6" cm="1">
        <f t="array" ref="P205">INDEX(LINEST(P196:P201), 1)</f>
        <v>0.28228571428571458</v>
      </c>
      <c r="Q205" s="6" cm="1">
        <f t="array" ref="Q205">INDEX(LINEST(Q196:Q200), 1)</f>
        <v>0.3000000000000006</v>
      </c>
      <c r="R205" s="6" cm="1">
        <f t="array" ref="R205">INDEX(LINEST(R196:R201), 1)</f>
        <v>0.30000000000000093</v>
      </c>
      <c r="S205" s="6" cm="1">
        <f t="array" ref="S205">INDEX(LINEST(S196:S200), 1)</f>
        <v>0.38333333333333341</v>
      </c>
      <c r="T205" s="6" cm="1">
        <f t="array" ref="T205">INDEX(LINEST(T196:T201), 1)</f>
        <v>1.2522857142857131</v>
      </c>
      <c r="U205" s="6" cm="1">
        <f t="array" ref="U205">INDEX(LINEST(U196:U200), 1)</f>
        <v>-0.28800000000000303</v>
      </c>
      <c r="V205" s="6" cm="1">
        <f t="array" ref="V205">INDEX(LINEST(V196:V201), 1)</f>
        <v>1.99142857142857</v>
      </c>
      <c r="W205" s="6" cm="1">
        <f t="array" ref="W205">INDEX(LINEST(W196:W200), 1)</f>
        <v>-8.7166666666664117E-2</v>
      </c>
    </row>
    <row r="206" spans="1:23" x14ac:dyDescent="0.75">
      <c r="A206" s="1">
        <v>22</v>
      </c>
      <c r="B206">
        <v>50</v>
      </c>
      <c r="C206">
        <v>0.45</v>
      </c>
      <c r="D206">
        <v>47.7</v>
      </c>
      <c r="E206">
        <v>49.6</v>
      </c>
      <c r="F206">
        <v>51.9</v>
      </c>
      <c r="G206">
        <v>54.6</v>
      </c>
      <c r="I206">
        <f t="shared" si="65"/>
        <v>2.5792440753057853</v>
      </c>
      <c r="K206" cm="1">
        <f t="array" ref="K206">INDEX(LINEST(K196:K201),1)</f>
        <v>0.9564999999999978</v>
      </c>
      <c r="L206" s="15" cm="1">
        <f t="array" ref="L206">INDEX(LINEST(L196:L200),1)</f>
        <v>7.7041666666664774E-2</v>
      </c>
      <c r="N206">
        <f t="shared" si="66"/>
        <v>50.95</v>
      </c>
    </row>
    <row r="207" spans="1:23" x14ac:dyDescent="0.75">
      <c r="A207" s="1">
        <v>23</v>
      </c>
      <c r="B207">
        <v>50</v>
      </c>
      <c r="C207">
        <v>0.65</v>
      </c>
      <c r="D207">
        <v>48.8</v>
      </c>
      <c r="E207">
        <v>52.4</v>
      </c>
      <c r="F207">
        <v>52.3</v>
      </c>
      <c r="G207">
        <v>53.9</v>
      </c>
      <c r="I207">
        <f t="shared" si="65"/>
        <v>1.8714967272212908</v>
      </c>
      <c r="N207">
        <f t="shared" si="66"/>
        <v>51.85</v>
      </c>
    </row>
    <row r="208" spans="1:23" x14ac:dyDescent="0.75">
      <c r="A208" s="1">
        <v>24</v>
      </c>
      <c r="B208">
        <v>50</v>
      </c>
      <c r="C208">
        <v>0.85</v>
      </c>
      <c r="D208">
        <v>46.4</v>
      </c>
      <c r="E208">
        <v>51.8</v>
      </c>
      <c r="F208">
        <v>51.5</v>
      </c>
      <c r="G208">
        <v>56.2</v>
      </c>
      <c r="I208">
        <f t="shared" si="65"/>
        <v>3.4708608442287066</v>
      </c>
      <c r="N208">
        <f t="shared" si="66"/>
        <v>51.474999999999994</v>
      </c>
    </row>
    <row r="209" spans="1:23" x14ac:dyDescent="0.75">
      <c r="A209" s="1">
        <v>25</v>
      </c>
      <c r="B209">
        <v>100</v>
      </c>
      <c r="C209">
        <v>0</v>
      </c>
      <c r="D209">
        <v>48.3</v>
      </c>
      <c r="E209">
        <v>52</v>
      </c>
      <c r="F209">
        <v>58.2</v>
      </c>
      <c r="G209">
        <v>60.4</v>
      </c>
      <c r="I209">
        <f t="shared" si="65"/>
        <v>4.8215013222024536</v>
      </c>
      <c r="N209">
        <f t="shared" si="66"/>
        <v>54.725000000000001</v>
      </c>
    </row>
    <row r="210" spans="1:23" x14ac:dyDescent="0.75">
      <c r="A210" s="1">
        <v>26</v>
      </c>
      <c r="B210">
        <v>100</v>
      </c>
      <c r="C210">
        <v>0.2</v>
      </c>
      <c r="D210">
        <v>47.1</v>
      </c>
      <c r="E210">
        <v>47.7</v>
      </c>
      <c r="F210">
        <v>55.7</v>
      </c>
      <c r="G210">
        <v>55.4</v>
      </c>
      <c r="I210">
        <f t="shared" si="65"/>
        <v>4.0818960055346816</v>
      </c>
      <c r="N210">
        <f t="shared" si="66"/>
        <v>51.475000000000001</v>
      </c>
    </row>
    <row r="211" spans="1:23" x14ac:dyDescent="0.75">
      <c r="A211" s="1">
        <v>27</v>
      </c>
      <c r="B211">
        <v>100</v>
      </c>
      <c r="C211">
        <v>0.45</v>
      </c>
      <c r="D211">
        <v>52</v>
      </c>
      <c r="E211">
        <v>51.4</v>
      </c>
      <c r="F211">
        <v>57</v>
      </c>
      <c r="G211">
        <v>57.4</v>
      </c>
      <c r="I211">
        <f t="shared" si="65"/>
        <v>2.7617928959282954</v>
      </c>
      <c r="N211">
        <f t="shared" si="66"/>
        <v>54.45</v>
      </c>
    </row>
    <row r="212" spans="1:23" x14ac:dyDescent="0.75">
      <c r="A212" s="1">
        <v>28</v>
      </c>
      <c r="B212">
        <v>100</v>
      </c>
      <c r="C212">
        <v>0.65</v>
      </c>
      <c r="D212">
        <v>51.3</v>
      </c>
      <c r="E212">
        <v>51.6</v>
      </c>
      <c r="F212">
        <v>57.8</v>
      </c>
      <c r="G212">
        <v>54.4</v>
      </c>
      <c r="I212">
        <f t="shared" si="65"/>
        <v>2.619518085450069</v>
      </c>
      <c r="N212">
        <f t="shared" si="66"/>
        <v>53.774999999999999</v>
      </c>
    </row>
    <row r="213" spans="1:23" x14ac:dyDescent="0.75">
      <c r="A213" s="1">
        <v>29</v>
      </c>
      <c r="B213">
        <v>100</v>
      </c>
      <c r="C213">
        <v>0.85</v>
      </c>
      <c r="D213">
        <v>48.8</v>
      </c>
      <c r="E213">
        <v>49.4</v>
      </c>
      <c r="F213">
        <v>55</v>
      </c>
      <c r="G213">
        <v>55.8</v>
      </c>
      <c r="I213">
        <f t="shared" si="65"/>
        <v>3.1697791721190929</v>
      </c>
      <c r="N213">
        <f t="shared" si="66"/>
        <v>52.25</v>
      </c>
    </row>
    <row r="217" spans="1:23" x14ac:dyDescent="0.75">
      <c r="A217" s="1">
        <v>0</v>
      </c>
      <c r="B217" t="s">
        <v>12</v>
      </c>
    </row>
    <row r="218" spans="1:23" x14ac:dyDescent="0.75">
      <c r="P218" t="s">
        <v>35</v>
      </c>
    </row>
    <row r="219" spans="1:23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I219" t="s">
        <v>25</v>
      </c>
      <c r="K219" t="s">
        <v>26</v>
      </c>
      <c r="L219" t="s">
        <v>27</v>
      </c>
      <c r="N219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1">
        <v>0</v>
      </c>
      <c r="B220">
        <v>0</v>
      </c>
      <c r="C220">
        <v>0</v>
      </c>
      <c r="D220">
        <v>53.02</v>
      </c>
      <c r="E220">
        <v>47.22</v>
      </c>
      <c r="F220">
        <v>52.15</v>
      </c>
      <c r="G220">
        <v>55.62</v>
      </c>
      <c r="I220">
        <f>_xlfn.STDEV.P(D220:G220)</f>
        <v>3.0420254354623664</v>
      </c>
      <c r="J220">
        <v>2</v>
      </c>
      <c r="K220">
        <f>_xlfn.STDEV.P(D220:G224)</f>
        <v>2.5109907905048154</v>
      </c>
      <c r="L220">
        <f>_xlfn.STDEV.P(D220:G220,D225:G225,D230:G230,D235:G235,D240:G240,D245:F245)</f>
        <v>3.2520915474340897</v>
      </c>
      <c r="M220">
        <v>0</v>
      </c>
      <c r="N220">
        <f>AVERAGE(D220:G220)</f>
        <v>52.002500000000005</v>
      </c>
      <c r="P220" s="6">
        <f>_xlfn.STDEV.P(D220:D224)</f>
        <v>0.63285385358706703</v>
      </c>
      <c r="Q220">
        <f>_xlfn.STDEV.P(D220,D225,D230,D235,D240,D245)</f>
        <v>1.1224328735187488</v>
      </c>
      <c r="R220" s="6">
        <f>_xlfn.STDEV.P(E220:E224)</f>
        <v>2.3323516029964249</v>
      </c>
      <c r="S220">
        <f>_xlfn.STDEV.P(E220,E225,E230,E235,E240,E245)</f>
        <v>4.8973918795847071</v>
      </c>
      <c r="T220" s="6">
        <f>_xlfn.STDEV.P(F220:F224)</f>
        <v>0.94160288869565245</v>
      </c>
      <c r="U220">
        <f>_xlfn.STDEV.P(F220,F225,F230,F235,F240,F245)</f>
        <v>1.7997407220671156</v>
      </c>
      <c r="V220" s="6">
        <f>_xlfn.STDEV.P(G220:G224)</f>
        <v>2.252269966056466</v>
      </c>
      <c r="W220">
        <f>_xlfn.STDEV.P(G220,G225,G230,G235,G240,G245)</f>
        <v>20.219790154422686</v>
      </c>
    </row>
    <row r="221" spans="1:23" x14ac:dyDescent="0.75">
      <c r="A221" s="1">
        <v>1</v>
      </c>
      <c r="B221">
        <v>0</v>
      </c>
      <c r="C221">
        <v>0.2</v>
      </c>
      <c r="D221">
        <v>51.74</v>
      </c>
      <c r="E221">
        <v>51.12</v>
      </c>
      <c r="F221">
        <v>51.35</v>
      </c>
      <c r="G221">
        <v>49.61</v>
      </c>
      <c r="I221">
        <f t="shared" ref="I221:I244" si="77">_xlfn.STDEV.P(D221:G221)</f>
        <v>0.80754256853741224</v>
      </c>
      <c r="J221">
        <v>5</v>
      </c>
      <c r="K221">
        <f>_xlfn.STDEV.P(D225:G229)</f>
        <v>3.2203693499348796</v>
      </c>
      <c r="L221">
        <f t="shared" ref="L221:L224" si="78">_xlfn.STDEV.P(D221:G221,D226:G226,D231:G231,D236:G236,D241:G241,D246:F246)</f>
        <v>3.0126567918001528</v>
      </c>
      <c r="M221">
        <v>0.2</v>
      </c>
      <c r="N221">
        <f t="shared" ref="N221:N244" si="79">AVERAGE(D221:G221)</f>
        <v>50.954999999999998</v>
      </c>
      <c r="P221" s="6">
        <f>_xlfn.STDEV.P(D225:D229)</f>
        <v>0.85429268989029794</v>
      </c>
      <c r="Q221">
        <f t="shared" ref="Q221:Q224" si="80">_xlfn.STDEV.P(D221,D226,D231,D236,D241,D246)</f>
        <v>2.5729776308566872</v>
      </c>
      <c r="R221" s="6">
        <f>_xlfn.STDEV.P(E225:E229)</f>
        <v>1.770514049647729</v>
      </c>
      <c r="S221">
        <f t="shared" ref="S221:S224" si="81">_xlfn.STDEV.P(E221,E226,E231,E236,E241,E246)</f>
        <v>3.9452953698748039</v>
      </c>
      <c r="T221" s="6">
        <f>_xlfn.STDEV.P(F225:F229)</f>
        <v>1.8782055265598596</v>
      </c>
      <c r="U221">
        <f t="shared" ref="U221:U224" si="82">_xlfn.STDEV.P(F221,F226,F231,F236,F241,F246)</f>
        <v>1.659251002376944</v>
      </c>
      <c r="V221" s="6">
        <f>_xlfn.STDEV.P(G225:G229)</f>
        <v>1.3548874492001157</v>
      </c>
      <c r="W221">
        <f t="shared" ref="W221:W224" si="83">_xlfn.STDEV.P(G221,G226,G231,G236,G241,G246)</f>
        <v>19.360104525085163</v>
      </c>
    </row>
    <row r="222" spans="1:23" x14ac:dyDescent="0.75">
      <c r="A222" s="1">
        <v>2</v>
      </c>
      <c r="B222">
        <v>0</v>
      </c>
      <c r="C222">
        <v>0.45</v>
      </c>
      <c r="D222">
        <v>51.45</v>
      </c>
      <c r="E222">
        <v>46.73</v>
      </c>
      <c r="F222">
        <v>50.38</v>
      </c>
      <c r="G222">
        <v>53.62</v>
      </c>
      <c r="I222">
        <f t="shared" si="77"/>
        <v>2.4927946164896944</v>
      </c>
      <c r="J222">
        <v>10</v>
      </c>
      <c r="K222">
        <f>_xlfn.STDEV.P(D230:G234)</f>
        <v>2.3128078173510223</v>
      </c>
      <c r="L222">
        <f t="shared" si="78"/>
        <v>3.4045006906653765</v>
      </c>
      <c r="M222">
        <v>0.45</v>
      </c>
      <c r="N222">
        <f t="shared" si="79"/>
        <v>50.545000000000002</v>
      </c>
      <c r="P222" s="6">
        <f>_xlfn.STDEV.P(D230:D234)</f>
        <v>1.5734497132098</v>
      </c>
      <c r="Q222">
        <f t="shared" si="80"/>
        <v>1.9386679275557568</v>
      </c>
      <c r="R222" s="6">
        <f>_xlfn.STDEV.P(E230:E234)</f>
        <v>1.6114912348505019</v>
      </c>
      <c r="S222">
        <f t="shared" si="81"/>
        <v>5.5930773183364364</v>
      </c>
      <c r="T222" s="6">
        <f>_xlfn.STDEV.P(F230:F234)</f>
        <v>0.55880586969000223</v>
      </c>
      <c r="U222">
        <f t="shared" si="82"/>
        <v>2.472925056149768</v>
      </c>
      <c r="V222" s="6">
        <f>_xlfn.STDEV.P(G230:G234)</f>
        <v>1.5349475561073749</v>
      </c>
      <c r="W222">
        <f t="shared" si="83"/>
        <v>19.697442656909107</v>
      </c>
    </row>
    <row r="223" spans="1:23" x14ac:dyDescent="0.75">
      <c r="A223" s="1">
        <v>3</v>
      </c>
      <c r="B223">
        <v>0</v>
      </c>
      <c r="C223">
        <v>0.65</v>
      </c>
      <c r="D223">
        <v>52.81</v>
      </c>
      <c r="E223">
        <v>44.09</v>
      </c>
      <c r="F223">
        <v>50.82</v>
      </c>
      <c r="G223">
        <v>50.56</v>
      </c>
      <c r="I223">
        <f t="shared" si="77"/>
        <v>3.2814097580155996</v>
      </c>
      <c r="J223">
        <v>20</v>
      </c>
      <c r="K223">
        <f>_xlfn.STDEV.P(D235:G239)</f>
        <v>1.2919477543616071</v>
      </c>
      <c r="L223">
        <f t="shared" si="78"/>
        <v>3.8190053535389499</v>
      </c>
      <c r="M223">
        <v>0.65</v>
      </c>
      <c r="N223">
        <f t="shared" si="79"/>
        <v>49.57</v>
      </c>
      <c r="P223" s="6">
        <f>_xlfn.STDEV.P(D235:D239)</f>
        <v>1.4664514993684585</v>
      </c>
      <c r="Q223">
        <f t="shared" si="80"/>
        <v>2.0244622056788857</v>
      </c>
      <c r="R223" s="6">
        <f>_xlfn.STDEV.P(E235:E239)</f>
        <v>0.59650984903855486</v>
      </c>
      <c r="S223">
        <f t="shared" si="81"/>
        <v>5.3949279163138977</v>
      </c>
      <c r="T223" s="6">
        <f>_xlfn.STDEV.P(F235:F239)</f>
        <v>0.63751392141662266</v>
      </c>
      <c r="U223">
        <f t="shared" si="82"/>
        <v>1.6942549985170468</v>
      </c>
      <c r="V223" s="6">
        <f>_xlfn.STDEV.P(G235:G239)</f>
        <v>0.8964061579440421</v>
      </c>
      <c r="W223">
        <f t="shared" si="83"/>
        <v>19.53769497663427</v>
      </c>
    </row>
    <row r="224" spans="1:23" x14ac:dyDescent="0.75">
      <c r="A224" s="1">
        <v>4</v>
      </c>
      <c r="B224">
        <v>0</v>
      </c>
      <c r="C224">
        <v>0.85</v>
      </c>
      <c r="D224">
        <v>51.76</v>
      </c>
      <c r="E224">
        <v>48.86</v>
      </c>
      <c r="F224">
        <v>49.34</v>
      </c>
      <c r="G224">
        <v>50.64</v>
      </c>
      <c r="I224">
        <f t="shared" si="77"/>
        <v>1.1349449325848358</v>
      </c>
      <c r="J224">
        <v>50</v>
      </c>
      <c r="K224">
        <f>_xlfn.STDEV.P(D241:G244)</f>
        <v>3.3371366258178581</v>
      </c>
      <c r="L224">
        <f t="shared" si="78"/>
        <v>3.0626003629247425</v>
      </c>
      <c r="M224">
        <v>0.85</v>
      </c>
      <c r="N224">
        <f t="shared" si="79"/>
        <v>50.150000000000006</v>
      </c>
      <c r="P224" s="6">
        <f>_xlfn.STDEV.P(D240:D244)</f>
        <v>1.971381241667882</v>
      </c>
      <c r="Q224">
        <f t="shared" si="80"/>
        <v>1.3431761694663222</v>
      </c>
      <c r="R224" s="6">
        <f>_xlfn.STDEV.P(E240:E244)</f>
        <v>1.1394209055480762</v>
      </c>
      <c r="S224">
        <f t="shared" si="81"/>
        <v>4.5479534469424321</v>
      </c>
      <c r="T224" s="6">
        <f>_xlfn.STDEV.P(F240:F244)</f>
        <v>1.7584151955667355</v>
      </c>
      <c r="U224">
        <f t="shared" si="82"/>
        <v>1.980788283038402</v>
      </c>
      <c r="V224" s="6">
        <f>_xlfn.STDEV.P(G240:G244)</f>
        <v>1.6370045815452061</v>
      </c>
      <c r="W224">
        <f t="shared" si="83"/>
        <v>19.636853744935816</v>
      </c>
    </row>
    <row r="225" spans="1:23" x14ac:dyDescent="0.75">
      <c r="A225" s="1">
        <v>5</v>
      </c>
      <c r="B225">
        <v>5</v>
      </c>
      <c r="C225">
        <v>0</v>
      </c>
      <c r="D225">
        <v>50.17</v>
      </c>
      <c r="E225">
        <v>51.78</v>
      </c>
      <c r="F225">
        <v>52.75</v>
      </c>
      <c r="G225">
        <v>56.6</v>
      </c>
      <c r="I225">
        <f t="shared" si="77"/>
        <v>2.3662892891614078</v>
      </c>
      <c r="J225">
        <v>100</v>
      </c>
      <c r="K225">
        <f>_xlfn.STDEV.P(D245:F249)</f>
        <v>5.3296977608699567</v>
      </c>
      <c r="L225">
        <f>AVERAGE((L224-L223), (L223-L222), (L222-L221), (L221-L220))</f>
        <v>-4.7372796127336803E-2</v>
      </c>
      <c r="N225">
        <f t="shared" si="79"/>
        <v>52.824999999999996</v>
      </c>
      <c r="P225" s="6">
        <f>_xlfn.STDEV.P(D245:D249)</f>
        <v>3.4512409362430776</v>
      </c>
      <c r="R225" s="6">
        <f>_xlfn.STDEV.P(E245:E249)</f>
        <v>1.4155479504418074</v>
      </c>
      <c r="T225" s="6">
        <f>_xlfn.STDEV.P(F245:F249)</f>
        <v>1.6232609155647157</v>
      </c>
      <c r="V225" s="6">
        <f>_xlfn.STDEV.P(G245:G249)</f>
        <v>0</v>
      </c>
    </row>
    <row r="226" spans="1:23" x14ac:dyDescent="0.75">
      <c r="A226" s="1">
        <v>6</v>
      </c>
      <c r="B226">
        <v>5</v>
      </c>
      <c r="C226">
        <v>0.2</v>
      </c>
      <c r="D226">
        <v>50.35</v>
      </c>
      <c r="E226">
        <v>47.68</v>
      </c>
      <c r="F226">
        <v>50.6</v>
      </c>
      <c r="G226">
        <v>55.2</v>
      </c>
      <c r="I226">
        <f t="shared" si="77"/>
        <v>2.7035936732430792</v>
      </c>
      <c r="K226">
        <f>AVERAGE(K220:K225)</f>
        <v>3.000491683140023</v>
      </c>
      <c r="N226">
        <f t="shared" si="79"/>
        <v>50.957499999999996</v>
      </c>
      <c r="P226" s="6">
        <f>AVERAGE(P220:P225)</f>
        <v>1.658278322327764</v>
      </c>
      <c r="Q226">
        <f>AVERAGE(Q220:Q224)</f>
        <v>1.8003433614152802</v>
      </c>
      <c r="R226" s="6">
        <f>AVERAGE(R220:R225)</f>
        <v>1.4776392654205157</v>
      </c>
      <c r="S226">
        <f>AVERAGE(S220:S224)</f>
        <v>4.8757291862104548</v>
      </c>
      <c r="T226" s="6">
        <f>AVERAGE(T220:T225)</f>
        <v>1.2329673862489312</v>
      </c>
      <c r="U226">
        <f>AVERAGE(U220:U224)</f>
        <v>1.9213920124298554</v>
      </c>
      <c r="V226" s="6">
        <f>AVERAGE(V220:V225)</f>
        <v>1.2792526184755342</v>
      </c>
      <c r="W226">
        <f>AVERAGE(W220:W224)</f>
        <v>19.690377211597408</v>
      </c>
    </row>
    <row r="227" spans="1:23" x14ac:dyDescent="0.75">
      <c r="A227" s="1">
        <v>7</v>
      </c>
      <c r="B227">
        <v>5</v>
      </c>
      <c r="C227">
        <v>0.45</v>
      </c>
      <c r="D227">
        <v>50</v>
      </c>
      <c r="E227">
        <v>47.66</v>
      </c>
      <c r="F227">
        <v>51.07</v>
      </c>
      <c r="G227">
        <v>54.49</v>
      </c>
      <c r="I227">
        <f t="shared" si="77"/>
        <v>2.4590902789446365</v>
      </c>
      <c r="N227">
        <f t="shared" si="79"/>
        <v>50.805</v>
      </c>
      <c r="P227" s="6">
        <f>_xlfn.STDEV.P(P220:P225)</f>
        <v>0.91784439804966333</v>
      </c>
      <c r="Q227">
        <f>_xlfn.STDEV.P(Q220:Q224)</f>
        <v>0.51669935693048274</v>
      </c>
      <c r="R227" s="6">
        <f>_xlfn.STDEV.P(R220:R225)</f>
        <v>0.53679002842904089</v>
      </c>
      <c r="S227">
        <f>_xlfn.STDEV.P(S220:S224)</f>
        <v>0.592919717689255</v>
      </c>
      <c r="T227" s="6">
        <f>_xlfn.STDEV.P(T220:T225)</f>
        <v>0.53831659623293371</v>
      </c>
      <c r="U227">
        <f>_xlfn.STDEV.P(U220:U224)</f>
        <v>0.29759865052276718</v>
      </c>
      <c r="V227" s="6">
        <f>_xlfn.STDEV.P(V220:V225)</f>
        <v>0.69867832712211231</v>
      </c>
      <c r="W227">
        <f>_xlfn.STDEV.P(W220:W224)</f>
        <v>0.28830007227234705</v>
      </c>
    </row>
    <row r="228" spans="1:23" x14ac:dyDescent="0.75">
      <c r="A228" s="1">
        <v>8</v>
      </c>
      <c r="B228">
        <v>5</v>
      </c>
      <c r="C228">
        <v>0.65</v>
      </c>
      <c r="D228">
        <v>50.36</v>
      </c>
      <c r="E228">
        <v>50.29</v>
      </c>
      <c r="F228">
        <v>47.11</v>
      </c>
      <c r="G228">
        <v>58.44</v>
      </c>
      <c r="I228">
        <f t="shared" si="77"/>
        <v>4.1889557171209146</v>
      </c>
      <c r="K228" cm="1">
        <f t="array" ref="K228">INDEX(LINEST(K220:K225),1)</f>
        <v>0.38351361761386366</v>
      </c>
      <c r="L228" cm="1">
        <f t="array" ref="L228">INDEX(LINEST(L220:L224),1)</f>
        <v>4.2736619272010272E-2</v>
      </c>
      <c r="N228">
        <f t="shared" si="79"/>
        <v>51.55</v>
      </c>
      <c r="P228" s="6"/>
      <c r="R228" s="6"/>
      <c r="T228" s="6"/>
      <c r="V228" s="6"/>
    </row>
    <row r="229" spans="1:23" x14ac:dyDescent="0.75">
      <c r="A229" s="1">
        <v>9</v>
      </c>
      <c r="B229">
        <v>5</v>
      </c>
      <c r="C229">
        <v>0.85</v>
      </c>
      <c r="D229">
        <v>48.11</v>
      </c>
      <c r="E229">
        <v>47.34</v>
      </c>
      <c r="F229">
        <v>49.38</v>
      </c>
      <c r="G229">
        <v>55.87</v>
      </c>
      <c r="I229">
        <f t="shared" si="77"/>
        <v>3.3677329169635746</v>
      </c>
      <c r="N229">
        <f t="shared" si="79"/>
        <v>50.175000000000004</v>
      </c>
      <c r="P229" s="6"/>
      <c r="R229" s="6"/>
      <c r="T229" s="6"/>
      <c r="V229" s="6"/>
    </row>
    <row r="230" spans="1:23" x14ac:dyDescent="0.75">
      <c r="A230" s="1">
        <v>10</v>
      </c>
      <c r="B230">
        <v>10</v>
      </c>
      <c r="C230">
        <v>0</v>
      </c>
      <c r="D230">
        <v>50.17</v>
      </c>
      <c r="E230">
        <v>52.05</v>
      </c>
      <c r="F230">
        <v>47.49</v>
      </c>
      <c r="G230">
        <v>55.31</v>
      </c>
      <c r="I230">
        <f t="shared" si="77"/>
        <v>2.8472574523565655</v>
      </c>
      <c r="N230">
        <f t="shared" si="79"/>
        <v>51.255000000000003</v>
      </c>
      <c r="P230" s="6" t="s">
        <v>36</v>
      </c>
      <c r="R230" s="6"/>
      <c r="T230" s="6"/>
      <c r="V230" s="6"/>
    </row>
    <row r="231" spans="1:23" x14ac:dyDescent="0.75">
      <c r="A231" s="1">
        <v>11</v>
      </c>
      <c r="B231">
        <v>10</v>
      </c>
      <c r="C231">
        <v>0.2</v>
      </c>
      <c r="D231">
        <v>48.97</v>
      </c>
      <c r="E231">
        <v>53.98</v>
      </c>
      <c r="F231">
        <v>46.98</v>
      </c>
      <c r="G231">
        <v>51.13</v>
      </c>
      <c r="I231">
        <f t="shared" si="77"/>
        <v>2.5989276634796901</v>
      </c>
      <c r="K231" t="s">
        <v>26</v>
      </c>
      <c r="L231" t="s">
        <v>27</v>
      </c>
      <c r="N231">
        <f t="shared" si="79"/>
        <v>50.264999999999993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1">
        <v>12</v>
      </c>
      <c r="B232">
        <v>10</v>
      </c>
      <c r="C232">
        <v>0.45</v>
      </c>
      <c r="D232">
        <v>52.77</v>
      </c>
      <c r="E232">
        <v>50</v>
      </c>
      <c r="F232">
        <v>48.03</v>
      </c>
      <c r="G232">
        <v>52.11</v>
      </c>
      <c r="I232">
        <f t="shared" si="77"/>
        <v>1.8633890495546015</v>
      </c>
      <c r="J232">
        <v>2</v>
      </c>
      <c r="K232">
        <f>AVERAGE(D220:G224)</f>
        <v>50.644500000000008</v>
      </c>
      <c r="L232">
        <f>AVERAGE(D220:G220,D225:G225,D230:G230,D235:G235,D240:G240,D245:F245)</f>
        <v>52.67304347826088</v>
      </c>
      <c r="M232">
        <v>0</v>
      </c>
      <c r="N232">
        <f t="shared" si="79"/>
        <v>50.727500000000006</v>
      </c>
      <c r="P232" s="6">
        <f>AVERAGE(D220:D224)</f>
        <v>52.156000000000006</v>
      </c>
      <c r="Q232">
        <f>AVERAGE(D220,D225,D230,D235,D240,D245)</f>
        <v>51.603333333333332</v>
      </c>
      <c r="R232" s="6">
        <f>AVERAGE(E220:E224)</f>
        <v>47.603999999999999</v>
      </c>
      <c r="S232">
        <f>AVERAGE(E220,E225,E230,E235,E240,E245)</f>
        <v>54.211666666666673</v>
      </c>
      <c r="T232" s="6">
        <f>AVERAGE(F220:F224)</f>
        <v>50.808</v>
      </c>
      <c r="U232">
        <f>AVERAGE(F220,F225,F230,F235,F240,F245)</f>
        <v>51.160000000000004</v>
      </c>
      <c r="V232" s="6">
        <f>AVERAGE(G220:G224)</f>
        <v>52.010000000000005</v>
      </c>
      <c r="W232">
        <f>AVERAGE(G220,G225,G230,G235,G240)</f>
        <v>53.926000000000002</v>
      </c>
    </row>
    <row r="233" spans="1:23" x14ac:dyDescent="0.75">
      <c r="A233" s="1">
        <v>13</v>
      </c>
      <c r="B233">
        <v>10</v>
      </c>
      <c r="C233">
        <v>0.65</v>
      </c>
      <c r="D233">
        <v>48.63</v>
      </c>
      <c r="E233">
        <v>54.12</v>
      </c>
      <c r="F233">
        <v>47.82</v>
      </c>
      <c r="G233">
        <v>51.16</v>
      </c>
      <c r="I233">
        <f t="shared" si="77"/>
        <v>2.4597294058493491</v>
      </c>
      <c r="J233">
        <v>5</v>
      </c>
      <c r="K233">
        <f>AVERAGE(D225:G229)</f>
        <v>51.262500000000003</v>
      </c>
      <c r="L233">
        <f t="shared" ref="L233:L236" si="84">AVERAGE(D221:G221,D226:G226,D231:G231,D236:G236,D241:G241,D246:F246)</f>
        <v>52.033478260869565</v>
      </c>
      <c r="M233">
        <v>0.2</v>
      </c>
      <c r="N233">
        <f t="shared" si="79"/>
        <v>50.432499999999997</v>
      </c>
      <c r="P233" s="6">
        <f>AVERAGE(D225:D229)</f>
        <v>49.798000000000002</v>
      </c>
      <c r="Q233">
        <f t="shared" ref="Q233:Q236" si="85">AVERAGE(D221,D226,D231,D236,D241,D246)</f>
        <v>52.101666666666667</v>
      </c>
      <c r="R233" s="6">
        <f>AVERAGE(E225:E229)</f>
        <v>48.95</v>
      </c>
      <c r="S233">
        <f t="shared" ref="S233:S236" si="86">AVERAGE(E221,E226,E231,E236,E241,E246)</f>
        <v>53.943333333333335</v>
      </c>
      <c r="T233" s="6">
        <f>AVERAGE(F225:F229)</f>
        <v>50.181999999999995</v>
      </c>
      <c r="U233">
        <f t="shared" ref="U233:U236" si="87">AVERAGE(F221,F226,F231,F236,F241,F246)</f>
        <v>50.308333333333337</v>
      </c>
      <c r="V233" s="6">
        <f>AVERAGE(G225:G229)</f>
        <v>56.120000000000005</v>
      </c>
      <c r="W233">
        <f>AVERAGE(G221,G226,G231,G236,G241)</f>
        <v>51.73</v>
      </c>
    </row>
    <row r="234" spans="1:23" x14ac:dyDescent="0.75">
      <c r="A234" s="1">
        <v>14</v>
      </c>
      <c r="B234">
        <v>10</v>
      </c>
      <c r="C234">
        <v>0.85</v>
      </c>
      <c r="D234">
        <v>51.64</v>
      </c>
      <c r="E234">
        <v>51.07</v>
      </c>
      <c r="F234">
        <v>48.66</v>
      </c>
      <c r="G234">
        <v>52.11</v>
      </c>
      <c r="I234">
        <f t="shared" si="77"/>
        <v>1.3280248491651065</v>
      </c>
      <c r="J234">
        <v>10</v>
      </c>
      <c r="K234">
        <f>AVERAGE(D230:G234)</f>
        <v>50.71</v>
      </c>
      <c r="L234">
        <f t="shared" si="84"/>
        <v>51.964782608695657</v>
      </c>
      <c r="M234">
        <v>0.45</v>
      </c>
      <c r="N234">
        <f t="shared" si="79"/>
        <v>50.870000000000005</v>
      </c>
      <c r="P234" s="6">
        <f>AVERAGE(D230:D234)</f>
        <v>50.436</v>
      </c>
      <c r="Q234">
        <f t="shared" si="85"/>
        <v>50.93</v>
      </c>
      <c r="R234" s="6">
        <f>AVERAGE(E230:E234)</f>
        <v>52.244000000000007</v>
      </c>
      <c r="S234">
        <f t="shared" si="86"/>
        <v>52.631666666666661</v>
      </c>
      <c r="T234" s="6">
        <f>AVERAGE(F230:F234)</f>
        <v>47.795999999999999</v>
      </c>
      <c r="U234">
        <f t="shared" si="87"/>
        <v>51.655000000000001</v>
      </c>
      <c r="V234" s="6">
        <f>AVERAGE(G230:G234)</f>
        <v>52.363999999999997</v>
      </c>
      <c r="W234">
        <f>AVERAGE(G222,G227,G232,G237,G242)</f>
        <v>52.777999999999999</v>
      </c>
    </row>
    <row r="235" spans="1:23" x14ac:dyDescent="0.75">
      <c r="A235" s="1">
        <v>15</v>
      </c>
      <c r="B235">
        <v>20</v>
      </c>
      <c r="C235">
        <v>0</v>
      </c>
      <c r="D235">
        <v>52.17</v>
      </c>
      <c r="E235">
        <v>53.33</v>
      </c>
      <c r="F235">
        <v>52.23</v>
      </c>
      <c r="G235">
        <v>51.83</v>
      </c>
      <c r="I235">
        <f t="shared" si="77"/>
        <v>0.56373752757821594</v>
      </c>
      <c r="J235">
        <v>20</v>
      </c>
      <c r="K235">
        <f>AVERAGE(D235:G239)</f>
        <v>51.588999999999999</v>
      </c>
      <c r="L235">
        <f t="shared" si="84"/>
        <v>51.007391304347827</v>
      </c>
      <c r="M235">
        <v>0.65</v>
      </c>
      <c r="N235">
        <f t="shared" si="79"/>
        <v>52.39</v>
      </c>
      <c r="P235" s="6">
        <f>AVERAGE(D235:D239)</f>
        <v>50.44</v>
      </c>
      <c r="Q235">
        <f t="shared" si="85"/>
        <v>49.631666666666668</v>
      </c>
      <c r="R235" s="6">
        <f>AVERAGE(E235:E239)</f>
        <v>52.786000000000001</v>
      </c>
      <c r="S235">
        <f t="shared" si="86"/>
        <v>53.17166666666666</v>
      </c>
      <c r="T235" s="6">
        <f>AVERAGE(F235:F239)</f>
        <v>51.243999999999993</v>
      </c>
      <c r="U235">
        <f t="shared" si="87"/>
        <v>49.68</v>
      </c>
      <c r="V235" s="6">
        <f>AVERAGE(G235:G239)</f>
        <v>51.886000000000003</v>
      </c>
      <c r="W235">
        <f>AVERAGE(G223,G228,G233,G238,G243)</f>
        <v>51.653999999999996</v>
      </c>
    </row>
    <row r="236" spans="1:23" x14ac:dyDescent="0.75">
      <c r="A236" s="1">
        <v>16</v>
      </c>
      <c r="B236">
        <v>20</v>
      </c>
      <c r="C236">
        <v>0.2</v>
      </c>
      <c r="D236">
        <v>51.17</v>
      </c>
      <c r="E236">
        <v>53.54</v>
      </c>
      <c r="F236">
        <v>50.51</v>
      </c>
      <c r="G236">
        <v>52.28</v>
      </c>
      <c r="I236">
        <f t="shared" si="77"/>
        <v>1.1507063048406401</v>
      </c>
      <c r="J236">
        <v>50</v>
      </c>
      <c r="K236">
        <f>AVERAGE(D240:G244)</f>
        <v>52.848500000000016</v>
      </c>
      <c r="L236">
        <f t="shared" si="84"/>
        <v>51.380869565217409</v>
      </c>
      <c r="M236">
        <v>0.85</v>
      </c>
      <c r="N236">
        <f t="shared" si="79"/>
        <v>51.875</v>
      </c>
      <c r="P236" s="6">
        <f>AVERAGE(D240:D244)</f>
        <v>50.664000000000001</v>
      </c>
      <c r="Q236">
        <f t="shared" si="85"/>
        <v>50.233333333333327</v>
      </c>
      <c r="R236" s="6">
        <f>AVERAGE(E240:E244)</f>
        <v>57.44</v>
      </c>
      <c r="S236">
        <f t="shared" si="86"/>
        <v>52.888333333333328</v>
      </c>
      <c r="T236" s="6">
        <f>AVERAGE(F240:F244)</f>
        <v>53.124000000000002</v>
      </c>
      <c r="U236">
        <f t="shared" si="87"/>
        <v>50.123333333333335</v>
      </c>
      <c r="V236" s="6">
        <f>AVERAGE(G240:G244)</f>
        <v>50.166000000000004</v>
      </c>
      <c r="W236">
        <f>AVERAGE(G224,G229,G234,G239,G244)</f>
        <v>52.458000000000006</v>
      </c>
    </row>
    <row r="237" spans="1:23" x14ac:dyDescent="0.75">
      <c r="A237" s="1">
        <v>17</v>
      </c>
      <c r="B237">
        <v>20</v>
      </c>
      <c r="C237">
        <v>0.45</v>
      </c>
      <c r="D237">
        <v>47.85</v>
      </c>
      <c r="E237">
        <v>52.78</v>
      </c>
      <c r="F237">
        <v>51.16</v>
      </c>
      <c r="G237">
        <v>51.2</v>
      </c>
      <c r="I237">
        <f t="shared" si="77"/>
        <v>1.7959311651619609</v>
      </c>
      <c r="J237">
        <v>100</v>
      </c>
      <c r="K237">
        <f>AVERAGE(D245:F249)</f>
        <v>54.48533333333333</v>
      </c>
      <c r="L237">
        <f>AVERAGE((L236-L235), (L235-L234), (L234-L233), (L233-L232))</f>
        <v>-0.32304347826086754</v>
      </c>
      <c r="N237">
        <f t="shared" si="79"/>
        <v>50.747500000000002</v>
      </c>
      <c r="P237" s="6">
        <f>AVERAGE(D245:D249)</f>
        <v>51.906000000000006</v>
      </c>
      <c r="R237" s="6">
        <f>AVERAGE(E245:E249)</f>
        <v>61.191999999999993</v>
      </c>
      <c r="T237" s="6">
        <f>AVERAGE(F245:F249)</f>
        <v>50.357999999999997</v>
      </c>
      <c r="V237" s="6"/>
    </row>
    <row r="238" spans="1:23" x14ac:dyDescent="0.75">
      <c r="A238" s="1">
        <v>18</v>
      </c>
      <c r="B238">
        <v>20</v>
      </c>
      <c r="C238">
        <v>0.65</v>
      </c>
      <c r="D238">
        <v>51.01</v>
      </c>
      <c r="E238">
        <v>51.94</v>
      </c>
      <c r="F238">
        <v>51.66</v>
      </c>
      <c r="G238">
        <v>50.77</v>
      </c>
      <c r="I238">
        <f t="shared" si="77"/>
        <v>0.47331279298155271</v>
      </c>
      <c r="K238">
        <f>AVERAGE(K232:K237)</f>
        <v>51.923305555555565</v>
      </c>
      <c r="N238">
        <f t="shared" si="79"/>
        <v>51.344999999999999</v>
      </c>
      <c r="P238" s="6">
        <f>AVERAGE(P232:P237)</f>
        <v>50.900000000000006</v>
      </c>
      <c r="Q238">
        <f>AVERAGE(Q232:Q236)</f>
        <v>50.899999999999991</v>
      </c>
      <c r="R238" s="6">
        <f>AVERAGE(R232:R237)</f>
        <v>53.369333333333337</v>
      </c>
      <c r="S238">
        <f>AVERAGE(S232:S236)</f>
        <v>53.36933333333333</v>
      </c>
      <c r="T238" s="6">
        <f>AVERAGE(T232:T237)</f>
        <v>50.585333333333331</v>
      </c>
      <c r="U238">
        <f>AVERAGE(U232:U236)</f>
        <v>50.585333333333338</v>
      </c>
      <c r="V238" s="6">
        <f>AVERAGE(V232:V236)</f>
        <v>52.5092</v>
      </c>
      <c r="W238">
        <f>AVERAGE(W232:W236)</f>
        <v>52.5092</v>
      </c>
    </row>
    <row r="239" spans="1:23" x14ac:dyDescent="0.75">
      <c r="A239" s="1">
        <v>19</v>
      </c>
      <c r="B239">
        <v>20</v>
      </c>
      <c r="C239">
        <v>0.85</v>
      </c>
      <c r="D239">
        <v>50</v>
      </c>
      <c r="E239">
        <v>52.34</v>
      </c>
      <c r="F239">
        <v>50.66</v>
      </c>
      <c r="G239">
        <v>53.35</v>
      </c>
      <c r="I239">
        <f t="shared" si="77"/>
        <v>1.3278813011711565</v>
      </c>
      <c r="N239">
        <f t="shared" si="79"/>
        <v>51.587499999999999</v>
      </c>
      <c r="P239" s="6">
        <f>_xlfn.STDEV.P(P232:P237)</f>
        <v>0.8452384279006746</v>
      </c>
      <c r="Q239">
        <f>_xlfn.STDEV.P(Q232:Q236)</f>
        <v>0.89361003177498488</v>
      </c>
      <c r="R239" s="6">
        <f>_xlfn.STDEV.P(R232:R237)</f>
        <v>4.6929143278871885</v>
      </c>
      <c r="S239">
        <f>_xlfn.STDEV.P(S232:S236)</f>
        <v>0.60886561188273658</v>
      </c>
      <c r="T239" s="6">
        <f>_xlfn.STDEV.P(T232:T237)</f>
        <v>1.5770747886162186</v>
      </c>
      <c r="U239">
        <f>_xlfn.STDEV.P(U232:U236)</f>
        <v>0.71892002336838612</v>
      </c>
      <c r="V239" s="6">
        <f>_xlfn.STDEV.P(V232:V236)</f>
        <v>1.9589346492417763</v>
      </c>
      <c r="W239">
        <f>_xlfn.STDEV.P(W232:W236)</f>
        <v>0.82712959081392023</v>
      </c>
    </row>
    <row r="240" spans="1:23" x14ac:dyDescent="0.75">
      <c r="A240" s="1">
        <v>20</v>
      </c>
      <c r="B240">
        <v>50</v>
      </c>
      <c r="C240">
        <v>0</v>
      </c>
      <c r="D240">
        <v>52.65</v>
      </c>
      <c r="E240">
        <v>58.72</v>
      </c>
      <c r="F240">
        <v>51.98</v>
      </c>
      <c r="G240">
        <v>50.27</v>
      </c>
      <c r="I240">
        <f t="shared" si="77"/>
        <v>3.1889692692153675</v>
      </c>
      <c r="N240">
        <f t="shared" si="79"/>
        <v>53.405000000000001</v>
      </c>
      <c r="P240" s="6"/>
      <c r="R240" s="6"/>
      <c r="T240" s="6"/>
      <c r="V240" s="6"/>
    </row>
    <row r="241" spans="1:25" x14ac:dyDescent="0.75">
      <c r="A241" s="1">
        <v>21</v>
      </c>
      <c r="B241">
        <v>50</v>
      </c>
      <c r="C241">
        <v>0.2</v>
      </c>
      <c r="D241">
        <v>53.35</v>
      </c>
      <c r="E241">
        <v>57.85</v>
      </c>
      <c r="F241">
        <v>52.35</v>
      </c>
      <c r="G241">
        <v>50.43</v>
      </c>
      <c r="I241">
        <f t="shared" si="77"/>
        <v>2.7245320699158602</v>
      </c>
      <c r="N241">
        <f t="shared" si="79"/>
        <v>53.495000000000005</v>
      </c>
      <c r="P241" s="6" cm="1">
        <f t="array" ref="P241">INDEX(LINEST(P232:P237), 1)</f>
        <v>3.8628571428571325E-2</v>
      </c>
      <c r="Q241" s="6" cm="1">
        <f t="array" ref="Q241">INDEX(LINEST(Q232:Q236), 1)</f>
        <v>-0.5210000000000008</v>
      </c>
      <c r="R241" s="6" cm="1">
        <f t="array" ref="R241">INDEX(LINEST(R232:R237), 1)</f>
        <v>2.6843428571428554</v>
      </c>
      <c r="S241" s="6" cm="1">
        <f t="array" ref="S241">INDEX(LINEST(S232:S236), 1)</f>
        <v>-0.34183333333333643</v>
      </c>
      <c r="T241" s="6" cm="1">
        <f t="array" ref="T241">INDEX(LINEST(T232:T237), 1)</f>
        <v>0.28640000000000004</v>
      </c>
      <c r="U241" s="6" cm="1">
        <f t="array" ref="U241">INDEX(LINEST(U232:U236), 1)</f>
        <v>-0.27016666666666744</v>
      </c>
      <c r="V241" s="6" cm="1">
        <f t="array" ref="V241">INDEX(LINEST(V232:V236), 1)</f>
        <v>-0.79220000000000013</v>
      </c>
      <c r="W241" s="6" cm="1">
        <f t="array" ref="W241">INDEX(LINEST(W232:W236), 1)</f>
        <v>-0.30119999999999936</v>
      </c>
      <c r="Y241" t="s">
        <v>37</v>
      </c>
    </row>
    <row r="242" spans="1:25" x14ac:dyDescent="0.75">
      <c r="A242" s="1">
        <v>22</v>
      </c>
      <c r="B242">
        <v>50</v>
      </c>
      <c r="C242">
        <v>0.45</v>
      </c>
      <c r="D242">
        <v>49.86</v>
      </c>
      <c r="E242">
        <v>55.31</v>
      </c>
      <c r="F242">
        <v>55.96</v>
      </c>
      <c r="G242">
        <v>52.47</v>
      </c>
      <c r="I242">
        <f t="shared" si="77"/>
        <v>2.4288989274978086</v>
      </c>
      <c r="K242" cm="1">
        <f t="array" ref="K242">INDEX(LINEST(K232:K237),1)</f>
        <v>0.70974761904761829</v>
      </c>
      <c r="L242" cm="1">
        <f t="array" ref="L242">INDEX(LINEST(L232:L236),1)</f>
        <v>-0.36104347826086769</v>
      </c>
      <c r="N242">
        <f t="shared" si="79"/>
        <v>53.4</v>
      </c>
    </row>
    <row r="243" spans="1:25" x14ac:dyDescent="0.75">
      <c r="A243" s="1">
        <v>23</v>
      </c>
      <c r="B243">
        <v>50</v>
      </c>
      <c r="C243">
        <v>0.65</v>
      </c>
      <c r="D243">
        <v>48.46</v>
      </c>
      <c r="E243">
        <v>57.5</v>
      </c>
      <c r="F243">
        <v>51.07</v>
      </c>
      <c r="G243">
        <v>47.34</v>
      </c>
      <c r="I243">
        <f t="shared" si="77"/>
        <v>3.939158380923518</v>
      </c>
      <c r="N243">
        <f t="shared" si="79"/>
        <v>51.092500000000001</v>
      </c>
    </row>
    <row r="244" spans="1:25" x14ac:dyDescent="0.75">
      <c r="A244" s="1">
        <v>24</v>
      </c>
      <c r="B244">
        <v>50</v>
      </c>
      <c r="C244">
        <v>0.85</v>
      </c>
      <c r="D244">
        <v>49</v>
      </c>
      <c r="E244">
        <v>57.82</v>
      </c>
      <c r="F244">
        <v>54.26</v>
      </c>
      <c r="G244">
        <v>50.32</v>
      </c>
      <c r="I244">
        <f t="shared" si="77"/>
        <v>3.4609391788934976</v>
      </c>
      <c r="N244">
        <f t="shared" si="79"/>
        <v>52.849999999999994</v>
      </c>
    </row>
    <row r="245" spans="1:25" x14ac:dyDescent="0.75">
      <c r="A245" s="1">
        <v>25</v>
      </c>
      <c r="B245">
        <v>100</v>
      </c>
      <c r="C245">
        <v>0</v>
      </c>
      <c r="D245">
        <v>51.44</v>
      </c>
      <c r="E245">
        <v>62.17</v>
      </c>
      <c r="F245">
        <v>50.36</v>
      </c>
      <c r="G245">
        <v>0</v>
      </c>
      <c r="I245">
        <f>_xlfn.STDEV.P(D245:F245)</f>
        <v>5.3309932366200679</v>
      </c>
      <c r="N245">
        <f>AVERAGEIF(D245:G245, "&lt;&gt;0", D245:G245)</f>
        <v>54.656666666666666</v>
      </c>
    </row>
    <row r="246" spans="1:25" x14ac:dyDescent="0.75">
      <c r="A246" s="1">
        <v>26</v>
      </c>
      <c r="B246">
        <v>100</v>
      </c>
      <c r="C246">
        <v>0.2</v>
      </c>
      <c r="D246">
        <v>57.03</v>
      </c>
      <c r="E246">
        <v>59.49</v>
      </c>
      <c r="F246">
        <v>50.06</v>
      </c>
      <c r="G246">
        <v>0</v>
      </c>
      <c r="I246">
        <f t="shared" ref="I246:I249" si="88">_xlfn.STDEV.P(D246:F246)</f>
        <v>3.9938480469620048</v>
      </c>
      <c r="N246">
        <f t="shared" ref="N246:N249" si="89">AVERAGEIF(D246:G246, "&lt;&gt;0", D246:G246)</f>
        <v>55.526666666666671</v>
      </c>
    </row>
    <row r="247" spans="1:25" x14ac:dyDescent="0.75">
      <c r="A247" s="1">
        <v>27</v>
      </c>
      <c r="B247">
        <v>100</v>
      </c>
      <c r="C247">
        <v>0.45</v>
      </c>
      <c r="D247">
        <v>53.65</v>
      </c>
      <c r="E247">
        <v>63.31</v>
      </c>
      <c r="F247">
        <v>53.33</v>
      </c>
      <c r="G247">
        <v>0</v>
      </c>
      <c r="I247">
        <f t="shared" si="88"/>
        <v>4.6310354013858399</v>
      </c>
      <c r="N247">
        <f t="shared" si="89"/>
        <v>56.763333333333343</v>
      </c>
    </row>
    <row r="248" spans="1:25" x14ac:dyDescent="0.75">
      <c r="A248" s="1">
        <v>28</v>
      </c>
      <c r="B248">
        <v>100</v>
      </c>
      <c r="C248">
        <v>0.65</v>
      </c>
      <c r="D248">
        <v>46.52</v>
      </c>
      <c r="E248">
        <v>61.09</v>
      </c>
      <c r="F248">
        <v>49.6</v>
      </c>
      <c r="G248">
        <v>0</v>
      </c>
      <c r="I248">
        <f t="shared" si="88"/>
        <v>6.2697811409614426</v>
      </c>
      <c r="N248">
        <f t="shared" si="89"/>
        <v>52.403333333333336</v>
      </c>
    </row>
    <row r="249" spans="1:25" x14ac:dyDescent="0.75">
      <c r="A249" s="1">
        <v>29</v>
      </c>
      <c r="B249">
        <v>100</v>
      </c>
      <c r="C249">
        <v>0.85</v>
      </c>
      <c r="D249">
        <v>50.89</v>
      </c>
      <c r="E249">
        <v>59.9</v>
      </c>
      <c r="F249">
        <v>48.44</v>
      </c>
      <c r="G249">
        <v>0</v>
      </c>
      <c r="I249">
        <f t="shared" si="88"/>
        <v>4.9274086044852776</v>
      </c>
      <c r="N249">
        <f t="shared" si="89"/>
        <v>53.076666666666661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9"/>
  <sheetViews>
    <sheetView workbookViewId="0">
      <selection activeCell="E27" sqref="E27"/>
    </sheetView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93.9</v>
      </c>
      <c r="F4">
        <v>0</v>
      </c>
      <c r="G4">
        <v>51.2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90.3</v>
      </c>
      <c r="F5">
        <v>0.4</v>
      </c>
      <c r="G5">
        <v>51.6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92.2</v>
      </c>
      <c r="F6">
        <v>0.2</v>
      </c>
      <c r="G6">
        <v>52.4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91.1</v>
      </c>
      <c r="F7">
        <v>0.3</v>
      </c>
      <c r="G7">
        <v>51.9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90.6</v>
      </c>
      <c r="F8">
        <v>0.5</v>
      </c>
      <c r="G8">
        <v>53.7</v>
      </c>
    </row>
    <row r="9" spans="1:7" x14ac:dyDescent="0.75">
      <c r="A9" s="1">
        <v>5</v>
      </c>
      <c r="B9">
        <v>5</v>
      </c>
      <c r="C9">
        <v>0</v>
      </c>
      <c r="D9">
        <v>100</v>
      </c>
      <c r="E9">
        <v>32.6</v>
      </c>
      <c r="F9">
        <v>0</v>
      </c>
      <c r="G9">
        <v>9.4</v>
      </c>
    </row>
    <row r="10" spans="1:7" x14ac:dyDescent="0.75">
      <c r="A10" s="1">
        <v>6</v>
      </c>
      <c r="B10">
        <v>5</v>
      </c>
      <c r="C10">
        <v>0.2</v>
      </c>
      <c r="D10">
        <v>100</v>
      </c>
      <c r="E10">
        <v>30.2</v>
      </c>
      <c r="F10">
        <v>0</v>
      </c>
      <c r="G10">
        <v>6.4</v>
      </c>
    </row>
    <row r="11" spans="1:7" x14ac:dyDescent="0.75">
      <c r="A11" s="1">
        <v>7</v>
      </c>
      <c r="B11">
        <v>5</v>
      </c>
      <c r="C11">
        <v>0.45</v>
      </c>
      <c r="D11">
        <v>100</v>
      </c>
      <c r="E11">
        <v>31.9</v>
      </c>
      <c r="F11">
        <v>0</v>
      </c>
      <c r="G11">
        <v>7.3</v>
      </c>
    </row>
    <row r="12" spans="1:7" x14ac:dyDescent="0.75">
      <c r="A12" s="1">
        <v>8</v>
      </c>
      <c r="B12">
        <v>5</v>
      </c>
      <c r="C12">
        <v>0.65</v>
      </c>
      <c r="D12">
        <v>100</v>
      </c>
      <c r="E12">
        <v>32.700000000000003</v>
      </c>
      <c r="F12">
        <v>0</v>
      </c>
      <c r="G12">
        <v>8.6999999999999993</v>
      </c>
    </row>
    <row r="13" spans="1:7" x14ac:dyDescent="0.75">
      <c r="A13" s="1">
        <v>9</v>
      </c>
      <c r="B13">
        <v>5</v>
      </c>
      <c r="C13">
        <v>0.85</v>
      </c>
      <c r="D13">
        <v>100</v>
      </c>
      <c r="E13">
        <v>32.4</v>
      </c>
      <c r="F13">
        <v>0</v>
      </c>
      <c r="G13">
        <v>8.5</v>
      </c>
    </row>
    <row r="14" spans="1:7" x14ac:dyDescent="0.75">
      <c r="A14" s="1">
        <v>10</v>
      </c>
      <c r="B14">
        <v>10</v>
      </c>
      <c r="C14">
        <v>0</v>
      </c>
      <c r="D14">
        <v>99.3</v>
      </c>
      <c r="E14">
        <v>0.2</v>
      </c>
      <c r="F14">
        <v>0</v>
      </c>
      <c r="G14">
        <v>0.3</v>
      </c>
    </row>
    <row r="15" spans="1:7" x14ac:dyDescent="0.75">
      <c r="A15" s="1">
        <v>11</v>
      </c>
      <c r="B15">
        <v>10</v>
      </c>
      <c r="C15">
        <v>0.2</v>
      </c>
      <c r="D15">
        <v>99</v>
      </c>
      <c r="E15">
        <v>0.6</v>
      </c>
      <c r="F15">
        <v>0</v>
      </c>
      <c r="G15">
        <v>0.5</v>
      </c>
    </row>
    <row r="16" spans="1:7" x14ac:dyDescent="0.75">
      <c r="A16" s="1">
        <v>12</v>
      </c>
      <c r="B16">
        <v>10</v>
      </c>
      <c r="C16">
        <v>0.45</v>
      </c>
      <c r="D16">
        <v>99</v>
      </c>
      <c r="E16">
        <v>0.3</v>
      </c>
      <c r="F16">
        <v>0</v>
      </c>
      <c r="G16">
        <v>0.3</v>
      </c>
    </row>
    <row r="17" spans="1:7" x14ac:dyDescent="0.75">
      <c r="A17" s="1">
        <v>13</v>
      </c>
      <c r="B17">
        <v>10</v>
      </c>
      <c r="C17">
        <v>0.65</v>
      </c>
      <c r="D17">
        <v>99</v>
      </c>
      <c r="E17">
        <v>0.4</v>
      </c>
      <c r="F17">
        <v>0</v>
      </c>
      <c r="G17">
        <v>0.6</v>
      </c>
    </row>
    <row r="18" spans="1:7" x14ac:dyDescent="0.75">
      <c r="A18" s="1">
        <v>14</v>
      </c>
      <c r="B18">
        <v>10</v>
      </c>
      <c r="C18">
        <v>0.85</v>
      </c>
      <c r="D18">
        <v>99.1</v>
      </c>
      <c r="E18">
        <v>0.8</v>
      </c>
      <c r="F18">
        <v>0</v>
      </c>
      <c r="G18">
        <v>0.1</v>
      </c>
    </row>
    <row r="19" spans="1:7" x14ac:dyDescent="0.75">
      <c r="A19" s="1">
        <v>15</v>
      </c>
      <c r="B19">
        <v>20</v>
      </c>
      <c r="C19">
        <v>0</v>
      </c>
      <c r="D19">
        <v>9.3000000000000007</v>
      </c>
      <c r="E19">
        <v>0</v>
      </c>
      <c r="F19">
        <v>0</v>
      </c>
      <c r="G19">
        <v>17.899999999999999</v>
      </c>
    </row>
    <row r="20" spans="1:7" x14ac:dyDescent="0.75">
      <c r="A20" s="1">
        <v>16</v>
      </c>
      <c r="B20">
        <v>20</v>
      </c>
      <c r="C20">
        <v>0.2</v>
      </c>
      <c r="D20">
        <v>10.4</v>
      </c>
      <c r="E20">
        <v>0</v>
      </c>
      <c r="F20">
        <v>0</v>
      </c>
      <c r="G20">
        <v>19</v>
      </c>
    </row>
    <row r="21" spans="1:7" x14ac:dyDescent="0.75">
      <c r="A21" s="1">
        <v>17</v>
      </c>
      <c r="B21">
        <v>20</v>
      </c>
      <c r="C21">
        <v>0.45</v>
      </c>
      <c r="D21">
        <v>11.4</v>
      </c>
      <c r="E21">
        <v>0</v>
      </c>
      <c r="F21">
        <v>0</v>
      </c>
      <c r="G21">
        <v>17.5</v>
      </c>
    </row>
    <row r="22" spans="1:7" x14ac:dyDescent="0.75">
      <c r="A22" s="1">
        <v>18</v>
      </c>
      <c r="B22">
        <v>20</v>
      </c>
      <c r="C22">
        <v>0.65</v>
      </c>
      <c r="D22">
        <v>9.6999999999999993</v>
      </c>
      <c r="E22">
        <v>0</v>
      </c>
      <c r="F22">
        <v>0</v>
      </c>
      <c r="G22">
        <v>18.5</v>
      </c>
    </row>
    <row r="23" spans="1:7" x14ac:dyDescent="0.75">
      <c r="A23" s="1">
        <v>19</v>
      </c>
      <c r="B23">
        <v>20</v>
      </c>
      <c r="C23">
        <v>0.85</v>
      </c>
      <c r="D23">
        <v>10.9</v>
      </c>
      <c r="E23">
        <v>0</v>
      </c>
      <c r="F23">
        <v>0</v>
      </c>
      <c r="G23">
        <v>20</v>
      </c>
    </row>
    <row r="24" spans="1:7" x14ac:dyDescent="0.75">
      <c r="A24" s="1">
        <v>20</v>
      </c>
      <c r="B24">
        <v>50</v>
      </c>
      <c r="C24">
        <v>0</v>
      </c>
      <c r="D24">
        <v>2.8</v>
      </c>
      <c r="E24">
        <v>0</v>
      </c>
      <c r="F24">
        <v>0</v>
      </c>
      <c r="G24">
        <v>3.6</v>
      </c>
    </row>
    <row r="25" spans="1:7" x14ac:dyDescent="0.75">
      <c r="A25" s="1">
        <v>21</v>
      </c>
      <c r="B25">
        <v>50</v>
      </c>
      <c r="C25">
        <v>0.2</v>
      </c>
      <c r="D25">
        <v>2.8</v>
      </c>
      <c r="E25">
        <v>0</v>
      </c>
      <c r="F25">
        <v>0</v>
      </c>
      <c r="G25">
        <v>6.2</v>
      </c>
    </row>
    <row r="26" spans="1:7" x14ac:dyDescent="0.75">
      <c r="A26" s="1">
        <v>22</v>
      </c>
      <c r="B26">
        <v>50</v>
      </c>
      <c r="C26">
        <v>0.45</v>
      </c>
      <c r="D26">
        <v>2.8</v>
      </c>
      <c r="E26">
        <v>0</v>
      </c>
      <c r="F26">
        <v>0</v>
      </c>
      <c r="G26">
        <v>5.4</v>
      </c>
    </row>
    <row r="27" spans="1:7" x14ac:dyDescent="0.75">
      <c r="A27" s="1">
        <v>23</v>
      </c>
      <c r="B27">
        <v>50</v>
      </c>
      <c r="C27">
        <v>0.65</v>
      </c>
      <c r="D27">
        <v>2.2000000000000002</v>
      </c>
      <c r="E27">
        <v>0</v>
      </c>
      <c r="F27">
        <v>0</v>
      </c>
      <c r="G27">
        <v>4.9000000000000004</v>
      </c>
    </row>
    <row r="28" spans="1:7" x14ac:dyDescent="0.75">
      <c r="A28" s="1">
        <v>24</v>
      </c>
      <c r="B28">
        <v>50</v>
      </c>
      <c r="C28">
        <v>0.85</v>
      </c>
      <c r="D28">
        <v>3.1</v>
      </c>
      <c r="E28">
        <v>0</v>
      </c>
      <c r="F28">
        <v>0</v>
      </c>
      <c r="G28">
        <v>5.8</v>
      </c>
    </row>
    <row r="29" spans="1:7" x14ac:dyDescent="0.75">
      <c r="A29" s="1">
        <v>25</v>
      </c>
      <c r="B29">
        <v>100</v>
      </c>
      <c r="C29">
        <v>0</v>
      </c>
      <c r="D29">
        <v>0.5</v>
      </c>
      <c r="E29">
        <v>0</v>
      </c>
      <c r="F29">
        <v>0</v>
      </c>
      <c r="G29">
        <v>14.3</v>
      </c>
    </row>
    <row r="30" spans="1:7" x14ac:dyDescent="0.75">
      <c r="A30" s="1">
        <v>26</v>
      </c>
      <c r="B30">
        <v>100</v>
      </c>
      <c r="C30">
        <v>0.2</v>
      </c>
      <c r="D30">
        <v>0.8</v>
      </c>
      <c r="E30">
        <v>0</v>
      </c>
      <c r="F30">
        <v>0</v>
      </c>
      <c r="G30">
        <v>13.6</v>
      </c>
    </row>
    <row r="31" spans="1:7" x14ac:dyDescent="0.75">
      <c r="A31" s="1">
        <v>27</v>
      </c>
      <c r="B31">
        <v>100</v>
      </c>
      <c r="C31">
        <v>0.45</v>
      </c>
      <c r="D31">
        <v>0.5</v>
      </c>
      <c r="E31">
        <v>0</v>
      </c>
      <c r="F31">
        <v>0</v>
      </c>
      <c r="G31">
        <v>13.1</v>
      </c>
    </row>
    <row r="32" spans="1:7" x14ac:dyDescent="0.75">
      <c r="A32" s="1">
        <v>28</v>
      </c>
      <c r="B32">
        <v>100</v>
      </c>
      <c r="C32">
        <v>0.65</v>
      </c>
      <c r="D32">
        <v>0.3</v>
      </c>
      <c r="E32">
        <v>0</v>
      </c>
      <c r="F32">
        <v>0</v>
      </c>
      <c r="G32">
        <v>17.2</v>
      </c>
    </row>
    <row r="33" spans="1:7" x14ac:dyDescent="0.75">
      <c r="A33" s="1">
        <v>29</v>
      </c>
      <c r="B33">
        <v>100</v>
      </c>
      <c r="C33">
        <v>0.85</v>
      </c>
      <c r="D33">
        <v>0.8</v>
      </c>
      <c r="E33">
        <v>0</v>
      </c>
      <c r="F33">
        <v>0</v>
      </c>
      <c r="G33">
        <v>14.1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42.8</v>
      </c>
    </row>
    <row r="41" spans="1:7" x14ac:dyDescent="0.75">
      <c r="A41" s="1">
        <v>1</v>
      </c>
      <c r="B41">
        <v>0</v>
      </c>
      <c r="C41">
        <v>0.2</v>
      </c>
      <c r="D41">
        <v>0</v>
      </c>
      <c r="E41">
        <v>0</v>
      </c>
      <c r="F41">
        <v>0</v>
      </c>
      <c r="G41">
        <v>42.7</v>
      </c>
    </row>
    <row r="42" spans="1:7" x14ac:dyDescent="0.75">
      <c r="A42" s="1">
        <v>2</v>
      </c>
      <c r="B42">
        <v>0</v>
      </c>
      <c r="C42">
        <v>0.45</v>
      </c>
      <c r="D42">
        <v>0</v>
      </c>
      <c r="E42">
        <v>0</v>
      </c>
      <c r="F42">
        <v>0</v>
      </c>
      <c r="G42">
        <v>40.200000000000003</v>
      </c>
    </row>
    <row r="43" spans="1:7" x14ac:dyDescent="0.75">
      <c r="A43" s="1">
        <v>3</v>
      </c>
      <c r="B43">
        <v>0</v>
      </c>
      <c r="C43">
        <v>0.65</v>
      </c>
      <c r="D43">
        <v>0</v>
      </c>
      <c r="E43">
        <v>0</v>
      </c>
      <c r="F43">
        <v>0</v>
      </c>
      <c r="G43">
        <v>41.2</v>
      </c>
    </row>
    <row r="44" spans="1:7" x14ac:dyDescent="0.75">
      <c r="A44" s="1">
        <v>4</v>
      </c>
      <c r="B44">
        <v>0</v>
      </c>
      <c r="C44">
        <v>0.85</v>
      </c>
      <c r="D44">
        <v>0</v>
      </c>
      <c r="E44">
        <v>0</v>
      </c>
      <c r="F44">
        <v>0</v>
      </c>
      <c r="G44">
        <v>39.9</v>
      </c>
    </row>
    <row r="45" spans="1:7" x14ac:dyDescent="0.7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0.1</v>
      </c>
      <c r="E60">
        <v>0</v>
      </c>
      <c r="F60">
        <v>0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0.1</v>
      </c>
      <c r="E61">
        <v>0</v>
      </c>
      <c r="F61">
        <v>0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0.1</v>
      </c>
      <c r="E64">
        <v>0</v>
      </c>
      <c r="F64">
        <v>0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0.5</v>
      </c>
    </row>
    <row r="66" spans="1:7" x14ac:dyDescent="0.7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0.2</v>
      </c>
    </row>
    <row r="67" spans="1:7" x14ac:dyDescent="0.7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0.5</v>
      </c>
    </row>
    <row r="68" spans="1:7" x14ac:dyDescent="0.7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0.3</v>
      </c>
    </row>
    <row r="69" spans="1:7" x14ac:dyDescent="0.7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0.6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0</v>
      </c>
      <c r="E76">
        <v>3</v>
      </c>
      <c r="F76">
        <v>0</v>
      </c>
      <c r="G76">
        <v>93.8</v>
      </c>
    </row>
    <row r="77" spans="1:7" x14ac:dyDescent="0.75">
      <c r="A77" s="1">
        <v>1</v>
      </c>
      <c r="B77">
        <v>0</v>
      </c>
      <c r="C77">
        <v>0.2</v>
      </c>
      <c r="D77">
        <v>0</v>
      </c>
      <c r="E77">
        <v>3.5</v>
      </c>
      <c r="F77">
        <v>0</v>
      </c>
      <c r="G77">
        <v>92.4</v>
      </c>
    </row>
    <row r="78" spans="1:7" x14ac:dyDescent="0.75">
      <c r="A78" s="1">
        <v>2</v>
      </c>
      <c r="B78">
        <v>0</v>
      </c>
      <c r="C78">
        <v>0.45</v>
      </c>
      <c r="D78">
        <v>0</v>
      </c>
      <c r="E78">
        <v>4.2</v>
      </c>
      <c r="F78">
        <v>0</v>
      </c>
      <c r="G78">
        <v>91.3</v>
      </c>
    </row>
    <row r="79" spans="1:7" x14ac:dyDescent="0.75">
      <c r="A79" s="1">
        <v>3</v>
      </c>
      <c r="B79">
        <v>0</v>
      </c>
      <c r="C79">
        <v>0.65</v>
      </c>
      <c r="D79">
        <v>0</v>
      </c>
      <c r="E79">
        <v>4.0999999999999996</v>
      </c>
      <c r="F79">
        <v>0</v>
      </c>
      <c r="G79">
        <v>91</v>
      </c>
    </row>
    <row r="80" spans="1:7" x14ac:dyDescent="0.75">
      <c r="A80" s="1">
        <v>4</v>
      </c>
      <c r="B80">
        <v>0</v>
      </c>
      <c r="C80">
        <v>0.85</v>
      </c>
      <c r="D80">
        <v>0</v>
      </c>
      <c r="E80">
        <v>3.7</v>
      </c>
      <c r="F80">
        <v>0</v>
      </c>
      <c r="G80">
        <v>91.7</v>
      </c>
    </row>
    <row r="81" spans="1:7" x14ac:dyDescent="0.7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0.1</v>
      </c>
      <c r="E84">
        <v>0</v>
      </c>
      <c r="F84">
        <v>0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0.2</v>
      </c>
      <c r="E86">
        <v>0</v>
      </c>
      <c r="F86">
        <v>0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0.1</v>
      </c>
      <c r="E88">
        <v>0</v>
      </c>
      <c r="F88">
        <v>0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0.2</v>
      </c>
      <c r="E92">
        <v>0</v>
      </c>
      <c r="F92">
        <v>0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99.9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79</v>
      </c>
      <c r="E117">
        <v>18.399999999999999</v>
      </c>
      <c r="F117">
        <v>0</v>
      </c>
      <c r="G117">
        <v>1.6</v>
      </c>
    </row>
    <row r="118" spans="1:7" x14ac:dyDescent="0.75">
      <c r="A118" s="1">
        <v>6</v>
      </c>
      <c r="B118">
        <v>5</v>
      </c>
      <c r="C118">
        <v>0.2</v>
      </c>
      <c r="D118">
        <v>79</v>
      </c>
      <c r="E118">
        <v>16.3</v>
      </c>
      <c r="F118">
        <v>0</v>
      </c>
      <c r="G118">
        <v>1.4</v>
      </c>
    </row>
    <row r="119" spans="1:7" x14ac:dyDescent="0.75">
      <c r="A119" s="1">
        <v>7</v>
      </c>
      <c r="B119">
        <v>5</v>
      </c>
      <c r="C119">
        <v>0.45</v>
      </c>
      <c r="D119">
        <v>78</v>
      </c>
      <c r="E119">
        <v>16.8</v>
      </c>
      <c r="F119">
        <v>0</v>
      </c>
      <c r="G119">
        <v>1</v>
      </c>
    </row>
    <row r="120" spans="1:7" x14ac:dyDescent="0.75">
      <c r="A120" s="1">
        <v>8</v>
      </c>
      <c r="B120">
        <v>5</v>
      </c>
      <c r="C120">
        <v>0.65</v>
      </c>
      <c r="D120">
        <v>79.2</v>
      </c>
      <c r="E120">
        <v>16.899999999999999</v>
      </c>
      <c r="F120">
        <v>0</v>
      </c>
      <c r="G120">
        <v>0.8</v>
      </c>
    </row>
    <row r="121" spans="1:7" x14ac:dyDescent="0.75">
      <c r="A121" s="1">
        <v>9</v>
      </c>
      <c r="B121">
        <v>5</v>
      </c>
      <c r="C121">
        <v>0.85</v>
      </c>
      <c r="D121">
        <v>78.400000000000006</v>
      </c>
      <c r="E121">
        <v>16.600000000000001</v>
      </c>
      <c r="F121">
        <v>0</v>
      </c>
      <c r="G121">
        <v>0.8</v>
      </c>
    </row>
    <row r="122" spans="1:7" x14ac:dyDescent="0.75">
      <c r="A122" s="1">
        <v>10</v>
      </c>
      <c r="B122">
        <v>10</v>
      </c>
      <c r="C122">
        <v>0</v>
      </c>
      <c r="D122">
        <v>59.3</v>
      </c>
      <c r="E122">
        <v>2</v>
      </c>
      <c r="F122">
        <v>0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61.3</v>
      </c>
      <c r="E123">
        <v>2.1</v>
      </c>
      <c r="F123">
        <v>0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62.8</v>
      </c>
      <c r="E124">
        <v>1.1000000000000001</v>
      </c>
      <c r="F124">
        <v>0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60.8</v>
      </c>
      <c r="E125">
        <v>1.7</v>
      </c>
      <c r="F125">
        <v>0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59.7</v>
      </c>
      <c r="E126">
        <v>1.6</v>
      </c>
      <c r="F126">
        <v>0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12.7</v>
      </c>
      <c r="E127">
        <v>0</v>
      </c>
      <c r="F127">
        <v>0</v>
      </c>
      <c r="G127">
        <v>0.2</v>
      </c>
    </row>
    <row r="128" spans="1:7" x14ac:dyDescent="0.75">
      <c r="A128" s="1">
        <v>16</v>
      </c>
      <c r="B128">
        <v>20</v>
      </c>
      <c r="C128">
        <v>0.2</v>
      </c>
      <c r="D128">
        <v>9.5</v>
      </c>
      <c r="E128">
        <v>0</v>
      </c>
      <c r="F128">
        <v>0</v>
      </c>
      <c r="G128">
        <v>0.3</v>
      </c>
    </row>
    <row r="129" spans="1:7" x14ac:dyDescent="0.75">
      <c r="A129" s="1">
        <v>17</v>
      </c>
      <c r="B129">
        <v>20</v>
      </c>
      <c r="C129">
        <v>0.45</v>
      </c>
      <c r="D129">
        <v>10.199999999999999</v>
      </c>
      <c r="E129">
        <v>0.1</v>
      </c>
      <c r="F129">
        <v>0</v>
      </c>
      <c r="G129">
        <v>0.2</v>
      </c>
    </row>
    <row r="130" spans="1:7" x14ac:dyDescent="0.75">
      <c r="A130" s="1">
        <v>18</v>
      </c>
      <c r="B130">
        <v>20</v>
      </c>
      <c r="C130">
        <v>0.65</v>
      </c>
      <c r="D130">
        <v>10.6</v>
      </c>
      <c r="E130">
        <v>0</v>
      </c>
      <c r="F130">
        <v>0</v>
      </c>
      <c r="G130">
        <v>0.3</v>
      </c>
    </row>
    <row r="131" spans="1:7" x14ac:dyDescent="0.75">
      <c r="A131" s="1">
        <v>19</v>
      </c>
      <c r="B131">
        <v>20</v>
      </c>
      <c r="C131">
        <v>0.85</v>
      </c>
      <c r="D131">
        <v>10.9</v>
      </c>
      <c r="E131">
        <v>0</v>
      </c>
      <c r="F131">
        <v>0</v>
      </c>
      <c r="G131">
        <v>0.4</v>
      </c>
    </row>
    <row r="132" spans="1:7" x14ac:dyDescent="0.75">
      <c r="A132" s="1">
        <v>20</v>
      </c>
      <c r="B132">
        <v>50</v>
      </c>
      <c r="C132">
        <v>0</v>
      </c>
      <c r="D132">
        <v>4.0999999999999996</v>
      </c>
      <c r="E132">
        <v>0</v>
      </c>
      <c r="F132">
        <v>0</v>
      </c>
      <c r="G132">
        <v>0.3</v>
      </c>
    </row>
    <row r="133" spans="1:7" x14ac:dyDescent="0.75">
      <c r="A133" s="1">
        <v>21</v>
      </c>
      <c r="B133">
        <v>50</v>
      </c>
      <c r="C133">
        <v>0.2</v>
      </c>
      <c r="D133">
        <v>3.4</v>
      </c>
      <c r="E133">
        <v>0</v>
      </c>
      <c r="F133">
        <v>0</v>
      </c>
      <c r="G133">
        <v>0.5</v>
      </c>
    </row>
    <row r="134" spans="1:7" x14ac:dyDescent="0.75">
      <c r="A134" s="1">
        <v>22</v>
      </c>
      <c r="B134">
        <v>50</v>
      </c>
      <c r="C134">
        <v>0.45</v>
      </c>
      <c r="D134">
        <v>3.5</v>
      </c>
      <c r="E134">
        <v>0</v>
      </c>
      <c r="F134">
        <v>0</v>
      </c>
      <c r="G134">
        <v>0.1</v>
      </c>
    </row>
    <row r="135" spans="1:7" x14ac:dyDescent="0.75">
      <c r="A135" s="1">
        <v>23</v>
      </c>
      <c r="B135">
        <v>50</v>
      </c>
      <c r="C135">
        <v>0.65</v>
      </c>
      <c r="D135">
        <v>3.4</v>
      </c>
      <c r="E135">
        <v>0</v>
      </c>
      <c r="F135">
        <v>0</v>
      </c>
      <c r="G135">
        <v>0.2</v>
      </c>
    </row>
    <row r="136" spans="1:7" x14ac:dyDescent="0.75">
      <c r="A136" s="1">
        <v>24</v>
      </c>
      <c r="B136">
        <v>50</v>
      </c>
      <c r="C136">
        <v>0.85</v>
      </c>
      <c r="D136">
        <v>4.5</v>
      </c>
      <c r="E136">
        <v>0</v>
      </c>
      <c r="F136">
        <v>0</v>
      </c>
      <c r="G136">
        <v>0.1</v>
      </c>
    </row>
    <row r="137" spans="1:7" x14ac:dyDescent="0.75">
      <c r="A137" s="1">
        <v>25</v>
      </c>
      <c r="B137">
        <v>100</v>
      </c>
      <c r="C137">
        <v>0</v>
      </c>
      <c r="D137">
        <v>0.3</v>
      </c>
      <c r="E137">
        <v>0</v>
      </c>
      <c r="F137">
        <v>0</v>
      </c>
      <c r="G137">
        <v>0</v>
      </c>
    </row>
    <row r="138" spans="1:7" x14ac:dyDescent="0.75">
      <c r="A138" s="1">
        <v>26</v>
      </c>
      <c r="B138">
        <v>100</v>
      </c>
      <c r="C138">
        <v>0.2</v>
      </c>
      <c r="D138">
        <v>0.5</v>
      </c>
      <c r="E138">
        <v>0</v>
      </c>
      <c r="F138">
        <v>0</v>
      </c>
      <c r="G138">
        <v>0</v>
      </c>
    </row>
    <row r="139" spans="1:7" x14ac:dyDescent="0.75">
      <c r="A139" s="1">
        <v>27</v>
      </c>
      <c r="B139">
        <v>100</v>
      </c>
      <c r="C139">
        <v>0.45</v>
      </c>
      <c r="D139">
        <v>0.6</v>
      </c>
      <c r="E139">
        <v>0</v>
      </c>
      <c r="F139">
        <v>0</v>
      </c>
      <c r="G139">
        <v>0</v>
      </c>
    </row>
    <row r="140" spans="1:7" x14ac:dyDescent="0.75">
      <c r="A140" s="1">
        <v>28</v>
      </c>
      <c r="B140">
        <v>100</v>
      </c>
      <c r="C140">
        <v>0.65</v>
      </c>
      <c r="D140">
        <v>0.3</v>
      </c>
      <c r="E140">
        <v>0</v>
      </c>
      <c r="F140">
        <v>0</v>
      </c>
      <c r="G140">
        <v>0.1</v>
      </c>
    </row>
    <row r="141" spans="1:7" x14ac:dyDescent="0.75">
      <c r="A141" s="1">
        <v>29</v>
      </c>
      <c r="B141">
        <v>100</v>
      </c>
      <c r="C141">
        <v>0.85</v>
      </c>
      <c r="D141">
        <v>0.5</v>
      </c>
      <c r="E141">
        <v>0</v>
      </c>
      <c r="F141">
        <v>0</v>
      </c>
      <c r="G141">
        <v>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1.2</v>
      </c>
      <c r="E148">
        <v>0</v>
      </c>
      <c r="F148">
        <v>0</v>
      </c>
      <c r="G148">
        <v>0</v>
      </c>
    </row>
    <row r="149" spans="1:7" x14ac:dyDescent="0.75">
      <c r="A149" s="1">
        <v>1</v>
      </c>
      <c r="B149">
        <v>0</v>
      </c>
      <c r="C149">
        <v>0.2</v>
      </c>
      <c r="D149">
        <v>0.1</v>
      </c>
      <c r="E149">
        <v>0</v>
      </c>
      <c r="F149">
        <v>0</v>
      </c>
      <c r="G149">
        <v>0</v>
      </c>
    </row>
    <row r="150" spans="1:7" x14ac:dyDescent="0.75">
      <c r="A150" s="1">
        <v>2</v>
      </c>
      <c r="B150">
        <v>0</v>
      </c>
      <c r="C150">
        <v>0.45</v>
      </c>
      <c r="D150">
        <v>0.6</v>
      </c>
      <c r="E150">
        <v>0</v>
      </c>
      <c r="F150">
        <v>0</v>
      </c>
      <c r="G150">
        <v>0</v>
      </c>
    </row>
    <row r="151" spans="1:7" x14ac:dyDescent="0.75">
      <c r="A151" s="1">
        <v>3</v>
      </c>
      <c r="B151">
        <v>0</v>
      </c>
      <c r="C151">
        <v>0.65</v>
      </c>
      <c r="D151">
        <v>0.5</v>
      </c>
      <c r="E151">
        <v>0</v>
      </c>
      <c r="F151">
        <v>0</v>
      </c>
      <c r="G151">
        <v>0</v>
      </c>
    </row>
    <row r="152" spans="1:7" x14ac:dyDescent="0.75">
      <c r="A152" s="1">
        <v>4</v>
      </c>
      <c r="B152">
        <v>0</v>
      </c>
      <c r="C152">
        <v>0.85</v>
      </c>
      <c r="D152">
        <v>0.1</v>
      </c>
      <c r="E152">
        <v>0</v>
      </c>
      <c r="F152">
        <v>0</v>
      </c>
      <c r="G152">
        <v>0</v>
      </c>
    </row>
    <row r="153" spans="1:7" x14ac:dyDescent="0.7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0</v>
      </c>
      <c r="E159">
        <v>0</v>
      </c>
      <c r="F159">
        <v>0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0.7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0.5</v>
      </c>
    </row>
    <row r="174" spans="1:7" x14ac:dyDescent="0.7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0.2</v>
      </c>
    </row>
    <row r="175" spans="1:7" x14ac:dyDescent="0.7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0.5</v>
      </c>
    </row>
    <row r="176" spans="1:7" x14ac:dyDescent="0.7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0.3</v>
      </c>
    </row>
    <row r="177" spans="1:7" x14ac:dyDescent="0.7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0.6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0.3</v>
      </c>
    </row>
    <row r="185" spans="1:7" x14ac:dyDescent="0.75">
      <c r="A185" s="1">
        <v>1</v>
      </c>
      <c r="B185">
        <v>0</v>
      </c>
      <c r="C185">
        <v>0.2</v>
      </c>
      <c r="D185">
        <v>0</v>
      </c>
      <c r="E185">
        <v>0</v>
      </c>
      <c r="F185">
        <v>1</v>
      </c>
      <c r="G185">
        <v>0</v>
      </c>
    </row>
    <row r="186" spans="1:7" x14ac:dyDescent="0.75">
      <c r="A186" s="1">
        <v>2</v>
      </c>
      <c r="B186">
        <v>0</v>
      </c>
      <c r="C186">
        <v>0.45</v>
      </c>
      <c r="D186">
        <v>0</v>
      </c>
      <c r="E186">
        <v>0</v>
      </c>
      <c r="F186">
        <v>1.2</v>
      </c>
      <c r="G186">
        <v>0.3</v>
      </c>
    </row>
    <row r="187" spans="1:7" x14ac:dyDescent="0.75">
      <c r="A187" s="1">
        <v>3</v>
      </c>
      <c r="B187">
        <v>0</v>
      </c>
      <c r="C187">
        <v>0.65</v>
      </c>
      <c r="D187">
        <v>0</v>
      </c>
      <c r="E187">
        <v>0</v>
      </c>
      <c r="F187">
        <v>1</v>
      </c>
      <c r="G187">
        <v>0.1</v>
      </c>
    </row>
    <row r="188" spans="1:7" x14ac:dyDescent="0.75">
      <c r="A188" s="1">
        <v>4</v>
      </c>
      <c r="B188">
        <v>0</v>
      </c>
      <c r="C188">
        <v>0.85</v>
      </c>
      <c r="D188">
        <v>0</v>
      </c>
      <c r="E188">
        <v>0</v>
      </c>
      <c r="F188">
        <v>0.5</v>
      </c>
      <c r="G188">
        <v>0</v>
      </c>
    </row>
    <row r="189" spans="1:7" x14ac:dyDescent="0.75">
      <c r="A189" s="1">
        <v>5</v>
      </c>
      <c r="B189">
        <v>5</v>
      </c>
      <c r="C189">
        <v>0</v>
      </c>
      <c r="D189">
        <v>0</v>
      </c>
      <c r="E189">
        <v>0</v>
      </c>
      <c r="F189">
        <v>3.3</v>
      </c>
      <c r="G189">
        <v>0.1</v>
      </c>
    </row>
    <row r="190" spans="1:7" x14ac:dyDescent="0.75">
      <c r="A190" s="1">
        <v>6</v>
      </c>
      <c r="B190">
        <v>5</v>
      </c>
      <c r="C190">
        <v>0.2</v>
      </c>
      <c r="D190">
        <v>0</v>
      </c>
      <c r="E190">
        <v>0</v>
      </c>
      <c r="F190">
        <v>8.1999999999999993</v>
      </c>
      <c r="G190">
        <v>0.1</v>
      </c>
    </row>
    <row r="191" spans="1:7" x14ac:dyDescent="0.75">
      <c r="A191" s="1">
        <v>7</v>
      </c>
      <c r="B191">
        <v>5</v>
      </c>
      <c r="C191">
        <v>0.45</v>
      </c>
      <c r="D191">
        <v>0</v>
      </c>
      <c r="E191">
        <v>0</v>
      </c>
      <c r="F191">
        <v>6.2</v>
      </c>
      <c r="G191">
        <v>0</v>
      </c>
    </row>
    <row r="192" spans="1:7" x14ac:dyDescent="0.75">
      <c r="A192" s="1">
        <v>8</v>
      </c>
      <c r="B192">
        <v>5</v>
      </c>
      <c r="C192">
        <v>0.65</v>
      </c>
      <c r="D192">
        <v>0</v>
      </c>
      <c r="E192">
        <v>0</v>
      </c>
      <c r="F192">
        <v>8.5</v>
      </c>
      <c r="G192">
        <v>0.1</v>
      </c>
    </row>
    <row r="193" spans="1:7" x14ac:dyDescent="0.75">
      <c r="A193" s="1">
        <v>9</v>
      </c>
      <c r="B193">
        <v>5</v>
      </c>
      <c r="C193">
        <v>0.85</v>
      </c>
      <c r="D193">
        <v>0</v>
      </c>
      <c r="E193">
        <v>0</v>
      </c>
      <c r="F193">
        <v>8.3000000000000007</v>
      </c>
      <c r="G193">
        <v>0</v>
      </c>
    </row>
    <row r="194" spans="1:7" x14ac:dyDescent="0.75">
      <c r="A194" s="1">
        <v>10</v>
      </c>
      <c r="B194">
        <v>10</v>
      </c>
      <c r="C194">
        <v>0</v>
      </c>
      <c r="D194">
        <v>0</v>
      </c>
      <c r="E194">
        <v>0</v>
      </c>
      <c r="F194">
        <v>6.7</v>
      </c>
      <c r="G194">
        <v>0</v>
      </c>
    </row>
    <row r="195" spans="1:7" x14ac:dyDescent="0.75">
      <c r="A195" s="1">
        <v>11</v>
      </c>
      <c r="B195">
        <v>10</v>
      </c>
      <c r="C195">
        <v>0.2</v>
      </c>
      <c r="D195">
        <v>0</v>
      </c>
      <c r="E195">
        <v>0</v>
      </c>
      <c r="F195">
        <v>6.1</v>
      </c>
      <c r="G195">
        <v>0</v>
      </c>
    </row>
    <row r="196" spans="1:7" x14ac:dyDescent="0.75">
      <c r="A196" s="1">
        <v>12</v>
      </c>
      <c r="B196">
        <v>10</v>
      </c>
      <c r="C196">
        <v>0.45</v>
      </c>
      <c r="D196">
        <v>0</v>
      </c>
      <c r="E196">
        <v>0</v>
      </c>
      <c r="F196">
        <v>5.5</v>
      </c>
      <c r="G196">
        <v>0</v>
      </c>
    </row>
    <row r="197" spans="1:7" x14ac:dyDescent="0.75">
      <c r="A197" s="1">
        <v>13</v>
      </c>
      <c r="B197">
        <v>10</v>
      </c>
      <c r="C197">
        <v>0.65</v>
      </c>
      <c r="D197">
        <v>0</v>
      </c>
      <c r="E197">
        <v>0</v>
      </c>
      <c r="F197">
        <v>6.2</v>
      </c>
      <c r="G197">
        <v>0</v>
      </c>
    </row>
    <row r="198" spans="1:7" x14ac:dyDescent="0.75">
      <c r="A198" s="1">
        <v>14</v>
      </c>
      <c r="B198">
        <v>10</v>
      </c>
      <c r="C198">
        <v>0.85</v>
      </c>
      <c r="D198">
        <v>0</v>
      </c>
      <c r="E198">
        <v>0</v>
      </c>
      <c r="F198">
        <v>4.9000000000000004</v>
      </c>
      <c r="G198">
        <v>0</v>
      </c>
    </row>
    <row r="199" spans="1:7" x14ac:dyDescent="0.75">
      <c r="A199" s="1">
        <v>15</v>
      </c>
      <c r="B199">
        <v>20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75">
      <c r="A200" s="1">
        <v>16</v>
      </c>
      <c r="B200">
        <v>20</v>
      </c>
      <c r="C200">
        <v>0.2</v>
      </c>
      <c r="D200">
        <v>0</v>
      </c>
      <c r="E200">
        <v>0</v>
      </c>
      <c r="F200">
        <v>0</v>
      </c>
      <c r="G200">
        <v>0</v>
      </c>
    </row>
    <row r="201" spans="1:7" x14ac:dyDescent="0.75">
      <c r="A201" s="1">
        <v>17</v>
      </c>
      <c r="B201">
        <v>20</v>
      </c>
      <c r="C201">
        <v>0.45</v>
      </c>
      <c r="D201">
        <v>0</v>
      </c>
      <c r="E201">
        <v>0</v>
      </c>
      <c r="F201">
        <v>0</v>
      </c>
      <c r="G201">
        <v>0</v>
      </c>
    </row>
    <row r="202" spans="1:7" x14ac:dyDescent="0.75">
      <c r="A202" s="1">
        <v>18</v>
      </c>
      <c r="B202">
        <v>20</v>
      </c>
      <c r="C202">
        <v>0.65</v>
      </c>
      <c r="D202">
        <v>0</v>
      </c>
      <c r="E202">
        <v>0</v>
      </c>
      <c r="F202">
        <v>0</v>
      </c>
      <c r="G202">
        <v>0</v>
      </c>
    </row>
    <row r="203" spans="1:7" x14ac:dyDescent="0.75">
      <c r="A203" s="1">
        <v>19</v>
      </c>
      <c r="B203">
        <v>20</v>
      </c>
      <c r="C203">
        <v>0.85</v>
      </c>
      <c r="D203">
        <v>0</v>
      </c>
      <c r="E203">
        <v>0</v>
      </c>
      <c r="F203">
        <v>0</v>
      </c>
      <c r="G203">
        <v>0</v>
      </c>
    </row>
    <row r="204" spans="1:7" x14ac:dyDescent="0.75">
      <c r="A204" s="1">
        <v>20</v>
      </c>
      <c r="B204">
        <v>50</v>
      </c>
      <c r="C204">
        <v>0</v>
      </c>
      <c r="D204">
        <v>0</v>
      </c>
      <c r="E204">
        <v>0</v>
      </c>
      <c r="F204">
        <v>0.1</v>
      </c>
      <c r="G204">
        <v>0</v>
      </c>
    </row>
    <row r="205" spans="1:7" x14ac:dyDescent="0.75">
      <c r="A205" s="1">
        <v>21</v>
      </c>
      <c r="B205">
        <v>50</v>
      </c>
      <c r="C205">
        <v>0.2</v>
      </c>
      <c r="D205">
        <v>0</v>
      </c>
      <c r="E205">
        <v>0</v>
      </c>
      <c r="F205">
        <v>0.1</v>
      </c>
      <c r="G205">
        <v>0</v>
      </c>
    </row>
    <row r="206" spans="1:7" x14ac:dyDescent="0.75">
      <c r="A206" s="1">
        <v>22</v>
      </c>
      <c r="B206">
        <v>50</v>
      </c>
      <c r="C206">
        <v>0.45</v>
      </c>
      <c r="D206">
        <v>0</v>
      </c>
      <c r="E206">
        <v>0</v>
      </c>
      <c r="F206">
        <v>0.2</v>
      </c>
      <c r="G206">
        <v>0</v>
      </c>
    </row>
    <row r="207" spans="1:7" x14ac:dyDescent="0.75">
      <c r="A207" s="1">
        <v>23</v>
      </c>
      <c r="B207">
        <v>50</v>
      </c>
      <c r="C207">
        <v>0.65</v>
      </c>
      <c r="D207">
        <v>0</v>
      </c>
      <c r="E207">
        <v>0</v>
      </c>
      <c r="F207">
        <v>0</v>
      </c>
      <c r="G207">
        <v>0</v>
      </c>
    </row>
    <row r="208" spans="1:7" x14ac:dyDescent="0.75">
      <c r="A208" s="1">
        <v>24</v>
      </c>
      <c r="B208">
        <v>50</v>
      </c>
      <c r="C208">
        <v>0.85</v>
      </c>
      <c r="D208">
        <v>0</v>
      </c>
      <c r="E208">
        <v>0</v>
      </c>
      <c r="F208">
        <v>0</v>
      </c>
      <c r="G208">
        <v>0</v>
      </c>
    </row>
    <row r="209" spans="1:7" x14ac:dyDescent="0.75">
      <c r="A209" s="1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75">
      <c r="A210" s="1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</row>
    <row r="211" spans="1:7" x14ac:dyDescent="0.75">
      <c r="A211" s="1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</row>
    <row r="212" spans="1:7" x14ac:dyDescent="0.75">
      <c r="A212" s="1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</row>
    <row r="213" spans="1:7" x14ac:dyDescent="0.75">
      <c r="A213" s="1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37</v>
      </c>
      <c r="E220">
        <v>71.2</v>
      </c>
      <c r="F220">
        <v>39.4</v>
      </c>
      <c r="G220">
        <v>45.6</v>
      </c>
    </row>
    <row r="221" spans="1:7" x14ac:dyDescent="0.75">
      <c r="A221" s="1">
        <v>1</v>
      </c>
      <c r="B221">
        <v>0</v>
      </c>
      <c r="C221">
        <v>0.2</v>
      </c>
      <c r="D221">
        <v>36.6</v>
      </c>
      <c r="E221">
        <v>68.7</v>
      </c>
      <c r="F221">
        <v>33.200000000000003</v>
      </c>
      <c r="G221">
        <v>49</v>
      </c>
    </row>
    <row r="222" spans="1:7" x14ac:dyDescent="0.75">
      <c r="A222" s="1">
        <v>2</v>
      </c>
      <c r="B222">
        <v>0</v>
      </c>
      <c r="C222">
        <v>0.45</v>
      </c>
      <c r="D222">
        <v>41.3</v>
      </c>
      <c r="E222">
        <v>69.400000000000006</v>
      </c>
      <c r="F222">
        <v>34.5</v>
      </c>
      <c r="G222">
        <v>46</v>
      </c>
    </row>
    <row r="223" spans="1:7" x14ac:dyDescent="0.75">
      <c r="A223" s="1">
        <v>3</v>
      </c>
      <c r="B223">
        <v>0</v>
      </c>
      <c r="C223">
        <v>0.65</v>
      </c>
      <c r="D223">
        <v>32.4</v>
      </c>
      <c r="E223">
        <v>68.7</v>
      </c>
      <c r="F223">
        <v>38.799999999999997</v>
      </c>
      <c r="G223">
        <v>46</v>
      </c>
    </row>
    <row r="224" spans="1:7" x14ac:dyDescent="0.75">
      <c r="A224" s="1">
        <v>4</v>
      </c>
      <c r="B224">
        <v>0</v>
      </c>
      <c r="C224">
        <v>0.85</v>
      </c>
      <c r="D224">
        <v>23.5</v>
      </c>
      <c r="E224">
        <v>69.3</v>
      </c>
      <c r="F224">
        <v>39</v>
      </c>
      <c r="G224">
        <v>45</v>
      </c>
    </row>
    <row r="225" spans="1:7" x14ac:dyDescent="0.75">
      <c r="A225" s="1">
        <v>5</v>
      </c>
      <c r="B225">
        <v>5</v>
      </c>
      <c r="C225">
        <v>0</v>
      </c>
      <c r="D225">
        <v>40.799999999999997</v>
      </c>
      <c r="E225">
        <v>31</v>
      </c>
      <c r="F225">
        <v>39.9</v>
      </c>
      <c r="G225">
        <v>31.8</v>
      </c>
    </row>
    <row r="226" spans="1:7" x14ac:dyDescent="0.75">
      <c r="A226" s="1">
        <v>6</v>
      </c>
      <c r="B226">
        <v>5</v>
      </c>
      <c r="C226">
        <v>0.2</v>
      </c>
      <c r="D226">
        <v>14.6</v>
      </c>
      <c r="E226">
        <v>31.4</v>
      </c>
      <c r="F226">
        <v>41.5</v>
      </c>
      <c r="G226">
        <v>30.7</v>
      </c>
    </row>
    <row r="227" spans="1:7" x14ac:dyDescent="0.75">
      <c r="A227" s="1">
        <v>7</v>
      </c>
      <c r="B227">
        <v>5</v>
      </c>
      <c r="C227">
        <v>0.45</v>
      </c>
      <c r="D227">
        <v>15.8</v>
      </c>
      <c r="E227">
        <v>31.6</v>
      </c>
      <c r="F227">
        <v>43.8</v>
      </c>
      <c r="G227">
        <v>29.7</v>
      </c>
    </row>
    <row r="228" spans="1:7" x14ac:dyDescent="0.75">
      <c r="A228" s="1">
        <v>8</v>
      </c>
      <c r="B228">
        <v>5</v>
      </c>
      <c r="C228">
        <v>0.65</v>
      </c>
      <c r="D228">
        <v>15.8</v>
      </c>
      <c r="E228">
        <v>29.2</v>
      </c>
      <c r="F228">
        <v>29</v>
      </c>
      <c r="G228">
        <v>31.9</v>
      </c>
    </row>
    <row r="229" spans="1:7" x14ac:dyDescent="0.75">
      <c r="A229" s="1">
        <v>9</v>
      </c>
      <c r="B229">
        <v>5</v>
      </c>
      <c r="C229">
        <v>0.85</v>
      </c>
      <c r="D229">
        <v>15.4</v>
      </c>
      <c r="E229">
        <v>34</v>
      </c>
      <c r="F229">
        <v>35.799999999999997</v>
      </c>
      <c r="G229">
        <v>26.8</v>
      </c>
    </row>
    <row r="230" spans="1:7" x14ac:dyDescent="0.75">
      <c r="A230" s="1">
        <v>10</v>
      </c>
      <c r="B230">
        <v>10</v>
      </c>
      <c r="C230">
        <v>0</v>
      </c>
      <c r="D230">
        <v>41.8</v>
      </c>
      <c r="E230">
        <v>31</v>
      </c>
      <c r="F230">
        <v>14.3</v>
      </c>
      <c r="G230">
        <v>8.6999999999999993</v>
      </c>
    </row>
    <row r="231" spans="1:7" x14ac:dyDescent="0.75">
      <c r="A231" s="1">
        <v>11</v>
      </c>
      <c r="B231">
        <v>10</v>
      </c>
      <c r="C231">
        <v>0.2</v>
      </c>
      <c r="D231">
        <v>41.8</v>
      </c>
      <c r="E231">
        <v>30.8</v>
      </c>
      <c r="F231">
        <v>18.899999999999999</v>
      </c>
      <c r="G231">
        <v>11.8</v>
      </c>
    </row>
    <row r="232" spans="1:7" x14ac:dyDescent="0.75">
      <c r="A232" s="1">
        <v>12</v>
      </c>
      <c r="B232">
        <v>10</v>
      </c>
      <c r="C232">
        <v>0.45</v>
      </c>
      <c r="D232">
        <v>40.5</v>
      </c>
      <c r="E232">
        <v>26.2</v>
      </c>
      <c r="F232">
        <v>16.100000000000001</v>
      </c>
      <c r="G232">
        <v>9.9</v>
      </c>
    </row>
    <row r="233" spans="1:7" x14ac:dyDescent="0.75">
      <c r="A233" s="1">
        <v>13</v>
      </c>
      <c r="B233">
        <v>10</v>
      </c>
      <c r="C233">
        <v>0.65</v>
      </c>
      <c r="D233">
        <v>41.8</v>
      </c>
      <c r="E233">
        <v>29.4</v>
      </c>
      <c r="F233">
        <v>19.8</v>
      </c>
      <c r="G233">
        <v>9.4</v>
      </c>
    </row>
    <row r="234" spans="1:7" x14ac:dyDescent="0.75">
      <c r="A234" s="1">
        <v>14</v>
      </c>
      <c r="B234">
        <v>10</v>
      </c>
      <c r="C234">
        <v>0.85</v>
      </c>
      <c r="D234">
        <v>39</v>
      </c>
      <c r="E234">
        <v>28.6</v>
      </c>
      <c r="F234">
        <v>21.5</v>
      </c>
      <c r="G234">
        <v>9.6999999999999993</v>
      </c>
    </row>
    <row r="235" spans="1:7" x14ac:dyDescent="0.75">
      <c r="A235" s="1">
        <v>15</v>
      </c>
      <c r="B235">
        <v>20</v>
      </c>
      <c r="C235">
        <v>0</v>
      </c>
      <c r="D235">
        <v>28.7</v>
      </c>
      <c r="E235">
        <v>12.4</v>
      </c>
      <c r="F235">
        <v>28.2</v>
      </c>
      <c r="G235">
        <v>12.6</v>
      </c>
    </row>
    <row r="236" spans="1:7" x14ac:dyDescent="0.75">
      <c r="A236" s="1">
        <v>16</v>
      </c>
      <c r="B236">
        <v>20</v>
      </c>
      <c r="C236">
        <v>0.2</v>
      </c>
      <c r="D236">
        <v>27.5</v>
      </c>
      <c r="E236">
        <v>14.5</v>
      </c>
      <c r="F236">
        <v>22.2</v>
      </c>
      <c r="G236">
        <v>8</v>
      </c>
    </row>
    <row r="237" spans="1:7" x14ac:dyDescent="0.75">
      <c r="A237" s="1">
        <v>17</v>
      </c>
      <c r="B237">
        <v>20</v>
      </c>
      <c r="C237">
        <v>0.45</v>
      </c>
      <c r="D237">
        <v>27.9</v>
      </c>
      <c r="E237">
        <v>13.1</v>
      </c>
      <c r="F237">
        <v>26.8</v>
      </c>
      <c r="G237">
        <v>8</v>
      </c>
    </row>
    <row r="238" spans="1:7" x14ac:dyDescent="0.75">
      <c r="A238" s="1">
        <v>18</v>
      </c>
      <c r="B238">
        <v>20</v>
      </c>
      <c r="C238">
        <v>0.65</v>
      </c>
      <c r="D238">
        <v>26.1</v>
      </c>
      <c r="E238">
        <v>14.3</v>
      </c>
      <c r="F238">
        <v>24.9</v>
      </c>
      <c r="G238">
        <v>8.6999999999999993</v>
      </c>
    </row>
    <row r="239" spans="1:7" x14ac:dyDescent="0.75">
      <c r="A239" s="1">
        <v>19</v>
      </c>
      <c r="B239">
        <v>20</v>
      </c>
      <c r="C239">
        <v>0.85</v>
      </c>
      <c r="D239">
        <v>26.8</v>
      </c>
      <c r="E239">
        <v>11.7</v>
      </c>
      <c r="F239">
        <v>24.8</v>
      </c>
      <c r="G239">
        <v>7.4</v>
      </c>
    </row>
    <row r="240" spans="1:7" x14ac:dyDescent="0.75">
      <c r="A240" s="1">
        <v>20</v>
      </c>
      <c r="B240">
        <v>50</v>
      </c>
      <c r="C240">
        <v>0</v>
      </c>
      <c r="D240">
        <v>32</v>
      </c>
      <c r="E240">
        <v>2.9</v>
      </c>
      <c r="F240">
        <v>11.7</v>
      </c>
      <c r="G240">
        <v>6.5</v>
      </c>
    </row>
    <row r="241" spans="1:7" x14ac:dyDescent="0.75">
      <c r="A241" s="1">
        <v>21</v>
      </c>
      <c r="B241">
        <v>50</v>
      </c>
      <c r="C241">
        <v>0.2</v>
      </c>
      <c r="D241">
        <v>28.4</v>
      </c>
      <c r="E241">
        <v>3.2</v>
      </c>
      <c r="F241">
        <v>10.8</v>
      </c>
      <c r="G241">
        <v>6.2</v>
      </c>
    </row>
    <row r="242" spans="1:7" x14ac:dyDescent="0.75">
      <c r="A242" s="1">
        <v>22</v>
      </c>
      <c r="B242">
        <v>50</v>
      </c>
      <c r="C242">
        <v>0.45</v>
      </c>
      <c r="D242">
        <v>30</v>
      </c>
      <c r="E242">
        <v>2.9</v>
      </c>
      <c r="F242">
        <v>10.3</v>
      </c>
      <c r="G242">
        <v>4.7</v>
      </c>
    </row>
    <row r="243" spans="1:7" x14ac:dyDescent="0.75">
      <c r="A243" s="1">
        <v>23</v>
      </c>
      <c r="B243">
        <v>50</v>
      </c>
      <c r="C243">
        <v>0.65</v>
      </c>
      <c r="D243">
        <v>28.8</v>
      </c>
      <c r="E243">
        <v>3.1</v>
      </c>
      <c r="F243">
        <v>10.9</v>
      </c>
      <c r="G243">
        <v>6</v>
      </c>
    </row>
    <row r="244" spans="1:7" x14ac:dyDescent="0.75">
      <c r="A244" s="1">
        <v>24</v>
      </c>
      <c r="B244">
        <v>50</v>
      </c>
      <c r="C244">
        <v>0.85</v>
      </c>
      <c r="D244">
        <v>30.2</v>
      </c>
      <c r="E244">
        <v>3.3</v>
      </c>
      <c r="F244">
        <v>10.8</v>
      </c>
      <c r="G244">
        <v>6.6</v>
      </c>
    </row>
    <row r="245" spans="1:7" x14ac:dyDescent="0.75">
      <c r="A245" s="1">
        <v>25</v>
      </c>
      <c r="B245">
        <v>100</v>
      </c>
      <c r="C245">
        <v>0</v>
      </c>
      <c r="D245">
        <v>75.7</v>
      </c>
      <c r="E245">
        <v>0.6</v>
      </c>
      <c r="F245">
        <v>17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75.099999999999994</v>
      </c>
      <c r="E246">
        <v>1.4</v>
      </c>
      <c r="F246">
        <v>13.7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80.8</v>
      </c>
      <c r="E247">
        <v>0.8</v>
      </c>
      <c r="F247">
        <v>13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81.3</v>
      </c>
      <c r="E248">
        <v>0.8</v>
      </c>
      <c r="F248">
        <v>13.3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83.1</v>
      </c>
      <c r="E249">
        <v>1.5</v>
      </c>
      <c r="F249">
        <v>13.3</v>
      </c>
      <c r="G249">
        <v>100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D84A7-3C5E-465F-9201-CE63B7A2E185}">
  <dimension ref="A1:AL249"/>
  <sheetViews>
    <sheetView zoomScale="67" workbookViewId="0">
      <selection activeCell="H1" sqref="H1:AP1048576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1">
        <v>0</v>
      </c>
      <c r="B1" t="s">
        <v>0</v>
      </c>
    </row>
    <row r="2" spans="1:38" x14ac:dyDescent="0.75">
      <c r="AI2" s="9" t="s">
        <v>39</v>
      </c>
    </row>
    <row r="3" spans="1:3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9" t="s">
        <v>40</v>
      </c>
      <c r="AJ3" s="9" t="s">
        <v>41</v>
      </c>
      <c r="AK3" s="9" t="s">
        <v>42</v>
      </c>
      <c r="AL3" s="9" t="s">
        <v>43</v>
      </c>
    </row>
    <row r="4" spans="1:38" x14ac:dyDescent="0.75">
      <c r="A4" s="1">
        <v>0</v>
      </c>
      <c r="B4">
        <v>2</v>
      </c>
      <c r="C4">
        <v>0</v>
      </c>
      <c r="D4">
        <v>0</v>
      </c>
      <c r="E4">
        <v>51.54</v>
      </c>
      <c r="F4">
        <v>68.2</v>
      </c>
      <c r="G4">
        <v>49.9</v>
      </c>
      <c r="I4">
        <f>_xlfn.STDEV.P(D4:G4)</f>
        <v>25.510729115413376</v>
      </c>
      <c r="J4">
        <v>2</v>
      </c>
      <c r="K4">
        <f>_xlfn.STDEV.P(D4:G8)</f>
        <v>24.524452669733542</v>
      </c>
      <c r="L4">
        <f>_xlfn.STDEV.P(D4:G4,D9:G9,D14:G14,D19:G19,D24:G24,D29:G29)</f>
        <v>27.039231105007389</v>
      </c>
      <c r="M4">
        <v>0</v>
      </c>
      <c r="N4">
        <f>AVERAGE(D4:G4)</f>
        <v>42.410000000000004</v>
      </c>
      <c r="P4" s="6">
        <f>_xlfn.STDEV.P(D4:D8)</f>
        <v>0</v>
      </c>
      <c r="Q4">
        <f>_xlfn.STDEV.P(D4,D9,D14,D19,D24,D29)</f>
        <v>43.921558867295829</v>
      </c>
      <c r="R4" s="6">
        <f>_xlfn.STDEV.P(E4:E8)</f>
        <v>2.1683210094448651</v>
      </c>
      <c r="S4">
        <f>_xlfn.STDEV.P(E4,E9,E14,E19,E24,E29)</f>
        <v>14.798237132247268</v>
      </c>
      <c r="T4" s="6">
        <f>_xlfn.STDEV.P(F4:F8)</f>
        <v>3.8992327450410058</v>
      </c>
      <c r="U4">
        <f>_xlfn.STDEV.P(F4,F9,F14,F19,F24,F29)</f>
        <v>11.999548602621111</v>
      </c>
      <c r="V4" s="6">
        <f>_xlfn.STDEV.P(G4:G8)</f>
        <v>0.79347337699509302</v>
      </c>
      <c r="W4">
        <f>_xlfn.STDEV.P(G4,G9,G14,G19,G24,G29)</f>
        <v>16.150399031878088</v>
      </c>
      <c r="AA4" t="s">
        <v>33</v>
      </c>
      <c r="AB4">
        <f>AVERAGE(P25,P61,P97,P169,P205)</f>
        <v>6.4764342857142854</v>
      </c>
      <c r="AC4">
        <f>AVERAGE(R25,R61,R97,R169,R205)</f>
        <v>3.492731428571429</v>
      </c>
      <c r="AD4">
        <f>AVERAGE(T25,T61,T97,T169,T205)</f>
        <v>5.3658628571428579</v>
      </c>
      <c r="AE4">
        <f>AVERAGE(V25,V61,V97,V169,V205)</f>
        <v>17.040520000000001</v>
      </c>
      <c r="AF4">
        <f>AVERAGE(AB4:AE4)</f>
        <v>8.0938871428571435</v>
      </c>
      <c r="AG4">
        <f>_xlfn.STDEV.P(AB4:AE4)</f>
        <v>5.2742569058621598</v>
      </c>
      <c r="AH4" t="s">
        <v>44</v>
      </c>
      <c r="AI4">
        <f>AVERAGE(K26,K62,K98,K134,K170,K206,K242)</f>
        <v>7.3331819727891174</v>
      </c>
      <c r="AJ4">
        <f>AVERAGE(K12,K48,K84,K120,K156,K192,K228)</f>
        <v>-3.8162053237337012</v>
      </c>
      <c r="AK4">
        <f>AVERAGE(K26,K62,K98,K170,K206)</f>
        <v>7.1346761904761902</v>
      </c>
      <c r="AL4">
        <f>AVERAGE(K12,K48,K84,K156,K192)</f>
        <v>-4.9081238833495622</v>
      </c>
    </row>
    <row r="5" spans="1:38" x14ac:dyDescent="0.75">
      <c r="A5" s="1">
        <v>1</v>
      </c>
      <c r="B5">
        <v>2</v>
      </c>
      <c r="C5">
        <v>0.2</v>
      </c>
      <c r="D5">
        <v>0</v>
      </c>
      <c r="E5">
        <v>51.71</v>
      </c>
      <c r="F5">
        <v>67</v>
      </c>
      <c r="G5">
        <v>49.6</v>
      </c>
      <c r="I5">
        <f t="shared" ref="I5:I33" si="0">_xlfn.STDEV.P(D5:G5)</f>
        <v>25.204265883972894</v>
      </c>
      <c r="J5">
        <v>5</v>
      </c>
      <c r="K5">
        <f>_xlfn.STDEV.P(D9:G13)</f>
        <v>26.831019063762742</v>
      </c>
      <c r="L5">
        <f>_xlfn.STDEV.P(D5:G5,D10:G10,D15:G15,D20:G20,D25:G25,D30:G30)</f>
        <v>27.112326529207881</v>
      </c>
      <c r="M5">
        <v>0.2</v>
      </c>
      <c r="N5">
        <f t="shared" ref="N5:N33" si="1">AVERAGE(D5:G5)</f>
        <v>42.077500000000001</v>
      </c>
      <c r="P5" s="6">
        <f>_xlfn.STDEV.P(D9:D13)</f>
        <v>0</v>
      </c>
      <c r="Q5">
        <f t="shared" ref="Q5:Q8" si="2">_xlfn.STDEV.P(D5,D10,D15,D20,D25,D30)</f>
        <v>43.883127610607801</v>
      </c>
      <c r="R5" s="6">
        <f>_xlfn.STDEV.P(E9:E13)</f>
        <v>1.2163157484798104</v>
      </c>
      <c r="S5">
        <f t="shared" ref="S5:S8" si="3">_xlfn.STDEV.P(E5,E10,E15,E20,E25,E30)</f>
        <v>14.36705074892626</v>
      </c>
      <c r="T5" s="6">
        <f>_xlfn.STDEV.P(F9:F13)</f>
        <v>3.4897564384925204</v>
      </c>
      <c r="U5">
        <f t="shared" ref="U5:U8" si="4">_xlfn.STDEV.P(F5,F10,F15,F20,F25,F30)</f>
        <v>12.525008316697267</v>
      </c>
      <c r="V5" s="6">
        <f>_xlfn.STDEV.P(G9:G13)</f>
        <v>0.79347337699509302</v>
      </c>
      <c r="W5">
        <f t="shared" ref="W5:W8" si="5">_xlfn.STDEV.P(G5,G10,G15,G20,G25,G30)</f>
        <v>17.239381917252381</v>
      </c>
      <c r="AA5" t="s">
        <v>34</v>
      </c>
      <c r="AB5">
        <f>AVERAGE(Q25,Q61,Q97,Q169,Q205)</f>
        <v>0.13646666666666579</v>
      </c>
      <c r="AC5">
        <f>AVERAGE(S25,S61,S97,S169,S205)</f>
        <v>-0.70733333333333381</v>
      </c>
      <c r="AD5">
        <f>AVERAGE(U25,U61,U97,U169,U205)</f>
        <v>-0.68353333333333421</v>
      </c>
      <c r="AE5">
        <f>AVERAGE(W25,W61,W97,W169,W205)</f>
        <v>-0.68690000000000029</v>
      </c>
      <c r="AH5" t="s">
        <v>29</v>
      </c>
      <c r="AI5">
        <f>_xlfn.STDEV.P(K26,K62,K98,K134,K170,K206,K242)</f>
        <v>4.978253301675478</v>
      </c>
      <c r="AJ5">
        <f>_xlfn.STDEV.P(K12,K48,K84,K120,K156,K192,K228)</f>
        <v>2.2438713080629933</v>
      </c>
      <c r="AK5">
        <f>_xlfn.STDEV.P(K26,K62,K98,K170,K206)</f>
        <v>2.3385823973930937</v>
      </c>
      <c r="AL5">
        <f>_xlfn.STDEV.P(K12,K48,K84,K156,K192)</f>
        <v>0.97371462138065912</v>
      </c>
    </row>
    <row r="6" spans="1:38" x14ac:dyDescent="0.75">
      <c r="A6" s="1">
        <v>2</v>
      </c>
      <c r="B6">
        <v>2</v>
      </c>
      <c r="C6">
        <v>0.45</v>
      </c>
      <c r="D6">
        <v>0</v>
      </c>
      <c r="E6">
        <v>48.97</v>
      </c>
      <c r="F6">
        <v>66.400000000000006</v>
      </c>
      <c r="G6">
        <v>48.2</v>
      </c>
      <c r="I6">
        <f t="shared" si="0"/>
        <v>24.70564042379797</v>
      </c>
      <c r="J6">
        <v>10</v>
      </c>
      <c r="K6">
        <f>_xlfn.STDEV.P(D14:G18)</f>
        <v>16.936331539031688</v>
      </c>
      <c r="L6">
        <f t="shared" ref="L6:L8" si="6">_xlfn.STDEV.P(D6:G6,D11:G11,D16:G16,D21:G21,D26:G26,D31:G31)</f>
        <v>27.422760049819932</v>
      </c>
      <c r="M6">
        <v>0.45</v>
      </c>
      <c r="N6">
        <f t="shared" si="1"/>
        <v>40.892499999999998</v>
      </c>
      <c r="P6" s="6">
        <f>_xlfn.STDEV.P(D14:D18)</f>
        <v>1.7415326583214001</v>
      </c>
      <c r="Q6">
        <f t="shared" si="2"/>
        <v>44.079447371258595</v>
      </c>
      <c r="R6" s="6">
        <f>_xlfn.STDEV.P(E14:E18)</f>
        <v>2.9438749973461875</v>
      </c>
      <c r="S6">
        <f t="shared" si="3"/>
        <v>15.488447038572579</v>
      </c>
      <c r="T6" s="6">
        <f>_xlfn.STDEV.P(F14:F18)</f>
        <v>4.7535250078231428</v>
      </c>
      <c r="U6">
        <f t="shared" si="4"/>
        <v>13.200715468825509</v>
      </c>
      <c r="V6" s="6">
        <f>_xlfn.STDEV.P(G14:G18)</f>
        <v>0.78841613377708109</v>
      </c>
      <c r="W6">
        <f t="shared" si="5"/>
        <v>17.109968504419367</v>
      </c>
      <c r="AI6" s="9" t="s">
        <v>45</v>
      </c>
    </row>
    <row r="7" spans="1:38" x14ac:dyDescent="0.75">
      <c r="A7" s="1">
        <v>3</v>
      </c>
      <c r="B7">
        <v>2</v>
      </c>
      <c r="C7">
        <v>0.65</v>
      </c>
      <c r="D7">
        <v>0</v>
      </c>
      <c r="E7">
        <v>52.73</v>
      </c>
      <c r="F7">
        <v>63</v>
      </c>
      <c r="G7">
        <v>50.3</v>
      </c>
      <c r="I7">
        <f t="shared" si="0"/>
        <v>24.433852924784514</v>
      </c>
      <c r="J7">
        <v>20</v>
      </c>
      <c r="K7">
        <f>_xlfn.STDEV.P(D19:G23)</f>
        <v>17.965535470728319</v>
      </c>
      <c r="L7">
        <f t="shared" si="6"/>
        <v>27.408862842635241</v>
      </c>
      <c r="M7">
        <v>0.65</v>
      </c>
      <c r="N7">
        <f t="shared" si="1"/>
        <v>41.507499999999993</v>
      </c>
      <c r="P7" s="6">
        <f>_xlfn.STDEV.P(D19:D23)</f>
        <v>0.72023329553693849</v>
      </c>
      <c r="Q7">
        <f t="shared" si="2"/>
        <v>44.798800207148403</v>
      </c>
      <c r="R7" s="6">
        <f>_xlfn.STDEV.P(E19:E23)</f>
        <v>1.71976742613645</v>
      </c>
      <c r="S7">
        <f t="shared" si="3"/>
        <v>14.518245704400169</v>
      </c>
      <c r="T7" s="6">
        <f>_xlfn.STDEV.P(F19:F23)</f>
        <v>1.4133647795243816</v>
      </c>
      <c r="U7">
        <f t="shared" si="4"/>
        <v>14.813441718775421</v>
      </c>
      <c r="V7" s="6">
        <f>_xlfn.STDEV.P(G19:G23)</f>
        <v>0.89977775033615937</v>
      </c>
      <c r="W7">
        <f t="shared" si="5"/>
        <v>15.356003169227773</v>
      </c>
      <c r="AA7" t="s">
        <v>46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9" t="s">
        <v>40</v>
      </c>
      <c r="AJ7" s="9" t="s">
        <v>41</v>
      </c>
      <c r="AK7" s="9" t="s">
        <v>42</v>
      </c>
      <c r="AL7" s="9" t="s">
        <v>43</v>
      </c>
    </row>
    <row r="8" spans="1:38" x14ac:dyDescent="0.75">
      <c r="A8" s="1">
        <v>4</v>
      </c>
      <c r="B8">
        <v>2</v>
      </c>
      <c r="C8">
        <v>0.85</v>
      </c>
      <c r="D8">
        <v>0</v>
      </c>
      <c r="E8">
        <v>46.79</v>
      </c>
      <c r="F8">
        <v>57.41</v>
      </c>
      <c r="G8">
        <v>48.6</v>
      </c>
      <c r="I8">
        <f t="shared" si="0"/>
        <v>22.417695019782926</v>
      </c>
      <c r="J8">
        <v>50</v>
      </c>
      <c r="K8">
        <f>_xlfn.STDEV.P(D25:G28)</f>
        <v>3.1201940544619986</v>
      </c>
      <c r="L8">
        <f t="shared" si="6"/>
        <v>27.730391617696867</v>
      </c>
      <c r="M8">
        <v>0.85</v>
      </c>
      <c r="N8" s="15">
        <f t="shared" si="1"/>
        <v>38.199999999999996</v>
      </c>
      <c r="P8" s="6">
        <f>_xlfn.STDEV.P(D24:D28)</f>
        <v>0.81584312217484611</v>
      </c>
      <c r="Q8">
        <f t="shared" si="2"/>
        <v>44.763408698772409</v>
      </c>
      <c r="R8" s="6">
        <f>_xlfn.STDEV.P(E24:E28)</f>
        <v>0.69971422738143685</v>
      </c>
      <c r="S8">
        <f t="shared" si="3"/>
        <v>16.363577186340848</v>
      </c>
      <c r="T8" s="6">
        <f>_xlfn.STDEV.P(F24:F28)</f>
        <v>0.89755222689267145</v>
      </c>
      <c r="U8">
        <f t="shared" si="4"/>
        <v>16.723765940188891</v>
      </c>
      <c r="V8" s="6">
        <f>_xlfn.STDEV.P(G24:G28)</f>
        <v>2.2610670047568258</v>
      </c>
      <c r="W8">
        <f t="shared" si="5"/>
        <v>13.545874730788816</v>
      </c>
      <c r="AH8" t="s">
        <v>44</v>
      </c>
      <c r="AI8">
        <f>AVERAGE(L26,L62,L98,L134,L170,L206,L242)</f>
        <v>-0.23605774582560374</v>
      </c>
      <c r="AJ8">
        <f>AVERAGE(L12,L48,L84,L120,L156,L192,L228)</f>
        <v>0.13924094295659586</v>
      </c>
      <c r="AK8">
        <f>AVERAGE(L26,L62,L98,L170,L206)</f>
        <v>-0.49685357142857234</v>
      </c>
      <c r="AL8">
        <f>AVERAGE(L12,L48,L84,L156,L192)</f>
        <v>0.22926477535429407</v>
      </c>
    </row>
    <row r="9" spans="1:38" x14ac:dyDescent="0.75">
      <c r="A9" s="1">
        <v>5</v>
      </c>
      <c r="B9">
        <v>5</v>
      </c>
      <c r="C9">
        <v>0</v>
      </c>
      <c r="D9">
        <v>0</v>
      </c>
      <c r="E9">
        <v>67.88</v>
      </c>
      <c r="F9">
        <v>65.3</v>
      </c>
      <c r="G9">
        <v>49.9</v>
      </c>
      <c r="I9">
        <f t="shared" si="0"/>
        <v>27.304865866727848</v>
      </c>
      <c r="J9">
        <v>100</v>
      </c>
      <c r="K9">
        <f>_xlfn.STDEV.P(D29:G33)</f>
        <v>7.6487736925601331</v>
      </c>
      <c r="L9">
        <f>AVERAGE((L8-L7), (L7-L6), (L6-L5), (L5-L4))</f>
        <v>0.17279012817236961</v>
      </c>
      <c r="N9">
        <f t="shared" si="1"/>
        <v>45.77</v>
      </c>
      <c r="P9" s="6">
        <f>_xlfn.STDEV.P(D29:D33)</f>
        <v>0.46905863172955192</v>
      </c>
      <c r="R9" s="6">
        <f>_xlfn.STDEV.P(E29:E33)</f>
        <v>0.82559069762201254</v>
      </c>
      <c r="T9" s="6">
        <f>_xlfn.STDEV.P(F29:F33)</f>
        <v>0.64187226143525011</v>
      </c>
      <c r="V9" s="6">
        <f>_xlfn.STDEV.P(G29:G33)</f>
        <v>5.2139374756511989</v>
      </c>
      <c r="AH9" t="s">
        <v>29</v>
      </c>
      <c r="AI9">
        <f>_xlfn.STDEV.P(L26,L62,L98,L134,L170,L206,L242)</f>
        <v>0.56814670671239076</v>
      </c>
      <c r="AJ9">
        <f>_xlfn.STDEV.P(L12,L48,L84,L120,L156,L192,L228)</f>
        <v>0.16793767664135661</v>
      </c>
      <c r="AK9">
        <f>_xlfn.STDEV.P(L26,L62,L98,L170,L206)</f>
        <v>0.32547283713046182</v>
      </c>
      <c r="AL9">
        <f>_xlfn.STDEV.P(L12,L48,L84,L156,L192)</f>
        <v>7.5451661614301571E-2</v>
      </c>
    </row>
    <row r="10" spans="1:38" x14ac:dyDescent="0.75">
      <c r="A10" s="1">
        <v>6</v>
      </c>
      <c r="B10">
        <v>5</v>
      </c>
      <c r="C10">
        <v>0.2</v>
      </c>
      <c r="D10">
        <v>0</v>
      </c>
      <c r="E10">
        <v>67.760000000000005</v>
      </c>
      <c r="F10">
        <v>64.2</v>
      </c>
      <c r="G10">
        <v>49.6</v>
      </c>
      <c r="I10">
        <f t="shared" si="0"/>
        <v>27.074938596421596</v>
      </c>
      <c r="K10">
        <f>AVERAGE(K4:K9)</f>
        <v>16.17105108171307</v>
      </c>
      <c r="N10">
        <f t="shared" si="1"/>
        <v>45.39</v>
      </c>
      <c r="P10" s="6">
        <f>AVERAGE(P4:P9)</f>
        <v>0.62444461796045614</v>
      </c>
      <c r="Q10">
        <f>AVERAGE(Q4:Q8)</f>
        <v>44.289268551016605</v>
      </c>
      <c r="R10" s="6">
        <f>AVERAGE(R4:R9)</f>
        <v>1.5955973510684602</v>
      </c>
      <c r="S10">
        <f>AVERAGE(S4:S8)</f>
        <v>15.107111562097424</v>
      </c>
      <c r="T10" s="6">
        <f>AVERAGE(T4:T9)</f>
        <v>2.5158839098681618</v>
      </c>
      <c r="U10">
        <f>AVERAGE(U4:U8)</f>
        <v>13.852496009421639</v>
      </c>
      <c r="V10" s="6">
        <f>AVERAGE(V4:V9)</f>
        <v>1.7916908530852418</v>
      </c>
      <c r="W10">
        <f>AVERAGE(W4:W8)</f>
        <v>15.880325470713284</v>
      </c>
    </row>
    <row r="11" spans="1:38" x14ac:dyDescent="0.75">
      <c r="A11" s="1">
        <v>7</v>
      </c>
      <c r="B11">
        <v>5</v>
      </c>
      <c r="C11">
        <v>0.45</v>
      </c>
      <c r="D11">
        <v>0</v>
      </c>
      <c r="E11">
        <v>67.319999999999993</v>
      </c>
      <c r="F11">
        <v>61.3</v>
      </c>
      <c r="G11">
        <v>48.2</v>
      </c>
      <c r="I11">
        <f t="shared" si="0"/>
        <v>26.441370520455248</v>
      </c>
      <c r="N11">
        <f t="shared" si="1"/>
        <v>44.204999999999998</v>
      </c>
      <c r="P11" s="6">
        <f>_xlfn.STDEV.P(P4:P9)</f>
        <v>0.59128412721822687</v>
      </c>
      <c r="Q11">
        <f>_xlfn.STDEV.P(Q4:Q8)</f>
        <v>0.40709143709184858</v>
      </c>
      <c r="R11" s="6">
        <f>_xlfn.STDEV.P(R4:R9)</f>
        <v>0.78535072415448903</v>
      </c>
      <c r="S11">
        <f>_xlfn.STDEV.P(S4:S8)</f>
        <v>0.7367467718955133</v>
      </c>
      <c r="T11" s="6">
        <f>_xlfn.STDEV.P(T4:T9)</f>
        <v>1.5924606176396203</v>
      </c>
      <c r="U11">
        <f>_xlfn.STDEV.P(U4:U8)</f>
        <v>1.7197711017142228</v>
      </c>
      <c r="V11" s="6">
        <f>_xlfn.STDEV.P(V4:V9)</f>
        <v>1.6190033622481077</v>
      </c>
      <c r="W11">
        <f>_xlfn.STDEV.P(W4:W8)</f>
        <v>1.3532605275134995</v>
      </c>
    </row>
    <row r="12" spans="1:38" x14ac:dyDescent="0.75">
      <c r="A12" s="1">
        <v>8</v>
      </c>
      <c r="B12">
        <v>5</v>
      </c>
      <c r="C12">
        <v>0.65</v>
      </c>
      <c r="D12">
        <v>0</v>
      </c>
      <c r="E12">
        <v>69.8</v>
      </c>
      <c r="F12">
        <v>60</v>
      </c>
      <c r="G12">
        <v>50.3</v>
      </c>
      <c r="I12">
        <f t="shared" si="0"/>
        <v>26.893900330744138</v>
      </c>
      <c r="K12" cm="1">
        <f t="array" ref="K12">INDEX(LINEST(K4:K9),1)</f>
        <v>-4.4137618852020761</v>
      </c>
      <c r="L12" cm="1">
        <f t="array" ref="L12">INDEX(LINEST(L4:L8),1)</f>
        <v>0.16788573388063166</v>
      </c>
      <c r="N12">
        <f t="shared" si="1"/>
        <v>45.025000000000006</v>
      </c>
      <c r="P12" s="6"/>
      <c r="R12" s="6"/>
      <c r="T12" s="6"/>
      <c r="V12" s="6"/>
    </row>
    <row r="13" spans="1:38" x14ac:dyDescent="0.75">
      <c r="A13" s="1">
        <v>9</v>
      </c>
      <c r="B13">
        <v>5</v>
      </c>
      <c r="C13">
        <v>0.85</v>
      </c>
      <c r="D13">
        <v>0</v>
      </c>
      <c r="E13">
        <v>70.36</v>
      </c>
      <c r="F13">
        <v>55.4</v>
      </c>
      <c r="G13">
        <v>48.6</v>
      </c>
      <c r="I13">
        <f t="shared" si="0"/>
        <v>26.369002635670551</v>
      </c>
      <c r="N13">
        <f t="shared" si="1"/>
        <v>43.589999999999996</v>
      </c>
      <c r="P13" s="6"/>
      <c r="R13" s="6"/>
      <c r="T13" s="6"/>
      <c r="V13" s="6"/>
      <c r="AA13" s="1" t="s">
        <v>1</v>
      </c>
      <c r="AB13" s="1" t="s">
        <v>2</v>
      </c>
      <c r="AC13" s="1" t="s">
        <v>21</v>
      </c>
      <c r="AD13" s="1" t="s">
        <v>22</v>
      </c>
      <c r="AE13" s="1" t="s">
        <v>23</v>
      </c>
      <c r="AF13" s="1" t="s">
        <v>24</v>
      </c>
    </row>
    <row r="14" spans="1:38" x14ac:dyDescent="0.75">
      <c r="A14" s="1">
        <v>10</v>
      </c>
      <c r="B14">
        <v>10</v>
      </c>
      <c r="C14">
        <v>0</v>
      </c>
      <c r="D14">
        <v>91.4</v>
      </c>
      <c r="E14">
        <v>75</v>
      </c>
      <c r="F14">
        <v>91.7</v>
      </c>
      <c r="G14">
        <v>50</v>
      </c>
      <c r="I14">
        <f t="shared" si="0"/>
        <v>17.003290122796813</v>
      </c>
      <c r="N14">
        <f t="shared" si="1"/>
        <v>77.025000000000006</v>
      </c>
      <c r="P14" s="6"/>
      <c r="R14" s="6"/>
      <c r="T14" s="6"/>
      <c r="V14" s="6"/>
      <c r="Z14" s="1">
        <v>0</v>
      </c>
      <c r="AA14">
        <v>2</v>
      </c>
      <c r="AB14">
        <v>0</v>
      </c>
      <c r="AC14">
        <f>AVERAGE(D4,D40,D76,D112,D148,D184,D220)</f>
        <v>54.824285714285715</v>
      </c>
      <c r="AD14">
        <f t="shared" ref="AD14:AE29" si="8">AVERAGE(E4,E40,E76,E112,E148,E184,E220)</f>
        <v>58.64142857142857</v>
      </c>
      <c r="AE14">
        <f t="shared" si="8"/>
        <v>61.657142857142851</v>
      </c>
      <c r="AF14">
        <f>AVERAGE(G4,G40,G76,G112,G148,G184)</f>
        <v>8.3166666666666664</v>
      </c>
    </row>
    <row r="15" spans="1:38" x14ac:dyDescent="0.75">
      <c r="A15" s="1">
        <v>11</v>
      </c>
      <c r="B15">
        <v>10</v>
      </c>
      <c r="C15">
        <v>0.2</v>
      </c>
      <c r="D15">
        <v>90.4</v>
      </c>
      <c r="E15">
        <v>77.099999999999994</v>
      </c>
      <c r="F15">
        <v>91.7</v>
      </c>
      <c r="G15">
        <v>49.7</v>
      </c>
      <c r="I15">
        <f t="shared" si="0"/>
        <v>16.887476868970104</v>
      </c>
      <c r="J15" s="2"/>
      <c r="K15" t="s">
        <v>26</v>
      </c>
      <c r="L15" t="s">
        <v>27</v>
      </c>
      <c r="N15">
        <f t="shared" si="1"/>
        <v>77.224999999999994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1">
        <v>1</v>
      </c>
      <c r="AA15">
        <v>2</v>
      </c>
      <c r="AB15">
        <v>0.2</v>
      </c>
      <c r="AC15">
        <f t="shared" ref="AC15:AE30" si="9">AVERAGE(D5,D41,D77,D113,D149,D185,D221)</f>
        <v>55.151428571428575</v>
      </c>
      <c r="AD15">
        <f t="shared" si="8"/>
        <v>57.585714285714282</v>
      </c>
      <c r="AE15">
        <f t="shared" si="8"/>
        <v>56.624285714285712</v>
      </c>
      <c r="AF15">
        <f t="shared" ref="AF15:AF28" si="10">AVERAGE(G5,G41,G77,G113,G149,G185)</f>
        <v>8.2666666666666675</v>
      </c>
    </row>
    <row r="16" spans="1:38" x14ac:dyDescent="0.75">
      <c r="A16" s="1">
        <v>12</v>
      </c>
      <c r="B16">
        <v>10</v>
      </c>
      <c r="C16">
        <v>0.45</v>
      </c>
      <c r="D16">
        <v>91.21</v>
      </c>
      <c r="E16">
        <v>78.900000000000006</v>
      </c>
      <c r="F16">
        <v>89.2</v>
      </c>
      <c r="G16">
        <v>48.3</v>
      </c>
      <c r="I16">
        <f t="shared" si="0"/>
        <v>17.161192229853945</v>
      </c>
      <c r="J16">
        <v>2</v>
      </c>
      <c r="K16">
        <f>AVERAGE(D4:G8)</f>
        <v>41.017499999999998</v>
      </c>
      <c r="L16">
        <f>AVERAGE(D4:G4,D9:G9,D14:G14,D19:G19,D24:G24,D29:G29)</f>
        <v>71.127500000000012</v>
      </c>
      <c r="M16">
        <v>0</v>
      </c>
      <c r="N16">
        <f t="shared" si="1"/>
        <v>76.902500000000003</v>
      </c>
      <c r="P16" s="6">
        <f>AVERAGE(D4:D8)</f>
        <v>0</v>
      </c>
      <c r="Q16">
        <f>AVERAGE(D4,D9,D14,D19,D24,D29)</f>
        <v>62.1</v>
      </c>
      <c r="R16" s="6">
        <f>AVERAGE(E4:E8)</f>
        <v>50.347999999999999</v>
      </c>
      <c r="S16">
        <f>AVERAGE(E4,E9,E14,E19,E24,E29)</f>
        <v>77.353333333333339</v>
      </c>
      <c r="T16" s="6">
        <f>AVERAGE(F4:F8)</f>
        <v>64.402000000000001</v>
      </c>
      <c r="U16">
        <f>AVERAGE(F4,F9,F14,F19,F24,F29)</f>
        <v>83.65</v>
      </c>
      <c r="V16" s="6">
        <f>AVERAGE(G4:G8)</f>
        <v>49.32</v>
      </c>
      <c r="W16">
        <f>AVERAGE(G4,G9,G14,G19,G24,G29)</f>
        <v>61.406666666666666</v>
      </c>
      <c r="Z16" s="1">
        <v>2</v>
      </c>
      <c r="AA16">
        <v>2</v>
      </c>
      <c r="AB16">
        <v>0.45</v>
      </c>
      <c r="AC16">
        <f t="shared" si="9"/>
        <v>55.59571428571428</v>
      </c>
      <c r="AD16">
        <f t="shared" si="8"/>
        <v>55.578571428571422</v>
      </c>
      <c r="AE16">
        <f t="shared" si="8"/>
        <v>58.884285714285717</v>
      </c>
      <c r="AF16">
        <f t="shared" si="10"/>
        <v>8.0333333333333332</v>
      </c>
    </row>
    <row r="17" spans="1:32" x14ac:dyDescent="0.75">
      <c r="A17" s="1">
        <v>13</v>
      </c>
      <c r="B17">
        <v>10</v>
      </c>
      <c r="C17">
        <v>0.65</v>
      </c>
      <c r="D17">
        <v>93.9</v>
      </c>
      <c r="E17">
        <v>78.8</v>
      </c>
      <c r="F17">
        <v>85.9</v>
      </c>
      <c r="G17">
        <v>50.3</v>
      </c>
      <c r="I17">
        <f t="shared" si="0"/>
        <v>16.437362166722476</v>
      </c>
      <c r="J17">
        <v>5</v>
      </c>
      <c r="K17">
        <f>AVERAGE(D9:G13)</f>
        <v>44.795999999999999</v>
      </c>
      <c r="L17">
        <f t="shared" ref="L17:L20" si="11">AVERAGE(D5:G5,D10:G10,D15:G15,D20:G20,D25:G25,D30:G30)</f>
        <v>71.067916666666676</v>
      </c>
      <c r="M17">
        <v>0.2</v>
      </c>
      <c r="N17">
        <f t="shared" si="1"/>
        <v>77.225000000000009</v>
      </c>
      <c r="P17" s="6">
        <f>AVERAGE(D9:D13)</f>
        <v>0</v>
      </c>
      <c r="Q17">
        <f t="shared" ref="Q17:Q20" si="12">AVERAGE(D5,D10,D15,D20,D25,D30)</f>
        <v>62.033333333333339</v>
      </c>
      <c r="R17" s="6">
        <f>AVERAGE(E9:E13)</f>
        <v>68.623999999999995</v>
      </c>
      <c r="S17">
        <f t="shared" ref="S17:S20" si="13">AVERAGE(E5,E10,E15,E20,E25,E30)</f>
        <v>77.211666666666659</v>
      </c>
      <c r="T17" s="6">
        <f>AVERAGE(F9:F13)</f>
        <v>61.239999999999995</v>
      </c>
      <c r="U17">
        <f t="shared" ref="U17:U20" si="14">AVERAGE(F5,F10,F15,F20,F25,F30)</f>
        <v>83.249999999999986</v>
      </c>
      <c r="V17" s="6">
        <f>AVERAGE(G9:G13)</f>
        <v>49.32</v>
      </c>
      <c r="W17">
        <f t="shared" ref="W17:W20" si="15">AVERAGE(G5,G10,G15,G20,G25,G30)</f>
        <v>61.776666666666671</v>
      </c>
      <c r="Z17" s="1">
        <v>3</v>
      </c>
      <c r="AA17">
        <v>2</v>
      </c>
      <c r="AB17">
        <v>0.65</v>
      </c>
      <c r="AC17">
        <f t="shared" si="9"/>
        <v>57.377142857142864</v>
      </c>
      <c r="AD17">
        <f t="shared" si="8"/>
        <v>54.372857142857143</v>
      </c>
      <c r="AE17">
        <f t="shared" si="8"/>
        <v>53.221428571428568</v>
      </c>
      <c r="AF17">
        <f t="shared" si="10"/>
        <v>8.3833333333333329</v>
      </c>
    </row>
    <row r="18" spans="1:32" x14ac:dyDescent="0.75">
      <c r="A18" s="1">
        <v>14</v>
      </c>
      <c r="B18">
        <v>10</v>
      </c>
      <c r="C18">
        <v>0.85</v>
      </c>
      <c r="D18">
        <v>94.95</v>
      </c>
      <c r="E18">
        <v>83.9</v>
      </c>
      <c r="F18">
        <v>79</v>
      </c>
      <c r="G18">
        <v>48.6</v>
      </c>
      <c r="I18">
        <f t="shared" si="0"/>
        <v>17.173903713192257</v>
      </c>
      <c r="J18">
        <v>10</v>
      </c>
      <c r="K18">
        <f>AVERAGE(D14:G18)</f>
        <v>76.998000000000019</v>
      </c>
      <c r="L18">
        <f t="shared" si="11"/>
        <v>70.537500000000009</v>
      </c>
      <c r="M18">
        <v>0.45</v>
      </c>
      <c r="N18">
        <f t="shared" si="1"/>
        <v>76.612500000000011</v>
      </c>
      <c r="P18" s="6">
        <f>AVERAGE(D14:D18)</f>
        <v>92.371999999999986</v>
      </c>
      <c r="Q18">
        <f t="shared" si="12"/>
        <v>62.318333333333328</v>
      </c>
      <c r="R18" s="6">
        <f>AVERAGE(E14:E18)</f>
        <v>78.740000000000009</v>
      </c>
      <c r="S18">
        <f t="shared" si="13"/>
        <v>77.265000000000001</v>
      </c>
      <c r="T18" s="6">
        <f>AVERAGE(F14:F18)</f>
        <v>87.5</v>
      </c>
      <c r="U18">
        <f t="shared" si="14"/>
        <v>82.333333333333329</v>
      </c>
      <c r="V18" s="6">
        <f>AVERAGE(G14:G18)</f>
        <v>49.38</v>
      </c>
      <c r="W18">
        <f t="shared" si="15"/>
        <v>60.233333333333327</v>
      </c>
      <c r="Z18" s="1">
        <v>4</v>
      </c>
      <c r="AA18">
        <v>2</v>
      </c>
      <c r="AB18">
        <v>0.85</v>
      </c>
      <c r="AC18">
        <f t="shared" si="9"/>
        <v>55.652857142857144</v>
      </c>
      <c r="AD18">
        <f t="shared" si="8"/>
        <v>49.698571428571427</v>
      </c>
      <c r="AE18">
        <f t="shared" si="8"/>
        <v>54.571428571428569</v>
      </c>
      <c r="AF18">
        <f t="shared" si="10"/>
        <v>8.1</v>
      </c>
    </row>
    <row r="19" spans="1:32" x14ac:dyDescent="0.75">
      <c r="A19" s="1">
        <v>15</v>
      </c>
      <c r="B19">
        <v>20</v>
      </c>
      <c r="C19">
        <v>0</v>
      </c>
      <c r="D19">
        <v>93.6</v>
      </c>
      <c r="E19">
        <v>82.6</v>
      </c>
      <c r="F19">
        <v>91</v>
      </c>
      <c r="G19">
        <v>50.3</v>
      </c>
      <c r="I19">
        <f t="shared" si="0"/>
        <v>17.27170735625171</v>
      </c>
      <c r="J19">
        <v>20</v>
      </c>
      <c r="K19">
        <f>AVERAGE(D19:G23)</f>
        <v>79.184500000000014</v>
      </c>
      <c r="L19">
        <f t="shared" si="11"/>
        <v>71.079583333333332</v>
      </c>
      <c r="M19">
        <v>0.65</v>
      </c>
      <c r="N19">
        <f t="shared" si="1"/>
        <v>79.375</v>
      </c>
      <c r="P19" s="6">
        <f>AVERAGE(D19:D23)</f>
        <v>94.277999999999992</v>
      </c>
      <c r="Q19">
        <f t="shared" si="12"/>
        <v>63.35</v>
      </c>
      <c r="R19" s="6">
        <f>AVERAGE(E19:E23)</f>
        <v>80.52</v>
      </c>
      <c r="S19">
        <f t="shared" si="13"/>
        <v>78.105000000000004</v>
      </c>
      <c r="T19" s="6">
        <f>AVERAGE(F19:F23)</f>
        <v>92.419999999999987</v>
      </c>
      <c r="U19">
        <f t="shared" si="14"/>
        <v>81.983333333333334</v>
      </c>
      <c r="V19" s="6">
        <f>AVERAGE(G19:G23)</f>
        <v>49.519999999999996</v>
      </c>
      <c r="W19">
        <f t="shared" si="15"/>
        <v>60.879999999999995</v>
      </c>
      <c r="Z19" s="1">
        <v>5</v>
      </c>
      <c r="AA19">
        <v>5</v>
      </c>
      <c r="AB19">
        <v>0</v>
      </c>
      <c r="AC19">
        <f t="shared" si="9"/>
        <v>59.967142857142854</v>
      </c>
      <c r="AD19">
        <f t="shared" si="8"/>
        <v>71.767142857142858</v>
      </c>
      <c r="AE19">
        <f t="shared" si="8"/>
        <v>65.815714285714293</v>
      </c>
      <c r="AF19">
        <f t="shared" si="10"/>
        <v>51.616666666666667</v>
      </c>
    </row>
    <row r="20" spans="1:32" x14ac:dyDescent="0.75">
      <c r="A20" s="1">
        <v>16</v>
      </c>
      <c r="B20">
        <v>20</v>
      </c>
      <c r="C20">
        <v>0.2</v>
      </c>
      <c r="D20">
        <v>93.4</v>
      </c>
      <c r="E20">
        <v>81.2</v>
      </c>
      <c r="F20">
        <v>90.9</v>
      </c>
      <c r="G20">
        <v>49.9</v>
      </c>
      <c r="I20">
        <f t="shared" si="0"/>
        <v>17.324332598977701</v>
      </c>
      <c r="J20">
        <v>50</v>
      </c>
      <c r="K20">
        <f>AVERAGE(D24:G28)</f>
        <v>92.09650000000002</v>
      </c>
      <c r="L20">
        <f t="shared" si="11"/>
        <v>69.498750000000015</v>
      </c>
      <c r="M20">
        <v>0.85</v>
      </c>
      <c r="N20">
        <f t="shared" si="1"/>
        <v>78.849999999999994</v>
      </c>
      <c r="P20" s="6">
        <f>AVERAGE(D24:D28)</f>
        <v>94.179999999999993</v>
      </c>
      <c r="Q20">
        <f t="shared" si="12"/>
        <v>63.305</v>
      </c>
      <c r="R20" s="6">
        <f>AVERAGE(E24:E28)</f>
        <v>93.679999999999993</v>
      </c>
      <c r="S20">
        <f t="shared" si="13"/>
        <v>78.174999999999997</v>
      </c>
      <c r="T20" s="6">
        <f>AVERAGE(F24:F28)</f>
        <v>93.22</v>
      </c>
      <c r="U20">
        <f t="shared" si="14"/>
        <v>78.851666666666674</v>
      </c>
      <c r="V20" s="6">
        <f>AVERAGE(G24:G28)</f>
        <v>87.306000000000012</v>
      </c>
      <c r="W20">
        <f t="shared" si="15"/>
        <v>57.663333333333327</v>
      </c>
      <c r="Z20" s="1">
        <v>6</v>
      </c>
      <c r="AA20">
        <v>5</v>
      </c>
      <c r="AB20">
        <v>0.2</v>
      </c>
      <c r="AC20">
        <f t="shared" si="9"/>
        <v>61.287142857142854</v>
      </c>
      <c r="AD20">
        <f t="shared" si="8"/>
        <v>69.562857142857141</v>
      </c>
      <c r="AE20">
        <f t="shared" si="8"/>
        <v>72.689999999999984</v>
      </c>
      <c r="AF20">
        <f t="shared" si="10"/>
        <v>52.693333333333328</v>
      </c>
    </row>
    <row r="21" spans="1:32" x14ac:dyDescent="0.75">
      <c r="A21" s="1">
        <v>17</v>
      </c>
      <c r="B21">
        <v>20</v>
      </c>
      <c r="C21">
        <v>0.45</v>
      </c>
      <c r="D21">
        <v>94.2</v>
      </c>
      <c r="E21">
        <v>81.7</v>
      </c>
      <c r="F21">
        <v>92.1</v>
      </c>
      <c r="G21">
        <v>48.3</v>
      </c>
      <c r="I21">
        <f t="shared" si="0"/>
        <v>18.387546736854276</v>
      </c>
      <c r="J21">
        <v>100</v>
      </c>
      <c r="K21">
        <f>AVERAGE(D29:G33)</f>
        <v>89.881</v>
      </c>
      <c r="L21">
        <f>AVERAGE((L20-L19), (L19-L18), (L18-L17), (L17-L16))</f>
        <v>-0.40718749999999915</v>
      </c>
      <c r="N21">
        <f t="shared" si="1"/>
        <v>79.075000000000003</v>
      </c>
      <c r="P21" s="6">
        <f>AVERAGE(D29:D33)</f>
        <v>94.897999999999996</v>
      </c>
      <c r="R21" s="6">
        <f>AVERAGE(E29:E33)</f>
        <v>93.820000000000007</v>
      </c>
      <c r="T21" s="6">
        <f>AVERAGE(F29:F33)</f>
        <v>93.3</v>
      </c>
      <c r="V21" s="6">
        <f>AVERAGE(G29:G33)</f>
        <v>77.506</v>
      </c>
      <c r="Z21" s="1">
        <v>7</v>
      </c>
      <c r="AA21">
        <v>5</v>
      </c>
      <c r="AB21">
        <v>0.45</v>
      </c>
      <c r="AC21">
        <f t="shared" si="9"/>
        <v>58.057142857142864</v>
      </c>
      <c r="AD21">
        <f t="shared" si="8"/>
        <v>69.162857142857135</v>
      </c>
      <c r="AE21">
        <f t="shared" si="8"/>
        <v>68.368571428571414</v>
      </c>
      <c r="AF21">
        <f t="shared" si="10"/>
        <v>51.408333333333331</v>
      </c>
    </row>
    <row r="22" spans="1:32" x14ac:dyDescent="0.75">
      <c r="A22" s="1">
        <v>18</v>
      </c>
      <c r="B22">
        <v>20</v>
      </c>
      <c r="C22">
        <v>0.65</v>
      </c>
      <c r="D22">
        <v>95.2</v>
      </c>
      <c r="E22">
        <v>77.900000000000006</v>
      </c>
      <c r="F22">
        <v>94.4</v>
      </c>
      <c r="G22">
        <v>50.5</v>
      </c>
      <c r="I22">
        <f t="shared" si="0"/>
        <v>18.111184389763149</v>
      </c>
      <c r="K22">
        <f>AVERAGE(K16:K21)</f>
        <v>70.662250000000014</v>
      </c>
      <c r="N22">
        <f t="shared" si="1"/>
        <v>79.5</v>
      </c>
      <c r="P22" s="6">
        <f>AVERAGE(P16:P21)</f>
        <v>62.621333333333325</v>
      </c>
      <c r="Q22">
        <f>AVERAGE(Q16:Q20)</f>
        <v>62.621333333333325</v>
      </c>
      <c r="R22" s="6">
        <f>AVERAGE(R16:R21)</f>
        <v>77.622</v>
      </c>
      <c r="S22">
        <f>AVERAGE(S16:S20)</f>
        <v>77.622</v>
      </c>
      <c r="T22" s="6">
        <f>AVERAGE(T16:T21)</f>
        <v>82.01366666666668</v>
      </c>
      <c r="U22">
        <f>AVERAGE(U16:U20)</f>
        <v>82.013666666666666</v>
      </c>
      <c r="V22" s="6">
        <f>AVERAGE(V16:V21)</f>
        <v>60.391999999999996</v>
      </c>
      <c r="W22">
        <f>AVERAGE(W16:W20)</f>
        <v>60.391999999999996</v>
      </c>
      <c r="Z22" s="1">
        <v>8</v>
      </c>
      <c r="AA22">
        <v>5</v>
      </c>
      <c r="AB22">
        <v>0.65</v>
      </c>
      <c r="AC22">
        <f t="shared" si="9"/>
        <v>61.505714285714284</v>
      </c>
      <c r="AD22">
        <f t="shared" si="8"/>
        <v>69.07714285714286</v>
      </c>
      <c r="AE22">
        <f t="shared" si="8"/>
        <v>69.142857142857139</v>
      </c>
      <c r="AF22">
        <f t="shared" si="10"/>
        <v>52.985000000000007</v>
      </c>
    </row>
    <row r="23" spans="1:32" x14ac:dyDescent="0.75">
      <c r="A23" s="1">
        <v>19</v>
      </c>
      <c r="B23">
        <v>20</v>
      </c>
      <c r="C23">
        <v>0.85</v>
      </c>
      <c r="D23">
        <v>94.99</v>
      </c>
      <c r="E23">
        <v>79.2</v>
      </c>
      <c r="F23">
        <v>93.7</v>
      </c>
      <c r="G23">
        <v>48.6</v>
      </c>
      <c r="I23">
        <f t="shared" si="0"/>
        <v>18.680939985718037</v>
      </c>
      <c r="N23">
        <f t="shared" si="1"/>
        <v>79.122500000000002</v>
      </c>
      <c r="P23" s="6">
        <f>_xlfn.STDEV.P(P16:P21)</f>
        <v>44.286646108681062</v>
      </c>
      <c r="Q23">
        <f>_xlfn.STDEV.P(Q16:Q20)</f>
        <v>0.58441366627871805</v>
      </c>
      <c r="R23" s="6">
        <f>_xlfn.STDEV.P(R16:R21)</f>
        <v>15.026188117195064</v>
      </c>
      <c r="S23">
        <f>_xlfn.STDEV.P(S16:S20)</f>
        <v>0.42593478895770559</v>
      </c>
      <c r="T23" s="6">
        <f>_xlfn.STDEV.P(T16:T21)</f>
        <v>13.742093989717167</v>
      </c>
      <c r="U23">
        <f>_xlfn.STDEV.P(U16:U20)</f>
        <v>1.6915943826921225</v>
      </c>
      <c r="V23" s="6">
        <f>_xlfn.STDEV.P(V16:V21)</f>
        <v>15.821374192317597</v>
      </c>
      <c r="W23">
        <f>_xlfn.STDEV.P(W16:W20)</f>
        <v>1.4598486984007044</v>
      </c>
      <c r="Z23" s="1">
        <v>9</v>
      </c>
      <c r="AA23">
        <v>5</v>
      </c>
      <c r="AB23">
        <v>0.85</v>
      </c>
      <c r="AC23">
        <f t="shared" si="9"/>
        <v>57.540000000000006</v>
      </c>
      <c r="AD23">
        <f t="shared" si="8"/>
        <v>67.058571428571426</v>
      </c>
      <c r="AE23">
        <f t="shared" si="8"/>
        <v>69.158571428571435</v>
      </c>
      <c r="AF23">
        <f t="shared" si="10"/>
        <v>52.941666666666663</v>
      </c>
    </row>
    <row r="24" spans="1:32" x14ac:dyDescent="0.75">
      <c r="A24" s="1">
        <v>20</v>
      </c>
      <c r="B24">
        <v>50</v>
      </c>
      <c r="C24">
        <v>0</v>
      </c>
      <c r="D24">
        <v>93</v>
      </c>
      <c r="E24">
        <v>93.3</v>
      </c>
      <c r="F24">
        <v>92.4</v>
      </c>
      <c r="G24">
        <v>86.45</v>
      </c>
      <c r="I24">
        <f t="shared" si="0"/>
        <v>2.8116665431732821</v>
      </c>
      <c r="N24">
        <f t="shared" si="1"/>
        <v>91.287500000000009</v>
      </c>
      <c r="P24" s="6"/>
      <c r="R24" s="6"/>
      <c r="T24" s="6"/>
      <c r="V24" s="6"/>
      <c r="Z24" s="1">
        <v>10</v>
      </c>
      <c r="AA24">
        <v>10</v>
      </c>
      <c r="AB24">
        <v>0</v>
      </c>
      <c r="AC24">
        <f t="shared" si="9"/>
        <v>75.875714285714281</v>
      </c>
      <c r="AD24">
        <f t="shared" si="8"/>
        <v>83.151428571428582</v>
      </c>
      <c r="AE24">
        <f t="shared" si="8"/>
        <v>75.584285714285713</v>
      </c>
      <c r="AF24">
        <f t="shared" si="10"/>
        <v>65.984999999999999</v>
      </c>
    </row>
    <row r="25" spans="1:32" x14ac:dyDescent="0.75">
      <c r="A25" s="1">
        <v>21</v>
      </c>
      <c r="B25">
        <v>50</v>
      </c>
      <c r="C25">
        <v>0.2</v>
      </c>
      <c r="D25">
        <v>93.9</v>
      </c>
      <c r="E25">
        <v>92.7</v>
      </c>
      <c r="F25">
        <v>92.7</v>
      </c>
      <c r="G25">
        <v>89.99</v>
      </c>
      <c r="I25">
        <f t="shared" si="0"/>
        <v>1.4330103802834129</v>
      </c>
      <c r="N25">
        <f t="shared" si="1"/>
        <v>92.322500000000005</v>
      </c>
      <c r="P25" s="6" cm="1">
        <f t="array" ref="P25">INDEX(LINEST(P16:P21), 1)</f>
        <v>21.683885714285715</v>
      </c>
      <c r="Q25" s="6" cm="1">
        <f t="array" ref="Q25">INDEX(LINEST(Q16:Q20), 1)</f>
        <v>0.37266666666666592</v>
      </c>
      <c r="R25" s="6" cm="1">
        <f t="array" ref="R25">INDEX(LINEST(R16:R21), 1)</f>
        <v>8.4088000000000029</v>
      </c>
      <c r="S25" s="6" cm="1">
        <f t="array" ref="S25">INDEX(LINEST(S16:S20), 1)</f>
        <v>0.25366666666666604</v>
      </c>
      <c r="T25" s="6" cm="1">
        <f t="array" ref="T25">INDEX(LINEST(T16:T21), 1)</f>
        <v>7.0100000000000016</v>
      </c>
      <c r="U25" s="6" cm="1">
        <f t="array" ref="U25">INDEX(LINEST(U16:U20), 1)</f>
        <v>-1.0863333333333312</v>
      </c>
      <c r="V25" s="6" cm="1">
        <f t="array" ref="V25">INDEX(LINEST(V16:V20), 1)</f>
        <v>7.6171999999999995</v>
      </c>
      <c r="W25" s="6" cm="1">
        <f t="array" ref="W25">INDEX(LINEST(W16:W20), 1)</f>
        <v>-0.83833333333333515</v>
      </c>
      <c r="Z25" s="1">
        <v>11</v>
      </c>
      <c r="AA25">
        <v>10</v>
      </c>
      <c r="AB25">
        <v>0.2</v>
      </c>
      <c r="AC25">
        <f t="shared" si="9"/>
        <v>75.881428571428586</v>
      </c>
      <c r="AD25">
        <f t="shared" si="8"/>
        <v>83.498571428571424</v>
      </c>
      <c r="AE25">
        <f t="shared" si="8"/>
        <v>72.928571428571431</v>
      </c>
      <c r="AF25">
        <f t="shared" si="10"/>
        <v>66.593333333333334</v>
      </c>
    </row>
    <row r="26" spans="1:32" x14ac:dyDescent="0.75">
      <c r="A26" s="1">
        <v>22</v>
      </c>
      <c r="B26">
        <v>50</v>
      </c>
      <c r="C26">
        <v>0.45</v>
      </c>
      <c r="D26">
        <v>93.8</v>
      </c>
      <c r="E26">
        <v>93.5</v>
      </c>
      <c r="F26">
        <v>92.4</v>
      </c>
      <c r="G26">
        <v>88.28</v>
      </c>
      <c r="I26">
        <f t="shared" si="0"/>
        <v>2.2072777351298583</v>
      </c>
      <c r="K26" cm="1">
        <f t="array" ref="K26">INDEX(LINEST(K16:K21),1)</f>
        <v>11.097300000000004</v>
      </c>
      <c r="L26" cm="1">
        <f t="array" ref="L26">INDEX(LINEST(L16:L20),1)</f>
        <v>-0.32458333333333356</v>
      </c>
      <c r="N26">
        <f t="shared" si="1"/>
        <v>91.995000000000005</v>
      </c>
      <c r="Z26" s="1">
        <v>12</v>
      </c>
      <c r="AA26">
        <v>10</v>
      </c>
      <c r="AB26">
        <v>0.45</v>
      </c>
      <c r="AC26">
        <f t="shared" si="9"/>
        <v>78.434285714285707</v>
      </c>
      <c r="AD26">
        <f t="shared" si="8"/>
        <v>84.252857142857152</v>
      </c>
      <c r="AE26">
        <f t="shared" si="8"/>
        <v>74.528571428571439</v>
      </c>
      <c r="AF26">
        <f t="shared" si="10"/>
        <v>65.51166666666667</v>
      </c>
    </row>
    <row r="27" spans="1:32" x14ac:dyDescent="0.75">
      <c r="A27" s="1">
        <v>23</v>
      </c>
      <c r="B27">
        <v>50</v>
      </c>
      <c r="C27">
        <v>0.65</v>
      </c>
      <c r="D27">
        <v>95.2</v>
      </c>
      <c r="E27">
        <v>94.2</v>
      </c>
      <c r="F27">
        <v>94.1</v>
      </c>
      <c r="G27">
        <v>88.43</v>
      </c>
      <c r="I27">
        <f t="shared" si="0"/>
        <v>2.6633472830256264</v>
      </c>
      <c r="N27">
        <f t="shared" si="1"/>
        <v>92.982500000000002</v>
      </c>
      <c r="Z27" s="1">
        <v>13</v>
      </c>
      <c r="AA27">
        <v>10</v>
      </c>
      <c r="AB27">
        <v>0.65</v>
      </c>
      <c r="AC27">
        <f t="shared" si="9"/>
        <v>79.182857142857145</v>
      </c>
      <c r="AD27">
        <f t="shared" si="8"/>
        <v>83.235714285714266</v>
      </c>
      <c r="AE27">
        <f t="shared" si="8"/>
        <v>69.745714285714286</v>
      </c>
      <c r="AF27">
        <f t="shared" si="10"/>
        <v>64.284999999999997</v>
      </c>
    </row>
    <row r="28" spans="1:32" x14ac:dyDescent="0.75">
      <c r="A28" s="1">
        <v>24</v>
      </c>
      <c r="B28">
        <v>50</v>
      </c>
      <c r="C28">
        <v>0.85</v>
      </c>
      <c r="D28">
        <v>95</v>
      </c>
      <c r="E28">
        <v>94.7</v>
      </c>
      <c r="F28">
        <v>94.5</v>
      </c>
      <c r="G28">
        <v>83.38</v>
      </c>
      <c r="I28">
        <f t="shared" si="0"/>
        <v>4.9193571734526476</v>
      </c>
      <c r="N28">
        <f t="shared" si="1"/>
        <v>91.894999999999996</v>
      </c>
      <c r="Z28" s="1">
        <v>14</v>
      </c>
      <c r="AA28">
        <v>10</v>
      </c>
      <c r="AB28">
        <v>0.85</v>
      </c>
      <c r="AC28">
        <f t="shared" si="9"/>
        <v>78.134285714285724</v>
      </c>
      <c r="AD28">
        <f t="shared" si="8"/>
        <v>84.241428571428557</v>
      </c>
      <c r="AE28">
        <f t="shared" si="8"/>
        <v>68.17</v>
      </c>
      <c r="AF28">
        <f t="shared" si="10"/>
        <v>61.04666666666666</v>
      </c>
    </row>
    <row r="29" spans="1:32" x14ac:dyDescent="0.75">
      <c r="A29" s="1">
        <v>25</v>
      </c>
      <c r="B29">
        <v>100</v>
      </c>
      <c r="C29">
        <v>0</v>
      </c>
      <c r="D29">
        <v>94.6</v>
      </c>
      <c r="E29">
        <v>93.8</v>
      </c>
      <c r="F29">
        <v>93.3</v>
      </c>
      <c r="G29">
        <v>81.89</v>
      </c>
      <c r="I29">
        <f t="shared" si="0"/>
        <v>5.221112788477182</v>
      </c>
      <c r="N29">
        <f t="shared" si="1"/>
        <v>90.897499999999994</v>
      </c>
      <c r="Z29" s="1">
        <v>15</v>
      </c>
      <c r="AA29">
        <v>20</v>
      </c>
      <c r="AB29">
        <v>0</v>
      </c>
      <c r="AC29">
        <f t="shared" si="9"/>
        <v>86.865714285714304</v>
      </c>
      <c r="AD29">
        <f t="shared" si="8"/>
        <v>82.298571428571435</v>
      </c>
      <c r="AE29">
        <f t="shared" si="8"/>
        <v>75.102857142857133</v>
      </c>
      <c r="AF29">
        <f>AVERAGE(G19,G55,G91,G127)</f>
        <v>70.125</v>
      </c>
    </row>
    <row r="30" spans="1:32" x14ac:dyDescent="0.75">
      <c r="A30" s="1">
        <v>26</v>
      </c>
      <c r="B30">
        <v>100</v>
      </c>
      <c r="C30">
        <v>0.2</v>
      </c>
      <c r="D30">
        <v>94.5</v>
      </c>
      <c r="E30">
        <v>92.8</v>
      </c>
      <c r="F30">
        <v>93</v>
      </c>
      <c r="G30">
        <v>81.87</v>
      </c>
      <c r="I30">
        <f t="shared" si="0"/>
        <v>5.0499919554391353</v>
      </c>
      <c r="N30">
        <f t="shared" si="1"/>
        <v>90.542500000000004</v>
      </c>
      <c r="Z30" s="1">
        <v>16</v>
      </c>
      <c r="AA30">
        <v>20</v>
      </c>
      <c r="AB30">
        <v>0.2</v>
      </c>
      <c r="AC30">
        <f t="shared" si="9"/>
        <v>82.62</v>
      </c>
      <c r="AD30">
        <f t="shared" si="9"/>
        <v>86.578571428571436</v>
      </c>
      <c r="AE30">
        <f t="shared" si="9"/>
        <v>75.987142857142857</v>
      </c>
      <c r="AF30">
        <f t="shared" ref="AF30:AF43" si="16">AVERAGE(G20,G56,G92,G128)</f>
        <v>71.7</v>
      </c>
    </row>
    <row r="31" spans="1:32" x14ac:dyDescent="0.75">
      <c r="A31" s="1">
        <v>27</v>
      </c>
      <c r="B31">
        <v>100</v>
      </c>
      <c r="C31">
        <v>0.45</v>
      </c>
      <c r="D31">
        <v>94.7</v>
      </c>
      <c r="E31">
        <v>93.2</v>
      </c>
      <c r="F31">
        <v>92.6</v>
      </c>
      <c r="G31">
        <v>80.12</v>
      </c>
      <c r="I31">
        <f t="shared" si="0"/>
        <v>5.8439776693618519</v>
      </c>
      <c r="N31">
        <f t="shared" si="1"/>
        <v>90.155000000000001</v>
      </c>
      <c r="Z31" s="1">
        <v>17</v>
      </c>
      <c r="AA31">
        <v>20</v>
      </c>
      <c r="AB31">
        <v>0.45</v>
      </c>
      <c r="AC31">
        <f t="shared" ref="AC31:AD33" si="17">AVERAGE(D21,D57,D93,D129,D165,D201,D237)</f>
        <v>84.248571428571424</v>
      </c>
      <c r="AD31">
        <f t="shared" si="17"/>
        <v>81.894285714285729</v>
      </c>
      <c r="AE31">
        <f>AVERAGE(F21,F57,F93,F129,F165,F201)</f>
        <v>89.29</v>
      </c>
      <c r="AF31">
        <f t="shared" si="16"/>
        <v>70.75</v>
      </c>
    </row>
    <row r="32" spans="1:32" x14ac:dyDescent="0.75">
      <c r="A32" s="1">
        <v>28</v>
      </c>
      <c r="B32">
        <v>100</v>
      </c>
      <c r="C32">
        <v>0.65</v>
      </c>
      <c r="D32">
        <v>95.8</v>
      </c>
      <c r="E32">
        <v>95.2</v>
      </c>
      <c r="F32">
        <v>94.5</v>
      </c>
      <c r="G32">
        <v>75.45</v>
      </c>
      <c r="I32">
        <f t="shared" si="0"/>
        <v>8.549954312743429</v>
      </c>
      <c r="N32">
        <f t="shared" si="1"/>
        <v>90.237499999999997</v>
      </c>
      <c r="Z32" s="1">
        <v>18</v>
      </c>
      <c r="AA32">
        <v>20</v>
      </c>
      <c r="AB32">
        <v>0.65</v>
      </c>
      <c r="AC32">
        <f t="shared" si="17"/>
        <v>82.86</v>
      </c>
      <c r="AD32">
        <f t="shared" si="17"/>
        <v>81.715714285714284</v>
      </c>
      <c r="AE32">
        <f t="shared" ref="AE32:AE43" si="18">AVERAGE(F22,F58,F94,F130,F166,F202)</f>
        <v>90.723333333333343</v>
      </c>
      <c r="AF32">
        <f t="shared" si="16"/>
        <v>72.099999999999994</v>
      </c>
    </row>
    <row r="33" spans="1:32" x14ac:dyDescent="0.75">
      <c r="A33" s="1">
        <v>29</v>
      </c>
      <c r="B33">
        <v>100</v>
      </c>
      <c r="C33">
        <v>0.85</v>
      </c>
      <c r="D33">
        <v>94.89</v>
      </c>
      <c r="E33">
        <v>94.1</v>
      </c>
      <c r="F33">
        <v>93.1</v>
      </c>
      <c r="G33">
        <v>68.2</v>
      </c>
      <c r="I33">
        <f t="shared" si="0"/>
        <v>11.202690246097101</v>
      </c>
      <c r="N33">
        <f t="shared" si="1"/>
        <v>87.572500000000005</v>
      </c>
      <c r="Z33" s="1">
        <v>19</v>
      </c>
      <c r="AA33">
        <v>20</v>
      </c>
      <c r="AB33">
        <v>0.85</v>
      </c>
      <c r="AC33">
        <f t="shared" si="17"/>
        <v>88.72999999999999</v>
      </c>
      <c r="AD33">
        <f t="shared" si="17"/>
        <v>82.09</v>
      </c>
      <c r="AE33">
        <f t="shared" si="18"/>
        <v>89.135000000000005</v>
      </c>
      <c r="AF33">
        <f t="shared" si="16"/>
        <v>70.775000000000006</v>
      </c>
    </row>
    <row r="34" spans="1:32" x14ac:dyDescent="0.75">
      <c r="Z34" s="1">
        <v>20</v>
      </c>
      <c r="AA34">
        <v>50</v>
      </c>
      <c r="AB34">
        <v>0</v>
      </c>
      <c r="AC34">
        <f>AVERAGE(D24,D60,D96,D132,D168,D204)</f>
        <v>91.188333333333333</v>
      </c>
      <c r="AD34">
        <f>AVERAGE(E24,E60,E96,E132,E168,E204)</f>
        <v>91.814999999999998</v>
      </c>
      <c r="AE34">
        <f t="shared" si="18"/>
        <v>91.993333333333339</v>
      </c>
      <c r="AF34">
        <f t="shared" si="16"/>
        <v>89.042500000000018</v>
      </c>
    </row>
    <row r="35" spans="1:32" x14ac:dyDescent="0.75">
      <c r="Z35" s="1">
        <v>21</v>
      </c>
      <c r="AA35">
        <v>50</v>
      </c>
      <c r="AB35">
        <v>0.2</v>
      </c>
      <c r="AC35">
        <f t="shared" ref="AC35:AD43" si="19">AVERAGE(D25,D61,D97,D133,D169,D205)</f>
        <v>90.00500000000001</v>
      </c>
      <c r="AD35">
        <f t="shared" si="19"/>
        <v>92.618333333333339</v>
      </c>
      <c r="AE35">
        <f t="shared" si="18"/>
        <v>92.596666666666678</v>
      </c>
      <c r="AF35">
        <f t="shared" si="16"/>
        <v>91.412499999999994</v>
      </c>
    </row>
    <row r="36" spans="1:32" x14ac:dyDescent="0.75">
      <c r="Z36" s="1">
        <v>22</v>
      </c>
      <c r="AA36">
        <v>50</v>
      </c>
      <c r="AB36">
        <v>0.45</v>
      </c>
      <c r="AC36">
        <f t="shared" si="19"/>
        <v>92.658333333333346</v>
      </c>
      <c r="AD36">
        <f t="shared" si="19"/>
        <v>92.729999999999976</v>
      </c>
      <c r="AE36">
        <f t="shared" si="18"/>
        <v>92.240000000000009</v>
      </c>
      <c r="AF36">
        <f t="shared" si="16"/>
        <v>90.552500000000009</v>
      </c>
    </row>
    <row r="37" spans="1:32" x14ac:dyDescent="0.7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19"/>
        <v>94.046666666666681</v>
      </c>
      <c r="AD37">
        <f t="shared" si="19"/>
        <v>93.461666666666659</v>
      </c>
      <c r="AE37">
        <f t="shared" si="18"/>
        <v>93.461666666666659</v>
      </c>
      <c r="AF37">
        <f t="shared" si="16"/>
        <v>90.535000000000011</v>
      </c>
    </row>
    <row r="38" spans="1:32" x14ac:dyDescent="0.75">
      <c r="Z38" s="1">
        <v>24</v>
      </c>
      <c r="AA38">
        <v>50</v>
      </c>
      <c r="AB38">
        <v>0.85</v>
      </c>
      <c r="AC38">
        <f t="shared" si="19"/>
        <v>92.95</v>
      </c>
      <c r="AD38">
        <f t="shared" si="19"/>
        <v>93.21</v>
      </c>
      <c r="AE38">
        <f t="shared" si="18"/>
        <v>93.71</v>
      </c>
      <c r="AF38">
        <f t="shared" si="16"/>
        <v>87.092500000000001</v>
      </c>
    </row>
    <row r="39" spans="1:32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1">
        <v>25</v>
      </c>
      <c r="AA39">
        <v>100</v>
      </c>
      <c r="AB39">
        <v>0</v>
      </c>
      <c r="AC39">
        <f t="shared" si="19"/>
        <v>93.233333333333334</v>
      </c>
      <c r="AD39">
        <f t="shared" si="19"/>
        <v>92.233333333333334</v>
      </c>
      <c r="AE39">
        <f t="shared" si="18"/>
        <v>93.125</v>
      </c>
      <c r="AF39">
        <f t="shared" si="16"/>
        <v>78.817499999999995</v>
      </c>
    </row>
    <row r="40" spans="1:32" x14ac:dyDescent="0.75">
      <c r="A40" s="1">
        <v>0</v>
      </c>
      <c r="B40">
        <v>0</v>
      </c>
      <c r="C40">
        <v>0</v>
      </c>
      <c r="D40">
        <v>85.7</v>
      </c>
      <c r="E40">
        <v>88.8</v>
      </c>
      <c r="F40">
        <v>76.099999999999994</v>
      </c>
      <c r="G40">
        <v>0</v>
      </c>
      <c r="I40">
        <f>_xlfn.STDEV.P(D40:G40)</f>
        <v>36.472763810821903</v>
      </c>
      <c r="J40">
        <v>2</v>
      </c>
      <c r="K40">
        <f>_xlfn.STDEV.P(D40:G44)</f>
        <v>35.151359859897312</v>
      </c>
      <c r="L40">
        <f>_xlfn.STDEV.P(D40:G40,D45:G45,D50:G50,D55:G55,D60:G60,D65:G65)</f>
        <v>18.866675408566891</v>
      </c>
      <c r="M40">
        <v>0</v>
      </c>
      <c r="N40">
        <f>AVERAGE(D40:G40)</f>
        <v>62.65</v>
      </c>
      <c r="P40" s="6">
        <f>_xlfn.STDEV.P(D40:D44)</f>
        <v>1.3452137376640163</v>
      </c>
      <c r="Q40">
        <f>_xlfn.STDEV.P(D40,D45,D50,D55,D60,D65)</f>
        <v>3.5377723687842502</v>
      </c>
      <c r="R40" s="6">
        <f>_xlfn.STDEV.P(E40:E44)</f>
        <v>6.560975537220056</v>
      </c>
      <c r="S40">
        <f>_xlfn.STDEV.P(E40,E45,E50,E55,E60,E65)</f>
        <v>3.4104822076780996</v>
      </c>
      <c r="T40" s="6">
        <f>_xlfn.STDEV.P(F40:F44)</f>
        <v>2.7672368890284731</v>
      </c>
      <c r="U40">
        <f>_xlfn.STDEV.P(F40,F45,F50,F55,F60,F65)</f>
        <v>6.2502666609780242</v>
      </c>
      <c r="V40" s="6">
        <f>_xlfn.STDEV.P(G40:G44)</f>
        <v>0</v>
      </c>
      <c r="W40">
        <f>_xlfn.STDEV.P(G40,G45,G50,G55,G60,G65)</f>
        <v>32.4570699369011</v>
      </c>
      <c r="Z40" s="1">
        <v>26</v>
      </c>
      <c r="AA40">
        <v>100</v>
      </c>
      <c r="AB40">
        <v>0.2</v>
      </c>
      <c r="AC40">
        <f t="shared" si="19"/>
        <v>93.096666666666678</v>
      </c>
      <c r="AD40">
        <f t="shared" si="19"/>
        <v>91.478333333333339</v>
      </c>
      <c r="AE40">
        <f t="shared" si="18"/>
        <v>93.094999999999985</v>
      </c>
      <c r="AF40">
        <f t="shared" si="16"/>
        <v>77.757499999999993</v>
      </c>
    </row>
    <row r="41" spans="1:32" x14ac:dyDescent="0.75">
      <c r="A41" s="1">
        <v>1</v>
      </c>
      <c r="B41">
        <v>0</v>
      </c>
      <c r="C41">
        <v>0.2</v>
      </c>
      <c r="D41">
        <v>84.4</v>
      </c>
      <c r="E41">
        <v>85.6</v>
      </c>
      <c r="F41">
        <v>74.5</v>
      </c>
      <c r="G41">
        <v>0</v>
      </c>
      <c r="I41">
        <f t="shared" ref="I41:I69" si="20">_xlfn.STDEV.P(D41:G41)</f>
        <v>35.552452447053497</v>
      </c>
      <c r="J41">
        <v>5</v>
      </c>
      <c r="K41">
        <f>_xlfn.STDEV.P(D45:G49)</f>
        <v>11.675935722673239</v>
      </c>
      <c r="L41">
        <f>_xlfn.STDEV.P(D41:G41,D46:G46,D51:G51,D56:G56,D61:G61,D66:G66)</f>
        <v>19.064468655175411</v>
      </c>
      <c r="M41">
        <v>0.2</v>
      </c>
      <c r="N41">
        <f t="shared" ref="N41:N69" si="21">AVERAGE(D41:G41)</f>
        <v>61.125</v>
      </c>
      <c r="P41" s="6">
        <f>_xlfn.STDEV.P(D45:D49)</f>
        <v>1.0419213022104887</v>
      </c>
      <c r="Q41">
        <f t="shared" ref="Q41:Q44" si="22">_xlfn.STDEV.P(D41,D46,D51,D56,D61,D66)</f>
        <v>4.0655736235971505</v>
      </c>
      <c r="R41" s="6">
        <f>_xlfn.STDEV.P(E45:E49)</f>
        <v>3.2338212690252344</v>
      </c>
      <c r="S41">
        <f t="shared" ref="S41:S44" si="23">_xlfn.STDEV.P(E41,E46,E51,E56,E61,E66)</f>
        <v>4.9210432498268784</v>
      </c>
      <c r="T41" s="6">
        <f>_xlfn.STDEV.P(F45:F49)</f>
        <v>1.0965400129498235</v>
      </c>
      <c r="U41">
        <f t="shared" ref="U41:U44" si="24">_xlfn.STDEV.P(F41,F46,F51,F56,F61,F66)</f>
        <v>7.1378490379727788</v>
      </c>
      <c r="V41" s="6">
        <f>_xlfn.STDEV.P(G45:G49)</f>
        <v>0.44452221541785852</v>
      </c>
      <c r="W41">
        <f t="shared" ref="W41:W44" si="25">_xlfn.STDEV.P(G41,G46,G51,G56,G61,G66)</f>
        <v>32.833345727578028</v>
      </c>
      <c r="Z41" s="1">
        <v>27</v>
      </c>
      <c r="AA41">
        <v>100</v>
      </c>
      <c r="AB41">
        <v>0.45</v>
      </c>
      <c r="AC41">
        <f t="shared" si="19"/>
        <v>93.573333333333323</v>
      </c>
      <c r="AD41">
        <f t="shared" si="19"/>
        <v>92.055000000000007</v>
      </c>
      <c r="AE41">
        <f t="shared" si="18"/>
        <v>93.020000000000024</v>
      </c>
      <c r="AF41">
        <f t="shared" si="16"/>
        <v>75.91</v>
      </c>
    </row>
    <row r="42" spans="1:32" x14ac:dyDescent="0.75">
      <c r="A42" s="1">
        <v>2</v>
      </c>
      <c r="B42">
        <v>0</v>
      </c>
      <c r="C42">
        <v>0.45</v>
      </c>
      <c r="D42">
        <v>87.8</v>
      </c>
      <c r="E42">
        <v>82.2</v>
      </c>
      <c r="F42">
        <v>73</v>
      </c>
      <c r="G42">
        <v>0</v>
      </c>
      <c r="I42">
        <f t="shared" si="20"/>
        <v>35.469811107475607</v>
      </c>
      <c r="J42">
        <v>10</v>
      </c>
      <c r="K42">
        <f>_xlfn.STDEV.P(D50:G54)</f>
        <v>6.7623424196057993</v>
      </c>
      <c r="L42">
        <f t="shared" ref="L42:L44" si="26">_xlfn.STDEV.P(D42:G42,D47:G47,D52:G52,D57:G57,D62:G62,D67:G67)</f>
        <v>19.237213484257282</v>
      </c>
      <c r="M42">
        <v>0.45</v>
      </c>
      <c r="N42">
        <f t="shared" si="21"/>
        <v>60.75</v>
      </c>
      <c r="P42" s="6">
        <f>_xlfn.STDEV.P(D50:D54)</f>
        <v>2.7859648238985382</v>
      </c>
      <c r="Q42">
        <f t="shared" si="22"/>
        <v>3.2185227805452756</v>
      </c>
      <c r="R42" s="6">
        <f>_xlfn.STDEV.P(E50:E54)</f>
        <v>0.63055531081737981</v>
      </c>
      <c r="S42">
        <f t="shared" si="23"/>
        <v>5.3353121329080242</v>
      </c>
      <c r="T42" s="6">
        <f>_xlfn.STDEV.P(F50:F54)</f>
        <v>4.6480103270109021</v>
      </c>
      <c r="U42">
        <f t="shared" si="24"/>
        <v>7.6403897515477279</v>
      </c>
      <c r="V42" s="6">
        <f>_xlfn.STDEV.P(G50:G54)</f>
        <v>2.883747561767501</v>
      </c>
      <c r="W42">
        <f t="shared" si="25"/>
        <v>32.561858566938916</v>
      </c>
      <c r="Z42" s="1">
        <v>28</v>
      </c>
      <c r="AA42">
        <v>100</v>
      </c>
      <c r="AB42">
        <v>0.65</v>
      </c>
      <c r="AC42">
        <f t="shared" si="19"/>
        <v>94.406666666666652</v>
      </c>
      <c r="AD42">
        <f t="shared" si="19"/>
        <v>93.37</v>
      </c>
      <c r="AE42">
        <f t="shared" si="18"/>
        <v>94.486666666666665</v>
      </c>
      <c r="AF42">
        <f t="shared" si="16"/>
        <v>71.644999999999996</v>
      </c>
    </row>
    <row r="43" spans="1:32" x14ac:dyDescent="0.75">
      <c r="A43" s="1">
        <v>3</v>
      </c>
      <c r="B43">
        <v>0</v>
      </c>
      <c r="C43">
        <v>0.65</v>
      </c>
      <c r="D43">
        <v>88</v>
      </c>
      <c r="E43">
        <v>76.8</v>
      </c>
      <c r="F43">
        <v>72.099999999999994</v>
      </c>
      <c r="G43">
        <v>0</v>
      </c>
      <c r="I43">
        <f t="shared" si="20"/>
        <v>34.677973917171101</v>
      </c>
      <c r="J43">
        <v>20</v>
      </c>
      <c r="K43">
        <f>_xlfn.STDEV.P(D55:G59)</f>
        <v>3.3243946817428278</v>
      </c>
      <c r="L43">
        <f t="shared" si="26"/>
        <v>19.647035607432549</v>
      </c>
      <c r="M43">
        <v>0.65</v>
      </c>
      <c r="N43">
        <f t="shared" si="21"/>
        <v>59.225000000000001</v>
      </c>
      <c r="P43" s="6">
        <f>_xlfn.STDEV.P(D55:D59)</f>
        <v>1.8039955654047508</v>
      </c>
      <c r="Q43">
        <f t="shared" si="22"/>
        <v>3.3239868966181114</v>
      </c>
      <c r="R43" s="6">
        <f>_xlfn.STDEV.P(E55:E59)</f>
        <v>1.4650597257449958</v>
      </c>
      <c r="S43">
        <f t="shared" si="23"/>
        <v>7.7609420963064917</v>
      </c>
      <c r="T43" s="6">
        <f>_xlfn.STDEV.P(F55:F59)</f>
        <v>0.76576758876306239</v>
      </c>
      <c r="U43">
        <f t="shared" si="24"/>
        <v>9.3828596683291945</v>
      </c>
      <c r="V43" s="6">
        <f>_xlfn.STDEV.P(G55:G59)</f>
        <v>1.2702755606560316</v>
      </c>
      <c r="W43">
        <f t="shared" si="25"/>
        <v>32.169340346568084</v>
      </c>
      <c r="Z43" s="1">
        <v>29</v>
      </c>
      <c r="AA43">
        <v>100</v>
      </c>
      <c r="AB43">
        <v>0.85</v>
      </c>
      <c r="AC43">
        <f t="shared" si="19"/>
        <v>92.2</v>
      </c>
      <c r="AD43">
        <f t="shared" si="19"/>
        <v>92.448333333333338</v>
      </c>
      <c r="AE43">
        <f t="shared" si="18"/>
        <v>93.481666666666669</v>
      </c>
      <c r="AF43">
        <f t="shared" si="16"/>
        <v>65.37</v>
      </c>
    </row>
    <row r="44" spans="1:32" x14ac:dyDescent="0.75">
      <c r="A44" s="1">
        <v>4</v>
      </c>
      <c r="B44">
        <v>0</v>
      </c>
      <c r="C44">
        <v>0.85</v>
      </c>
      <c r="D44">
        <v>86.2</v>
      </c>
      <c r="E44">
        <v>70.3</v>
      </c>
      <c r="F44">
        <v>67.900000000000006</v>
      </c>
      <c r="G44">
        <v>0</v>
      </c>
      <c r="I44">
        <f t="shared" si="20"/>
        <v>33.144003982621044</v>
      </c>
      <c r="J44">
        <v>50</v>
      </c>
      <c r="K44">
        <f>_xlfn.STDEV.P(D61:G64)</f>
        <v>1.2828019564122126</v>
      </c>
      <c r="L44">
        <f t="shared" si="26"/>
        <v>19.830564792763667</v>
      </c>
      <c r="M44">
        <v>0.85</v>
      </c>
      <c r="N44">
        <f t="shared" si="21"/>
        <v>56.1</v>
      </c>
      <c r="P44" s="6">
        <f>_xlfn.STDEV.P(D60:D64)</f>
        <v>1.3302631318652733</v>
      </c>
      <c r="Q44">
        <f t="shared" si="22"/>
        <v>3.8940124978399004</v>
      </c>
      <c r="R44" s="6">
        <f>_xlfn.STDEV.P(E60:E64)</f>
        <v>0.82365041127896155</v>
      </c>
      <c r="S44">
        <f t="shared" si="23"/>
        <v>9.8280918233852272</v>
      </c>
      <c r="T44" s="6">
        <f>_xlfn.STDEV.P(F60:F64)</f>
        <v>0.62737548565432344</v>
      </c>
      <c r="U44">
        <f t="shared" si="24"/>
        <v>11.004001797326058</v>
      </c>
      <c r="V44" s="6">
        <f>_xlfn.STDEV.P(G60:G64)</f>
        <v>1.4346929985191941</v>
      </c>
      <c r="W44">
        <f t="shared" si="25"/>
        <v>30.667224632605173</v>
      </c>
    </row>
    <row r="45" spans="1:32" x14ac:dyDescent="0.75">
      <c r="A45" s="1">
        <v>5</v>
      </c>
      <c r="B45">
        <v>5</v>
      </c>
      <c r="C45">
        <v>0</v>
      </c>
      <c r="D45">
        <v>86.4</v>
      </c>
      <c r="E45">
        <v>82.6</v>
      </c>
      <c r="F45">
        <v>88.7</v>
      </c>
      <c r="G45">
        <v>59</v>
      </c>
      <c r="I45">
        <f t="shared" si="20"/>
        <v>11.849973628662678</v>
      </c>
      <c r="J45">
        <v>100</v>
      </c>
      <c r="K45">
        <f>_xlfn.STDEV.P(D65:G69)</f>
        <v>7.4620373223403282</v>
      </c>
      <c r="N45">
        <f t="shared" si="21"/>
        <v>79.174999999999997</v>
      </c>
      <c r="P45" s="6">
        <f>_xlfn.STDEV.P(D65:D69)</f>
        <v>0.48989794855663799</v>
      </c>
      <c r="R45" s="6">
        <f>_xlfn.STDEV.P(E65:E69)</f>
        <v>0.54626001134990709</v>
      </c>
      <c r="T45" s="6">
        <f>_xlfn.STDEV.P(F65:F69)</f>
        <v>0.70427267446636033</v>
      </c>
      <c r="V45" s="6">
        <f>_xlfn.STDEV.P(G65:G69)</f>
        <v>5.7647806549772573</v>
      </c>
    </row>
    <row r="46" spans="1:32" x14ac:dyDescent="0.75">
      <c r="A46" s="1">
        <v>6</v>
      </c>
      <c r="B46">
        <v>5</v>
      </c>
      <c r="C46">
        <v>0.2</v>
      </c>
      <c r="D46">
        <v>85.1</v>
      </c>
      <c r="E46">
        <v>79.8</v>
      </c>
      <c r="F46">
        <v>87</v>
      </c>
      <c r="G46">
        <v>58.4</v>
      </c>
      <c r="I46">
        <f t="shared" si="20"/>
        <v>11.380767768476879</v>
      </c>
      <c r="K46">
        <f>AVERAGE(K40:K45)</f>
        <v>10.943145327111955</v>
      </c>
      <c r="N46">
        <f t="shared" si="21"/>
        <v>77.574999999999989</v>
      </c>
      <c r="P46" s="6">
        <f>AVERAGE(P40:P45)</f>
        <v>1.4662094182666177</v>
      </c>
      <c r="Q46">
        <f>AVERAGE(Q40:Q44)</f>
        <v>3.6079736334769379</v>
      </c>
      <c r="R46" s="6">
        <f>AVERAGE(R40:R45)</f>
        <v>2.2100537109060894</v>
      </c>
      <c r="S46">
        <f>AVERAGE(S40:S44)</f>
        <v>6.251174302020944</v>
      </c>
      <c r="T46" s="6">
        <f>AVERAGE(T40:T45)</f>
        <v>1.7682004963121571</v>
      </c>
      <c r="U46">
        <f>AVERAGE(U40:U44)</f>
        <v>8.2830733832307573</v>
      </c>
      <c r="V46" s="6">
        <f>AVERAGE(V40:V45)</f>
        <v>1.9663364985563068</v>
      </c>
      <c r="W46">
        <f>AVERAGE(W40:W44)</f>
        <v>32.137767842118265</v>
      </c>
    </row>
    <row r="47" spans="1:32" x14ac:dyDescent="0.75">
      <c r="A47" s="1">
        <v>7</v>
      </c>
      <c r="B47">
        <v>5</v>
      </c>
      <c r="C47">
        <v>0.45</v>
      </c>
      <c r="D47">
        <v>87</v>
      </c>
      <c r="E47">
        <v>81.2</v>
      </c>
      <c r="F47">
        <v>87.9</v>
      </c>
      <c r="G47">
        <v>58.6</v>
      </c>
      <c r="I47">
        <f t="shared" si="20"/>
        <v>11.872104910250698</v>
      </c>
      <c r="N47">
        <f t="shared" si="21"/>
        <v>78.675000000000011</v>
      </c>
      <c r="P47" s="6">
        <f>_xlfn.STDEV.P(P40:P45)</f>
        <v>0.70971586459155434</v>
      </c>
      <c r="Q47">
        <f>_xlfn.STDEV.P(Q40:Q44)</f>
        <v>0.32510448597626218</v>
      </c>
      <c r="R47" s="6">
        <f>_xlfn.STDEV.P(R40:R45)</f>
        <v>2.1493710541094471</v>
      </c>
      <c r="S47">
        <f>_xlfn.STDEV.P(S40:S44)</f>
        <v>2.2694193729229402</v>
      </c>
      <c r="T47" s="6">
        <f>_xlfn.STDEV.P(T40:T45)</f>
        <v>1.4821606991735978</v>
      </c>
      <c r="U47">
        <f>_xlfn.STDEV.P(U40:U44)</f>
        <v>1.7011681591754806</v>
      </c>
      <c r="V47" s="6">
        <f>_xlfn.STDEV.P(V40:V45)</f>
        <v>1.9243771566696566</v>
      </c>
      <c r="W47">
        <f>_xlfn.STDEV.P(W40:W44)</f>
        <v>0.76539264687277819</v>
      </c>
    </row>
    <row r="48" spans="1:32" x14ac:dyDescent="0.75">
      <c r="A48" s="1">
        <v>8</v>
      </c>
      <c r="B48">
        <v>5</v>
      </c>
      <c r="C48">
        <v>0.65</v>
      </c>
      <c r="D48">
        <v>87.1</v>
      </c>
      <c r="E48">
        <v>77.400000000000006</v>
      </c>
      <c r="F48">
        <v>90</v>
      </c>
      <c r="G48">
        <v>59.7</v>
      </c>
      <c r="I48">
        <f t="shared" si="20"/>
        <v>11.841135925239589</v>
      </c>
      <c r="K48" cm="1">
        <f t="array" ref="K48">INDEX(LINEST(K40:K45),1)</f>
        <v>-4.9446846206980268</v>
      </c>
      <c r="L48" cm="1">
        <f t="array" ref="L48">INDEX(LINEST(L40:L44),1)</f>
        <v>0.25103457206506896</v>
      </c>
      <c r="N48">
        <f t="shared" si="21"/>
        <v>78.55</v>
      </c>
      <c r="P48" s="6"/>
      <c r="R48" s="6"/>
      <c r="T48" s="6"/>
      <c r="V48" s="6"/>
    </row>
    <row r="49" spans="1:32" x14ac:dyDescent="0.75">
      <c r="A49" s="1">
        <v>9</v>
      </c>
      <c r="B49">
        <v>5</v>
      </c>
      <c r="C49">
        <v>0.85</v>
      </c>
      <c r="D49">
        <v>84.5</v>
      </c>
      <c r="E49">
        <v>73.400000000000006</v>
      </c>
      <c r="F49">
        <v>87.2</v>
      </c>
      <c r="G49">
        <v>58.9</v>
      </c>
      <c r="I49">
        <f t="shared" si="20"/>
        <v>11.145178329663468</v>
      </c>
      <c r="N49">
        <f t="shared" si="21"/>
        <v>76</v>
      </c>
      <c r="P49" s="6"/>
      <c r="R49" s="6"/>
      <c r="T49" s="6"/>
      <c r="V49" s="6"/>
    </row>
    <row r="50" spans="1:32" x14ac:dyDescent="0.75">
      <c r="A50" s="1">
        <v>10</v>
      </c>
      <c r="B50">
        <v>10</v>
      </c>
      <c r="C50">
        <v>0</v>
      </c>
      <c r="D50">
        <v>83.3</v>
      </c>
      <c r="E50">
        <v>93.1</v>
      </c>
      <c r="F50">
        <v>82.1</v>
      </c>
      <c r="G50">
        <v>91.2</v>
      </c>
      <c r="I50">
        <f t="shared" si="20"/>
        <v>4.7913333217383247</v>
      </c>
      <c r="N50">
        <f t="shared" si="21"/>
        <v>87.424999999999997</v>
      </c>
      <c r="P50" s="6"/>
      <c r="R50" s="6"/>
      <c r="T50" s="6"/>
      <c r="V50" s="6"/>
    </row>
    <row r="51" spans="1:32" x14ac:dyDescent="0.75">
      <c r="A51" s="1">
        <v>11</v>
      </c>
      <c r="B51">
        <v>10</v>
      </c>
      <c r="C51">
        <v>0.2</v>
      </c>
      <c r="D51">
        <v>83.2</v>
      </c>
      <c r="E51">
        <v>93.7</v>
      </c>
      <c r="F51">
        <v>81.099999999999994</v>
      </c>
      <c r="G51">
        <v>92.4</v>
      </c>
      <c r="I51">
        <f t="shared" si="20"/>
        <v>5.5195108478922332</v>
      </c>
      <c r="J51" s="2"/>
      <c r="K51" t="s">
        <v>26</v>
      </c>
      <c r="L51" t="s">
        <v>27</v>
      </c>
      <c r="N51">
        <f t="shared" si="21"/>
        <v>87.6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1">
        <v>12</v>
      </c>
      <c r="B52">
        <v>10</v>
      </c>
      <c r="C52">
        <v>0.45</v>
      </c>
      <c r="D52">
        <v>87.1</v>
      </c>
      <c r="E52">
        <v>94.4</v>
      </c>
      <c r="F52">
        <v>80</v>
      </c>
      <c r="G52">
        <v>91.7</v>
      </c>
      <c r="I52">
        <f t="shared" si="20"/>
        <v>5.4566473223033229</v>
      </c>
      <c r="J52">
        <v>2</v>
      </c>
      <c r="K52">
        <f>AVERAGE(D40:G44)</f>
        <v>59.970000000000006</v>
      </c>
      <c r="L52">
        <f>AVERAGE(D40:G40,D45:G45,D50:G50,D55:G55,D60:G60,D65:G65)</f>
        <v>83.254166666666677</v>
      </c>
      <c r="M52">
        <v>0</v>
      </c>
      <c r="N52">
        <f t="shared" si="21"/>
        <v>88.3</v>
      </c>
      <c r="P52" s="6">
        <f>AVERAGE(D40:D44)</f>
        <v>86.42</v>
      </c>
      <c r="Q52">
        <f>AVERAGE(D40,D45,D50,D55,D60,D65)</f>
        <v>88.25</v>
      </c>
      <c r="R52" s="6">
        <f>AVERAGE(E40:E44)</f>
        <v>80.739999999999995</v>
      </c>
      <c r="S52">
        <f>AVERAGE(E40,E45,E50,E55,E60,E65)</f>
        <v>89.383333333333326</v>
      </c>
      <c r="T52" s="6">
        <f>AVERAGE(F40:F44)</f>
        <v>72.72</v>
      </c>
      <c r="U52">
        <f>AVERAGE(F40,F45,F50,F55,F60,F65)</f>
        <v>87.25</v>
      </c>
      <c r="V52" s="6">
        <f>AVERAGE(G40:G44)</f>
        <v>0</v>
      </c>
      <c r="W52">
        <f>AVERAGE(G40,G45,G50,G55,G60,G65)</f>
        <v>68.13333333333334</v>
      </c>
    </row>
    <row r="53" spans="1:32" x14ac:dyDescent="0.75">
      <c r="A53" s="1">
        <v>13</v>
      </c>
      <c r="B53">
        <v>10</v>
      </c>
      <c r="C53">
        <v>0.65</v>
      </c>
      <c r="D53">
        <v>88.9</v>
      </c>
      <c r="E53">
        <v>94.6</v>
      </c>
      <c r="F53">
        <v>75.2</v>
      </c>
      <c r="G53">
        <v>91.2</v>
      </c>
      <c r="I53">
        <f t="shared" si="20"/>
        <v>7.3713550314714853</v>
      </c>
      <c r="J53">
        <v>5</v>
      </c>
      <c r="K53">
        <f>AVERAGE(D45:G49)</f>
        <v>77.995000000000019</v>
      </c>
      <c r="L53">
        <f>AVERAGE(D41:G41,D46:G46,D51:G51,D56:G56,D61:G61,D66:G66)</f>
        <v>83.186250000000001</v>
      </c>
      <c r="M53">
        <v>0.2</v>
      </c>
      <c r="N53">
        <f t="shared" si="21"/>
        <v>87.474999999999994</v>
      </c>
      <c r="P53" s="6">
        <f>AVERAGE(D45:D49)</f>
        <v>86.02000000000001</v>
      </c>
      <c r="Q53">
        <f t="shared" ref="Q53:Q56" si="27">AVERAGE(D41,D46,D51,D56,D61,D66)</f>
        <v>88.166666666666671</v>
      </c>
      <c r="R53" s="6">
        <f>AVERAGE(E45:E49)</f>
        <v>78.88</v>
      </c>
      <c r="S53">
        <f t="shared" ref="S53:S56" si="28">AVERAGE(E41,E46,E51,E56,E61,E66)</f>
        <v>89</v>
      </c>
      <c r="T53" s="6">
        <f>AVERAGE(F45:F49)</f>
        <v>88.16</v>
      </c>
      <c r="U53">
        <f t="shared" ref="U53:U56" si="29">AVERAGE(F41,F46,F51,F56,F61,F66)</f>
        <v>86.933333333333337</v>
      </c>
      <c r="V53" s="6">
        <f>AVERAGE(G45:G49)</f>
        <v>58.919999999999995</v>
      </c>
      <c r="W53">
        <f t="shared" ref="W53:W56" si="30">AVERAGE(G41,G46,G51,G56,G61,G66)</f>
        <v>68.644999999999996</v>
      </c>
    </row>
    <row r="54" spans="1:32" x14ac:dyDescent="0.75">
      <c r="A54" s="1">
        <v>14</v>
      </c>
      <c r="B54">
        <v>10</v>
      </c>
      <c r="C54">
        <v>0.85</v>
      </c>
      <c r="D54">
        <v>89.9</v>
      </c>
      <c r="E54">
        <v>93.1</v>
      </c>
      <c r="F54">
        <v>69.599999999999994</v>
      </c>
      <c r="G54">
        <v>84.5</v>
      </c>
      <c r="I54">
        <f t="shared" si="20"/>
        <v>9.0128727384779257</v>
      </c>
      <c r="J54">
        <v>10</v>
      </c>
      <c r="K54">
        <f>AVERAGE(D50:G54)</f>
        <v>87.015000000000001</v>
      </c>
      <c r="L54">
        <f t="shared" ref="L54:L56" si="31">AVERAGE(D42:G42,D47:G47,D52:G52,D57:G57,D62:G62,D67:G67)</f>
        <v>83.599166666666676</v>
      </c>
      <c r="M54">
        <v>0.45</v>
      </c>
      <c r="N54">
        <f t="shared" si="21"/>
        <v>84.275000000000006</v>
      </c>
      <c r="P54" s="6">
        <f>AVERAGE(D50:D54)</f>
        <v>86.47999999999999</v>
      </c>
      <c r="Q54">
        <f t="shared" si="27"/>
        <v>90.466666666666683</v>
      </c>
      <c r="R54" s="6">
        <f>AVERAGE(E50:E54)</f>
        <v>93.780000000000015</v>
      </c>
      <c r="S54">
        <f t="shared" si="28"/>
        <v>89.13333333333334</v>
      </c>
      <c r="T54" s="6">
        <f>AVERAGE(F50:F54)</f>
        <v>77.599999999999994</v>
      </c>
      <c r="U54">
        <f t="shared" si="29"/>
        <v>86.566666666666663</v>
      </c>
      <c r="V54" s="6">
        <f>AVERAGE(G50:G54)</f>
        <v>90.2</v>
      </c>
      <c r="W54">
        <f t="shared" si="30"/>
        <v>68.23</v>
      </c>
    </row>
    <row r="55" spans="1:32" x14ac:dyDescent="0.75">
      <c r="A55" s="1">
        <v>15</v>
      </c>
      <c r="B55">
        <v>20</v>
      </c>
      <c r="C55">
        <v>0</v>
      </c>
      <c r="D55">
        <v>89</v>
      </c>
      <c r="E55">
        <v>88.9</v>
      </c>
      <c r="F55">
        <v>89.9</v>
      </c>
      <c r="G55">
        <v>81.900000000000006</v>
      </c>
      <c r="I55">
        <f t="shared" si="20"/>
        <v>3.2135455497005165</v>
      </c>
      <c r="J55">
        <v>20</v>
      </c>
      <c r="K55">
        <f>AVERAGE(D55:G59)</f>
        <v>89.52000000000001</v>
      </c>
      <c r="L55">
        <f t="shared" si="31"/>
        <v>83.327916666666667</v>
      </c>
      <c r="M55">
        <v>0.65</v>
      </c>
      <c r="N55">
        <f t="shared" si="21"/>
        <v>87.425000000000011</v>
      </c>
      <c r="P55" s="6">
        <f>AVERAGE(D55:D59)</f>
        <v>91.86</v>
      </c>
      <c r="Q55">
        <f t="shared" si="27"/>
        <v>91.266666666666652</v>
      </c>
      <c r="R55" s="6">
        <f>AVERAGE(E55:E59)</f>
        <v>90.96</v>
      </c>
      <c r="S55">
        <f t="shared" si="28"/>
        <v>88.033333333333317</v>
      </c>
      <c r="T55" s="6">
        <f>AVERAGE(F55:F59)</f>
        <v>90.940000000000012</v>
      </c>
      <c r="U55">
        <f t="shared" si="29"/>
        <v>86.61666666666666</v>
      </c>
      <c r="V55" s="6">
        <f>AVERAGE(G55:G59)</f>
        <v>84.320000000000007</v>
      </c>
      <c r="W55">
        <f t="shared" si="30"/>
        <v>67.394999999999996</v>
      </c>
    </row>
    <row r="56" spans="1:32" x14ac:dyDescent="0.75">
      <c r="A56" s="1">
        <v>16</v>
      </c>
      <c r="B56">
        <v>20</v>
      </c>
      <c r="C56">
        <v>0.2</v>
      </c>
      <c r="D56">
        <v>90.6</v>
      </c>
      <c r="E56">
        <v>89.6</v>
      </c>
      <c r="F56">
        <v>90.9</v>
      </c>
      <c r="G56">
        <v>85.3</v>
      </c>
      <c r="I56">
        <f t="shared" si="20"/>
        <v>2.2461077445216215</v>
      </c>
      <c r="J56">
        <v>50</v>
      </c>
      <c r="K56">
        <f>AVERAGE(D60:G64)</f>
        <v>93.146000000000015</v>
      </c>
      <c r="L56">
        <f t="shared" si="31"/>
        <v>81.060000000000016</v>
      </c>
      <c r="M56">
        <v>0.85</v>
      </c>
      <c r="N56">
        <f t="shared" si="21"/>
        <v>89.100000000000009</v>
      </c>
      <c r="P56" s="6">
        <f>AVERAGE(D60:D64)</f>
        <v>93.28</v>
      </c>
      <c r="Q56">
        <f t="shared" si="27"/>
        <v>90.399999999999991</v>
      </c>
      <c r="R56" s="6">
        <f>AVERAGE(E60:E64)</f>
        <v>92.259999999999991</v>
      </c>
      <c r="S56">
        <f t="shared" si="28"/>
        <v>85.683333333333323</v>
      </c>
      <c r="T56" s="6">
        <f>AVERAGE(F60:F64)</f>
        <v>94.320000000000007</v>
      </c>
      <c r="U56">
        <f t="shared" si="29"/>
        <v>83.916666666666671</v>
      </c>
      <c r="V56" s="6">
        <f>AVERAGE(G60:G64)</f>
        <v>92.724000000000004</v>
      </c>
      <c r="W56">
        <f t="shared" si="30"/>
        <v>64.240000000000009</v>
      </c>
    </row>
    <row r="57" spans="1:32" x14ac:dyDescent="0.75">
      <c r="A57" s="1">
        <v>17</v>
      </c>
      <c r="B57">
        <v>20</v>
      </c>
      <c r="C57">
        <v>0.45</v>
      </c>
      <c r="D57">
        <v>92.6</v>
      </c>
      <c r="E57">
        <v>91.4</v>
      </c>
      <c r="F57">
        <v>91.4</v>
      </c>
      <c r="G57">
        <v>84.6</v>
      </c>
      <c r="I57">
        <f t="shared" si="20"/>
        <v>3.1559467676119022</v>
      </c>
      <c r="J57">
        <v>100</v>
      </c>
      <c r="K57">
        <f>AVERAGE(D65:G69)</f>
        <v>89.667000000000002</v>
      </c>
      <c r="L57">
        <f>AVERAGE((L56-L55), (L55-L54), (L54-L53), (L53-L52))</f>
        <v>-0.54854166666666515</v>
      </c>
      <c r="N57">
        <f t="shared" si="21"/>
        <v>90</v>
      </c>
      <c r="P57" s="6">
        <f>AVERAGE(D65:D69)</f>
        <v>94.2</v>
      </c>
      <c r="R57" s="6">
        <f>AVERAGE(E65:E69)</f>
        <v>92.860000000000014</v>
      </c>
      <c r="T57" s="6">
        <f>AVERAGE(F65:F69)</f>
        <v>93.8</v>
      </c>
      <c r="V57" s="6">
        <f>AVERAGE(G65:G69)</f>
        <v>77.808000000000007</v>
      </c>
    </row>
    <row r="58" spans="1:32" x14ac:dyDescent="0.75">
      <c r="A58" s="1">
        <v>18</v>
      </c>
      <c r="B58">
        <v>20</v>
      </c>
      <c r="C58">
        <v>0.65</v>
      </c>
      <c r="D58">
        <v>93.9</v>
      </c>
      <c r="E58">
        <v>92.4</v>
      </c>
      <c r="F58">
        <v>92.1</v>
      </c>
      <c r="G58">
        <v>85.4</v>
      </c>
      <c r="I58">
        <f t="shared" si="20"/>
        <v>3.2760494501762323</v>
      </c>
      <c r="K58">
        <f>AVERAGE(K52:K57)</f>
        <v>82.885499999999993</v>
      </c>
      <c r="N58">
        <f t="shared" si="21"/>
        <v>90.949999999999989</v>
      </c>
      <c r="P58" s="6">
        <f>AVERAGE(P52:P57)</f>
        <v>89.71</v>
      </c>
      <c r="Q58">
        <f>AVERAGE(Q52:Q56)</f>
        <v>89.710000000000008</v>
      </c>
      <c r="R58" s="6">
        <f>AVERAGE(R52:R57)</f>
        <v>88.24666666666667</v>
      </c>
      <c r="S58">
        <f>AVERAGE(S52:S56)</f>
        <v>88.246666666666655</v>
      </c>
      <c r="T58" s="6">
        <f>AVERAGE(T52:T57)</f>
        <v>86.256666666666661</v>
      </c>
      <c r="U58">
        <f>AVERAGE(U52:U56)</f>
        <v>86.256666666666675</v>
      </c>
      <c r="V58" s="6">
        <f>AVERAGE(V52:V57)</f>
        <v>67.328666666666663</v>
      </c>
      <c r="W58">
        <f>AVERAGE(W52:W56)</f>
        <v>67.328666666666663</v>
      </c>
      <c r="AA58" s="1" t="s">
        <v>1</v>
      </c>
      <c r="AB58" s="1" t="s">
        <v>2</v>
      </c>
      <c r="AC58" s="1" t="s">
        <v>21</v>
      </c>
      <c r="AD58" s="1" t="s">
        <v>22</v>
      </c>
      <c r="AE58" s="1" t="s">
        <v>23</v>
      </c>
      <c r="AF58" s="1" t="s">
        <v>24</v>
      </c>
    </row>
    <row r="59" spans="1:32" x14ac:dyDescent="0.75">
      <c r="A59" s="1">
        <v>19</v>
      </c>
      <c r="B59">
        <v>20</v>
      </c>
      <c r="C59">
        <v>0.85</v>
      </c>
      <c r="D59">
        <v>93.2</v>
      </c>
      <c r="E59">
        <v>92.5</v>
      </c>
      <c r="F59">
        <v>90.4</v>
      </c>
      <c r="G59">
        <v>84.4</v>
      </c>
      <c r="I59">
        <f t="shared" si="20"/>
        <v>3.4622066662751356</v>
      </c>
      <c r="N59">
        <f t="shared" si="21"/>
        <v>90.125</v>
      </c>
      <c r="P59" s="6">
        <f>_xlfn.STDEV.P(P52:P57)</f>
        <v>3.4737251858295681</v>
      </c>
      <c r="Q59">
        <f>_xlfn.STDEV.P(Q52:Q56)</f>
        <v>1.2637510303325798</v>
      </c>
      <c r="R59" s="6">
        <f>_xlfn.STDEV.P(R52:R57)</f>
        <v>6.047783799780623</v>
      </c>
      <c r="S59">
        <f>_xlfn.STDEV.P(S52:S56)</f>
        <v>1.3610208586857839</v>
      </c>
      <c r="T59" s="6">
        <f>_xlfn.STDEV.P(T52:T57)</f>
        <v>8.2224766477152293</v>
      </c>
      <c r="U59">
        <f>_xlfn.STDEV.P(U52:U56)</f>
        <v>1.1954822364961233</v>
      </c>
      <c r="V59" s="6">
        <f>_xlfn.STDEV.P(V52:V57)</f>
        <v>32.06867035320024</v>
      </c>
      <c r="W59">
        <f>_xlfn.STDEV.P(W52:W56)</f>
        <v>1.5960504726076494</v>
      </c>
      <c r="Z59" s="1">
        <v>0</v>
      </c>
      <c r="AA59">
        <v>2</v>
      </c>
      <c r="AB59">
        <v>0</v>
      </c>
      <c r="AC59">
        <f>AVERAGE(D4,D40,D76,D148,D220)</f>
        <v>59.682000000000002</v>
      </c>
      <c r="AD59">
        <f t="shared" ref="AD59:AF74" si="32">AVERAGE(E4,E40,E76,E148,E220)</f>
        <v>64.277999999999992</v>
      </c>
      <c r="AE59">
        <f t="shared" si="32"/>
        <v>71.213999999999999</v>
      </c>
      <c r="AF59">
        <f t="shared" si="32"/>
        <v>9.98</v>
      </c>
    </row>
    <row r="60" spans="1:32" x14ac:dyDescent="0.75">
      <c r="A60" s="1">
        <v>20</v>
      </c>
      <c r="B60">
        <v>50</v>
      </c>
      <c r="C60">
        <v>0</v>
      </c>
      <c r="D60">
        <v>91.3</v>
      </c>
      <c r="E60">
        <v>90.8</v>
      </c>
      <c r="F60">
        <v>93.4</v>
      </c>
      <c r="G60">
        <v>93.65</v>
      </c>
      <c r="I60">
        <f t="shared" si="20"/>
        <v>1.2531834462679479</v>
      </c>
      <c r="N60">
        <f t="shared" si="21"/>
        <v>92.287499999999994</v>
      </c>
      <c r="P60" s="6"/>
      <c r="R60" s="6"/>
      <c r="T60" s="6"/>
      <c r="V60" s="6"/>
      <c r="Z60" s="1">
        <v>1</v>
      </c>
      <c r="AA60">
        <v>2</v>
      </c>
      <c r="AB60">
        <v>0.2</v>
      </c>
      <c r="AC60">
        <f t="shared" ref="AC60:AF75" si="33">AVERAGE(D5,D41,D77,D149,D221)</f>
        <v>60.366</v>
      </c>
      <c r="AD60">
        <f t="shared" si="32"/>
        <v>63.48</v>
      </c>
      <c r="AE60">
        <f t="shared" si="32"/>
        <v>64.34</v>
      </c>
      <c r="AF60">
        <f t="shared" si="32"/>
        <v>9.92</v>
      </c>
    </row>
    <row r="61" spans="1:32" x14ac:dyDescent="0.75">
      <c r="A61" s="1">
        <v>21</v>
      </c>
      <c r="B61">
        <v>50</v>
      </c>
      <c r="C61">
        <v>0.2</v>
      </c>
      <c r="D61">
        <v>92.1</v>
      </c>
      <c r="E61">
        <v>92.6</v>
      </c>
      <c r="F61">
        <v>94.2</v>
      </c>
      <c r="G61">
        <v>93.76</v>
      </c>
      <c r="I61">
        <f t="shared" si="20"/>
        <v>0.84833660772125563</v>
      </c>
      <c r="N61">
        <f t="shared" si="21"/>
        <v>93.164999999999992</v>
      </c>
      <c r="P61" s="6" cm="1">
        <f t="array" ref="P61">INDEX(LINEST(P52:P57), 1)</f>
        <v>1.887428571428571</v>
      </c>
      <c r="Q61" s="6" cm="1">
        <f t="array" ref="Q61">INDEX(LINEST(Q52:Q56), 1)</f>
        <v>0.73999999999999655</v>
      </c>
      <c r="R61" s="6" cm="1">
        <f t="array" ref="R61">INDEX(LINEST(R52:R57), 1)</f>
        <v>2.7977142857142874</v>
      </c>
      <c r="S61" s="6" cm="1">
        <f t="array" ref="S61">INDEX(LINEST(S52:S56), 1)</f>
        <v>-0.83666666666666889</v>
      </c>
      <c r="T61" s="6" cm="1">
        <f t="array" ref="T61">INDEX(LINEST(T52:T57), 1)</f>
        <v>3.920571428571431</v>
      </c>
      <c r="U61" s="6" cm="1">
        <f t="array" ref="U61">INDEX(LINEST(U52:U56), 1)</f>
        <v>-0.69833333333333347</v>
      </c>
      <c r="V61" s="6" cm="1">
        <f t="array" ref="V61">INDEX(LINEST(V52:V56), 1)</f>
        <v>21.084800000000008</v>
      </c>
      <c r="W61" s="6" cm="1">
        <f t="array" ref="W61">INDEX(LINEST(W52:W56), 1)</f>
        <v>-0.90366666666666606</v>
      </c>
      <c r="Z61" s="1">
        <v>2</v>
      </c>
      <c r="AA61">
        <v>2</v>
      </c>
      <c r="AB61">
        <v>0.45</v>
      </c>
      <c r="AC61">
        <f t="shared" si="33"/>
        <v>60.346000000000004</v>
      </c>
      <c r="AD61">
        <f t="shared" si="32"/>
        <v>61.33</v>
      </c>
      <c r="AE61">
        <f t="shared" si="32"/>
        <v>67.811999999999998</v>
      </c>
      <c r="AF61">
        <f t="shared" si="32"/>
        <v>9.64</v>
      </c>
    </row>
    <row r="62" spans="1:32" x14ac:dyDescent="0.75">
      <c r="A62" s="1">
        <v>22</v>
      </c>
      <c r="B62">
        <v>50</v>
      </c>
      <c r="C62">
        <v>0.45</v>
      </c>
      <c r="D62">
        <v>94.1</v>
      </c>
      <c r="E62">
        <v>92.7</v>
      </c>
      <c r="F62">
        <v>94</v>
      </c>
      <c r="G62">
        <v>93.24</v>
      </c>
      <c r="I62">
        <f t="shared" si="20"/>
        <v>0.57384666941614104</v>
      </c>
      <c r="K62" cm="1">
        <f t="array" ref="K62">INDEX(LINEST(K52:K57),1)</f>
        <v>5.6126571428571435</v>
      </c>
      <c r="L62" cm="1">
        <f t="array" ref="L62">INDEX(LINEST(L52:L56),1)</f>
        <v>-0.42466666666666553</v>
      </c>
      <c r="N62">
        <f t="shared" si="21"/>
        <v>93.51</v>
      </c>
      <c r="Z62" s="1">
        <v>3</v>
      </c>
      <c r="AA62">
        <v>2</v>
      </c>
      <c r="AB62">
        <v>0.65</v>
      </c>
      <c r="AC62">
        <f t="shared" si="33"/>
        <v>62.81</v>
      </c>
      <c r="AD62">
        <f t="shared" si="32"/>
        <v>60.722000000000001</v>
      </c>
      <c r="AE62">
        <f t="shared" si="32"/>
        <v>59.768000000000008</v>
      </c>
      <c r="AF62">
        <f t="shared" si="32"/>
        <v>10.059999999999999</v>
      </c>
    </row>
    <row r="63" spans="1:32" x14ac:dyDescent="0.75">
      <c r="A63" s="1">
        <v>23</v>
      </c>
      <c r="B63">
        <v>50</v>
      </c>
      <c r="C63">
        <v>0.65</v>
      </c>
      <c r="D63">
        <v>94.7</v>
      </c>
      <c r="E63">
        <v>93.2</v>
      </c>
      <c r="F63">
        <v>95.2</v>
      </c>
      <c r="G63">
        <v>93.07</v>
      </c>
      <c r="I63">
        <f t="shared" si="20"/>
        <v>0.92569906017020709</v>
      </c>
      <c r="N63" s="15">
        <f t="shared" si="21"/>
        <v>94.042500000000004</v>
      </c>
      <c r="Z63" s="1">
        <v>4</v>
      </c>
      <c r="AA63">
        <v>2</v>
      </c>
      <c r="AB63">
        <v>0.85</v>
      </c>
      <c r="AC63">
        <f t="shared" si="33"/>
        <v>60.64</v>
      </c>
      <c r="AD63">
        <f t="shared" si="32"/>
        <v>55.738</v>
      </c>
      <c r="AE63">
        <f t="shared" si="32"/>
        <v>62.489999999999995</v>
      </c>
      <c r="AF63">
        <f t="shared" si="32"/>
        <v>9.7200000000000006</v>
      </c>
    </row>
    <row r="64" spans="1:32" x14ac:dyDescent="0.75">
      <c r="A64" s="1">
        <v>24</v>
      </c>
      <c r="B64">
        <v>50</v>
      </c>
      <c r="C64">
        <v>0.85</v>
      </c>
      <c r="D64">
        <v>94.2</v>
      </c>
      <c r="E64">
        <v>92</v>
      </c>
      <c r="F64">
        <v>94.8</v>
      </c>
      <c r="G64">
        <v>89.9</v>
      </c>
      <c r="I64">
        <f t="shared" si="20"/>
        <v>1.9356846334049334</v>
      </c>
      <c r="N64">
        <f t="shared" si="21"/>
        <v>92.724999999999994</v>
      </c>
      <c r="Z64" s="1">
        <v>5</v>
      </c>
      <c r="AA64">
        <v>5</v>
      </c>
      <c r="AB64">
        <v>0</v>
      </c>
      <c r="AC64">
        <f t="shared" si="33"/>
        <v>60.02</v>
      </c>
      <c r="AD64">
        <f t="shared" si="32"/>
        <v>72.842000000000013</v>
      </c>
      <c r="AE64">
        <f t="shared" si="32"/>
        <v>71.044000000000011</v>
      </c>
      <c r="AF64">
        <f t="shared" si="32"/>
        <v>48.78</v>
      </c>
    </row>
    <row r="65" spans="1:32" x14ac:dyDescent="0.75">
      <c r="A65" s="1">
        <v>25</v>
      </c>
      <c r="B65">
        <v>100</v>
      </c>
      <c r="C65">
        <v>0</v>
      </c>
      <c r="D65">
        <v>93.8</v>
      </c>
      <c r="E65">
        <v>92.1</v>
      </c>
      <c r="F65">
        <v>93.3</v>
      </c>
      <c r="G65">
        <v>83.05</v>
      </c>
      <c r="I65">
        <f t="shared" si="20"/>
        <v>4.3811207184920162</v>
      </c>
      <c r="N65">
        <f t="shared" si="21"/>
        <v>90.5625</v>
      </c>
      <c r="Z65" s="1">
        <v>6</v>
      </c>
      <c r="AA65">
        <v>5</v>
      </c>
      <c r="AB65">
        <v>0.2</v>
      </c>
      <c r="AC65">
        <f t="shared" si="33"/>
        <v>62.866</v>
      </c>
      <c r="AD65">
        <f t="shared" si="32"/>
        <v>70.378</v>
      </c>
      <c r="AE65">
        <f t="shared" si="32"/>
        <v>81.376000000000005</v>
      </c>
      <c r="AF65">
        <f t="shared" si="32"/>
        <v>49.36</v>
      </c>
    </row>
    <row r="66" spans="1:32" x14ac:dyDescent="0.75">
      <c r="A66" s="1">
        <v>26</v>
      </c>
      <c r="B66">
        <v>100</v>
      </c>
      <c r="C66">
        <v>0.2</v>
      </c>
      <c r="D66">
        <v>93.6</v>
      </c>
      <c r="E66">
        <v>92.7</v>
      </c>
      <c r="F66">
        <v>93.9</v>
      </c>
      <c r="G66">
        <v>82.01</v>
      </c>
      <c r="I66">
        <f t="shared" si="20"/>
        <v>4.9517440109520994</v>
      </c>
      <c r="N66">
        <f t="shared" si="21"/>
        <v>90.552500000000009</v>
      </c>
      <c r="Z66" s="1">
        <v>7</v>
      </c>
      <c r="AA66">
        <v>5</v>
      </c>
      <c r="AB66">
        <v>0.45</v>
      </c>
      <c r="AC66">
        <f t="shared" si="33"/>
        <v>57.767999999999994</v>
      </c>
      <c r="AD66">
        <f t="shared" si="32"/>
        <v>70.429999999999993</v>
      </c>
      <c r="AE66">
        <f t="shared" si="32"/>
        <v>75.78</v>
      </c>
      <c r="AF66">
        <f t="shared" si="32"/>
        <v>48.96</v>
      </c>
    </row>
    <row r="67" spans="1:32" x14ac:dyDescent="0.75">
      <c r="A67" s="1">
        <v>27</v>
      </c>
      <c r="B67">
        <v>100</v>
      </c>
      <c r="C67">
        <v>0.45</v>
      </c>
      <c r="D67">
        <v>94.2</v>
      </c>
      <c r="E67">
        <v>92.9</v>
      </c>
      <c r="F67">
        <v>93.1</v>
      </c>
      <c r="G67">
        <v>81.239999999999995</v>
      </c>
      <c r="I67">
        <f t="shared" si="20"/>
        <v>5.288648220481301</v>
      </c>
      <c r="N67">
        <f t="shared" si="21"/>
        <v>90.360000000000014</v>
      </c>
      <c r="Z67" s="1">
        <v>8</v>
      </c>
      <c r="AA67">
        <v>5</v>
      </c>
      <c r="AB67">
        <v>0.65</v>
      </c>
      <c r="AC67">
        <f t="shared" si="33"/>
        <v>63.68399999999999</v>
      </c>
      <c r="AD67">
        <f t="shared" si="32"/>
        <v>71.443999999999988</v>
      </c>
      <c r="AE67">
        <f t="shared" si="32"/>
        <v>76.559999999999988</v>
      </c>
      <c r="AF67">
        <f t="shared" si="32"/>
        <v>50.339999999999996</v>
      </c>
    </row>
    <row r="68" spans="1:32" x14ac:dyDescent="0.75">
      <c r="A68" s="1">
        <v>28</v>
      </c>
      <c r="B68">
        <v>100</v>
      </c>
      <c r="C68">
        <v>0.65</v>
      </c>
      <c r="D68">
        <v>95</v>
      </c>
      <c r="E68">
        <v>93.8</v>
      </c>
      <c r="F68">
        <v>95.1</v>
      </c>
      <c r="G68">
        <v>75</v>
      </c>
      <c r="I68">
        <f t="shared" si="20"/>
        <v>8.5168582822540841</v>
      </c>
      <c r="N68">
        <f t="shared" si="21"/>
        <v>89.724999999999994</v>
      </c>
      <c r="Z68" s="1">
        <v>9</v>
      </c>
      <c r="AA68">
        <v>5</v>
      </c>
      <c r="AB68">
        <v>0.85</v>
      </c>
      <c r="AC68">
        <f t="shared" si="33"/>
        <v>59.532000000000004</v>
      </c>
      <c r="AD68">
        <f t="shared" si="32"/>
        <v>70.426000000000002</v>
      </c>
      <c r="AE68">
        <f t="shared" si="32"/>
        <v>78.306000000000012</v>
      </c>
      <c r="AF68">
        <f t="shared" si="32"/>
        <v>49.720000000000006</v>
      </c>
    </row>
    <row r="69" spans="1:32" x14ac:dyDescent="0.75">
      <c r="A69" s="1">
        <v>29</v>
      </c>
      <c r="B69">
        <v>100</v>
      </c>
      <c r="C69">
        <v>0.85</v>
      </c>
      <c r="D69">
        <v>94.4</v>
      </c>
      <c r="E69">
        <v>92.8</v>
      </c>
      <c r="F69">
        <v>93.6</v>
      </c>
      <c r="G69">
        <v>67.739999999999995</v>
      </c>
      <c r="I69">
        <f t="shared" si="20"/>
        <v>11.211988003917984</v>
      </c>
      <c r="N69">
        <f t="shared" si="21"/>
        <v>87.134999999999991</v>
      </c>
      <c r="Z69" s="1">
        <v>10</v>
      </c>
      <c r="AA69">
        <v>10</v>
      </c>
      <c r="AB69">
        <v>0</v>
      </c>
      <c r="AC69">
        <f t="shared" si="33"/>
        <v>74.507999999999996</v>
      </c>
      <c r="AD69">
        <f t="shared" si="32"/>
        <v>80.286000000000001</v>
      </c>
      <c r="AE69">
        <f t="shared" si="32"/>
        <v>76.707999999999998</v>
      </c>
      <c r="AF69">
        <f t="shared" si="32"/>
        <v>62.42</v>
      </c>
    </row>
    <row r="70" spans="1:32" x14ac:dyDescent="0.75">
      <c r="Z70" s="1">
        <v>11</v>
      </c>
      <c r="AA70">
        <v>10</v>
      </c>
      <c r="AB70">
        <v>0.2</v>
      </c>
      <c r="AC70">
        <f t="shared" si="33"/>
        <v>75.626000000000005</v>
      </c>
      <c r="AD70">
        <f t="shared" si="32"/>
        <v>80.416000000000011</v>
      </c>
      <c r="AE70">
        <f t="shared" si="32"/>
        <v>72.472000000000008</v>
      </c>
      <c r="AF70">
        <f t="shared" si="32"/>
        <v>62.879999999999995</v>
      </c>
    </row>
    <row r="71" spans="1:32" x14ac:dyDescent="0.75">
      <c r="Z71" s="1">
        <v>12</v>
      </c>
      <c r="AA71">
        <v>10</v>
      </c>
      <c r="AB71">
        <v>0.45</v>
      </c>
      <c r="AC71">
        <f t="shared" si="33"/>
        <v>79.713999999999999</v>
      </c>
      <c r="AD71">
        <f t="shared" si="32"/>
        <v>81.656000000000006</v>
      </c>
      <c r="AE71">
        <f t="shared" si="32"/>
        <v>75.47999999999999</v>
      </c>
      <c r="AF71">
        <f t="shared" si="32"/>
        <v>62.52</v>
      </c>
    </row>
    <row r="72" spans="1:32" x14ac:dyDescent="0.75">
      <c r="Z72" s="1">
        <v>13</v>
      </c>
      <c r="AA72">
        <v>10</v>
      </c>
      <c r="AB72">
        <v>0.65</v>
      </c>
      <c r="AC72">
        <f t="shared" si="33"/>
        <v>81.147999999999996</v>
      </c>
      <c r="AD72">
        <f t="shared" si="32"/>
        <v>80.78</v>
      </c>
      <c r="AE72">
        <f t="shared" si="32"/>
        <v>69.045999999999992</v>
      </c>
      <c r="AF72">
        <f t="shared" si="32"/>
        <v>61.9</v>
      </c>
    </row>
    <row r="73" spans="1:32" x14ac:dyDescent="0.7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33"/>
        <v>80.806000000000012</v>
      </c>
      <c r="AD73">
        <f t="shared" si="32"/>
        <v>83.373999999999995</v>
      </c>
      <c r="AE73">
        <f t="shared" si="32"/>
        <v>69.09</v>
      </c>
      <c r="AF73">
        <f t="shared" si="32"/>
        <v>58.339999999999996</v>
      </c>
    </row>
    <row r="74" spans="1:32" x14ac:dyDescent="0.75">
      <c r="Z74" s="1">
        <v>15</v>
      </c>
      <c r="AA74">
        <v>20</v>
      </c>
      <c r="AB74">
        <v>0</v>
      </c>
      <c r="AC74">
        <f t="shared" si="33"/>
        <v>85.566000000000003</v>
      </c>
      <c r="AD74">
        <f t="shared" si="32"/>
        <v>78.38</v>
      </c>
      <c r="AE74">
        <f t="shared" si="32"/>
        <v>71.58</v>
      </c>
      <c r="AF74">
        <f t="shared" si="32"/>
        <v>61.220000000000006</v>
      </c>
    </row>
    <row r="75" spans="1:32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1">
        <v>16</v>
      </c>
      <c r="AA75">
        <v>20</v>
      </c>
      <c r="AB75">
        <v>0.2</v>
      </c>
      <c r="AC75">
        <f t="shared" si="33"/>
        <v>79.52000000000001</v>
      </c>
      <c r="AD75">
        <f t="shared" si="33"/>
        <v>84.3</v>
      </c>
      <c r="AE75">
        <f t="shared" si="33"/>
        <v>72.179999999999993</v>
      </c>
      <c r="AF75">
        <f t="shared" si="33"/>
        <v>62.779999999999994</v>
      </c>
    </row>
    <row r="76" spans="1:32" x14ac:dyDescent="0.75">
      <c r="A76" s="1">
        <v>0</v>
      </c>
      <c r="B76">
        <v>0</v>
      </c>
      <c r="C76">
        <v>0</v>
      </c>
      <c r="D76">
        <v>86.2</v>
      </c>
      <c r="E76">
        <v>90.55</v>
      </c>
      <c r="F76">
        <v>70.2</v>
      </c>
      <c r="G76">
        <v>0</v>
      </c>
      <c r="I76">
        <f>_xlfn.STDEV.P(D76:G76)</f>
        <v>36.440728844933936</v>
      </c>
      <c r="J76">
        <v>2</v>
      </c>
      <c r="K76">
        <f>_xlfn.STDEV.P(D76:G80)</f>
        <v>36.027888433823037</v>
      </c>
      <c r="L76">
        <f>_xlfn.STDEV.P(D76:G76,D81:G81,D86:G86,D91:G91,D96:G96,D101:G101)</f>
        <v>18.825706918259968</v>
      </c>
      <c r="M76">
        <v>0</v>
      </c>
      <c r="N76">
        <f>AVERAGE(D76:G76)</f>
        <v>61.737499999999997</v>
      </c>
      <c r="P76" s="6">
        <f>_xlfn.STDEV.P(D76:D80)</f>
        <v>1.5658863304850712</v>
      </c>
      <c r="Q76">
        <f>_xlfn.STDEV.P(D76,D81,D86,D91,D96,D101)</f>
        <v>3.7894590642992867</v>
      </c>
      <c r="R76" s="6">
        <f>_xlfn.STDEV.P(E76:E80)</f>
        <v>4.1626289769807716</v>
      </c>
      <c r="S76">
        <f>_xlfn.STDEV.P(E76,E81,E86,E91,E96,E101)</f>
        <v>3.3741356917982195</v>
      </c>
      <c r="T76" s="6">
        <f>_xlfn.STDEV.P(F76:F80)</f>
        <v>3.9403553139279222</v>
      </c>
      <c r="U76">
        <f>_xlfn.STDEV.P(F76,F81,F86,F91,F96,F101)</f>
        <v>9.127750726949877</v>
      </c>
      <c r="V76" s="6">
        <f>_xlfn.STDEV.P(G76:G80)</f>
        <v>0</v>
      </c>
      <c r="W76">
        <f>_xlfn.STDEV.P(G76,G81,G86,G91,G96,G101)</f>
        <v>31.444756010431298</v>
      </c>
      <c r="Z76" s="1">
        <v>17</v>
      </c>
      <c r="AA76">
        <v>20</v>
      </c>
      <c r="AB76">
        <v>0.45</v>
      </c>
      <c r="AC76">
        <f t="shared" ref="AC76:AF88" si="34">AVERAGE(D21,D57,D93,D165,D237)</f>
        <v>81.731999999999999</v>
      </c>
      <c r="AD76">
        <f t="shared" si="34"/>
        <v>77.640000000000015</v>
      </c>
      <c r="AE76">
        <f t="shared" si="34"/>
        <v>72.72</v>
      </c>
      <c r="AF76">
        <f t="shared" si="34"/>
        <v>62.339999999999996</v>
      </c>
    </row>
    <row r="77" spans="1:32" x14ac:dyDescent="0.75">
      <c r="A77" s="1">
        <v>1</v>
      </c>
      <c r="B77">
        <v>0</v>
      </c>
      <c r="C77">
        <v>0.2</v>
      </c>
      <c r="D77">
        <v>86.8</v>
      </c>
      <c r="E77">
        <v>90.99</v>
      </c>
      <c r="F77">
        <v>67.7</v>
      </c>
      <c r="G77">
        <v>0</v>
      </c>
      <c r="I77">
        <f t="shared" ref="I77:I105" si="35">_xlfn.STDEV.P(D77:G77)</f>
        <v>36.504708857214574</v>
      </c>
      <c r="J77">
        <v>5</v>
      </c>
      <c r="K77">
        <f>_xlfn.STDEV.P(D81:G85)</f>
        <v>6.0352630431489906</v>
      </c>
      <c r="L77">
        <f>_xlfn.STDEV.P(D77:G77,D82:G82,D87:G87,D92:G92,D97:G97,D102:G102)</f>
        <v>19.225708681490953</v>
      </c>
      <c r="M77">
        <v>0.2</v>
      </c>
      <c r="N77">
        <f t="shared" ref="N77:N105" si="36">AVERAGE(D77:G77)</f>
        <v>61.372500000000002</v>
      </c>
      <c r="P77" s="6">
        <f>_xlfn.STDEV.P(D81:D85)</f>
        <v>1.964281038955477</v>
      </c>
      <c r="Q77">
        <f t="shared" ref="Q77:Q80" si="37">_xlfn.STDEV.P(D77,D82,D87,D92,D97,D102)</f>
        <v>3.3820194493165712</v>
      </c>
      <c r="R77" s="6">
        <f>_xlfn.STDEV.P(E81:E85)</f>
        <v>3.9802512483510424</v>
      </c>
      <c r="S77">
        <f t="shared" ref="S77:S80" si="38">_xlfn.STDEV.P(E77,E82,E87,E92,E97,E102)</f>
        <v>4.7051405103590911</v>
      </c>
      <c r="T77" s="6">
        <f>_xlfn.STDEV.P(F81:F85)</f>
        <v>0.9444575162494081</v>
      </c>
      <c r="U77">
        <f t="shared" ref="U77:U80" si="39">_xlfn.STDEV.P(F77,F82,F87,F92,F97,F102)</f>
        <v>10.389364219666561</v>
      </c>
      <c r="V77" s="6">
        <f>_xlfn.STDEV.P(G81:G85)</f>
        <v>2.2586721763018232</v>
      </c>
      <c r="W77">
        <f t="shared" ref="W77:W80" si="40">_xlfn.STDEV.P(G77,G82,G87,G92,G97,G102)</f>
        <v>32.269094476500783</v>
      </c>
      <c r="Z77" s="1">
        <v>18</v>
      </c>
      <c r="AA77">
        <v>20</v>
      </c>
      <c r="AB77">
        <v>0.65</v>
      </c>
      <c r="AC77">
        <f t="shared" si="34"/>
        <v>79.3</v>
      </c>
      <c r="AD77">
        <f t="shared" si="34"/>
        <v>76.89200000000001</v>
      </c>
      <c r="AE77">
        <f t="shared" si="34"/>
        <v>73.3</v>
      </c>
      <c r="AF77">
        <f t="shared" si="34"/>
        <v>63.379999999999995</v>
      </c>
    </row>
    <row r="78" spans="1:32" x14ac:dyDescent="0.75">
      <c r="A78" s="1">
        <v>2</v>
      </c>
      <c r="B78">
        <v>0</v>
      </c>
      <c r="C78">
        <v>0.45</v>
      </c>
      <c r="D78">
        <v>88.3</v>
      </c>
      <c r="E78">
        <v>88.58</v>
      </c>
      <c r="F78">
        <v>66.099999999999994</v>
      </c>
      <c r="G78">
        <v>0</v>
      </c>
      <c r="I78">
        <f t="shared" si="35"/>
        <v>36.237743790142346</v>
      </c>
      <c r="J78">
        <v>10</v>
      </c>
      <c r="K78">
        <f>_xlfn.STDEV.P(D86:G90)</f>
        <v>7.6462588891561882</v>
      </c>
      <c r="L78">
        <f t="shared" ref="L78:L80" si="41">_xlfn.STDEV.P(D78:G78,D83:G83,D88:G88,D93:G93,D98:G98,D103:G103)</f>
        <v>19.490329755882954</v>
      </c>
      <c r="M78">
        <v>0.45</v>
      </c>
      <c r="N78">
        <f t="shared" si="36"/>
        <v>60.744999999999997</v>
      </c>
      <c r="P78" s="6">
        <f>_xlfn.STDEV.P(D86:D90)</f>
        <v>1.8736061485808595</v>
      </c>
      <c r="Q78">
        <f t="shared" si="37"/>
        <v>3.1297852251481331</v>
      </c>
      <c r="R78" s="6">
        <f>_xlfn.STDEV.P(E86:E90)</f>
        <v>0.93252345814998239</v>
      </c>
      <c r="S78">
        <f t="shared" si="38"/>
        <v>5.0508580129188605</v>
      </c>
      <c r="T78" s="6">
        <f>_xlfn.STDEV.P(F86:F90)</f>
        <v>1.6156732342896569</v>
      </c>
      <c r="U78">
        <f t="shared" si="39"/>
        <v>10.595015206323289</v>
      </c>
      <c r="V78" s="6">
        <f>_xlfn.STDEV.P(G86:G90)</f>
        <v>2.6270896444544873</v>
      </c>
      <c r="W78">
        <f t="shared" si="40"/>
        <v>32.366889803556255</v>
      </c>
      <c r="Z78" s="1">
        <v>19</v>
      </c>
      <c r="AA78">
        <v>20</v>
      </c>
      <c r="AB78">
        <v>0.85</v>
      </c>
      <c r="AC78">
        <f t="shared" si="34"/>
        <v>88.063999999999993</v>
      </c>
      <c r="AD78">
        <f t="shared" si="34"/>
        <v>77.42</v>
      </c>
      <c r="AE78">
        <f t="shared" si="34"/>
        <v>71.58</v>
      </c>
      <c r="AF78">
        <f t="shared" si="34"/>
        <v>62.54</v>
      </c>
    </row>
    <row r="79" spans="1:32" x14ac:dyDescent="0.75">
      <c r="A79" s="1">
        <v>3</v>
      </c>
      <c r="B79">
        <v>0</v>
      </c>
      <c r="C79">
        <v>0.65</v>
      </c>
      <c r="D79">
        <v>90.7</v>
      </c>
      <c r="E79">
        <v>87.58</v>
      </c>
      <c r="F79">
        <v>61.9</v>
      </c>
      <c r="G79">
        <v>0</v>
      </c>
      <c r="I79">
        <f t="shared" si="35"/>
        <v>36.423715831858779</v>
      </c>
      <c r="J79">
        <v>20</v>
      </c>
      <c r="K79">
        <f>_xlfn.STDEV.P(D91:G95)</f>
        <v>2.9625158227425548</v>
      </c>
      <c r="L79">
        <f t="shared" si="41"/>
        <v>20.049862526371225</v>
      </c>
      <c r="M79">
        <v>0.65</v>
      </c>
      <c r="N79">
        <f t="shared" si="36"/>
        <v>60.045000000000002</v>
      </c>
      <c r="P79" s="6">
        <f>_xlfn.STDEV.P(D91:D95)</f>
        <v>1.2224565431948899</v>
      </c>
      <c r="Q79">
        <f t="shared" si="37"/>
        <v>3.1427164470671993</v>
      </c>
      <c r="R79" s="6">
        <f>_xlfn.STDEV.P(E91:E95)</f>
        <v>1.0480458005259137</v>
      </c>
      <c r="S79">
        <f t="shared" si="38"/>
        <v>6.4787215817114241</v>
      </c>
      <c r="T79" s="6">
        <f>_xlfn.STDEV.P(F91:F95)</f>
        <v>1.876805797092493</v>
      </c>
      <c r="U79">
        <f t="shared" si="39"/>
        <v>12.104223321726209</v>
      </c>
      <c r="V79" s="6">
        <f>_xlfn.STDEV.P(G91:G95)</f>
        <v>1.1443775600735977</v>
      </c>
      <c r="W79">
        <f t="shared" si="40"/>
        <v>32.710698428292019</v>
      </c>
      <c r="Z79" s="1">
        <v>20</v>
      </c>
      <c r="AA79">
        <v>50</v>
      </c>
      <c r="AB79">
        <v>0</v>
      </c>
      <c r="AC79">
        <f t="shared" si="34"/>
        <v>72.94</v>
      </c>
      <c r="AD79">
        <f t="shared" si="34"/>
        <v>73.400000000000006</v>
      </c>
      <c r="AE79">
        <f t="shared" si="34"/>
        <v>74.52000000000001</v>
      </c>
      <c r="AF79">
        <f t="shared" si="34"/>
        <v>72.968000000000004</v>
      </c>
    </row>
    <row r="80" spans="1:32" x14ac:dyDescent="0.75">
      <c r="A80" s="1">
        <v>4</v>
      </c>
      <c r="B80">
        <v>0</v>
      </c>
      <c r="C80">
        <v>0.85</v>
      </c>
      <c r="D80">
        <v>87.5</v>
      </c>
      <c r="E80">
        <v>79.5</v>
      </c>
      <c r="F80">
        <v>59.3</v>
      </c>
      <c r="G80">
        <v>0</v>
      </c>
      <c r="I80">
        <f t="shared" si="35"/>
        <v>34.24203374509171</v>
      </c>
      <c r="J80">
        <v>50</v>
      </c>
      <c r="K80">
        <f>_xlfn.STDEV.P(D97:G100)</f>
        <v>0.93482597812373647</v>
      </c>
      <c r="L80">
        <f t="shared" si="41"/>
        <v>20.188723750318282</v>
      </c>
      <c r="M80">
        <v>0.85</v>
      </c>
      <c r="N80">
        <f t="shared" si="36"/>
        <v>56.575000000000003</v>
      </c>
      <c r="P80" s="6">
        <f>_xlfn.STDEV.P(D96:D100)</f>
        <v>1.0725670142233541</v>
      </c>
      <c r="Q80">
        <f t="shared" si="37"/>
        <v>4.2958959743250569</v>
      </c>
      <c r="R80" s="6">
        <f>_xlfn.STDEV.P(E96:E100)</f>
        <v>0.76681158050723164</v>
      </c>
      <c r="S80">
        <f t="shared" si="38"/>
        <v>8.4528923386547952</v>
      </c>
      <c r="T80" s="6">
        <f>_xlfn.STDEV.P(F96:F100)</f>
        <v>0.54626001134990443</v>
      </c>
      <c r="U80">
        <f t="shared" si="39"/>
        <v>12.840734337775777</v>
      </c>
      <c r="V80" s="6">
        <f>_xlfn.STDEV.P(G96:G100)</f>
        <v>1.1655316383522132</v>
      </c>
      <c r="W80">
        <f t="shared" si="40"/>
        <v>32.659206843808477</v>
      </c>
      <c r="Z80" s="1">
        <v>21</v>
      </c>
      <c r="AA80">
        <v>50</v>
      </c>
      <c r="AB80">
        <v>0.2</v>
      </c>
      <c r="AC80">
        <f t="shared" si="34"/>
        <v>73.320000000000007</v>
      </c>
      <c r="AD80">
        <f t="shared" si="34"/>
        <v>73.94</v>
      </c>
      <c r="AE80">
        <f t="shared" si="34"/>
        <v>75.080000000000013</v>
      </c>
      <c r="AF80">
        <f t="shared" si="34"/>
        <v>74.225999999999999</v>
      </c>
    </row>
    <row r="81" spans="1:32" x14ac:dyDescent="0.75">
      <c r="A81" s="1">
        <v>5</v>
      </c>
      <c r="B81">
        <v>5</v>
      </c>
      <c r="C81">
        <v>0</v>
      </c>
      <c r="D81">
        <v>86.6</v>
      </c>
      <c r="E81">
        <v>82.2</v>
      </c>
      <c r="F81">
        <v>90.3</v>
      </c>
      <c r="G81">
        <v>76.099999999999994</v>
      </c>
      <c r="I81">
        <f t="shared" si="35"/>
        <v>5.2900850654786264</v>
      </c>
      <c r="J81">
        <v>100</v>
      </c>
      <c r="K81">
        <f>_xlfn.STDEV.P(D101:G105)</f>
        <v>14.013895461291311</v>
      </c>
      <c r="N81">
        <f t="shared" si="36"/>
        <v>83.800000000000011</v>
      </c>
      <c r="P81" s="6">
        <f>_xlfn.STDEV.P(D101:D105)</f>
        <v>0.47074409183759358</v>
      </c>
      <c r="R81" s="6">
        <f>_xlfn.STDEV.P(E101:E105)</f>
        <v>0.67349832961931189</v>
      </c>
      <c r="T81" s="6">
        <f>_xlfn.STDEV.P(F101:F105)</f>
        <v>0.66095083024382439</v>
      </c>
      <c r="V81" s="6">
        <f>_xlfn.STDEV.P(G101:G105)</f>
        <v>3.4126822295666512</v>
      </c>
      <c r="Z81" s="1">
        <v>22</v>
      </c>
      <c r="AA81">
        <v>50</v>
      </c>
      <c r="AB81">
        <v>0.45</v>
      </c>
      <c r="AC81">
        <f t="shared" si="34"/>
        <v>74.56</v>
      </c>
      <c r="AD81">
        <f t="shared" si="34"/>
        <v>74.439999999999984</v>
      </c>
      <c r="AE81">
        <f t="shared" si="34"/>
        <v>74.820000000000007</v>
      </c>
      <c r="AF81">
        <f t="shared" si="34"/>
        <v>73.656000000000006</v>
      </c>
    </row>
    <row r="82" spans="1:32" x14ac:dyDescent="0.75">
      <c r="A82" s="1">
        <v>6</v>
      </c>
      <c r="B82">
        <v>5</v>
      </c>
      <c r="C82">
        <v>0.2</v>
      </c>
      <c r="D82">
        <v>87.5</v>
      </c>
      <c r="E82">
        <v>79.2</v>
      </c>
      <c r="F82">
        <v>91</v>
      </c>
      <c r="G82">
        <v>80.599999999999994</v>
      </c>
      <c r="I82">
        <f t="shared" si="35"/>
        <v>4.8612626960492484</v>
      </c>
      <c r="K82">
        <f>AVERAGE(K76:K81)</f>
        <v>11.270107938047635</v>
      </c>
      <c r="N82">
        <f t="shared" si="36"/>
        <v>84.574999999999989</v>
      </c>
      <c r="P82" s="6">
        <f>AVERAGE(P76:P81)</f>
        <v>1.3615901945462074</v>
      </c>
      <c r="Q82">
        <f>AVERAGE(Q76:Q80)</f>
        <v>3.5479752320312494</v>
      </c>
      <c r="R82" s="6">
        <f>AVERAGE(R76:R81)</f>
        <v>1.9272932323557088</v>
      </c>
      <c r="S82">
        <f>AVERAGE(S76:S80)</f>
        <v>5.6123496270884781</v>
      </c>
      <c r="T82" s="6">
        <f>AVERAGE(T76:T81)</f>
        <v>1.5974171171922016</v>
      </c>
      <c r="U82">
        <f>AVERAGE(U76:U80)</f>
        <v>11.011417562488344</v>
      </c>
      <c r="V82" s="6">
        <f>AVERAGE(V76:V81)</f>
        <v>1.7680588747914623</v>
      </c>
      <c r="W82">
        <f>AVERAGE(W76:W80)</f>
        <v>32.290129112517761</v>
      </c>
      <c r="Z82" s="1">
        <v>23</v>
      </c>
      <c r="AA82">
        <v>50</v>
      </c>
      <c r="AB82">
        <v>0.65</v>
      </c>
      <c r="AC82">
        <f t="shared" si="34"/>
        <v>75.38000000000001</v>
      </c>
      <c r="AD82">
        <f t="shared" si="34"/>
        <v>74.559999999999988</v>
      </c>
      <c r="AE82">
        <f t="shared" si="34"/>
        <v>75.86</v>
      </c>
      <c r="AF82">
        <f t="shared" si="34"/>
        <v>73.844000000000008</v>
      </c>
    </row>
    <row r="83" spans="1:32" x14ac:dyDescent="0.75">
      <c r="A83" s="1">
        <v>7</v>
      </c>
      <c r="B83">
        <v>5</v>
      </c>
      <c r="C83">
        <v>0.45</v>
      </c>
      <c r="D83">
        <v>88.4</v>
      </c>
      <c r="E83">
        <v>78.7</v>
      </c>
      <c r="F83">
        <v>91.8</v>
      </c>
      <c r="G83">
        <v>79.5</v>
      </c>
      <c r="I83">
        <f t="shared" si="35"/>
        <v>5.6369317895465079</v>
      </c>
      <c r="N83">
        <f t="shared" si="36"/>
        <v>84.600000000000009</v>
      </c>
      <c r="P83" s="6">
        <f>_xlfn.STDEV.P(P76:P81)</f>
        <v>0.51049532363084038</v>
      </c>
      <c r="Q83">
        <f>_xlfn.STDEV.P(Q76:Q80)</f>
        <v>0.4437023246421094</v>
      </c>
      <c r="R83" s="6">
        <f>_xlfn.STDEV.P(R76:R81)</f>
        <v>1.5216616344802876</v>
      </c>
      <c r="S83">
        <f>_xlfn.STDEV.P(S76:S80)</f>
        <v>1.7301552586040907</v>
      </c>
      <c r="T83" s="6">
        <f>_xlfn.STDEV.P(T76:T81)</f>
        <v>1.1529677158105325</v>
      </c>
      <c r="U83">
        <f>_xlfn.STDEV.P(U76:U80)</f>
        <v>1.3152312589514039</v>
      </c>
      <c r="V83" s="6">
        <f>_xlfn.STDEV.P(V76:V81)</f>
        <v>1.1226064085887293</v>
      </c>
      <c r="W83">
        <f>_xlfn.STDEV.P(W76:W80)</f>
        <v>0.45477186861939739</v>
      </c>
      <c r="Z83" s="1">
        <v>24</v>
      </c>
      <c r="AA83">
        <v>50</v>
      </c>
      <c r="AB83">
        <v>0.85</v>
      </c>
      <c r="AC83">
        <f t="shared" si="34"/>
        <v>75.22</v>
      </c>
      <c r="AD83">
        <f t="shared" si="34"/>
        <v>74.5</v>
      </c>
      <c r="AE83">
        <f t="shared" si="34"/>
        <v>75.760000000000005</v>
      </c>
      <c r="AF83">
        <f t="shared" si="34"/>
        <v>71.573999999999998</v>
      </c>
    </row>
    <row r="84" spans="1:32" x14ac:dyDescent="0.75">
      <c r="A84" s="1">
        <v>8</v>
      </c>
      <c r="B84">
        <v>5</v>
      </c>
      <c r="C84">
        <v>0.65</v>
      </c>
      <c r="D84">
        <v>87.5</v>
      </c>
      <c r="E84">
        <v>75.099999999999994</v>
      </c>
      <c r="F84">
        <v>92.7</v>
      </c>
      <c r="G84">
        <v>82</v>
      </c>
      <c r="I84">
        <f t="shared" si="35"/>
        <v>6.5331366892175184</v>
      </c>
      <c r="K84" cm="1">
        <f t="array" ref="K84">INDEX(LINEST(K76:K81),1)</f>
        <v>-3.7158576892613731</v>
      </c>
      <c r="L84" cm="1">
        <f t="array" ref="L84">INDEX(LINEST(L76:L80),1)</f>
        <v>0.35501875089968993</v>
      </c>
      <c r="N84">
        <f t="shared" si="36"/>
        <v>84.325000000000003</v>
      </c>
      <c r="P84" s="6"/>
      <c r="R84" s="6"/>
      <c r="T84" s="6"/>
      <c r="V84" s="6"/>
      <c r="Z84" s="1">
        <v>25</v>
      </c>
      <c r="AA84">
        <v>100</v>
      </c>
      <c r="AB84">
        <v>0</v>
      </c>
      <c r="AC84">
        <f t="shared" si="34"/>
        <v>74.839999999999989</v>
      </c>
      <c r="AD84">
        <f t="shared" si="34"/>
        <v>73.92</v>
      </c>
      <c r="AE84">
        <f t="shared" si="34"/>
        <v>74.66</v>
      </c>
      <c r="AF84">
        <f t="shared" si="34"/>
        <v>62.793999999999997</v>
      </c>
    </row>
    <row r="85" spans="1:32" x14ac:dyDescent="0.75">
      <c r="A85" s="1">
        <v>9</v>
      </c>
      <c r="B85">
        <v>5</v>
      </c>
      <c r="C85">
        <v>0.85</v>
      </c>
      <c r="D85">
        <v>82.8</v>
      </c>
      <c r="E85">
        <v>70.599999999999994</v>
      </c>
      <c r="F85">
        <v>90.2</v>
      </c>
      <c r="G85">
        <v>82.4</v>
      </c>
      <c r="I85">
        <f t="shared" si="35"/>
        <v>7.0178344238091031</v>
      </c>
      <c r="N85">
        <f t="shared" si="36"/>
        <v>81.5</v>
      </c>
      <c r="P85" s="6"/>
      <c r="R85" s="6"/>
      <c r="T85" s="6"/>
      <c r="V85" s="6"/>
      <c r="Z85" s="1">
        <v>26</v>
      </c>
      <c r="AA85">
        <v>100</v>
      </c>
      <c r="AB85">
        <v>0.2</v>
      </c>
      <c r="AC85">
        <f t="shared" si="34"/>
        <v>74.820000000000007</v>
      </c>
      <c r="AD85">
        <f t="shared" si="34"/>
        <v>74.239999999999995</v>
      </c>
      <c r="AE85">
        <f t="shared" si="34"/>
        <v>74.84</v>
      </c>
      <c r="AF85">
        <f t="shared" si="34"/>
        <v>61.994000000000007</v>
      </c>
    </row>
    <row r="86" spans="1:32" x14ac:dyDescent="0.75">
      <c r="A86" s="1">
        <v>10</v>
      </c>
      <c r="B86">
        <v>10</v>
      </c>
      <c r="C86">
        <v>0</v>
      </c>
      <c r="D86">
        <v>83.6</v>
      </c>
      <c r="E86">
        <v>92.6</v>
      </c>
      <c r="F86">
        <v>74.599999999999994</v>
      </c>
      <c r="G86">
        <v>79.5</v>
      </c>
      <c r="I86">
        <f t="shared" si="35"/>
        <v>6.6069565610801462</v>
      </c>
      <c r="N86">
        <f t="shared" si="36"/>
        <v>82.574999999999989</v>
      </c>
      <c r="P86" s="6"/>
      <c r="R86" s="6"/>
      <c r="T86" s="6"/>
      <c r="V86" s="6"/>
      <c r="Z86" s="1">
        <v>27</v>
      </c>
      <c r="AA86">
        <v>100</v>
      </c>
      <c r="AB86">
        <v>0.45</v>
      </c>
      <c r="AC86">
        <f t="shared" si="34"/>
        <v>75.240000000000009</v>
      </c>
      <c r="AD86">
        <f t="shared" si="34"/>
        <v>74.36</v>
      </c>
      <c r="AE86">
        <f t="shared" si="34"/>
        <v>74.35799999999999</v>
      </c>
      <c r="AF86">
        <f t="shared" si="34"/>
        <v>60.898000000000003</v>
      </c>
    </row>
    <row r="87" spans="1:32" x14ac:dyDescent="0.75">
      <c r="A87" s="1">
        <v>11</v>
      </c>
      <c r="B87">
        <v>10</v>
      </c>
      <c r="C87">
        <v>0.2</v>
      </c>
      <c r="D87">
        <v>84.8</v>
      </c>
      <c r="E87">
        <v>92.8</v>
      </c>
      <c r="F87">
        <v>72.8</v>
      </c>
      <c r="G87">
        <v>79.7</v>
      </c>
      <c r="I87">
        <f t="shared" si="35"/>
        <v>7.3025252481590224</v>
      </c>
      <c r="J87" s="2"/>
      <c r="K87" t="s">
        <v>26</v>
      </c>
      <c r="L87" t="s">
        <v>27</v>
      </c>
      <c r="N87">
        <f t="shared" si="36"/>
        <v>82.524999999999991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1">
        <v>28</v>
      </c>
      <c r="AA87">
        <v>100</v>
      </c>
      <c r="AB87">
        <v>0.65</v>
      </c>
      <c r="AC87">
        <f t="shared" si="34"/>
        <v>75.97999999999999</v>
      </c>
      <c r="AD87">
        <f t="shared" si="34"/>
        <v>75.2</v>
      </c>
      <c r="AE87">
        <f t="shared" si="34"/>
        <v>75.900000000000006</v>
      </c>
      <c r="AF87">
        <f t="shared" si="34"/>
        <v>57.029999999999994</v>
      </c>
    </row>
    <row r="88" spans="1:32" x14ac:dyDescent="0.75">
      <c r="A88" s="1">
        <v>12</v>
      </c>
      <c r="B88">
        <v>10</v>
      </c>
      <c r="C88">
        <v>0.45</v>
      </c>
      <c r="D88">
        <v>87</v>
      </c>
      <c r="E88">
        <v>93.9</v>
      </c>
      <c r="F88">
        <v>74.099999999999994</v>
      </c>
      <c r="G88">
        <v>81.099999999999994</v>
      </c>
      <c r="I88">
        <f t="shared" si="35"/>
        <v>7.3045790433124935</v>
      </c>
      <c r="J88">
        <v>2</v>
      </c>
      <c r="K88">
        <f>AVERAGE(D76:G80)</f>
        <v>60.095000000000006</v>
      </c>
      <c r="L88">
        <f>AVERAGE(D76:G76,D81:G81,D86:G86,D91:G91,D96:G96,D101:G101)</f>
        <v>82.664166666666674</v>
      </c>
      <c r="M88">
        <v>0</v>
      </c>
      <c r="N88">
        <f t="shared" si="36"/>
        <v>84.025000000000006</v>
      </c>
      <c r="P88" s="6">
        <f>AVERAGE(D76:D80)</f>
        <v>87.9</v>
      </c>
      <c r="Q88">
        <f>AVERAGE(D76,D81,D86,D91,D96,D101)</f>
        <v>89</v>
      </c>
      <c r="R88" s="6">
        <f>AVERAGE(E76:E80)</f>
        <v>87.44</v>
      </c>
      <c r="S88">
        <f>AVERAGE(E76,E81,E86,E91,E96,E101)</f>
        <v>89.325000000000003</v>
      </c>
      <c r="T88" s="6">
        <f>AVERAGE(F76:F80)</f>
        <v>65.039999999999992</v>
      </c>
      <c r="U88">
        <f>AVERAGE(F76,F81,F86,F91,F96,F101)</f>
        <v>84.85</v>
      </c>
      <c r="V88" s="6">
        <f>AVERAGE(G76:G80)</f>
        <v>0</v>
      </c>
      <c r="W88">
        <f>AVERAGE(G76,G81,G86,G91,G96,G101)</f>
        <v>67.481666666666669</v>
      </c>
      <c r="Z88" s="1">
        <v>29</v>
      </c>
      <c r="AA88">
        <v>100</v>
      </c>
      <c r="AB88">
        <v>0.85</v>
      </c>
      <c r="AC88">
        <f t="shared" si="34"/>
        <v>75.518000000000001</v>
      </c>
      <c r="AD88">
        <f t="shared" si="34"/>
        <v>74.34</v>
      </c>
      <c r="AE88">
        <f t="shared" si="34"/>
        <v>74.693999999999988</v>
      </c>
      <c r="AF88">
        <f t="shared" si="34"/>
        <v>52.015999999999998</v>
      </c>
    </row>
    <row r="89" spans="1:32" x14ac:dyDescent="0.75">
      <c r="A89" s="1">
        <v>13</v>
      </c>
      <c r="B89">
        <v>10</v>
      </c>
      <c r="C89">
        <v>0.65</v>
      </c>
      <c r="D89">
        <v>88.6</v>
      </c>
      <c r="E89">
        <v>93.9</v>
      </c>
      <c r="F89">
        <v>75.7</v>
      </c>
      <c r="G89">
        <v>77.2</v>
      </c>
      <c r="I89">
        <f t="shared" si="35"/>
        <v>7.6519605330921561</v>
      </c>
      <c r="J89">
        <v>5</v>
      </c>
      <c r="K89">
        <f>AVERAGE(D81:G85)</f>
        <v>83.76</v>
      </c>
      <c r="L89">
        <f>AVERAGE(D77:G77,D82:G82,D87:G87,D92:G92,D97:G97,D102:G102)</f>
        <v>83.025833333333324</v>
      </c>
      <c r="M89">
        <v>0.2</v>
      </c>
      <c r="N89">
        <f t="shared" si="36"/>
        <v>83.85</v>
      </c>
      <c r="P89" s="6">
        <f>AVERAGE(D81:D85)</f>
        <v>86.56</v>
      </c>
      <c r="Q89">
        <f t="shared" ref="Q89:Q92" si="42">AVERAGE(D77,D82,D87,D92,D97,D102)</f>
        <v>89.516666666666666</v>
      </c>
      <c r="R89" s="6">
        <f>AVERAGE(E81:E85)</f>
        <v>77.160000000000011</v>
      </c>
      <c r="S89">
        <f t="shared" ref="S89:S92" si="43">AVERAGE(E77,E82,E87,E92,E97,E102)</f>
        <v>89.498333333333335</v>
      </c>
      <c r="T89" s="6">
        <f>AVERAGE(F81:F85)</f>
        <v>91.2</v>
      </c>
      <c r="U89">
        <f t="shared" ref="U89:U92" si="44">AVERAGE(F77,F82,F87,F92,F97,F102)</f>
        <v>84.533333333333346</v>
      </c>
      <c r="V89" s="6">
        <f>AVERAGE(G81:G85)</f>
        <v>80.12</v>
      </c>
      <c r="W89">
        <f t="shared" ref="W89:W92" si="45">AVERAGE(G77,G82,G87,G92,G97,G102)</f>
        <v>68.555000000000007</v>
      </c>
    </row>
    <row r="90" spans="1:32" x14ac:dyDescent="0.75">
      <c r="A90" s="1">
        <v>14</v>
      </c>
      <c r="B90">
        <v>10</v>
      </c>
      <c r="C90">
        <v>0.85</v>
      </c>
      <c r="D90">
        <v>87.8</v>
      </c>
      <c r="E90">
        <v>91.4</v>
      </c>
      <c r="F90">
        <v>71</v>
      </c>
      <c r="G90">
        <v>73.599999999999994</v>
      </c>
      <c r="I90">
        <f t="shared" si="35"/>
        <v>8.7913309572556351</v>
      </c>
      <c r="J90">
        <v>10</v>
      </c>
      <c r="K90">
        <f>AVERAGE(D86:G90)</f>
        <v>82.784999999999997</v>
      </c>
      <c r="L90">
        <f t="shared" ref="L90:L92" si="46">AVERAGE(D78:G78,D83:G83,D88:G88,D93:G93,D98:G98,D103:G103)</f>
        <v>83.299583333333331</v>
      </c>
      <c r="M90">
        <v>0.45</v>
      </c>
      <c r="N90">
        <f t="shared" si="36"/>
        <v>80.949999999999989</v>
      </c>
      <c r="P90" s="6">
        <f>AVERAGE(D86:D90)</f>
        <v>86.36</v>
      </c>
      <c r="Q90">
        <f t="shared" si="42"/>
        <v>90.966666666666654</v>
      </c>
      <c r="R90" s="6">
        <f>AVERAGE(E86:E90)</f>
        <v>92.919999999999987</v>
      </c>
      <c r="S90">
        <f t="shared" si="43"/>
        <v>89.43</v>
      </c>
      <c r="T90" s="6">
        <f>AVERAGE(F86:F90)</f>
        <v>73.64</v>
      </c>
      <c r="U90">
        <f t="shared" si="44"/>
        <v>84.548333333333332</v>
      </c>
      <c r="V90" s="6">
        <f>AVERAGE(G86:G90)</f>
        <v>78.22</v>
      </c>
      <c r="W90">
        <f t="shared" si="45"/>
        <v>68.25333333333333</v>
      </c>
    </row>
    <row r="91" spans="1:32" x14ac:dyDescent="0.75">
      <c r="A91" s="1">
        <v>15</v>
      </c>
      <c r="B91">
        <v>20</v>
      </c>
      <c r="C91">
        <v>0</v>
      </c>
      <c r="D91">
        <v>91</v>
      </c>
      <c r="E91">
        <v>88.8</v>
      </c>
      <c r="F91">
        <v>87.3</v>
      </c>
      <c r="G91">
        <v>92</v>
      </c>
      <c r="I91">
        <f t="shared" si="35"/>
        <v>1.8389874931603001</v>
      </c>
      <c r="J91">
        <v>20</v>
      </c>
      <c r="K91">
        <f>AVERAGE(D91:G95)</f>
        <v>91.050000000000011</v>
      </c>
      <c r="L91">
        <f t="shared" si="46"/>
        <v>83.347083333333345</v>
      </c>
      <c r="M91">
        <v>0.65</v>
      </c>
      <c r="N91">
        <f t="shared" si="36"/>
        <v>89.775000000000006</v>
      </c>
      <c r="P91" s="6">
        <f>AVERAGE(D91:D95)</f>
        <v>92.66</v>
      </c>
      <c r="Q91">
        <f t="shared" si="42"/>
        <v>91.899999999999991</v>
      </c>
      <c r="R91" s="6">
        <f>AVERAGE(E91:E95)</f>
        <v>90.46</v>
      </c>
      <c r="S91">
        <f t="shared" si="43"/>
        <v>88.83</v>
      </c>
      <c r="T91" s="6">
        <f>AVERAGE(F91:F95)</f>
        <v>87.059999999999988</v>
      </c>
      <c r="U91">
        <f t="shared" si="44"/>
        <v>84.63333333333334</v>
      </c>
      <c r="V91" s="6">
        <f>AVERAGE(G91:G95)</f>
        <v>94.02000000000001</v>
      </c>
      <c r="W91">
        <f t="shared" si="45"/>
        <v>68.025000000000006</v>
      </c>
    </row>
    <row r="92" spans="1:32" x14ac:dyDescent="0.75">
      <c r="A92" s="1">
        <v>16</v>
      </c>
      <c r="B92">
        <v>20</v>
      </c>
      <c r="C92">
        <v>0.2</v>
      </c>
      <c r="D92">
        <v>91.5</v>
      </c>
      <c r="E92">
        <v>89.8</v>
      </c>
      <c r="F92">
        <v>88.1</v>
      </c>
      <c r="G92">
        <v>93.8</v>
      </c>
      <c r="I92">
        <f t="shared" si="35"/>
        <v>2.1083168642308028</v>
      </c>
      <c r="J92">
        <v>50</v>
      </c>
      <c r="K92">
        <f>AVERAGE(D96:G100)</f>
        <v>93.214000000000013</v>
      </c>
      <c r="L92">
        <f t="shared" si="46"/>
        <v>81.315000000000012</v>
      </c>
      <c r="M92">
        <v>0.85</v>
      </c>
      <c r="N92">
        <f t="shared" si="36"/>
        <v>90.8</v>
      </c>
      <c r="P92" s="6">
        <f>AVERAGE(D96:D100)</f>
        <v>93.339999999999989</v>
      </c>
      <c r="Q92">
        <f t="shared" si="42"/>
        <v>89.983333333333334</v>
      </c>
      <c r="R92" s="6">
        <f>AVERAGE(E96:E100)</f>
        <v>92.1</v>
      </c>
      <c r="S92">
        <f t="shared" si="43"/>
        <v>86.416666666666671</v>
      </c>
      <c r="T92" s="6">
        <f>AVERAGE(F96:F100)</f>
        <v>94.16</v>
      </c>
      <c r="U92">
        <f t="shared" si="44"/>
        <v>81.944999999999993</v>
      </c>
      <c r="V92" s="6">
        <f>AVERAGE(G96:G100)</f>
        <v>93.256</v>
      </c>
      <c r="W92">
        <f t="shared" si="45"/>
        <v>66.915000000000006</v>
      </c>
    </row>
    <row r="93" spans="1:32" x14ac:dyDescent="0.75">
      <c r="A93" s="1">
        <v>17</v>
      </c>
      <c r="B93">
        <v>20</v>
      </c>
      <c r="C93">
        <v>0.45</v>
      </c>
      <c r="D93">
        <v>93.6</v>
      </c>
      <c r="E93">
        <v>91.3</v>
      </c>
      <c r="F93">
        <v>88.6</v>
      </c>
      <c r="G93">
        <v>94.1</v>
      </c>
      <c r="I93">
        <f t="shared" si="35"/>
        <v>2.1783020910791961</v>
      </c>
      <c r="J93">
        <v>100</v>
      </c>
      <c r="K93">
        <f>AVERAGE(D101:G105)</f>
        <v>85.47799999999998</v>
      </c>
      <c r="L93">
        <f>AVERAGE((L92-L91), (L91-L90), (L90-L89), (L89-L88))</f>
        <v>-0.33729166666666544</v>
      </c>
      <c r="N93">
        <f t="shared" si="36"/>
        <v>91.9</v>
      </c>
      <c r="P93" s="6">
        <f>AVERAGE(D101:D105)</f>
        <v>94.820000000000007</v>
      </c>
      <c r="R93" s="6">
        <f>AVERAGE(E101:E105)</f>
        <v>92.12</v>
      </c>
      <c r="T93" s="6">
        <f>AVERAGE(F101:F105)</f>
        <v>93.512</v>
      </c>
      <c r="V93" s="6">
        <f>AVERAGE(G101:G105)</f>
        <v>61.459999999999994</v>
      </c>
    </row>
    <row r="94" spans="1:32" x14ac:dyDescent="0.75">
      <c r="A94" s="1">
        <v>18</v>
      </c>
      <c r="B94">
        <v>20</v>
      </c>
      <c r="C94">
        <v>0.65</v>
      </c>
      <c r="D94">
        <v>94.2</v>
      </c>
      <c r="E94">
        <v>90.7</v>
      </c>
      <c r="F94">
        <v>87.9</v>
      </c>
      <c r="G94">
        <v>95.3</v>
      </c>
      <c r="I94">
        <f t="shared" si="35"/>
        <v>2.9252136674096105</v>
      </c>
      <c r="K94">
        <f>AVERAGE(K88:K93)</f>
        <v>82.730333333333348</v>
      </c>
      <c r="N94">
        <f t="shared" si="36"/>
        <v>92.025000000000006</v>
      </c>
      <c r="P94" s="6">
        <f>AVERAGE(P88:P93)</f>
        <v>90.273333333333326</v>
      </c>
      <c r="Q94">
        <f>AVERAGE(Q88:Q92)</f>
        <v>90.273333333333326</v>
      </c>
      <c r="R94" s="6">
        <f>AVERAGE(R88:R93)</f>
        <v>88.699999999999989</v>
      </c>
      <c r="S94">
        <f>AVERAGE(S88:S92)</f>
        <v>88.7</v>
      </c>
      <c r="T94" s="6">
        <f>AVERAGE(T88:T93)</f>
        <v>84.102000000000004</v>
      </c>
      <c r="U94">
        <f>AVERAGE(U88:U92)</f>
        <v>84.102000000000004</v>
      </c>
      <c r="V94" s="6">
        <f>AVERAGE(V88:V93)</f>
        <v>67.845999999999989</v>
      </c>
      <c r="W94">
        <f>AVERAGE(W88:W92)</f>
        <v>67.846000000000018</v>
      </c>
    </row>
    <row r="95" spans="1:32" x14ac:dyDescent="0.75">
      <c r="A95" s="1">
        <v>19</v>
      </c>
      <c r="B95">
        <v>20</v>
      </c>
      <c r="C95">
        <v>0.85</v>
      </c>
      <c r="D95">
        <v>93</v>
      </c>
      <c r="E95">
        <v>91.7</v>
      </c>
      <c r="F95">
        <v>83.4</v>
      </c>
      <c r="G95">
        <v>94.9</v>
      </c>
      <c r="I95">
        <f t="shared" si="35"/>
        <v>4.3934610502427347</v>
      </c>
      <c r="N95">
        <f t="shared" si="36"/>
        <v>90.75</v>
      </c>
      <c r="P95" s="6">
        <f>_xlfn.STDEV.P(P88:P93)</f>
        <v>3.4280347463557326</v>
      </c>
      <c r="Q95">
        <f>_xlfn.STDEV.P(Q88:Q92)</f>
        <v>1.0396901247754287</v>
      </c>
      <c r="R95" s="6">
        <f>_xlfn.STDEV.P(R88:R93)</f>
        <v>5.460793593120564</v>
      </c>
      <c r="S95">
        <f>_xlfn.STDEV.P(S88:S92)</f>
        <v>1.1654503183080964</v>
      </c>
      <c r="T95" s="6">
        <f>_xlfn.STDEV.P(T88:T93)</f>
        <v>10.967042445436158</v>
      </c>
      <c r="U95">
        <f>_xlfn.STDEV.P(U88:U92)</f>
        <v>1.0844104389021749</v>
      </c>
      <c r="V95" s="6">
        <f>_xlfn.STDEV.P(V88:V93)</f>
        <v>32.230622188637135</v>
      </c>
      <c r="W95">
        <f>_xlfn.STDEV.P(W88:W92)</f>
        <v>0.58311957988430085</v>
      </c>
    </row>
    <row r="96" spans="1:32" x14ac:dyDescent="0.75">
      <c r="A96" s="1">
        <v>20</v>
      </c>
      <c r="B96">
        <v>50</v>
      </c>
      <c r="C96">
        <v>0</v>
      </c>
      <c r="D96">
        <v>92.2</v>
      </c>
      <c r="E96">
        <v>90.7</v>
      </c>
      <c r="F96">
        <v>93.4</v>
      </c>
      <c r="G96">
        <v>91.09</v>
      </c>
      <c r="I96">
        <f t="shared" si="35"/>
        <v>1.0517931117857742</v>
      </c>
      <c r="N96">
        <f t="shared" si="36"/>
        <v>91.847499999999997</v>
      </c>
      <c r="P96" s="6"/>
      <c r="R96" s="6"/>
      <c r="T96" s="6"/>
      <c r="V96" s="6"/>
    </row>
    <row r="97" spans="1:23" x14ac:dyDescent="0.75">
      <c r="A97" s="1">
        <v>21</v>
      </c>
      <c r="B97">
        <v>50</v>
      </c>
      <c r="C97">
        <v>0.2</v>
      </c>
      <c r="D97">
        <v>92</v>
      </c>
      <c r="E97">
        <v>92.2</v>
      </c>
      <c r="F97">
        <v>94.2</v>
      </c>
      <c r="G97">
        <v>93.43</v>
      </c>
      <c r="I97">
        <f t="shared" si="35"/>
        <v>0.90245152224371705</v>
      </c>
      <c r="N97">
        <f t="shared" si="36"/>
        <v>92.957499999999996</v>
      </c>
      <c r="P97" s="6" cm="1">
        <f t="array" ref="P97">INDEX(LINEST(P88:P93), 1)</f>
        <v>1.7497142857142849</v>
      </c>
      <c r="Q97" s="6" cm="1">
        <f t="array" ref="Q97">INDEX(LINEST(Q88:Q92), 1)</f>
        <v>0.43499999999999933</v>
      </c>
      <c r="R97" s="6" cm="1">
        <f t="array" ref="R97">INDEX(LINEST(R88:R93), 1)</f>
        <v>1.8788571428571426</v>
      </c>
      <c r="S97" s="6" cm="1">
        <f t="array" ref="S97">INDEX(LINEST(S88:S92), 1)</f>
        <v>-0.64849999999999974</v>
      </c>
      <c r="T97" s="6" cm="1">
        <f t="array" ref="T97">INDEX(LINEST(T88:T93), 1)</f>
        <v>4.7045714285714295</v>
      </c>
      <c r="U97" s="6" cm="1">
        <f t="array" ref="U97">INDEX(LINEST(U88:U92), 1)</f>
        <v>-0.57100000000000062</v>
      </c>
      <c r="V97" s="6" cm="1">
        <f t="array" ref="V97">INDEX(LINEST(V88:V92), 1)</f>
        <v>20.0412</v>
      </c>
      <c r="W97" s="6" cm="1">
        <f t="array" ref="W97">INDEX(LINEST(W88:W92), 1)</f>
        <v>-0.16633333333333275</v>
      </c>
    </row>
    <row r="98" spans="1:23" x14ac:dyDescent="0.75">
      <c r="A98" s="1">
        <v>22</v>
      </c>
      <c r="B98">
        <v>50</v>
      </c>
      <c r="C98">
        <v>0.45</v>
      </c>
      <c r="D98">
        <v>93.6</v>
      </c>
      <c r="E98">
        <v>92.1</v>
      </c>
      <c r="F98">
        <v>93.7</v>
      </c>
      <c r="G98">
        <v>93.22</v>
      </c>
      <c r="I98">
        <f t="shared" si="35"/>
        <v>0.63488187877746394</v>
      </c>
      <c r="K98" cm="1">
        <f t="array" ref="K98">INDEX(LINEST(K88:K93),1)</f>
        <v>4.6726285714285698</v>
      </c>
      <c r="L98" cm="1">
        <f t="array" ref="L98">INDEX(LINEST(L88:L92),1)</f>
        <v>-0.23770833333333019</v>
      </c>
      <c r="N98">
        <f t="shared" si="36"/>
        <v>93.155000000000001</v>
      </c>
    </row>
    <row r="99" spans="1:23" x14ac:dyDescent="0.75">
      <c r="A99" s="1">
        <v>23</v>
      </c>
      <c r="B99">
        <v>50</v>
      </c>
      <c r="C99">
        <v>0.65</v>
      </c>
      <c r="D99">
        <v>94.7</v>
      </c>
      <c r="E99">
        <v>92.5</v>
      </c>
      <c r="F99">
        <v>94.8</v>
      </c>
      <c r="G99">
        <v>94.35</v>
      </c>
      <c r="I99">
        <f t="shared" si="35"/>
        <v>0.93164840471070365</v>
      </c>
      <c r="N99">
        <f t="shared" si="36"/>
        <v>94.087500000000006</v>
      </c>
    </row>
    <row r="100" spans="1:23" x14ac:dyDescent="0.75">
      <c r="A100" s="1">
        <v>24</v>
      </c>
      <c r="B100">
        <v>50</v>
      </c>
      <c r="C100">
        <v>0.85</v>
      </c>
      <c r="D100">
        <v>94.2</v>
      </c>
      <c r="E100">
        <v>93</v>
      </c>
      <c r="F100">
        <v>94.7</v>
      </c>
      <c r="G100">
        <v>94.19</v>
      </c>
      <c r="I100">
        <f t="shared" si="35"/>
        <v>0.62531492065998306</v>
      </c>
      <c r="N100">
        <f t="shared" si="36"/>
        <v>94.022499999999994</v>
      </c>
    </row>
    <row r="101" spans="1:23" x14ac:dyDescent="0.75">
      <c r="A101" s="1">
        <v>25</v>
      </c>
      <c r="B101">
        <v>100</v>
      </c>
      <c r="C101">
        <v>0</v>
      </c>
      <c r="D101">
        <v>94.4</v>
      </c>
      <c r="E101">
        <v>91.1</v>
      </c>
      <c r="F101">
        <v>93.3</v>
      </c>
      <c r="G101">
        <v>66.2</v>
      </c>
      <c r="I101">
        <f t="shared" si="35"/>
        <v>11.636687673045126</v>
      </c>
      <c r="N101">
        <f t="shared" si="36"/>
        <v>86.25</v>
      </c>
    </row>
    <row r="102" spans="1:23" x14ac:dyDescent="0.75">
      <c r="A102" s="1">
        <v>26</v>
      </c>
      <c r="B102">
        <v>100</v>
      </c>
      <c r="C102">
        <v>0.2</v>
      </c>
      <c r="D102">
        <v>94.5</v>
      </c>
      <c r="E102">
        <v>92</v>
      </c>
      <c r="F102">
        <v>93.4</v>
      </c>
      <c r="G102">
        <v>63.8</v>
      </c>
      <c r="I102">
        <f t="shared" si="35"/>
        <v>12.804564615792321</v>
      </c>
      <c r="N102">
        <f t="shared" si="36"/>
        <v>85.924999999999997</v>
      </c>
    </row>
    <row r="103" spans="1:23" x14ac:dyDescent="0.75">
      <c r="A103" s="1">
        <v>27</v>
      </c>
      <c r="B103">
        <v>100</v>
      </c>
      <c r="C103">
        <v>0.45</v>
      </c>
      <c r="D103">
        <v>94.9</v>
      </c>
      <c r="E103">
        <v>92</v>
      </c>
      <c r="F103">
        <v>92.99</v>
      </c>
      <c r="G103">
        <v>61.6</v>
      </c>
      <c r="I103">
        <f t="shared" si="35"/>
        <v>13.764583856768059</v>
      </c>
      <c r="N103">
        <f t="shared" si="36"/>
        <v>85.372500000000002</v>
      </c>
    </row>
    <row r="104" spans="1:23" x14ac:dyDescent="0.75">
      <c r="A104" s="1">
        <v>28</v>
      </c>
      <c r="B104">
        <v>100</v>
      </c>
      <c r="C104">
        <v>0.65</v>
      </c>
      <c r="D104">
        <v>95.7</v>
      </c>
      <c r="E104">
        <v>93.2</v>
      </c>
      <c r="F104">
        <v>94.8</v>
      </c>
      <c r="G104">
        <v>59.3</v>
      </c>
      <c r="I104">
        <f t="shared" si="35"/>
        <v>15.297140255616364</v>
      </c>
      <c r="N104">
        <f t="shared" si="36"/>
        <v>85.75</v>
      </c>
    </row>
    <row r="105" spans="1:23" x14ac:dyDescent="0.75">
      <c r="A105" s="1">
        <v>29</v>
      </c>
      <c r="B105">
        <v>100</v>
      </c>
      <c r="C105">
        <v>0.85</v>
      </c>
      <c r="D105">
        <v>94.6</v>
      </c>
      <c r="E105">
        <v>92.3</v>
      </c>
      <c r="F105">
        <v>93.07</v>
      </c>
      <c r="G105">
        <v>56.4</v>
      </c>
      <c r="I105">
        <f t="shared" si="35"/>
        <v>16.009689839281716</v>
      </c>
      <c r="N105">
        <f t="shared" si="36"/>
        <v>84.092499999999987</v>
      </c>
    </row>
    <row r="109" spans="1:23" x14ac:dyDescent="0.75">
      <c r="A109" s="1">
        <v>0</v>
      </c>
      <c r="B109" t="s">
        <v>9</v>
      </c>
    </row>
    <row r="111" spans="1:23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33.644919231648721</v>
      </c>
      <c r="M112">
        <v>0</v>
      </c>
      <c r="N112">
        <f>AVERAGE(D112:G112)</f>
        <v>0</v>
      </c>
      <c r="P112" s="6">
        <f>_xlfn.STDEV.P(D112:D116)</f>
        <v>0</v>
      </c>
      <c r="Q112">
        <f>_xlfn.STDEV.P(D112,D117,D122,D127,D132,D137)</f>
        <v>33.554879923293811</v>
      </c>
      <c r="R112" s="6">
        <f>_xlfn.STDEV.P(E112:E116)</f>
        <v>0</v>
      </c>
      <c r="S112">
        <f>_xlfn.STDEV.P(E112,E117,E122,E127,E132,E137)</f>
        <v>34.890754107961371</v>
      </c>
      <c r="T112" s="6">
        <f>_xlfn.STDEV.P(F112:F116)</f>
        <v>0</v>
      </c>
      <c r="U112">
        <f>_xlfn.STDEV.P(F112,F117,F122,F127,F132,F137)</f>
        <v>34.523683497306934</v>
      </c>
      <c r="V112" s="6">
        <f>_xlfn.STDEV.P(G112:G116)</f>
        <v>0</v>
      </c>
      <c r="W112">
        <f>_xlfn.STDEV.P(G112,G117,G122,G127,G132,G137)</f>
        <v>28.347225858783595</v>
      </c>
    </row>
    <row r="113" spans="1:23" x14ac:dyDescent="0.7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7">_xlfn.STDEV.P(D113:G113)</f>
        <v>0</v>
      </c>
      <c r="J113">
        <v>5</v>
      </c>
      <c r="K113">
        <f>_xlfn.STDEV.P(D117:G121)</f>
        <v>3.0936142293440532</v>
      </c>
      <c r="L113">
        <f>_xlfn.STDEV.P(D113:G113,D118:G118,D123:G123,D128:G128,D133:G133,D138:G138)</f>
        <v>33.416652823667128</v>
      </c>
      <c r="M113">
        <v>0.2</v>
      </c>
      <c r="N113">
        <f t="shared" ref="N113:N141" si="48">AVERAGE(D113:G113)</f>
        <v>0</v>
      </c>
      <c r="P113" s="6">
        <f>_xlfn.STDEV.P(D117:D121)</f>
        <v>1.6133146004422074</v>
      </c>
      <c r="Q113">
        <f t="shared" ref="Q113:Q116" si="49">_xlfn.STDEV.P(D113,D118,D123,D128,D133,D138)</f>
        <v>32.531610482045856</v>
      </c>
      <c r="R113" s="6">
        <f>_xlfn.STDEV.P(E117:E121)</f>
        <v>0.70262365459753751</v>
      </c>
      <c r="S113">
        <f t="shared" ref="S113:S116" si="50">_xlfn.STDEV.P(E113,E118,E123,E128,E133,E138)</f>
        <v>34.787721333188159</v>
      </c>
      <c r="T113" s="6">
        <f>_xlfn.STDEV.P(F117:F121)</f>
        <v>1.0965400129498237</v>
      </c>
      <c r="U113">
        <f t="shared" ref="U113:U116" si="51">_xlfn.STDEV.P(F113,F118,F123,F128,F133,F138)</f>
        <v>34.550659263689255</v>
      </c>
      <c r="V113" s="6">
        <f>_xlfn.STDEV.P(G117:G121)</f>
        <v>0.79347337699509302</v>
      </c>
      <c r="W113">
        <f t="shared" ref="W113:W116" si="52">_xlfn.STDEV.P(G113,G118,G123,G128,G133,G138)</f>
        <v>28.907493261551853</v>
      </c>
    </row>
    <row r="114" spans="1:23" x14ac:dyDescent="0.7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7"/>
        <v>0</v>
      </c>
      <c r="J114">
        <v>10</v>
      </c>
      <c r="K114">
        <f>_xlfn.STDEV.P(D122:G126)</f>
        <v>16.753942222653112</v>
      </c>
      <c r="L114">
        <f t="shared" ref="L114:L116" si="53">_xlfn.STDEV.P(D114:G114,D119:G119,D124:G124,D129:G129,D134:G134,D139:G139)</f>
        <v>33.75892036178076</v>
      </c>
      <c r="M114">
        <v>0.45</v>
      </c>
      <c r="N114">
        <f t="shared" si="48"/>
        <v>0</v>
      </c>
      <c r="P114" s="6">
        <f>_xlfn.STDEV.P(D122:D126)</f>
        <v>1.6957287518940052</v>
      </c>
      <c r="Q114">
        <f t="shared" si="49"/>
        <v>33.516947330169145</v>
      </c>
      <c r="R114" s="6">
        <f>_xlfn.STDEV.P(E122:E126)</f>
        <v>0.47254206161991336</v>
      </c>
      <c r="S114">
        <f t="shared" si="50"/>
        <v>35.133988173846689</v>
      </c>
      <c r="T114" s="6">
        <f>_xlfn.STDEV.P(F122:F126)</f>
        <v>3.4602890052710911</v>
      </c>
      <c r="U114">
        <f t="shared" si="51"/>
        <v>34.503224486995443</v>
      </c>
      <c r="V114" s="6">
        <f>_xlfn.STDEV.P(G122:G126)</f>
        <v>0.7657675887630655</v>
      </c>
      <c r="W114">
        <f t="shared" si="52"/>
        <v>28.329321921916087</v>
      </c>
    </row>
    <row r="115" spans="1:23" x14ac:dyDescent="0.7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7"/>
        <v>0</v>
      </c>
      <c r="J115">
        <v>20</v>
      </c>
      <c r="K115">
        <f>_xlfn.STDEV.P(D127:G131)</f>
        <v>15.849511317387693</v>
      </c>
      <c r="L115">
        <f t="shared" si="53"/>
        <v>33.880445972136108</v>
      </c>
      <c r="M115">
        <v>0.65</v>
      </c>
      <c r="N115">
        <f t="shared" si="48"/>
        <v>0</v>
      </c>
      <c r="P115" s="6">
        <f>_xlfn.STDEV.P(D127:D131)</f>
        <v>0.55312204801472131</v>
      </c>
      <c r="Q115">
        <f t="shared" si="49"/>
        <v>33.967481998719492</v>
      </c>
      <c r="R115" s="6">
        <f>_xlfn.STDEV.P(E127:E131)</f>
        <v>0.83570329663105092</v>
      </c>
      <c r="S115">
        <f t="shared" si="50"/>
        <v>35.341471586351481</v>
      </c>
      <c r="T115" s="6">
        <f>_xlfn.STDEV.P(F127:F131)</f>
        <v>1.204989626511364</v>
      </c>
      <c r="U115">
        <f t="shared" si="51"/>
        <v>34.721879109415845</v>
      </c>
      <c r="V115" s="6">
        <f>_xlfn.STDEV.P(G127:G131)</f>
        <v>0.91214034007930933</v>
      </c>
      <c r="W115">
        <f t="shared" si="52"/>
        <v>27.432532187572892</v>
      </c>
    </row>
    <row r="116" spans="1:23" x14ac:dyDescent="0.7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7"/>
        <v>0</v>
      </c>
      <c r="J116">
        <v>50</v>
      </c>
      <c r="K116">
        <f>_xlfn.STDEV.P(D133:G136)</f>
        <v>4.4403149082441216</v>
      </c>
      <c r="L116">
        <f t="shared" si="53"/>
        <v>33.566290979257253</v>
      </c>
      <c r="M116">
        <v>0.85</v>
      </c>
      <c r="N116">
        <f t="shared" si="48"/>
        <v>0</v>
      </c>
      <c r="P116" s="6">
        <f>_xlfn.STDEV.P(D132:D136)</f>
        <v>4.5095454316372088</v>
      </c>
      <c r="Q116">
        <f t="shared" si="49"/>
        <v>33.927403583075566</v>
      </c>
      <c r="R116" s="6">
        <f>_xlfn.STDEV.P(E132:E136)</f>
        <v>0.61318838867023606</v>
      </c>
      <c r="S116">
        <f t="shared" si="50"/>
        <v>35.275121859778501</v>
      </c>
      <c r="T116" s="6">
        <f>_xlfn.STDEV.P(F132:F136)</f>
        <v>0.55497747702046507</v>
      </c>
      <c r="U116">
        <f t="shared" si="51"/>
        <v>34.315727686684234</v>
      </c>
      <c r="V116" s="6">
        <f>_xlfn.STDEV.P(G132:G136)</f>
        <v>2.6337000588525616</v>
      </c>
      <c r="W116">
        <f t="shared" si="52"/>
        <v>25.33365460322603</v>
      </c>
    </row>
    <row r="117" spans="1:23" x14ac:dyDescent="0.75">
      <c r="A117" s="1">
        <v>5</v>
      </c>
      <c r="B117">
        <v>5</v>
      </c>
      <c r="C117">
        <v>0</v>
      </c>
      <c r="D117">
        <v>56.15</v>
      </c>
      <c r="E117">
        <v>53.5</v>
      </c>
      <c r="F117">
        <v>52.5</v>
      </c>
      <c r="G117">
        <v>49.9</v>
      </c>
      <c r="I117">
        <f t="shared" si="47"/>
        <v>2.2378491347720471</v>
      </c>
      <c r="J117">
        <v>100</v>
      </c>
      <c r="K117">
        <f>_xlfn.STDEV.P(D137:G141)</f>
        <v>7.1354354457173814</v>
      </c>
      <c r="N117">
        <f t="shared" si="48"/>
        <v>53.012500000000003</v>
      </c>
      <c r="P117" s="6">
        <f>_xlfn.STDEV.P(D137:D141)</f>
        <v>0.60094592102784106</v>
      </c>
      <c r="R117" s="6">
        <f>_xlfn.STDEV.P(E137:E141)</f>
        <v>0.59866518188383122</v>
      </c>
      <c r="T117" s="6">
        <f>_xlfn.STDEV.P(F137:F141)</f>
        <v>0.54037024344425322</v>
      </c>
      <c r="V117" s="6">
        <f>_xlfn.STDEV.P(G137:G141)</f>
        <v>5.4742838801070581</v>
      </c>
    </row>
    <row r="118" spans="1:23" x14ac:dyDescent="0.75">
      <c r="A118" s="1">
        <v>6</v>
      </c>
      <c r="B118">
        <v>5</v>
      </c>
      <c r="C118">
        <v>0.2</v>
      </c>
      <c r="D118">
        <v>54.85</v>
      </c>
      <c r="E118">
        <v>54.3</v>
      </c>
      <c r="F118">
        <v>52.8</v>
      </c>
      <c r="G118">
        <v>49.6</v>
      </c>
      <c r="I118">
        <f t="shared" si="47"/>
        <v>2.0409480027673408</v>
      </c>
      <c r="K118">
        <f>AVERAGE(K112:K117)</f>
        <v>7.8788030205577266</v>
      </c>
      <c r="N118">
        <f t="shared" si="48"/>
        <v>52.887499999999996</v>
      </c>
      <c r="P118" s="6">
        <f>AVERAGE(P112:P117)</f>
        <v>1.4954427921693307</v>
      </c>
      <c r="Q118">
        <f>AVERAGE(Q112:Q116)</f>
        <v>33.499664663460777</v>
      </c>
      <c r="R118" s="6">
        <f>AVERAGE(R112:R117)</f>
        <v>0.5371204305670948</v>
      </c>
      <c r="S118">
        <f>AVERAGE(S112:S116)</f>
        <v>35.08581141222524</v>
      </c>
      <c r="T118" s="6">
        <f>AVERAGE(T112:T117)</f>
        <v>1.1428610608661662</v>
      </c>
      <c r="U118">
        <f>AVERAGE(U112:U116)</f>
        <v>34.523034808818338</v>
      </c>
      <c r="V118" s="6">
        <f>AVERAGE(V112:V117)</f>
        <v>1.7632275407995148</v>
      </c>
      <c r="W118">
        <f>AVERAGE(W112:W116)</f>
        <v>27.670045566610092</v>
      </c>
    </row>
    <row r="119" spans="1:23" x14ac:dyDescent="0.75">
      <c r="A119" s="1">
        <v>7</v>
      </c>
      <c r="B119">
        <v>5</v>
      </c>
      <c r="C119">
        <v>0.45</v>
      </c>
      <c r="D119">
        <v>58.39</v>
      </c>
      <c r="E119">
        <v>52.93</v>
      </c>
      <c r="F119">
        <v>50.9</v>
      </c>
      <c r="G119">
        <v>48.2</v>
      </c>
      <c r="I119">
        <f t="shared" si="47"/>
        <v>3.7377433031175369</v>
      </c>
      <c r="N119">
        <f t="shared" si="48"/>
        <v>52.605000000000004</v>
      </c>
      <c r="P119" s="6">
        <f>_xlfn.STDEV.P(P112:P117)</f>
        <v>1.4755374801572474</v>
      </c>
      <c r="Q119">
        <f>_xlfn.STDEV.P(Q112:Q116)</f>
        <v>0.51812931902444714</v>
      </c>
      <c r="R119" s="6">
        <f>_xlfn.STDEV.P(R112:R117)</f>
        <v>0.26419243567411138</v>
      </c>
      <c r="S119">
        <f>_xlfn.STDEV.P(S112:S116)</f>
        <v>0.21467492527746543</v>
      </c>
      <c r="T119" s="6">
        <f>_xlfn.STDEV.P(T112:T117)</f>
        <v>1.1098957588692104</v>
      </c>
      <c r="U119">
        <f>_xlfn.STDEV.P(U112:U116)</f>
        <v>0.12936095154414509</v>
      </c>
      <c r="V119" s="6">
        <f>_xlfn.STDEV.P(V112:V117)</f>
        <v>1.8393083770898118</v>
      </c>
      <c r="W119">
        <f>_xlfn.STDEV.P(W112:W116)</f>
        <v>1.2601294058543986</v>
      </c>
    </row>
    <row r="120" spans="1:23" x14ac:dyDescent="0.75">
      <c r="A120" s="1">
        <v>8</v>
      </c>
      <c r="B120">
        <v>5</v>
      </c>
      <c r="C120">
        <v>0.65</v>
      </c>
      <c r="D120">
        <v>59.43</v>
      </c>
      <c r="E120">
        <v>54.78</v>
      </c>
      <c r="F120">
        <v>52.5</v>
      </c>
      <c r="G120">
        <v>50.3</v>
      </c>
      <c r="I120">
        <f t="shared" si="47"/>
        <v>3.3829822272663517</v>
      </c>
      <c r="K120" cm="1">
        <f t="array" ref="K120">INDEX(LINEST(K112:K117),1)</f>
        <v>1.1089385245720489</v>
      </c>
      <c r="L120" cm="1">
        <f t="array" ref="L120">INDEX(LINEST(L112:L116),1)</f>
        <v>3.0653664368604418E-2</v>
      </c>
      <c r="N120">
        <f t="shared" si="48"/>
        <v>54.252499999999998</v>
      </c>
      <c r="P120" s="6"/>
      <c r="R120" s="6"/>
      <c r="T120" s="6"/>
      <c r="V120" s="6"/>
    </row>
    <row r="121" spans="1:23" x14ac:dyDescent="0.75">
      <c r="A121" s="1">
        <v>9</v>
      </c>
      <c r="B121">
        <v>5</v>
      </c>
      <c r="C121">
        <v>0.85</v>
      </c>
      <c r="D121">
        <v>57.21</v>
      </c>
      <c r="E121">
        <v>53.14</v>
      </c>
      <c r="F121">
        <v>50</v>
      </c>
      <c r="G121">
        <v>48.6</v>
      </c>
      <c r="I121">
        <f t="shared" si="47"/>
        <v>3.3082501039068974</v>
      </c>
      <c r="N121">
        <f t="shared" si="48"/>
        <v>52.237499999999997</v>
      </c>
      <c r="P121" s="6"/>
      <c r="R121" s="6"/>
      <c r="T121" s="6"/>
      <c r="V121" s="6"/>
    </row>
    <row r="122" spans="1:23" x14ac:dyDescent="0.75">
      <c r="A122" s="1">
        <v>10</v>
      </c>
      <c r="B122">
        <v>10</v>
      </c>
      <c r="C122">
        <v>0</v>
      </c>
      <c r="D122">
        <v>78.540000000000006</v>
      </c>
      <c r="E122">
        <v>92.2</v>
      </c>
      <c r="F122">
        <v>89.7</v>
      </c>
      <c r="G122">
        <v>50</v>
      </c>
      <c r="I122">
        <f t="shared" si="47"/>
        <v>16.749725370882967</v>
      </c>
      <c r="N122">
        <f t="shared" si="48"/>
        <v>77.61</v>
      </c>
      <c r="P122" s="6"/>
      <c r="R122" s="6"/>
      <c r="T122" s="6"/>
      <c r="V122" s="6"/>
    </row>
    <row r="123" spans="1:23" x14ac:dyDescent="0.75">
      <c r="A123" s="1">
        <v>11</v>
      </c>
      <c r="B123">
        <v>10</v>
      </c>
      <c r="C123">
        <v>0.2</v>
      </c>
      <c r="D123">
        <v>77.12</v>
      </c>
      <c r="E123">
        <v>92.6</v>
      </c>
      <c r="F123">
        <v>90</v>
      </c>
      <c r="G123">
        <v>49.7</v>
      </c>
      <c r="I123">
        <f t="shared" si="47"/>
        <v>17.008529477882529</v>
      </c>
      <c r="J123" s="2"/>
      <c r="K123" t="s">
        <v>26</v>
      </c>
      <c r="L123" t="s">
        <v>27</v>
      </c>
      <c r="N123">
        <f t="shared" si="48"/>
        <v>77.355000000000004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1">
        <v>12</v>
      </c>
      <c r="B124">
        <v>10</v>
      </c>
      <c r="C124">
        <v>0.45</v>
      </c>
      <c r="D124">
        <v>76.849999999999994</v>
      </c>
      <c r="E124">
        <v>93.1</v>
      </c>
      <c r="F124">
        <v>88.7</v>
      </c>
      <c r="G124">
        <v>48.4</v>
      </c>
      <c r="I124">
        <f t="shared" si="47"/>
        <v>17.420224417326008</v>
      </c>
      <c r="J124">
        <v>2</v>
      </c>
      <c r="K124">
        <f>AVERAGE(D112:G116)</f>
        <v>0</v>
      </c>
      <c r="L124">
        <f>AVERAGE(D112:G112,D117:G117,D122:G122,D127:G127,D132:G132,D137:G137)</f>
        <v>66.066250000000011</v>
      </c>
      <c r="M124">
        <v>0</v>
      </c>
      <c r="N124">
        <f t="shared" si="48"/>
        <v>76.762499999999989</v>
      </c>
      <c r="P124" s="6">
        <f>AVERAGE(D112:D116)</f>
        <v>0</v>
      </c>
      <c r="Q124">
        <f>AVERAGE(D112,D117,D122,D127,D132,D137)</f>
        <v>68.98</v>
      </c>
      <c r="R124" s="6">
        <f>AVERAGE(E112:E116)</f>
        <v>0</v>
      </c>
      <c r="S124">
        <f>AVERAGE(E112,E117,E122,E127,E132,E137)</f>
        <v>70.983333333333334</v>
      </c>
      <c r="T124" s="6">
        <f>AVERAGE(F112:F116)</f>
        <v>0</v>
      </c>
      <c r="U124">
        <f>AVERAGE(F112,F117,F122,F127,F132,F137)</f>
        <v>70.083333333333329</v>
      </c>
      <c r="V124" s="6">
        <f>AVERAGE(G112:G116)</f>
        <v>0</v>
      </c>
      <c r="W124">
        <f>AVERAGE(G112,G117,G122,G127,G132,G137)</f>
        <v>54.218333333333334</v>
      </c>
    </row>
    <row r="125" spans="1:23" x14ac:dyDescent="0.75">
      <c r="A125" s="1">
        <v>13</v>
      </c>
      <c r="B125">
        <v>10</v>
      </c>
      <c r="C125">
        <v>0.65</v>
      </c>
      <c r="D125">
        <v>80.55</v>
      </c>
      <c r="E125">
        <v>93.19</v>
      </c>
      <c r="F125">
        <v>86</v>
      </c>
      <c r="G125">
        <v>50.4</v>
      </c>
      <c r="I125">
        <f t="shared" si="47"/>
        <v>16.295196378074138</v>
      </c>
      <c r="J125">
        <v>5</v>
      </c>
      <c r="K125">
        <f>AVERAGE(D117:G121)</f>
        <v>52.999000000000002</v>
      </c>
      <c r="L125">
        <f>AVERAGE(D113:G113,D118:G118,D123:G123,D128:G128,D133:G133,D138:G138)</f>
        <v>65.728750000000005</v>
      </c>
      <c r="M125">
        <v>0.2</v>
      </c>
      <c r="N125">
        <f t="shared" si="48"/>
        <v>77.534999999999997</v>
      </c>
      <c r="P125" s="6">
        <f>AVERAGE(D117:D121)</f>
        <v>57.205999999999996</v>
      </c>
      <c r="Q125">
        <f t="shared" ref="Q125:Q128" si="54">AVERAGE(D113,D118,D123,D128,D133,D138)</f>
        <v>66.811666666666653</v>
      </c>
      <c r="R125" s="6">
        <f>AVERAGE(E117:E121)</f>
        <v>53.73</v>
      </c>
      <c r="S125">
        <f t="shared" ref="S125:S128" si="55">AVERAGE(E113,E118,E123,E128,E133,E138)</f>
        <v>71.066666666666663</v>
      </c>
      <c r="T125" s="6">
        <f>AVERAGE(F117:F121)</f>
        <v>51.739999999999995</v>
      </c>
      <c r="U125">
        <f t="shared" ref="U125:U128" si="56">AVERAGE(F113,F118,F123,F128,F133,F138)</f>
        <v>70.216666666666669</v>
      </c>
      <c r="V125" s="6">
        <f>AVERAGE(G117:G121)</f>
        <v>49.32</v>
      </c>
      <c r="W125">
        <f t="shared" ref="W125:W128" si="57">AVERAGE(G113,G118,G123,G128,G133,G138)</f>
        <v>54.82</v>
      </c>
    </row>
    <row r="126" spans="1:23" x14ac:dyDescent="0.75">
      <c r="A126" s="1">
        <v>14</v>
      </c>
      <c r="B126">
        <v>10</v>
      </c>
      <c r="C126">
        <v>0.85</v>
      </c>
      <c r="D126">
        <v>80.95</v>
      </c>
      <c r="E126">
        <v>92</v>
      </c>
      <c r="F126">
        <v>80.7</v>
      </c>
      <c r="G126">
        <v>48.7</v>
      </c>
      <c r="I126">
        <f t="shared" si="47"/>
        <v>16.180249341403904</v>
      </c>
      <c r="J126">
        <v>10</v>
      </c>
      <c r="K126">
        <f>AVERAGE(D122:G126)</f>
        <v>76.970000000000013</v>
      </c>
      <c r="L126">
        <f t="shared" ref="L126:L128" si="58">AVERAGE(D114:G114,D119:G119,D124:G124,D129:G129,D134:G134,D139:G139)</f>
        <v>65.879583333333343</v>
      </c>
      <c r="M126">
        <v>0.45</v>
      </c>
      <c r="N126">
        <f t="shared" si="48"/>
        <v>75.587499999999991</v>
      </c>
      <c r="P126" s="6">
        <f>AVERAGE(D122:D126)</f>
        <v>78.801999999999992</v>
      </c>
      <c r="Q126">
        <f t="shared" si="54"/>
        <v>69.305000000000007</v>
      </c>
      <c r="R126" s="6">
        <f>AVERAGE(E122:E126)</f>
        <v>92.617999999999995</v>
      </c>
      <c r="S126">
        <f t="shared" si="55"/>
        <v>71.204999999999998</v>
      </c>
      <c r="T126" s="6">
        <f>AVERAGE(F122:F126)</f>
        <v>87.02</v>
      </c>
      <c r="U126">
        <f t="shared" si="56"/>
        <v>69.55</v>
      </c>
      <c r="V126" s="6">
        <f>AVERAGE(G122:G126)</f>
        <v>49.44</v>
      </c>
      <c r="W126">
        <f t="shared" si="57"/>
        <v>53.458333333333336</v>
      </c>
    </row>
    <row r="127" spans="1:23" x14ac:dyDescent="0.75">
      <c r="A127" s="1">
        <v>15</v>
      </c>
      <c r="B127">
        <v>20</v>
      </c>
      <c r="C127">
        <v>0</v>
      </c>
      <c r="D127">
        <v>92.59</v>
      </c>
      <c r="E127">
        <v>92.3</v>
      </c>
      <c r="F127">
        <v>91.6</v>
      </c>
      <c r="G127">
        <v>56.3</v>
      </c>
      <c r="I127">
        <f t="shared" si="47"/>
        <v>15.533448385661139</v>
      </c>
      <c r="J127">
        <v>20</v>
      </c>
      <c r="K127">
        <f>AVERAGE(D127:G131)</f>
        <v>83.899000000000001</v>
      </c>
      <c r="L127">
        <f t="shared" si="58"/>
        <v>66.59875000000001</v>
      </c>
      <c r="M127">
        <v>0.65</v>
      </c>
      <c r="N127">
        <f t="shared" si="48"/>
        <v>83.197500000000005</v>
      </c>
      <c r="P127" s="6">
        <f>AVERAGE(D127:D131)</f>
        <v>93.335999999999984</v>
      </c>
      <c r="Q127">
        <f t="shared" si="54"/>
        <v>70.58</v>
      </c>
      <c r="R127" s="6">
        <f>AVERAGE(E127:E131)</f>
        <v>93.36</v>
      </c>
      <c r="S127">
        <f t="shared" si="55"/>
        <v>72.078333333333333</v>
      </c>
      <c r="T127" s="6">
        <f>AVERAGE(F127:F131)</f>
        <v>92.4</v>
      </c>
      <c r="U127">
        <f t="shared" si="56"/>
        <v>70.233333333333334</v>
      </c>
      <c r="V127" s="6">
        <f>AVERAGE(G127:G131)</f>
        <v>56.5</v>
      </c>
      <c r="W127">
        <f t="shared" si="57"/>
        <v>53.50333333333333</v>
      </c>
    </row>
    <row r="128" spans="1:23" x14ac:dyDescent="0.75">
      <c r="A128" s="1">
        <v>16</v>
      </c>
      <c r="B128">
        <v>20</v>
      </c>
      <c r="C128">
        <v>0.2</v>
      </c>
      <c r="D128">
        <v>93.1</v>
      </c>
      <c r="E128">
        <v>92.6</v>
      </c>
      <c r="F128">
        <v>91.5</v>
      </c>
      <c r="G128">
        <v>57.8</v>
      </c>
      <c r="I128">
        <f t="shared" si="47"/>
        <v>14.993415221356303</v>
      </c>
      <c r="J128">
        <v>50</v>
      </c>
      <c r="K128">
        <f>AVERAGE(D132:G136)</f>
        <v>91.205500000000001</v>
      </c>
      <c r="L128">
        <f t="shared" si="58"/>
        <v>65.113749999999996</v>
      </c>
      <c r="M128">
        <v>0.85</v>
      </c>
      <c r="N128">
        <f t="shared" si="48"/>
        <v>83.75</v>
      </c>
      <c r="P128" s="6">
        <f>AVERAGE(D132:D136)</f>
        <v>91.5</v>
      </c>
      <c r="Q128">
        <f t="shared" si="54"/>
        <v>70.008333333333326</v>
      </c>
      <c r="R128" s="6">
        <f>AVERAGE(E132:E136)</f>
        <v>94</v>
      </c>
      <c r="S128">
        <f t="shared" si="55"/>
        <v>71.473333333333329</v>
      </c>
      <c r="T128" s="6">
        <f>AVERAGE(F132:F136)</f>
        <v>93.700000000000017</v>
      </c>
      <c r="U128">
        <f t="shared" si="56"/>
        <v>68.55</v>
      </c>
      <c r="V128" s="6">
        <f>AVERAGE(G132:G136)</f>
        <v>85.622</v>
      </c>
      <c r="W128">
        <f t="shared" si="57"/>
        <v>50.423333333333339</v>
      </c>
    </row>
    <row r="129" spans="1:23" x14ac:dyDescent="0.75">
      <c r="A129" s="1">
        <v>17</v>
      </c>
      <c r="B129">
        <v>20</v>
      </c>
      <c r="C129">
        <v>0.45</v>
      </c>
      <c r="D129">
        <v>93.1</v>
      </c>
      <c r="E129">
        <v>93.3</v>
      </c>
      <c r="F129">
        <v>91.5</v>
      </c>
      <c r="G129">
        <v>56</v>
      </c>
      <c r="I129">
        <f t="shared" si="47"/>
        <v>15.878031206670444</v>
      </c>
      <c r="J129">
        <v>100</v>
      </c>
      <c r="K129">
        <f>AVERAGE(D137:G141)</f>
        <v>90.191000000000003</v>
      </c>
      <c r="L129">
        <f>AVERAGE((L128-L127), (L127-L126), (L126-L125), (L125-L124))</f>
        <v>-0.23812500000000369</v>
      </c>
      <c r="N129">
        <f t="shared" si="48"/>
        <v>83.474999999999994</v>
      </c>
      <c r="P129" s="6">
        <f>AVERAGE(D137:D141)</f>
        <v>93.977999999999994</v>
      </c>
      <c r="R129" s="6">
        <f>AVERAGE(E137:E141)</f>
        <v>94.460000000000008</v>
      </c>
      <c r="T129" s="6">
        <f>AVERAGE(F137:F141)</f>
        <v>93.5</v>
      </c>
      <c r="V129" s="6">
        <f>AVERAGE(G137:G141)</f>
        <v>78.825999999999993</v>
      </c>
    </row>
    <row r="130" spans="1:23" x14ac:dyDescent="0.75">
      <c r="A130" s="1">
        <v>18</v>
      </c>
      <c r="B130">
        <v>20</v>
      </c>
      <c r="C130">
        <v>0.65</v>
      </c>
      <c r="D130">
        <v>93.7</v>
      </c>
      <c r="E130">
        <v>94.4</v>
      </c>
      <c r="F130">
        <v>94.6</v>
      </c>
      <c r="G130">
        <v>57.2</v>
      </c>
      <c r="I130">
        <f t="shared" si="47"/>
        <v>16.039385119137151</v>
      </c>
      <c r="K130">
        <f>AVERAGE(K124:K129)</f>
        <v>65.877416666666662</v>
      </c>
      <c r="N130">
        <f t="shared" si="48"/>
        <v>84.975000000000009</v>
      </c>
      <c r="P130" s="6">
        <f>AVERAGE(P124:P129)</f>
        <v>69.136999999999986</v>
      </c>
      <c r="Q130">
        <f>AVERAGE(Q124:Q128)</f>
        <v>69.137</v>
      </c>
      <c r="R130" s="6">
        <f>AVERAGE(R124:R129)</f>
        <v>71.361333333333334</v>
      </c>
      <c r="S130">
        <f>AVERAGE(S124:S128)</f>
        <v>71.36133333333332</v>
      </c>
      <c r="T130" s="6">
        <f>AVERAGE(T124:T129)</f>
        <v>69.726666666666674</v>
      </c>
      <c r="U130">
        <f>AVERAGE(U124:U128)</f>
        <v>69.726666666666674</v>
      </c>
      <c r="V130" s="6">
        <f>AVERAGE(V124:V129)</f>
        <v>53.284666666666659</v>
      </c>
      <c r="W130">
        <f>AVERAGE(W124:W128)</f>
        <v>53.284666666666666</v>
      </c>
    </row>
    <row r="131" spans="1:23" x14ac:dyDescent="0.75">
      <c r="A131" s="1">
        <v>19</v>
      </c>
      <c r="B131">
        <v>20</v>
      </c>
      <c r="C131">
        <v>0.85</v>
      </c>
      <c r="D131">
        <v>94.19</v>
      </c>
      <c r="E131">
        <v>94.2</v>
      </c>
      <c r="F131">
        <v>92.8</v>
      </c>
      <c r="G131">
        <v>55.2</v>
      </c>
      <c r="I131">
        <f t="shared" si="47"/>
        <v>16.693696976703517</v>
      </c>
      <c r="N131">
        <f t="shared" si="48"/>
        <v>84.097499999999997</v>
      </c>
      <c r="P131" s="6">
        <f>_xlfn.STDEV.P(P124:P129)</f>
        <v>33.462557199552663</v>
      </c>
      <c r="Q131">
        <f>_xlfn.STDEV.P(Q124:Q128)</f>
        <v>1.2885277559206039</v>
      </c>
      <c r="R131" s="6">
        <f>_xlfn.STDEV.P(R124:R129)</f>
        <v>35.083587457511925</v>
      </c>
      <c r="S131">
        <f>_xlfn.STDEV.P(S124:S128)</f>
        <v>0.39516719387002669</v>
      </c>
      <c r="T131" s="6">
        <f>_xlfn.STDEV.P(T124:T129)</f>
        <v>34.492413980790353</v>
      </c>
      <c r="U131">
        <f>_xlfn.STDEV.P(U124:U128)</f>
        <v>0.63871398572096172</v>
      </c>
      <c r="V131" s="6">
        <f>_xlfn.STDEV.P(V124:V129)</f>
        <v>27.622928125421868</v>
      </c>
      <c r="W131">
        <f>_xlfn.STDEV.P(W124:W128)</f>
        <v>1.516191647223762</v>
      </c>
    </row>
    <row r="132" spans="1:23" x14ac:dyDescent="0.75">
      <c r="A132" s="1">
        <v>20</v>
      </c>
      <c r="B132">
        <v>50</v>
      </c>
      <c r="C132">
        <v>0</v>
      </c>
      <c r="D132">
        <v>92.6</v>
      </c>
      <c r="E132">
        <v>93.5</v>
      </c>
      <c r="F132">
        <v>93.4</v>
      </c>
      <c r="G132">
        <v>84.98</v>
      </c>
      <c r="I132">
        <f t="shared" si="47"/>
        <v>3.5620499715753553</v>
      </c>
      <c r="N132">
        <f t="shared" si="48"/>
        <v>91.12</v>
      </c>
      <c r="P132" s="6"/>
      <c r="R132" s="6"/>
      <c r="T132" s="6"/>
      <c r="V132" s="6"/>
    </row>
    <row r="133" spans="1:23" x14ac:dyDescent="0.75">
      <c r="A133" s="1">
        <v>21</v>
      </c>
      <c r="B133">
        <v>50</v>
      </c>
      <c r="C133">
        <v>0.2</v>
      </c>
      <c r="D133">
        <v>82.6</v>
      </c>
      <c r="E133">
        <v>93.2</v>
      </c>
      <c r="F133">
        <v>93.2</v>
      </c>
      <c r="G133">
        <v>88.47</v>
      </c>
      <c r="I133">
        <f t="shared" si="47"/>
        <v>4.3583447259252024</v>
      </c>
      <c r="N133">
        <f t="shared" si="48"/>
        <v>89.367500000000007</v>
      </c>
      <c r="P133" s="6" cm="1">
        <f t="array" ref="P133">INDEX(LINEST(P124:P129), 1)</f>
        <v>16.780171428571428</v>
      </c>
      <c r="Q133" s="6" cm="1">
        <f t="array" ref="Q133">INDEX(LINEST(Q124:Q128), 1)</f>
        <v>0.5824999999999988</v>
      </c>
      <c r="R133" s="6" cm="1">
        <f t="array" ref="R133">INDEX(LINEST(R124:R129), 1)</f>
        <v>16.967200000000002</v>
      </c>
      <c r="S133" s="6" cm="1">
        <f t="array" ref="S133">INDEX(LINEST(S124:S128), 1)</f>
        <v>0.19916666666666599</v>
      </c>
      <c r="T133" s="6" cm="1">
        <f t="array" ref="T133">INDEX(LINEST(T124:T129), 1)</f>
        <v>17.107428571428578</v>
      </c>
      <c r="U133" s="6" cm="1">
        <f t="array" ref="U133">INDEX(LINEST(U124:U128), 1)</f>
        <v>-0.30499999999999966</v>
      </c>
      <c r="V133" s="6" cm="1">
        <f t="array" ref="V133">INDEX(LINEST(V124:V128), 1)</f>
        <v>17.842399999999998</v>
      </c>
      <c r="W133" s="6" cm="1">
        <f t="array" ref="W133">INDEX(LINEST(W124:W128), 1)</f>
        <v>-0.89066666666666594</v>
      </c>
    </row>
    <row r="134" spans="1:23" x14ac:dyDescent="0.75">
      <c r="A134" s="1">
        <v>22</v>
      </c>
      <c r="B134">
        <v>50</v>
      </c>
      <c r="C134">
        <v>0.45</v>
      </c>
      <c r="D134">
        <v>93.4</v>
      </c>
      <c r="E134">
        <v>93.9</v>
      </c>
      <c r="F134">
        <v>93.3</v>
      </c>
      <c r="G134">
        <v>87.47</v>
      </c>
      <c r="I134">
        <f t="shared" si="47"/>
        <v>2.6353213750888163</v>
      </c>
      <c r="K134" cm="1">
        <f t="array" ref="K134">INDEX(LINEST(K124:K129),1)</f>
        <v>16.357242857142861</v>
      </c>
      <c r="L134" cm="1">
        <f t="array" ref="L134">INDEX(LINEST(L124:L128),1)</f>
        <v>-0.10350000000000249</v>
      </c>
      <c r="N134" s="16">
        <f t="shared" si="48"/>
        <v>92.017500000000013</v>
      </c>
    </row>
    <row r="135" spans="1:23" x14ac:dyDescent="0.75">
      <c r="A135" s="1">
        <v>23</v>
      </c>
      <c r="B135">
        <v>50</v>
      </c>
      <c r="C135">
        <v>0.65</v>
      </c>
      <c r="D135">
        <v>94.8</v>
      </c>
      <c r="E135">
        <v>94.7</v>
      </c>
      <c r="F135">
        <v>93.9</v>
      </c>
      <c r="G135">
        <v>86.29</v>
      </c>
      <c r="I135">
        <f t="shared" si="47"/>
        <v>3.5577406805443235</v>
      </c>
      <c r="N135">
        <f t="shared" si="48"/>
        <v>92.422499999999999</v>
      </c>
    </row>
    <row r="136" spans="1:23" x14ac:dyDescent="0.75">
      <c r="A136" s="1">
        <v>24</v>
      </c>
      <c r="B136">
        <v>50</v>
      </c>
      <c r="C136">
        <v>0.85</v>
      </c>
      <c r="D136">
        <v>94.1</v>
      </c>
      <c r="E136">
        <v>94.7</v>
      </c>
      <c r="F136">
        <v>94.7</v>
      </c>
      <c r="G136">
        <v>80.900000000000006</v>
      </c>
      <c r="I136">
        <f t="shared" si="47"/>
        <v>5.8940648113165484</v>
      </c>
      <c r="N136">
        <f t="shared" si="48"/>
        <v>91.1</v>
      </c>
    </row>
    <row r="137" spans="1:23" x14ac:dyDescent="0.75">
      <c r="A137" s="1">
        <v>25</v>
      </c>
      <c r="B137">
        <v>100</v>
      </c>
      <c r="C137">
        <v>0</v>
      </c>
      <c r="D137">
        <v>94</v>
      </c>
      <c r="E137">
        <v>94.4</v>
      </c>
      <c r="F137">
        <v>93.3</v>
      </c>
      <c r="G137">
        <v>84.13</v>
      </c>
      <c r="I137">
        <f t="shared" si="47"/>
        <v>4.2488138050519488</v>
      </c>
      <c r="N137">
        <f t="shared" si="48"/>
        <v>91.457499999999996</v>
      </c>
    </row>
    <row r="138" spans="1:23" x14ac:dyDescent="0.75">
      <c r="A138" s="1">
        <v>26</v>
      </c>
      <c r="B138">
        <v>100</v>
      </c>
      <c r="C138">
        <v>0.2</v>
      </c>
      <c r="D138">
        <v>93.2</v>
      </c>
      <c r="E138">
        <v>93.7</v>
      </c>
      <c r="F138">
        <v>93.8</v>
      </c>
      <c r="G138">
        <v>83.35</v>
      </c>
      <c r="I138">
        <f t="shared" si="47"/>
        <v>4.4297820205965017</v>
      </c>
      <c r="N138">
        <f t="shared" si="48"/>
        <v>91.012499999999989</v>
      </c>
    </row>
    <row r="139" spans="1:23" x14ac:dyDescent="0.75">
      <c r="A139" s="1">
        <v>27</v>
      </c>
      <c r="B139">
        <v>100</v>
      </c>
      <c r="C139">
        <v>0.45</v>
      </c>
      <c r="D139">
        <v>94.09</v>
      </c>
      <c r="E139">
        <v>94</v>
      </c>
      <c r="F139">
        <v>92.9</v>
      </c>
      <c r="G139">
        <v>80.680000000000007</v>
      </c>
      <c r="I139">
        <f t="shared" si="47"/>
        <v>5.6414376492167291</v>
      </c>
      <c r="N139">
        <f t="shared" si="48"/>
        <v>90.417500000000004</v>
      </c>
    </row>
    <row r="140" spans="1:23" x14ac:dyDescent="0.75">
      <c r="A140" s="1">
        <v>28</v>
      </c>
      <c r="B140">
        <v>100</v>
      </c>
      <c r="C140">
        <v>0.65</v>
      </c>
      <c r="D140">
        <v>95</v>
      </c>
      <c r="E140">
        <v>95.4</v>
      </c>
      <c r="F140">
        <v>94.4</v>
      </c>
      <c r="G140">
        <v>76.83</v>
      </c>
      <c r="I140">
        <f t="shared" si="47"/>
        <v>7.8470484100711415</v>
      </c>
      <c r="N140">
        <f t="shared" si="48"/>
        <v>90.407499999999999</v>
      </c>
    </row>
    <row r="141" spans="1:23" x14ac:dyDescent="0.75">
      <c r="A141" s="1">
        <v>29</v>
      </c>
      <c r="B141">
        <v>100</v>
      </c>
      <c r="C141">
        <v>0.85</v>
      </c>
      <c r="D141">
        <v>93.6</v>
      </c>
      <c r="E141">
        <v>94.8</v>
      </c>
      <c r="F141">
        <v>93.1</v>
      </c>
      <c r="G141">
        <v>69.14</v>
      </c>
      <c r="I141">
        <f t="shared" si="47"/>
        <v>10.710359471091573</v>
      </c>
      <c r="N141">
        <f t="shared" si="48"/>
        <v>87.66</v>
      </c>
    </row>
    <row r="145" spans="1:23" x14ac:dyDescent="0.75">
      <c r="A145" s="1">
        <v>0</v>
      </c>
      <c r="B145" t="s">
        <v>10</v>
      </c>
    </row>
    <row r="147" spans="1:23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1">
        <v>0</v>
      </c>
      <c r="B148">
        <v>0</v>
      </c>
      <c r="C148">
        <v>0</v>
      </c>
      <c r="D148">
        <v>80</v>
      </c>
      <c r="E148">
        <v>90.5</v>
      </c>
      <c r="F148">
        <v>74.900000000000006</v>
      </c>
      <c r="G148">
        <v>0</v>
      </c>
      <c r="I148">
        <f>_xlfn.STDEV.P(D148:G148)</f>
        <v>35.864223119984075</v>
      </c>
      <c r="J148">
        <v>2</v>
      </c>
      <c r="K148">
        <f>_xlfn.STDEV.P(D148:G152)</f>
        <v>34.673913465312808</v>
      </c>
      <c r="L148">
        <f>_xlfn.STDEV.P(D148:G148,D153:G153,D158:G158,D163:G163,D168:G168,D173:G173)</f>
        <v>18.745616580209376</v>
      </c>
      <c r="M148">
        <v>0</v>
      </c>
      <c r="N148">
        <f>AVERAGE(D148:G148)</f>
        <v>61.35</v>
      </c>
      <c r="P148" s="6">
        <f>_xlfn.STDEV.P(D148:D152)</f>
        <v>0.78332624110264704</v>
      </c>
      <c r="Q148">
        <f>_xlfn.STDEV.P(D148,D153,D158,D163,D168,D173)</f>
        <v>6.1114646362390106</v>
      </c>
      <c r="R148" s="6">
        <f>_xlfn.STDEV.P(E148:E152)</f>
        <v>2.8610487587596274</v>
      </c>
      <c r="S148">
        <f>_xlfn.STDEV.P(E148,E153,E158,E163,E168,E173)</f>
        <v>3.884584919911005</v>
      </c>
      <c r="T148" s="6">
        <f>_xlfn.STDEV.P(F148:F152)</f>
        <v>4.1936141930320687</v>
      </c>
      <c r="U148">
        <f>_xlfn.STDEV.P(F148,F153,F158,F163,F168,F173)</f>
        <v>6.6022092262110776</v>
      </c>
      <c r="V148" s="6">
        <f>_xlfn.STDEV.P(G148:G152)</f>
        <v>0</v>
      </c>
      <c r="W148">
        <f>_xlfn.STDEV.P(G148,G153,G158,G163,G168,G173)</f>
        <v>32.46884232956608</v>
      </c>
    </row>
    <row r="149" spans="1:23" x14ac:dyDescent="0.75">
      <c r="A149" s="1">
        <v>1</v>
      </c>
      <c r="B149">
        <v>0</v>
      </c>
      <c r="C149">
        <v>0.2</v>
      </c>
      <c r="D149">
        <v>78.400000000000006</v>
      </c>
      <c r="E149">
        <v>89.1</v>
      </c>
      <c r="F149">
        <v>72.5</v>
      </c>
      <c r="G149">
        <v>0</v>
      </c>
      <c r="I149">
        <f t="shared" ref="I149:I177" si="59">_xlfn.STDEV.P(D149:G149)</f>
        <v>35.14832855200941</v>
      </c>
      <c r="J149">
        <v>5</v>
      </c>
      <c r="K149">
        <f>_xlfn.STDEV.P(D153:G157)</f>
        <v>10.895791618785728</v>
      </c>
      <c r="L149">
        <f>_xlfn.STDEV.P(D149:G149,D154:G154,D159:G159,D164:G164,D169:G169,D174:G174)</f>
        <v>18.914266105942019</v>
      </c>
      <c r="M149">
        <v>0.2</v>
      </c>
      <c r="N149">
        <f t="shared" ref="N149:N177" si="60">AVERAGE(D149:G149)</f>
        <v>60</v>
      </c>
      <c r="P149" s="6">
        <f>_xlfn.STDEV.P(D153:D157)</f>
        <v>1.3760813929415672</v>
      </c>
      <c r="Q149">
        <f t="shared" ref="Q149:Q152" si="61">_xlfn.STDEV.P(D149,D154,D159,D164,D169,D174)</f>
        <v>5.909714225089246</v>
      </c>
      <c r="R149" s="6">
        <f>_xlfn.STDEV.P(E153:E157)</f>
        <v>1.3130118049735908</v>
      </c>
      <c r="S149">
        <f t="shared" ref="S149:S152" si="62">_xlfn.STDEV.P(E149,E154,E159,E164,E169,E174)</f>
        <v>4.4416275795653526</v>
      </c>
      <c r="T149" s="6">
        <f>_xlfn.STDEV.P(F153:F157)</f>
        <v>1.1356055653262684</v>
      </c>
      <c r="U149">
        <f t="shared" ref="U149:U152" si="63">_xlfn.STDEV.P(F149,F154,F159,F164,F169,F174)</f>
        <v>7.8126188879842893</v>
      </c>
      <c r="V149" s="6">
        <f>_xlfn.STDEV.P(G153:G157)</f>
        <v>0.50596442562694088</v>
      </c>
      <c r="W149">
        <f t="shared" ref="W149:W152" si="64">_xlfn.STDEV.P(G149,G154,G159,G164,G169,G174)</f>
        <v>32.878131874477823</v>
      </c>
    </row>
    <row r="150" spans="1:23" x14ac:dyDescent="0.75">
      <c r="A150" s="1">
        <v>2</v>
      </c>
      <c r="B150">
        <v>0</v>
      </c>
      <c r="C150">
        <v>0.45</v>
      </c>
      <c r="D150">
        <v>78.099999999999994</v>
      </c>
      <c r="E150">
        <v>86.9</v>
      </c>
      <c r="F150">
        <v>70.7</v>
      </c>
      <c r="G150">
        <v>0</v>
      </c>
      <c r="I150">
        <f t="shared" si="59"/>
        <v>34.500317027528894</v>
      </c>
      <c r="J150">
        <v>10</v>
      </c>
      <c r="K150">
        <f>_xlfn.STDEV.P(D158:G162)</f>
        <v>6.3788414896437109</v>
      </c>
      <c r="L150">
        <f t="shared" ref="L150:L152" si="65">_xlfn.STDEV.P(D150:G150,D155:G155,D160:G160,D165:G165,D170:G170,D175:G175)</f>
        <v>18.943904907904336</v>
      </c>
      <c r="M150">
        <v>0.45</v>
      </c>
      <c r="N150">
        <f t="shared" si="60"/>
        <v>58.924999999999997</v>
      </c>
      <c r="P150" s="6">
        <f>_xlfn.STDEV.P(D158:D162)</f>
        <v>2.2817537115122639</v>
      </c>
      <c r="Q150">
        <f t="shared" si="61"/>
        <v>6.2275374123502649</v>
      </c>
      <c r="R150" s="6">
        <f>_xlfn.STDEV.P(E158:E162)</f>
        <v>1.6230834852218814</v>
      </c>
      <c r="S150">
        <f t="shared" si="62"/>
        <v>4.4727880939446871</v>
      </c>
      <c r="T150" s="6">
        <f>_xlfn.STDEV.P(F158:F162)</f>
        <v>4.6137186736947928</v>
      </c>
      <c r="U150">
        <f t="shared" si="63"/>
        <v>8.3478540156537626</v>
      </c>
      <c r="V150" s="6">
        <f>_xlfn.STDEV.P(G158:G162)</f>
        <v>2.6933993391251874</v>
      </c>
      <c r="W150">
        <f t="shared" si="64"/>
        <v>32.609355380524384</v>
      </c>
    </row>
    <row r="151" spans="1:23" x14ac:dyDescent="0.75">
      <c r="A151" s="1">
        <v>3</v>
      </c>
      <c r="B151">
        <v>0</v>
      </c>
      <c r="C151">
        <v>0.65</v>
      </c>
      <c r="D151">
        <v>79.900000000000006</v>
      </c>
      <c r="E151">
        <v>86.5</v>
      </c>
      <c r="F151">
        <v>65</v>
      </c>
      <c r="G151">
        <v>0</v>
      </c>
      <c r="I151">
        <f t="shared" si="59"/>
        <v>34.295662991113041</v>
      </c>
      <c r="J151">
        <v>20</v>
      </c>
      <c r="K151">
        <f>_xlfn.STDEV.P(D163:G167)</f>
        <v>3.0140338418803463</v>
      </c>
      <c r="L151">
        <f t="shared" si="65"/>
        <v>19.299482789378082</v>
      </c>
      <c r="M151">
        <v>0.65</v>
      </c>
      <c r="N151">
        <f t="shared" si="60"/>
        <v>57.85</v>
      </c>
      <c r="P151" s="6">
        <f>_xlfn.STDEV.P(D163:D167)</f>
        <v>2.4759644585494391</v>
      </c>
      <c r="Q151">
        <f t="shared" si="61"/>
        <v>6.2558417143942799</v>
      </c>
      <c r="R151" s="6">
        <f>_xlfn.STDEV.P(E163:E167)</f>
        <v>1.1267652816802627</v>
      </c>
      <c r="S151">
        <f t="shared" si="62"/>
        <v>4.4820940046664219</v>
      </c>
      <c r="T151" s="6">
        <f>_xlfn.STDEV.P(F163:F167)</f>
        <v>0.83570329663104403</v>
      </c>
      <c r="U151">
        <f t="shared" si="63"/>
        <v>11.397026902759567</v>
      </c>
      <c r="V151" s="6">
        <f>_xlfn.STDEV.P(G163:G167)</f>
        <v>1.2992305415129359</v>
      </c>
      <c r="W151">
        <f t="shared" si="64"/>
        <v>32.204779019062791</v>
      </c>
    </row>
    <row r="152" spans="1:23" x14ac:dyDescent="0.75">
      <c r="A152" s="1">
        <v>4</v>
      </c>
      <c r="B152">
        <v>0</v>
      </c>
      <c r="C152">
        <v>0.85</v>
      </c>
      <c r="D152">
        <v>79.5</v>
      </c>
      <c r="E152">
        <v>82.1</v>
      </c>
      <c r="F152">
        <v>64.2</v>
      </c>
      <c r="G152">
        <v>0</v>
      </c>
      <c r="I152">
        <f t="shared" si="59"/>
        <v>33.301238715699441</v>
      </c>
      <c r="J152">
        <v>50</v>
      </c>
      <c r="K152">
        <f>_xlfn.STDEV.P(D169:G172)</f>
        <v>1.639393466346625</v>
      </c>
      <c r="L152">
        <f t="shared" si="65"/>
        <v>19.241613739641313</v>
      </c>
      <c r="M152">
        <v>0.85</v>
      </c>
      <c r="N152">
        <f t="shared" si="60"/>
        <v>56.45</v>
      </c>
      <c r="P152" s="6">
        <f>_xlfn.STDEV.P(D168:D172)</f>
        <v>1.8733926443754394</v>
      </c>
      <c r="Q152">
        <f t="shared" si="61"/>
        <v>7.2045510308107046</v>
      </c>
      <c r="R152" s="6">
        <f>_xlfn.STDEV.P(E168:E172)</f>
        <v>0.62289646009589861</v>
      </c>
      <c r="S152">
        <f t="shared" si="62"/>
        <v>5.1650804016545147</v>
      </c>
      <c r="T152" s="6">
        <f>_xlfn.STDEV.P(F168:F172)</f>
        <v>0.62481997407253109</v>
      </c>
      <c r="U152">
        <f t="shared" si="63"/>
        <v>11.967409447699573</v>
      </c>
      <c r="V152" s="6">
        <f>_xlfn.STDEV.P(G168:G172)</f>
        <v>1.3047513173014997</v>
      </c>
      <c r="W152">
        <f t="shared" si="64"/>
        <v>30.842384257165762</v>
      </c>
    </row>
    <row r="153" spans="1:23" x14ac:dyDescent="0.75">
      <c r="A153" s="1">
        <v>5</v>
      </c>
      <c r="B153">
        <v>5</v>
      </c>
      <c r="C153">
        <v>0</v>
      </c>
      <c r="D153">
        <v>77.099999999999994</v>
      </c>
      <c r="E153">
        <v>82.9</v>
      </c>
      <c r="F153">
        <v>88.7</v>
      </c>
      <c r="G153">
        <v>58.9</v>
      </c>
      <c r="I153">
        <f t="shared" si="59"/>
        <v>11.172287142747519</v>
      </c>
      <c r="J153">
        <v>100</v>
      </c>
      <c r="K153">
        <f>_xlfn.STDEV.P(D173:G177)</f>
        <v>7.2450489818910127</v>
      </c>
      <c r="N153">
        <f t="shared" si="60"/>
        <v>76.899999999999991</v>
      </c>
      <c r="P153" s="6">
        <f>_xlfn.STDEV.P(D173:D177)</f>
        <v>0.9453041838477183</v>
      </c>
      <c r="R153" s="6">
        <f>_xlfn.STDEV.P(E173:E177)</f>
        <v>0.58172158288996112</v>
      </c>
      <c r="T153" s="6">
        <f>_xlfn.STDEV.P(F173:F177)</f>
        <v>0.68585712797928822</v>
      </c>
      <c r="V153" s="6">
        <f>_xlfn.STDEV.P(G173:G177)</f>
        <v>5.7656340501284005</v>
      </c>
    </row>
    <row r="154" spans="1:23" x14ac:dyDescent="0.75">
      <c r="A154" s="1">
        <v>6</v>
      </c>
      <c r="B154">
        <v>5</v>
      </c>
      <c r="C154">
        <v>0.2</v>
      </c>
      <c r="D154">
        <v>78.400000000000006</v>
      </c>
      <c r="E154">
        <v>80.099999999999994</v>
      </c>
      <c r="F154">
        <v>86.9</v>
      </c>
      <c r="G154">
        <v>58.2</v>
      </c>
      <c r="I154">
        <f t="shared" si="59"/>
        <v>10.702569784869388</v>
      </c>
      <c r="K154">
        <f>AVERAGE(K148:K153)</f>
        <v>10.641170477310039</v>
      </c>
      <c r="N154">
        <f t="shared" si="60"/>
        <v>75.900000000000006</v>
      </c>
      <c r="P154" s="6">
        <f>AVERAGE(P148:P153)</f>
        <v>1.6226371053881792</v>
      </c>
      <c r="Q154">
        <f>AVERAGE(Q148:Q152)</f>
        <v>6.3418218037767016</v>
      </c>
      <c r="R154" s="6">
        <f>AVERAGE(R148:R153)</f>
        <v>1.3547545622702035</v>
      </c>
      <c r="S154">
        <f>AVERAGE(S148:S152)</f>
        <v>4.4892349999483958</v>
      </c>
      <c r="T154" s="6">
        <f>AVERAGE(T148:T153)</f>
        <v>2.0148864717893322</v>
      </c>
      <c r="U154">
        <f>AVERAGE(U148:U152)</f>
        <v>9.2254236960616538</v>
      </c>
      <c r="V154" s="6">
        <f>AVERAGE(V148:V153)</f>
        <v>1.928163278949161</v>
      </c>
      <c r="W154">
        <f>AVERAGE(W148:W152)</f>
        <v>32.200698572159368</v>
      </c>
    </row>
    <row r="155" spans="1:23" x14ac:dyDescent="0.75">
      <c r="A155" s="1">
        <v>7</v>
      </c>
      <c r="B155">
        <v>5</v>
      </c>
      <c r="C155">
        <v>0.45</v>
      </c>
      <c r="D155">
        <v>78.3</v>
      </c>
      <c r="E155">
        <v>81.5</v>
      </c>
      <c r="F155">
        <v>87.9</v>
      </c>
      <c r="G155">
        <v>58.5</v>
      </c>
      <c r="I155">
        <f t="shared" si="59"/>
        <v>10.97941255259123</v>
      </c>
      <c r="N155">
        <f t="shared" si="60"/>
        <v>76.550000000000011</v>
      </c>
      <c r="P155" s="6">
        <f>_xlfn.STDEV.P(P148:P153)</f>
        <v>0.63894352193090875</v>
      </c>
      <c r="Q155">
        <f>_xlfn.STDEV.P(Q148:Q152)</f>
        <v>0.44822686248544541</v>
      </c>
      <c r="R155" s="6">
        <f>_xlfn.STDEV.P(R148:R153)</f>
        <v>0.76679424185462364</v>
      </c>
      <c r="S155">
        <f>_xlfn.STDEV.P(S148:S152)</f>
        <v>0.40619125724288258</v>
      </c>
      <c r="T155" s="6">
        <f>_xlfn.STDEV.P(T148:T153)</f>
        <v>1.7011268341309365</v>
      </c>
      <c r="U155">
        <f>_xlfn.STDEV.P(U148:U152)</f>
        <v>2.0919725846223329</v>
      </c>
      <c r="V155" s="6">
        <f>_xlfn.STDEV.P(V148:V153)</f>
        <v>1.9077224736262584</v>
      </c>
      <c r="W155">
        <f>_xlfn.STDEV.P(W148:W152)</f>
        <v>0.71314118786013758</v>
      </c>
    </row>
    <row r="156" spans="1:23" x14ac:dyDescent="0.75">
      <c r="A156" s="1">
        <v>8</v>
      </c>
      <c r="B156">
        <v>5</v>
      </c>
      <c r="C156">
        <v>0.65</v>
      </c>
      <c r="D156">
        <v>78.3</v>
      </c>
      <c r="E156">
        <v>81</v>
      </c>
      <c r="F156">
        <v>90.1</v>
      </c>
      <c r="G156">
        <v>59.7</v>
      </c>
      <c r="I156">
        <f t="shared" si="59"/>
        <v>11.048614166491593</v>
      </c>
      <c r="K156" cm="1">
        <f t="array" ref="K156">INDEX(LINEST(K148:K153),1)</f>
        <v>-4.807952129205419</v>
      </c>
      <c r="L156" cm="1">
        <f t="array" ref="L156">INDEX(LINEST(L148:L152),1)</f>
        <v>0.13772110022999362</v>
      </c>
      <c r="N156">
        <f t="shared" si="60"/>
        <v>77.275000000000006</v>
      </c>
      <c r="P156" s="6"/>
      <c r="R156" s="6"/>
      <c r="T156" s="6"/>
      <c r="V156" s="6"/>
    </row>
    <row r="157" spans="1:23" x14ac:dyDescent="0.75">
      <c r="A157" s="1">
        <v>9</v>
      </c>
      <c r="B157">
        <v>5</v>
      </c>
      <c r="C157">
        <v>0.85</v>
      </c>
      <c r="D157">
        <v>74.8</v>
      </c>
      <c r="E157">
        <v>79</v>
      </c>
      <c r="F157">
        <v>87.3</v>
      </c>
      <c r="G157">
        <v>58.7</v>
      </c>
      <c r="I157">
        <f t="shared" si="59"/>
        <v>10.404446164981609</v>
      </c>
      <c r="N157">
        <f t="shared" si="60"/>
        <v>74.95</v>
      </c>
      <c r="P157" s="6"/>
      <c r="R157" s="6"/>
      <c r="T157" s="6"/>
      <c r="V157" s="6"/>
    </row>
    <row r="158" spans="1:23" x14ac:dyDescent="0.75">
      <c r="A158" s="1">
        <v>10</v>
      </c>
      <c r="B158">
        <v>10</v>
      </c>
      <c r="C158">
        <v>0</v>
      </c>
      <c r="D158">
        <v>73.7</v>
      </c>
      <c r="E158">
        <v>87.4</v>
      </c>
      <c r="F158">
        <v>82.2</v>
      </c>
      <c r="G158">
        <v>91.4</v>
      </c>
      <c r="I158">
        <f t="shared" si="59"/>
        <v>6.6186762271620463</v>
      </c>
      <c r="N158">
        <f t="shared" si="60"/>
        <v>83.675000000000011</v>
      </c>
      <c r="P158" s="6"/>
      <c r="R158" s="6"/>
      <c r="T158" s="6"/>
      <c r="V158" s="6"/>
    </row>
    <row r="159" spans="1:23" x14ac:dyDescent="0.75">
      <c r="A159" s="1">
        <v>11</v>
      </c>
      <c r="B159">
        <v>10</v>
      </c>
      <c r="C159">
        <v>0.2</v>
      </c>
      <c r="D159">
        <v>74.900000000000006</v>
      </c>
      <c r="E159">
        <v>87.5</v>
      </c>
      <c r="F159">
        <v>80.650000000000006</v>
      </c>
      <c r="G159">
        <v>92.6</v>
      </c>
      <c r="I159">
        <f t="shared" si="59"/>
        <v>6.7121508289072249</v>
      </c>
      <c r="J159" s="2"/>
      <c r="K159" t="s">
        <v>26</v>
      </c>
      <c r="L159" t="s">
        <v>27</v>
      </c>
      <c r="N159">
        <f t="shared" si="60"/>
        <v>83.912499999999994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1">
        <v>12</v>
      </c>
      <c r="B160">
        <v>10</v>
      </c>
      <c r="C160">
        <v>0.45</v>
      </c>
      <c r="D160">
        <v>77.7</v>
      </c>
      <c r="E160">
        <v>86</v>
      </c>
      <c r="F160">
        <v>80</v>
      </c>
      <c r="G160">
        <v>91.5</v>
      </c>
      <c r="I160">
        <f t="shared" si="59"/>
        <v>5.380055761792808</v>
      </c>
      <c r="J160">
        <v>2</v>
      </c>
      <c r="K160">
        <f>AVERAGE(D148:G152)</f>
        <v>58.914999999999999</v>
      </c>
      <c r="L160">
        <f>AVERAGE(D148:G148,D153:G153,D158:G158,D163:G163,D168:G168,D173:G173)</f>
        <v>81.390833333333347</v>
      </c>
      <c r="M160">
        <v>0</v>
      </c>
      <c r="N160">
        <f t="shared" si="60"/>
        <v>83.8</v>
      </c>
      <c r="P160" s="6">
        <f>AVERAGE(D148:D152)</f>
        <v>79.179999999999993</v>
      </c>
      <c r="Q160">
        <f>AVERAGE(D148,D153,D158,D163,D168,D173)</f>
        <v>82.2</v>
      </c>
      <c r="R160" s="6">
        <f>AVERAGE(E148:E152)</f>
        <v>87.02000000000001</v>
      </c>
      <c r="S160">
        <f>AVERAGE(E148,E153,E158,E163,E168,E173)</f>
        <v>88.199999999999989</v>
      </c>
      <c r="T160" s="6">
        <f>AVERAGE(F148:F152)</f>
        <v>69.460000000000008</v>
      </c>
      <c r="U160">
        <f>AVERAGE(F148,F153,F158,F163,F168,F173)</f>
        <v>87.05</v>
      </c>
      <c r="V160" s="6">
        <f>AVERAGE(G148:G152)</f>
        <v>0</v>
      </c>
      <c r="W160">
        <f>AVERAGE(G148,G153,G158,G163,G168,G173)</f>
        <v>68.11333333333333</v>
      </c>
    </row>
    <row r="161" spans="1:23" x14ac:dyDescent="0.75">
      <c r="A161" s="1">
        <v>13</v>
      </c>
      <c r="B161">
        <v>10</v>
      </c>
      <c r="C161">
        <v>0.65</v>
      </c>
      <c r="D161">
        <v>79.5</v>
      </c>
      <c r="E161">
        <v>84.6</v>
      </c>
      <c r="F161">
        <v>75.099999999999994</v>
      </c>
      <c r="G161">
        <v>90.8</v>
      </c>
      <c r="I161">
        <f t="shared" si="59"/>
        <v>5.8536313515628908</v>
      </c>
      <c r="J161">
        <v>5</v>
      </c>
      <c r="K161">
        <f>AVERAGE(D153:G157)</f>
        <v>76.314999999999984</v>
      </c>
      <c r="L161">
        <f>AVERAGE(D149:G149,D154:G154,D159:G159,D164:G164,D169:G169,D174:G174)</f>
        <v>81.399583333333339</v>
      </c>
      <c r="M161">
        <v>0.2</v>
      </c>
      <c r="N161">
        <f t="shared" si="60"/>
        <v>82.5</v>
      </c>
      <c r="P161" s="6">
        <f>AVERAGE(D153:D157)</f>
        <v>77.38000000000001</v>
      </c>
      <c r="Q161">
        <f t="shared" ref="Q161:Q164" si="66">AVERAGE(D149,D154,D159,D164,D169,D174)</f>
        <v>82.316666666666663</v>
      </c>
      <c r="R161" s="6">
        <f>AVERAGE(E153:E157)</f>
        <v>80.900000000000006</v>
      </c>
      <c r="S161">
        <f t="shared" ref="S161:S164" si="67">AVERAGE(E149,E154,E159,E164,E169,E174)</f>
        <v>88.083333333333329</v>
      </c>
      <c r="T161" s="6">
        <f>AVERAGE(F153:F157)</f>
        <v>88.18</v>
      </c>
      <c r="U161">
        <f t="shared" ref="U161:U164" si="68">AVERAGE(F149,F154,F159,F164,F169,F174)</f>
        <v>86.541666666666671</v>
      </c>
      <c r="V161" s="6">
        <f>AVERAGE(G153:G157)</f>
        <v>58.8</v>
      </c>
      <c r="W161">
        <f t="shared" ref="W161:W164" si="69">AVERAGE(G149,G154,G159,G164,G169,G174)</f>
        <v>68.65666666666668</v>
      </c>
    </row>
    <row r="162" spans="1:23" x14ac:dyDescent="0.75">
      <c r="A162" s="1">
        <v>14</v>
      </c>
      <c r="B162">
        <v>10</v>
      </c>
      <c r="C162">
        <v>0.85</v>
      </c>
      <c r="D162">
        <v>79</v>
      </c>
      <c r="E162">
        <v>83.3</v>
      </c>
      <c r="F162">
        <v>69.599999999999994</v>
      </c>
      <c r="G162">
        <v>85</v>
      </c>
      <c r="I162">
        <f t="shared" si="59"/>
        <v>5.9717564417849482</v>
      </c>
      <c r="J162">
        <v>10</v>
      </c>
      <c r="K162">
        <f>AVERAGE(D158:G162)</f>
        <v>82.622499999999988</v>
      </c>
      <c r="L162">
        <f t="shared" ref="L162:L164" si="70">AVERAGE(D150:G150,D155:G155,D160:G160,D165:G165,D170:G170,D175:G175)</f>
        <v>81.577916666666667</v>
      </c>
      <c r="M162">
        <v>0.45</v>
      </c>
      <c r="N162">
        <f t="shared" si="60"/>
        <v>79.224999999999994</v>
      </c>
      <c r="P162" s="6">
        <f>AVERAGE(D158:D162)</f>
        <v>76.960000000000008</v>
      </c>
      <c r="Q162">
        <f t="shared" si="66"/>
        <v>83.866666666666674</v>
      </c>
      <c r="R162" s="6">
        <f>AVERAGE(E158:E162)</f>
        <v>85.76</v>
      </c>
      <c r="S162">
        <f t="shared" si="67"/>
        <v>87.95</v>
      </c>
      <c r="T162" s="6">
        <f>AVERAGE(F158:F162)</f>
        <v>77.510000000000019</v>
      </c>
      <c r="U162">
        <f t="shared" si="68"/>
        <v>86.2</v>
      </c>
      <c r="V162" s="6">
        <f>AVERAGE(G158:G162)</f>
        <v>90.26</v>
      </c>
      <c r="W162">
        <f t="shared" si="69"/>
        <v>68.295000000000002</v>
      </c>
    </row>
    <row r="163" spans="1:23" x14ac:dyDescent="0.75">
      <c r="A163" s="1">
        <v>15</v>
      </c>
      <c r="B163">
        <v>20</v>
      </c>
      <c r="C163">
        <v>0</v>
      </c>
      <c r="D163">
        <v>82.8</v>
      </c>
      <c r="E163">
        <v>83.6</v>
      </c>
      <c r="F163">
        <v>89.7</v>
      </c>
      <c r="G163">
        <v>81.900000000000006</v>
      </c>
      <c r="I163">
        <f t="shared" si="59"/>
        <v>3.0618621784789735</v>
      </c>
      <c r="J163">
        <v>20</v>
      </c>
      <c r="K163">
        <f>AVERAGE(D163:G167)</f>
        <v>86.539999999999992</v>
      </c>
      <c r="L163">
        <f t="shared" si="70"/>
        <v>81.461249999999993</v>
      </c>
      <c r="M163">
        <v>0.65</v>
      </c>
      <c r="N163">
        <f t="shared" si="60"/>
        <v>84.5</v>
      </c>
      <c r="P163" s="6">
        <f>AVERAGE(D163:D167)</f>
        <v>85.24</v>
      </c>
      <c r="Q163">
        <f t="shared" si="66"/>
        <v>85.266666666666666</v>
      </c>
      <c r="R163" s="6">
        <f>AVERAGE(E163:E167)</f>
        <v>85.58</v>
      </c>
      <c r="S163">
        <f t="shared" si="67"/>
        <v>87.649999999999991</v>
      </c>
      <c r="T163" s="6">
        <f>AVERAGE(F163:F167)</f>
        <v>90.939999999999984</v>
      </c>
      <c r="U163">
        <f t="shared" si="68"/>
        <v>85.433333333333323</v>
      </c>
      <c r="V163" s="6">
        <f>AVERAGE(G163:G167)</f>
        <v>84.4</v>
      </c>
      <c r="W163">
        <f t="shared" si="69"/>
        <v>67.495000000000005</v>
      </c>
    </row>
    <row r="164" spans="1:23" x14ac:dyDescent="0.75">
      <c r="A164" s="1">
        <v>16</v>
      </c>
      <c r="B164">
        <v>20</v>
      </c>
      <c r="C164">
        <v>0.2</v>
      </c>
      <c r="D164">
        <v>82.1</v>
      </c>
      <c r="E164">
        <v>85.9</v>
      </c>
      <c r="F164">
        <v>91</v>
      </c>
      <c r="G164">
        <v>84.9</v>
      </c>
      <c r="I164">
        <f t="shared" si="59"/>
        <v>3.218209906143477</v>
      </c>
      <c r="J164">
        <v>50</v>
      </c>
      <c r="K164">
        <f>AVERAGE(D168:G172)</f>
        <v>92.685500000000019</v>
      </c>
      <c r="L164">
        <f t="shared" si="70"/>
        <v>79.555833333333339</v>
      </c>
      <c r="M164">
        <v>0.85</v>
      </c>
      <c r="N164">
        <f t="shared" si="60"/>
        <v>85.974999999999994</v>
      </c>
      <c r="P164" s="6">
        <f>AVERAGE(D168:D172)</f>
        <v>90.62</v>
      </c>
      <c r="Q164">
        <f t="shared" si="66"/>
        <v>84.566666666666663</v>
      </c>
      <c r="R164" s="6">
        <f>AVERAGE(E168:E172)</f>
        <v>92.800000000000011</v>
      </c>
      <c r="S164">
        <f t="shared" si="67"/>
        <v>85.883333333333326</v>
      </c>
      <c r="T164" s="6">
        <f>AVERAGE(F168:F172)</f>
        <v>94.34</v>
      </c>
      <c r="U164">
        <f t="shared" si="68"/>
        <v>83.333333333333329</v>
      </c>
      <c r="V164" s="6">
        <f>AVERAGE(G168:G172)</f>
        <v>92.982000000000014</v>
      </c>
      <c r="W164">
        <f t="shared" si="69"/>
        <v>64.44</v>
      </c>
    </row>
    <row r="165" spans="1:23" x14ac:dyDescent="0.75">
      <c r="A165" s="1">
        <v>17</v>
      </c>
      <c r="B165">
        <v>20</v>
      </c>
      <c r="C165">
        <v>0.45</v>
      </c>
      <c r="D165">
        <v>85.4</v>
      </c>
      <c r="E165">
        <v>85.7</v>
      </c>
      <c r="F165">
        <v>91.5</v>
      </c>
      <c r="G165">
        <v>84.7</v>
      </c>
      <c r="I165">
        <f t="shared" si="59"/>
        <v>2.7233940221715978</v>
      </c>
      <c r="J165">
        <v>100</v>
      </c>
      <c r="K165">
        <f>AVERAGE(D173:G177)</f>
        <v>89.384500000000003</v>
      </c>
      <c r="L165">
        <f>AVERAGE((L164-L163), (L163-L162), (L162-L161), (L161-L160))</f>
        <v>-0.45875000000000199</v>
      </c>
      <c r="N165">
        <f t="shared" si="60"/>
        <v>86.825000000000003</v>
      </c>
      <c r="P165" s="6">
        <f>AVERAGE(D173:D177)</f>
        <v>92.48</v>
      </c>
      <c r="R165" s="6">
        <f>AVERAGE(E173:E177)</f>
        <v>93.26</v>
      </c>
      <c r="T165" s="6">
        <f>AVERAGE(F173:F177)</f>
        <v>93.84</v>
      </c>
      <c r="V165" s="6">
        <f>AVERAGE(G173:G177)</f>
        <v>77.957999999999998</v>
      </c>
    </row>
    <row r="166" spans="1:23" x14ac:dyDescent="0.75">
      <c r="A166" s="1">
        <v>18</v>
      </c>
      <c r="B166">
        <v>20</v>
      </c>
      <c r="C166">
        <v>0.65</v>
      </c>
      <c r="D166">
        <v>88.2</v>
      </c>
      <c r="E166">
        <v>87.1</v>
      </c>
      <c r="F166">
        <v>92.1</v>
      </c>
      <c r="G166">
        <v>85.7</v>
      </c>
      <c r="I166">
        <f t="shared" si="59"/>
        <v>2.3794694786863708</v>
      </c>
      <c r="K166">
        <f>AVERAGE(K160:K165)</f>
        <v>81.077083333333334</v>
      </c>
      <c r="N166">
        <f t="shared" si="60"/>
        <v>88.274999999999991</v>
      </c>
      <c r="P166" s="6">
        <f>AVERAGE(P160:P165)</f>
        <v>83.643333333333331</v>
      </c>
      <c r="Q166">
        <f>AVERAGE(Q160:Q164)</f>
        <v>83.643333333333331</v>
      </c>
      <c r="R166" s="6">
        <f>AVERAGE(R160:R165)</f>
        <v>87.553333333333342</v>
      </c>
      <c r="S166">
        <f>AVERAGE(S160:S164)</f>
        <v>87.553333333333313</v>
      </c>
      <c r="T166" s="6">
        <f>AVERAGE(T160:T165)</f>
        <v>85.711666666666687</v>
      </c>
      <c r="U166">
        <f>AVERAGE(U160:U164)</f>
        <v>85.711666666666673</v>
      </c>
      <c r="V166" s="6">
        <f>AVERAGE(V160:V165)</f>
        <v>67.399999999999991</v>
      </c>
      <c r="W166">
        <f>AVERAGE(W160:W164)</f>
        <v>67.400000000000006</v>
      </c>
    </row>
    <row r="167" spans="1:23" x14ac:dyDescent="0.75">
      <c r="A167" s="1">
        <v>19</v>
      </c>
      <c r="B167">
        <v>20</v>
      </c>
      <c r="C167">
        <v>0.85</v>
      </c>
      <c r="D167">
        <v>87.7</v>
      </c>
      <c r="E167">
        <v>85.6</v>
      </c>
      <c r="F167">
        <v>90.4</v>
      </c>
      <c r="G167">
        <v>84.8</v>
      </c>
      <c r="I167">
        <f t="shared" si="59"/>
        <v>2.1672274915199878</v>
      </c>
      <c r="N167">
        <f t="shared" si="60"/>
        <v>87.125000000000014</v>
      </c>
      <c r="P167" s="6">
        <f>_xlfn.STDEV.P(P160:P165)</f>
        <v>6.2333449197753268</v>
      </c>
      <c r="Q167">
        <f>_xlfn.STDEV.P(Q160:Q164)</f>
        <v>1.2149805668313287</v>
      </c>
      <c r="R167" s="6">
        <f>_xlfn.STDEV.P(R160:R165)</f>
        <v>4.3157643844656572</v>
      </c>
      <c r="S167">
        <f>_xlfn.STDEV.P(S160:S164)</f>
        <v>0.85494639208159395</v>
      </c>
      <c r="T167" s="6">
        <f>_xlfn.STDEV.P(T160:T165)</f>
        <v>9.1772370872476703</v>
      </c>
      <c r="U167">
        <f>_xlfn.STDEV.P(U160:U164)</f>
        <v>1.3001880205912124</v>
      </c>
      <c r="V167" s="6">
        <f>_xlfn.STDEV.P(V160:V165)</f>
        <v>32.130488345702645</v>
      </c>
      <c r="W167">
        <f>_xlfn.STDEV.P(W160:W164)</f>
        <v>1.5270694519605585</v>
      </c>
    </row>
    <row r="168" spans="1:23" x14ac:dyDescent="0.75">
      <c r="A168" s="1">
        <v>20</v>
      </c>
      <c r="B168">
        <v>50</v>
      </c>
      <c r="C168">
        <v>0</v>
      </c>
      <c r="D168">
        <v>88.2</v>
      </c>
      <c r="E168">
        <v>92.2</v>
      </c>
      <c r="F168">
        <v>93.4</v>
      </c>
      <c r="G168">
        <v>93.65</v>
      </c>
      <c r="I168">
        <f t="shared" si="59"/>
        <v>2.1844264121274501</v>
      </c>
      <c r="N168">
        <f t="shared" si="60"/>
        <v>91.862500000000011</v>
      </c>
      <c r="P168" s="6"/>
      <c r="R168" s="6"/>
      <c r="T168" s="6"/>
      <c r="V168" s="6"/>
    </row>
    <row r="169" spans="1:23" x14ac:dyDescent="0.75">
      <c r="A169" s="1">
        <v>21</v>
      </c>
      <c r="B169">
        <v>50</v>
      </c>
      <c r="C169">
        <v>0.2</v>
      </c>
      <c r="D169">
        <v>88.6</v>
      </c>
      <c r="E169">
        <v>92.2</v>
      </c>
      <c r="F169">
        <v>94.3</v>
      </c>
      <c r="G169">
        <v>93.95</v>
      </c>
      <c r="I169">
        <f t="shared" si="59"/>
        <v>2.2592518119944067</v>
      </c>
      <c r="N169">
        <f t="shared" si="60"/>
        <v>92.262500000000003</v>
      </c>
      <c r="P169" s="6" cm="1">
        <f t="array" ref="P169">INDEX(LINEST(P160:P165), 1)</f>
        <v>3.2714285714285714</v>
      </c>
      <c r="Q169" s="6" cm="1">
        <f t="array" ref="Q169">INDEX(LINEST(Q160:Q164), 1)</f>
        <v>0.76833333333333242</v>
      </c>
      <c r="R169" s="6" cm="1">
        <f t="array" ref="R169">INDEX(LINEST(R160:R165), 1)</f>
        <v>1.9062857142857137</v>
      </c>
      <c r="S169" s="6" cm="1">
        <f t="array" ref="S169">INDEX(LINEST(S160:S164), 1)</f>
        <v>-0.50666666666666638</v>
      </c>
      <c r="T169" s="6" cm="1">
        <f t="array" ref="T169">INDEX(LINEST(T160:T165), 1)</f>
        <v>4.3945714285714272</v>
      </c>
      <c r="U169" s="6" cm="1">
        <f t="array" ref="U169">INDEX(LINEST(U160:U164), 1)</f>
        <v>-0.85416666666666829</v>
      </c>
      <c r="V169" s="6" cm="1">
        <f t="array" ref="V169">INDEX(LINEST(V160:V164), 1)</f>
        <v>21.156400000000001</v>
      </c>
      <c r="W169" s="6" cm="1">
        <f t="array" ref="W169">INDEX(LINEST(W160:W164), 1)</f>
        <v>-0.850833333333334</v>
      </c>
    </row>
    <row r="170" spans="1:23" x14ac:dyDescent="0.75">
      <c r="A170" s="1">
        <v>22</v>
      </c>
      <c r="B170">
        <v>50</v>
      </c>
      <c r="C170">
        <v>0.45</v>
      </c>
      <c r="D170">
        <v>91.3</v>
      </c>
      <c r="E170">
        <v>93.9</v>
      </c>
      <c r="F170">
        <v>94</v>
      </c>
      <c r="G170">
        <v>93.54</v>
      </c>
      <c r="I170">
        <f t="shared" si="59"/>
        <v>1.1016691880959573</v>
      </c>
      <c r="K170" cm="1">
        <f t="array" ref="K170">INDEX(LINEST(K160:K165),1)</f>
        <v>5.8679000000000059</v>
      </c>
      <c r="L170" cm="1">
        <f t="array" ref="L170">INDEX(LINEST(L160:L164),1)</f>
        <v>-0.36083333333333617</v>
      </c>
      <c r="N170">
        <f t="shared" si="60"/>
        <v>93.185000000000002</v>
      </c>
    </row>
    <row r="171" spans="1:23" x14ac:dyDescent="0.75">
      <c r="A171" s="1">
        <v>23</v>
      </c>
      <c r="B171">
        <v>50</v>
      </c>
      <c r="C171">
        <v>0.65</v>
      </c>
      <c r="D171">
        <v>92.3</v>
      </c>
      <c r="E171">
        <v>92.9</v>
      </c>
      <c r="F171">
        <v>95.2</v>
      </c>
      <c r="G171">
        <v>93.37</v>
      </c>
      <c r="I171">
        <f t="shared" si="59"/>
        <v>1.0832445476437915</v>
      </c>
      <c r="N171">
        <f t="shared" si="60"/>
        <v>93.442499999999995</v>
      </c>
    </row>
    <row r="172" spans="1:23" x14ac:dyDescent="0.75">
      <c r="A172" s="1">
        <v>24</v>
      </c>
      <c r="B172">
        <v>50</v>
      </c>
      <c r="C172">
        <v>0.85</v>
      </c>
      <c r="D172">
        <v>92.7</v>
      </c>
      <c r="E172">
        <v>92.8</v>
      </c>
      <c r="F172">
        <v>94.8</v>
      </c>
      <c r="G172">
        <v>90.4</v>
      </c>
      <c r="I172">
        <f t="shared" si="59"/>
        <v>1.5578430601315365</v>
      </c>
      <c r="N172">
        <f t="shared" si="60"/>
        <v>92.675000000000011</v>
      </c>
    </row>
    <row r="173" spans="1:23" x14ac:dyDescent="0.75">
      <c r="A173" s="1">
        <v>25</v>
      </c>
      <c r="B173">
        <v>100</v>
      </c>
      <c r="C173">
        <v>0</v>
      </c>
      <c r="D173">
        <v>91.4</v>
      </c>
      <c r="E173">
        <v>92.6</v>
      </c>
      <c r="F173">
        <v>93.4</v>
      </c>
      <c r="G173">
        <v>82.83</v>
      </c>
      <c r="I173">
        <f t="shared" si="59"/>
        <v>4.2330743851248362</v>
      </c>
      <c r="N173">
        <f t="shared" si="60"/>
        <v>90.05749999999999</v>
      </c>
    </row>
    <row r="174" spans="1:23" x14ac:dyDescent="0.75">
      <c r="A174" s="1">
        <v>26</v>
      </c>
      <c r="B174">
        <v>100</v>
      </c>
      <c r="C174">
        <v>0.2</v>
      </c>
      <c r="D174">
        <v>91.5</v>
      </c>
      <c r="E174">
        <v>93.7</v>
      </c>
      <c r="F174">
        <v>93.9</v>
      </c>
      <c r="G174">
        <v>82.29</v>
      </c>
      <c r="I174">
        <f t="shared" si="59"/>
        <v>4.7463426709414884</v>
      </c>
      <c r="N174">
        <f t="shared" si="60"/>
        <v>90.347500000000011</v>
      </c>
    </row>
    <row r="175" spans="1:23" x14ac:dyDescent="0.75">
      <c r="A175" s="1">
        <v>27</v>
      </c>
      <c r="B175">
        <v>100</v>
      </c>
      <c r="C175">
        <v>0.45</v>
      </c>
      <c r="D175">
        <v>92.4</v>
      </c>
      <c r="E175">
        <v>93.7</v>
      </c>
      <c r="F175">
        <v>93.1</v>
      </c>
      <c r="G175">
        <v>81.53</v>
      </c>
      <c r="I175">
        <f t="shared" si="59"/>
        <v>5.0166641057579291</v>
      </c>
      <c r="N175">
        <f t="shared" si="60"/>
        <v>90.182500000000005</v>
      </c>
    </row>
    <row r="176" spans="1:23" x14ac:dyDescent="0.75">
      <c r="A176" s="1">
        <v>28</v>
      </c>
      <c r="B176">
        <v>100</v>
      </c>
      <c r="C176">
        <v>0.65</v>
      </c>
      <c r="D176">
        <v>93.4</v>
      </c>
      <c r="E176">
        <v>93.8</v>
      </c>
      <c r="F176">
        <v>95.1</v>
      </c>
      <c r="G176">
        <v>75.400000000000006</v>
      </c>
      <c r="I176">
        <f t="shared" si="59"/>
        <v>8.1216916341363241</v>
      </c>
      <c r="N176">
        <f t="shared" si="60"/>
        <v>89.424999999999983</v>
      </c>
    </row>
    <row r="177" spans="1:23" x14ac:dyDescent="0.75">
      <c r="A177" s="1">
        <v>29</v>
      </c>
      <c r="B177">
        <v>100</v>
      </c>
      <c r="C177">
        <v>0.85</v>
      </c>
      <c r="D177">
        <v>93.7</v>
      </c>
      <c r="E177">
        <v>92.5</v>
      </c>
      <c r="F177">
        <v>93.7</v>
      </c>
      <c r="G177">
        <v>67.739999999999995</v>
      </c>
      <c r="I177">
        <f t="shared" si="59"/>
        <v>11.07864161348323</v>
      </c>
      <c r="N177">
        <f t="shared" si="60"/>
        <v>86.91</v>
      </c>
    </row>
    <row r="181" spans="1:23" x14ac:dyDescent="0.75">
      <c r="A181" s="1">
        <v>0</v>
      </c>
      <c r="B181" t="s">
        <v>11</v>
      </c>
    </row>
    <row r="183" spans="1:23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1">
        <v>0</v>
      </c>
      <c r="B184">
        <v>0</v>
      </c>
      <c r="C184">
        <v>0</v>
      </c>
      <c r="D184">
        <v>85.36</v>
      </c>
      <c r="E184">
        <v>89.1</v>
      </c>
      <c r="F184">
        <v>75.53</v>
      </c>
      <c r="G184">
        <v>0</v>
      </c>
      <c r="I184">
        <f>_xlfn.STDEV.P(D184:G184)</f>
        <v>36.421732780717626</v>
      </c>
      <c r="J184">
        <v>2</v>
      </c>
      <c r="K184">
        <f>_xlfn.STDEV.P(D184:G188)</f>
        <v>35.164162424263701</v>
      </c>
      <c r="L184">
        <f>_xlfn.STDEV.P(D184:G184,D189:G189,D194:G194,D199:F199,D204:F204,D209:F209)</f>
        <v>25.861960412387166</v>
      </c>
      <c r="M184">
        <v>0</v>
      </c>
      <c r="N184">
        <f>AVERAGE(D184:G184)</f>
        <v>62.497499999999995</v>
      </c>
      <c r="P184" s="6">
        <f>_xlfn.STDEV.P(D184:D188)</f>
        <v>1.2716194399268983</v>
      </c>
      <c r="Q184">
        <f>_xlfn.STDEV.P(D184,D189,D194,D199,D204,D209)</f>
        <v>9.3909028083330455</v>
      </c>
      <c r="R184" s="6">
        <f>_xlfn.STDEV.P(E184:E188)</f>
        <v>6.9912516762021939</v>
      </c>
      <c r="S184">
        <f>_xlfn.STDEV.P(E184,E189,E194,E199,E204,E209)</f>
        <v>2.2215566364351131</v>
      </c>
      <c r="T184" s="6">
        <f>_xlfn.STDEV.P(F184:F188)</f>
        <v>2.0546376809549671</v>
      </c>
      <c r="U184">
        <f>_xlfn.STDEV.P(F184,F189,F194,F199,F204,F209)</f>
        <v>14.410033155949163</v>
      </c>
      <c r="V184" s="6">
        <f>_xlfn.STDEV.P(G184:G188)</f>
        <v>0</v>
      </c>
      <c r="W184">
        <f>_xlfn.STDEV.P(G184,G189,G194,G199,G204,G209)</f>
        <v>12.806760909769496</v>
      </c>
    </row>
    <row r="185" spans="1:23" x14ac:dyDescent="0.75">
      <c r="A185" s="1">
        <v>1</v>
      </c>
      <c r="B185">
        <v>0</v>
      </c>
      <c r="C185">
        <v>0.2</v>
      </c>
      <c r="D185">
        <v>84.23</v>
      </c>
      <c r="E185">
        <v>85.7</v>
      </c>
      <c r="F185">
        <v>74.67</v>
      </c>
      <c r="G185">
        <v>0</v>
      </c>
      <c r="I185">
        <f t="shared" ref="I185:I198" si="71">_xlfn.STDEV.P(D185:G185)</f>
        <v>35.558057455378524</v>
      </c>
      <c r="J185">
        <v>5</v>
      </c>
      <c r="K185">
        <f>_xlfn.STDEV.P(D189:G193)</f>
        <v>21.681894774211973</v>
      </c>
      <c r="L185">
        <f t="shared" ref="L185:L188" si="72">_xlfn.STDEV.P(D185:G185,D190:G190,D195:G195,D200:F200,D205:F205,D210:F210)</f>
        <v>25.293024376024505</v>
      </c>
      <c r="M185">
        <v>0.2</v>
      </c>
      <c r="N185">
        <f t="shared" ref="N185:N198" si="73">AVERAGE(D185:G185)</f>
        <v>61.150000000000006</v>
      </c>
      <c r="P185" s="6">
        <f>_xlfn.STDEV.P(D189:D193)</f>
        <v>5.5807798738169225</v>
      </c>
      <c r="Q185">
        <f t="shared" ref="Q185:Q188" si="74">_xlfn.STDEV.P(D185,D190,D195,D200,D205,D210)</f>
        <v>11.018819381202075</v>
      </c>
      <c r="R185" s="6">
        <f>_xlfn.STDEV.P(E189:E193)</f>
        <v>7.3139373800983538</v>
      </c>
      <c r="S185">
        <f t="shared" ref="S185:S188" si="75">_xlfn.STDEV.P(E185,E190,E195,E200,E205,E210)</f>
        <v>4.3703181297882159</v>
      </c>
      <c r="T185" s="6">
        <f>_xlfn.STDEV.P(F189:F193)</f>
        <v>3.338544593082442</v>
      </c>
      <c r="U185">
        <f t="shared" ref="U185:U188" si="76">_xlfn.STDEV.P(F185,F190,F195,F200,F205,F210)</f>
        <v>14.937553347185077</v>
      </c>
      <c r="V185" s="6">
        <f>_xlfn.STDEV.P(G189:G193)</f>
        <v>2.1494427184737974</v>
      </c>
      <c r="W185">
        <f t="shared" ref="W185:W188" si="77">_xlfn.STDEV.P(G185,G190,G195,G200,G205,G210)</f>
        <v>13.781999935503636</v>
      </c>
    </row>
    <row r="186" spans="1:23" x14ac:dyDescent="0.75">
      <c r="A186" s="1">
        <v>2</v>
      </c>
      <c r="B186">
        <v>0</v>
      </c>
      <c r="C186">
        <v>0.45</v>
      </c>
      <c r="D186">
        <v>87.44</v>
      </c>
      <c r="E186">
        <v>82.4</v>
      </c>
      <c r="F186">
        <v>73.13</v>
      </c>
      <c r="G186">
        <v>0</v>
      </c>
      <c r="I186">
        <f t="shared" si="71"/>
        <v>35.443283126002875</v>
      </c>
      <c r="J186">
        <v>10</v>
      </c>
      <c r="K186">
        <f>_xlfn.STDEV.P(D194:G198)</f>
        <v>21.215712337793384</v>
      </c>
      <c r="L186">
        <f t="shared" si="72"/>
        <v>26.007399034412249</v>
      </c>
      <c r="M186">
        <v>0.45</v>
      </c>
      <c r="N186">
        <f t="shared" si="73"/>
        <v>60.7425</v>
      </c>
      <c r="P186" s="6">
        <f>_xlfn.STDEV.P(D194:D198)</f>
        <v>6.3187448120651304</v>
      </c>
      <c r="Q186">
        <f t="shared" si="74"/>
        <v>11.541088072139834</v>
      </c>
      <c r="R186" s="6">
        <f>_xlfn.STDEV.P(E194:E198)</f>
        <v>3.2045929538710567</v>
      </c>
      <c r="S186">
        <f t="shared" si="75"/>
        <v>4.4278763407404327</v>
      </c>
      <c r="T186" s="6">
        <f>_xlfn.STDEV.P(F194:F198)</f>
        <v>2.4170610252949767</v>
      </c>
      <c r="U186">
        <f t="shared" si="76"/>
        <v>15.99561050899765</v>
      </c>
      <c r="V186" s="6">
        <f>_xlfn.STDEV.P(G194:G198)</f>
        <v>4.0325406383569291</v>
      </c>
      <c r="W186">
        <f t="shared" si="77"/>
        <v>12.184888181678156</v>
      </c>
    </row>
    <row r="187" spans="1:23" x14ac:dyDescent="0.75">
      <c r="A187" s="1">
        <v>3</v>
      </c>
      <c r="B187">
        <v>0</v>
      </c>
      <c r="C187">
        <v>0.65</v>
      </c>
      <c r="D187">
        <v>87.59</v>
      </c>
      <c r="E187">
        <v>77</v>
      </c>
      <c r="F187">
        <v>73.709999999999994</v>
      </c>
      <c r="G187">
        <v>0</v>
      </c>
      <c r="I187">
        <f t="shared" si="71"/>
        <v>34.775888558022494</v>
      </c>
      <c r="J187">
        <v>20</v>
      </c>
      <c r="K187">
        <f>_xlfn.STDEV.P(D199:F203)</f>
        <v>5.125674199556582</v>
      </c>
      <c r="L187">
        <f t="shared" si="72"/>
        <v>26.8434146355685</v>
      </c>
      <c r="M187">
        <v>0.65</v>
      </c>
      <c r="N187">
        <f t="shared" si="73"/>
        <v>59.575000000000003</v>
      </c>
      <c r="P187" s="6">
        <f>_xlfn.STDEV.P(D199:D203)</f>
        <v>1.0499066625181488</v>
      </c>
      <c r="Q187">
        <f t="shared" si="74"/>
        <v>14.914929228423794</v>
      </c>
      <c r="R187" s="6">
        <f>_xlfn.STDEV.P(E199:E203)</f>
        <v>0.67798525057703063</v>
      </c>
      <c r="S187">
        <f t="shared" si="75"/>
        <v>8.1119294868730201</v>
      </c>
      <c r="T187" s="6">
        <f>_xlfn.STDEV.P(F199:F203)</f>
        <v>2.8128320248461325</v>
      </c>
      <c r="U187">
        <f t="shared" si="76"/>
        <v>16.128123900675963</v>
      </c>
      <c r="V187" s="6">
        <f>_xlfn.STDEV.P(G199:G203)</f>
        <v>0</v>
      </c>
      <c r="W187">
        <f t="shared" si="77"/>
        <v>10.240370544511018</v>
      </c>
    </row>
    <row r="188" spans="1:23" x14ac:dyDescent="0.75">
      <c r="A188" s="1">
        <v>4</v>
      </c>
      <c r="B188">
        <v>0</v>
      </c>
      <c r="C188">
        <v>0.85</v>
      </c>
      <c r="D188">
        <v>86.37</v>
      </c>
      <c r="E188">
        <v>69.2</v>
      </c>
      <c r="F188">
        <v>69.55</v>
      </c>
      <c r="G188">
        <v>0</v>
      </c>
      <c r="I188">
        <f t="shared" si="71"/>
        <v>33.225990579665186</v>
      </c>
      <c r="J188">
        <v>50</v>
      </c>
      <c r="K188">
        <f>_xlfn.STDEV.P(D205:F208)</f>
        <v>2.3910927011631209</v>
      </c>
      <c r="L188">
        <f t="shared" si="72"/>
        <v>26.2600838810956</v>
      </c>
      <c r="M188">
        <v>0.85</v>
      </c>
      <c r="N188">
        <f t="shared" si="73"/>
        <v>56.28</v>
      </c>
      <c r="P188" s="6">
        <f>_xlfn.STDEV.P(D204:D208)</f>
        <v>1.6515859045172303</v>
      </c>
      <c r="Q188">
        <f t="shared" si="74"/>
        <v>15.122920150846818</v>
      </c>
      <c r="R188" s="6">
        <f>_xlfn.STDEV.P(E204:E208)</f>
        <v>1.2279967426666889</v>
      </c>
      <c r="S188">
        <f t="shared" si="75"/>
        <v>11.173450675597085</v>
      </c>
      <c r="T188" s="6">
        <f>_xlfn.STDEV.P(F204:F208)</f>
        <v>1.0398923021159463</v>
      </c>
      <c r="U188">
        <f t="shared" si="76"/>
        <v>19.30519935722559</v>
      </c>
      <c r="V188" s="6">
        <f>_xlfn.STDEV.P(G204:G208)</f>
        <v>0</v>
      </c>
      <c r="W188">
        <f t="shared" si="77"/>
        <v>11.032014649293311</v>
      </c>
    </row>
    <row r="189" spans="1:23" x14ac:dyDescent="0.75">
      <c r="A189" s="1">
        <v>5</v>
      </c>
      <c r="B189">
        <v>5</v>
      </c>
      <c r="C189">
        <v>0</v>
      </c>
      <c r="D189">
        <v>63.52</v>
      </c>
      <c r="E189">
        <v>84.66</v>
      </c>
      <c r="F189">
        <v>52.99</v>
      </c>
      <c r="G189">
        <v>15.9</v>
      </c>
      <c r="I189">
        <f t="shared" si="71"/>
        <v>24.91490455028875</v>
      </c>
      <c r="J189">
        <v>100</v>
      </c>
      <c r="K189">
        <f>_xlfn.STDEV.P(D209:F213)</f>
        <v>3.3481096490739697</v>
      </c>
      <c r="N189">
        <f t="shared" si="73"/>
        <v>54.267500000000005</v>
      </c>
      <c r="P189" s="6">
        <f>_xlfn.STDEV.P(D209:D213)</f>
        <v>3.715430526870338</v>
      </c>
      <c r="R189" s="6">
        <f>_xlfn.STDEV.P(E209:E213)</f>
        <v>1.9575842255187901</v>
      </c>
      <c r="T189" s="6">
        <f>_xlfn.STDEV.P(F209:F213)</f>
        <v>1.2727199220566956</v>
      </c>
      <c r="V189" s="6">
        <f>_xlfn.STDEV.P(G209:G213)</f>
        <v>0</v>
      </c>
    </row>
    <row r="190" spans="1:23" x14ac:dyDescent="0.75">
      <c r="A190" s="1">
        <v>6</v>
      </c>
      <c r="B190">
        <v>5</v>
      </c>
      <c r="C190">
        <v>0.2</v>
      </c>
      <c r="D190">
        <v>59.83</v>
      </c>
      <c r="E190">
        <v>80.75</v>
      </c>
      <c r="F190">
        <v>49.15</v>
      </c>
      <c r="G190">
        <v>19.760000000000002</v>
      </c>
      <c r="I190">
        <f t="shared" si="71"/>
        <v>21.993501739150137</v>
      </c>
      <c r="K190">
        <f>AVERAGE(K184:K189)</f>
        <v>14.821107681010455</v>
      </c>
      <c r="N190">
        <f t="shared" si="73"/>
        <v>52.372499999999995</v>
      </c>
      <c r="P190" s="6">
        <f>AVERAGE(P184:P189)</f>
        <v>3.2646778699524446</v>
      </c>
      <c r="Q190">
        <f>AVERAGE(Q184:Q188)</f>
        <v>12.397731928189113</v>
      </c>
      <c r="R190" s="6">
        <f>AVERAGE(R184:R189)</f>
        <v>3.5622247048223525</v>
      </c>
      <c r="S190">
        <f>AVERAGE(S184:S188)</f>
        <v>6.0610262538867739</v>
      </c>
      <c r="T190" s="6">
        <f>AVERAGE(T184:T189)</f>
        <v>2.1559479247251936</v>
      </c>
      <c r="U190">
        <f>AVERAGE(U184:U188)</f>
        <v>16.155304054006688</v>
      </c>
      <c r="V190" s="6">
        <f>AVERAGE(V184:V189)</f>
        <v>1.0303305594717878</v>
      </c>
      <c r="W190">
        <f>AVERAGE(W184:W188)</f>
        <v>12.009206844151123</v>
      </c>
    </row>
    <row r="191" spans="1:23" x14ac:dyDescent="0.75">
      <c r="A191" s="1">
        <v>7</v>
      </c>
      <c r="B191">
        <v>5</v>
      </c>
      <c r="C191">
        <v>0.45</v>
      </c>
      <c r="D191">
        <v>59.17</v>
      </c>
      <c r="E191">
        <v>79.06</v>
      </c>
      <c r="F191">
        <v>48.78</v>
      </c>
      <c r="G191">
        <v>15.45</v>
      </c>
      <c r="I191">
        <f t="shared" si="71"/>
        <v>23.033945059411764</v>
      </c>
      <c r="N191">
        <f t="shared" si="73"/>
        <v>50.615000000000002</v>
      </c>
      <c r="P191" s="6">
        <f>_xlfn.STDEV.P(P184:P189)</f>
        <v>2.0966000426347668</v>
      </c>
      <c r="Q191">
        <f>_xlfn.STDEV.P(Q184:Q188)</f>
        <v>2.2556237701168489</v>
      </c>
      <c r="R191" s="6">
        <f>_xlfn.STDEV.P(R184:R189)</f>
        <v>2.6553029618143325</v>
      </c>
      <c r="S191">
        <f>_xlfn.STDEV.P(S184:S188)</f>
        <v>3.1815180993296459</v>
      </c>
      <c r="T191" s="6">
        <f>_xlfn.STDEV.P(T184:T189)</f>
        <v>0.80974762274414858</v>
      </c>
      <c r="U191">
        <f>_xlfn.STDEV.P(U184:U188)</f>
        <v>1.7015856429732845</v>
      </c>
      <c r="V191" s="6">
        <f>_xlfn.STDEV.P(V184:V189)</f>
        <v>1.5552063973050574</v>
      </c>
      <c r="W191">
        <f>_xlfn.STDEV.P(W184:W188)</f>
        <v>1.2564583721956317</v>
      </c>
    </row>
    <row r="192" spans="1:23" x14ac:dyDescent="0.75">
      <c r="A192" s="1">
        <v>8</v>
      </c>
      <c r="B192">
        <v>5</v>
      </c>
      <c r="C192">
        <v>0.65</v>
      </c>
      <c r="D192">
        <v>52.69</v>
      </c>
      <c r="E192">
        <v>71.540000000000006</v>
      </c>
      <c r="F192">
        <v>48.7</v>
      </c>
      <c r="G192">
        <v>15.91</v>
      </c>
      <c r="I192">
        <f t="shared" si="71"/>
        <v>20.024293995045131</v>
      </c>
      <c r="K192" cm="1">
        <f t="array" ref="K192">INDEX(LINEST(K184:K189),1)</f>
        <v>-6.6583630923809149</v>
      </c>
      <c r="L192" cm="1">
        <f t="array" ref="L192">INDEX(LINEST(L184:L188),1)</f>
        <v>0.23466371969608621</v>
      </c>
      <c r="N192">
        <f t="shared" si="73"/>
        <v>47.21</v>
      </c>
      <c r="P192" s="6"/>
      <c r="R192" s="6"/>
      <c r="T192" s="6"/>
      <c r="V192" s="6"/>
    </row>
    <row r="193" spans="1:23" x14ac:dyDescent="0.75">
      <c r="A193" s="1">
        <v>9</v>
      </c>
      <c r="B193">
        <v>5</v>
      </c>
      <c r="C193">
        <v>0.85</v>
      </c>
      <c r="D193">
        <v>47.91</v>
      </c>
      <c r="E193">
        <v>64.14</v>
      </c>
      <c r="F193">
        <v>42.58</v>
      </c>
      <c r="G193">
        <v>20.45</v>
      </c>
      <c r="I193">
        <f t="shared" si="71"/>
        <v>15.631018840753788</v>
      </c>
      <c r="N193">
        <f t="shared" si="73"/>
        <v>43.769999999999996</v>
      </c>
      <c r="P193" s="6"/>
      <c r="R193" s="6"/>
      <c r="T193" s="6"/>
      <c r="V193" s="6"/>
    </row>
    <row r="194" spans="1:23" x14ac:dyDescent="0.75">
      <c r="A194" s="1">
        <v>10</v>
      </c>
      <c r="B194">
        <v>10</v>
      </c>
      <c r="C194">
        <v>0</v>
      </c>
      <c r="D194">
        <v>80.05</v>
      </c>
      <c r="E194">
        <v>88.43</v>
      </c>
      <c r="F194">
        <v>55.85</v>
      </c>
      <c r="G194">
        <v>33.81</v>
      </c>
      <c r="I194">
        <f t="shared" si="71"/>
        <v>21.395917250728026</v>
      </c>
      <c r="N194">
        <f t="shared" si="73"/>
        <v>64.534999999999997</v>
      </c>
      <c r="P194" s="6"/>
      <c r="R194" s="6"/>
      <c r="T194" s="6"/>
      <c r="V194" s="6"/>
    </row>
    <row r="195" spans="1:23" x14ac:dyDescent="0.75">
      <c r="A195" s="1">
        <v>11</v>
      </c>
      <c r="B195">
        <v>10</v>
      </c>
      <c r="C195">
        <v>0.2</v>
      </c>
      <c r="D195">
        <v>75.92</v>
      </c>
      <c r="E195">
        <v>89.81</v>
      </c>
      <c r="F195">
        <v>58.14</v>
      </c>
      <c r="G195">
        <v>35.46</v>
      </c>
      <c r="I195">
        <f t="shared" si="71"/>
        <v>20.336798389864622</v>
      </c>
      <c r="J195" s="2"/>
      <c r="K195" t="s">
        <v>26</v>
      </c>
      <c r="L195" t="s">
        <v>27</v>
      </c>
      <c r="N195">
        <f t="shared" si="73"/>
        <v>64.832499999999996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1">
        <v>12</v>
      </c>
      <c r="B196">
        <v>10</v>
      </c>
      <c r="C196">
        <v>0.45</v>
      </c>
      <c r="D196">
        <v>73.62</v>
      </c>
      <c r="E196">
        <v>88.39</v>
      </c>
      <c r="F196">
        <v>55.6</v>
      </c>
      <c r="G196">
        <v>32.07</v>
      </c>
      <c r="I196">
        <f t="shared" si="71"/>
        <v>21.020916963824419</v>
      </c>
      <c r="J196">
        <v>2</v>
      </c>
      <c r="K196">
        <f>AVERAGE(D184:G188)</f>
        <v>60.048999999999999</v>
      </c>
      <c r="L196">
        <f>AVERAGE(D184:G184,D189:G189,D194:G194,D199:F199,D204:F204,D209:F209)</f>
        <v>72.375238095238117</v>
      </c>
      <c r="M196">
        <v>0</v>
      </c>
      <c r="N196">
        <f t="shared" si="73"/>
        <v>62.419999999999995</v>
      </c>
      <c r="P196" s="6">
        <f>AVERAGE(D184:D188)</f>
        <v>86.198000000000008</v>
      </c>
      <c r="Q196">
        <f>AVERAGE(D184,D189,D194,D199,D204,D209)</f>
        <v>82.933333333333323</v>
      </c>
      <c r="R196" s="6">
        <f>AVERAGE(E184:E188)</f>
        <v>80.680000000000007</v>
      </c>
      <c r="S196">
        <f>AVERAGE(E184,E189,E194,E199,E204,E209)</f>
        <v>88.978333333333339</v>
      </c>
      <c r="T196" s="6">
        <f>AVERAGE(F184:F188)</f>
        <v>73.317999999999998</v>
      </c>
      <c r="U196">
        <f>AVERAGE(F184,F189,F194,F199,F204,F209)</f>
        <v>73.116666666666674</v>
      </c>
      <c r="V196" s="6">
        <f>AVERAGE(G184:G188)</f>
        <v>0</v>
      </c>
      <c r="W196">
        <f>AVERAGE(G184,G189,G194)</f>
        <v>16.57</v>
      </c>
    </row>
    <row r="197" spans="1:23" x14ac:dyDescent="0.75">
      <c r="A197" s="1">
        <v>13</v>
      </c>
      <c r="B197">
        <v>10</v>
      </c>
      <c r="C197">
        <v>0.65</v>
      </c>
      <c r="D197">
        <v>67.989999999999995</v>
      </c>
      <c r="E197">
        <v>85.56</v>
      </c>
      <c r="F197">
        <v>56.99</v>
      </c>
      <c r="G197">
        <v>25.81</v>
      </c>
      <c r="I197">
        <f t="shared" si="71"/>
        <v>21.747639383390538</v>
      </c>
      <c r="J197">
        <v>5</v>
      </c>
      <c r="K197">
        <f>AVERAGE(D189:G193)</f>
        <v>49.647000000000006</v>
      </c>
      <c r="L197">
        <f t="shared" ref="L197:L200" si="78">AVERAGE(D185:G185,D190:G190,D195:G195,D200:F200,D205:F205,D210:F210)</f>
        <v>71.855238095238093</v>
      </c>
      <c r="M197">
        <v>0.2</v>
      </c>
      <c r="N197">
        <f t="shared" si="73"/>
        <v>59.087500000000006</v>
      </c>
      <c r="P197" s="6">
        <f>AVERAGE(D189:D193)</f>
        <v>56.624000000000002</v>
      </c>
      <c r="Q197">
        <f t="shared" ref="Q197:Q200" si="79">AVERAGE(D185,D190,D195,D200,D205,D210)</f>
        <v>81.62166666666667</v>
      </c>
      <c r="R197" s="6">
        <f>AVERAGE(E189:E193)</f>
        <v>76.03</v>
      </c>
      <c r="S197">
        <f t="shared" ref="S197:S200" si="80">AVERAGE(E185,E190,E195,E200,E205,E210)</f>
        <v>87.498333333333335</v>
      </c>
      <c r="T197" s="6">
        <f>AVERAGE(F189:F193)</f>
        <v>48.44</v>
      </c>
      <c r="U197">
        <f t="shared" ref="U197:U200" si="81">AVERAGE(F185,F190,F195,F200,F205,F210)</f>
        <v>73.17</v>
      </c>
      <c r="V197" s="6">
        <f>AVERAGE(G189:G193)</f>
        <v>17.494</v>
      </c>
      <c r="W197">
        <f t="shared" ref="W197:W200" si="82">AVERAGE(G185,G190,G195)</f>
        <v>18.406666666666666</v>
      </c>
    </row>
    <row r="198" spans="1:23" x14ac:dyDescent="0.75">
      <c r="A198" s="1">
        <v>14</v>
      </c>
      <c r="B198">
        <v>10</v>
      </c>
      <c r="C198">
        <v>0.85</v>
      </c>
      <c r="D198">
        <v>61.96</v>
      </c>
      <c r="E198">
        <v>80.819999999999993</v>
      </c>
      <c r="F198">
        <v>51.04</v>
      </c>
      <c r="G198">
        <v>25.88</v>
      </c>
      <c r="I198">
        <f t="shared" si="71"/>
        <v>19.866727838272709</v>
      </c>
      <c r="J198">
        <v>10</v>
      </c>
      <c r="K198">
        <f>AVERAGE(D194:G198)</f>
        <v>61.160000000000004</v>
      </c>
      <c r="L198">
        <f t="shared" si="78"/>
        <v>71.079523809523806</v>
      </c>
      <c r="M198">
        <v>0.45</v>
      </c>
      <c r="N198">
        <f t="shared" si="73"/>
        <v>54.924999999999997</v>
      </c>
      <c r="P198" s="6">
        <f>AVERAGE(D194:D198)</f>
        <v>71.907999999999987</v>
      </c>
      <c r="Q198">
        <f t="shared" si="79"/>
        <v>81.518333333333331</v>
      </c>
      <c r="R198" s="6">
        <f>AVERAGE(E194:E198)</f>
        <v>86.602000000000004</v>
      </c>
      <c r="S198">
        <f t="shared" si="80"/>
        <v>86.403333333333322</v>
      </c>
      <c r="T198" s="6">
        <f>AVERAGE(F194:F198)</f>
        <v>55.524000000000001</v>
      </c>
      <c r="U198">
        <f t="shared" si="81"/>
        <v>72.936666666666667</v>
      </c>
      <c r="V198" s="6">
        <f>AVERAGE(G194:G198)</f>
        <v>30.606000000000002</v>
      </c>
      <c r="W198">
        <f t="shared" si="82"/>
        <v>15.839999999999998</v>
      </c>
    </row>
    <row r="199" spans="1:23" x14ac:dyDescent="0.75">
      <c r="A199" s="1">
        <v>15</v>
      </c>
      <c r="B199">
        <v>20</v>
      </c>
      <c r="C199">
        <v>0</v>
      </c>
      <c r="D199">
        <v>87.64</v>
      </c>
      <c r="E199">
        <v>91.89</v>
      </c>
      <c r="F199">
        <v>76.22</v>
      </c>
      <c r="G199">
        <v>0</v>
      </c>
      <c r="I199">
        <f>_xlfn.STDEV.P(D199:F199)</f>
        <v>6.6167111669368399</v>
      </c>
      <c r="J199">
        <v>20</v>
      </c>
      <c r="K199">
        <f>AVERAGE(D199:F203)</f>
        <v>87.031999999999968</v>
      </c>
      <c r="L199">
        <f t="shared" si="78"/>
        <v>70.309523809523796</v>
      </c>
      <c r="M199">
        <v>0.65</v>
      </c>
      <c r="N199">
        <f>AVERAGEIF(D199:G199, "&lt;&gt;0", D199:G199)</f>
        <v>85.25</v>
      </c>
      <c r="P199" s="6">
        <f>AVERAGE(D199:D203)</f>
        <v>87.935999999999993</v>
      </c>
      <c r="Q199">
        <f t="shared" si="79"/>
        <v>80.368333333333325</v>
      </c>
      <c r="R199" s="6">
        <f>AVERAGE(E199:E203)</f>
        <v>92.415999999999997</v>
      </c>
      <c r="S199">
        <f t="shared" si="80"/>
        <v>84.89</v>
      </c>
      <c r="T199" s="6">
        <f>AVERAGE(F199:F203)</f>
        <v>80.744</v>
      </c>
      <c r="U199">
        <f t="shared" si="81"/>
        <v>73.871666666666655</v>
      </c>
      <c r="V199" s="6"/>
      <c r="W199">
        <f t="shared" si="82"/>
        <v>13.906666666666666</v>
      </c>
    </row>
    <row r="200" spans="1:23" x14ac:dyDescent="0.75">
      <c r="A200" s="1">
        <v>16</v>
      </c>
      <c r="B200">
        <v>20</v>
      </c>
      <c r="C200">
        <v>0.2</v>
      </c>
      <c r="D200">
        <v>87.64</v>
      </c>
      <c r="E200">
        <v>91.95</v>
      </c>
      <c r="F200">
        <v>79.510000000000005</v>
      </c>
      <c r="G200">
        <v>0</v>
      </c>
      <c r="I200">
        <f t="shared" ref="I200:I213" si="83">_xlfn.STDEV.P(D200:F200)</f>
        <v>5.1578053041536513</v>
      </c>
      <c r="J200">
        <v>50</v>
      </c>
      <c r="K200">
        <f>AVERAGE(D204:F208)</f>
        <v>89.640666666666661</v>
      </c>
      <c r="L200">
        <f t="shared" si="78"/>
        <v>67.465714285714284</v>
      </c>
      <c r="M200">
        <v>0.85</v>
      </c>
      <c r="N200">
        <f t="shared" ref="N200:N213" si="84">AVERAGEIF(D200:G200, "&lt;&gt;0", D200:G200)</f>
        <v>86.366666666666674</v>
      </c>
      <c r="P200" s="6">
        <f>AVERAGE(D204:D208)</f>
        <v>90.097999999999985</v>
      </c>
      <c r="Q200">
        <f t="shared" si="79"/>
        <v>75.391666666666666</v>
      </c>
      <c r="R200" s="6">
        <f>AVERAGE(E204:E208)</f>
        <v>91.762</v>
      </c>
      <c r="S200">
        <f t="shared" si="80"/>
        <v>81.290000000000006</v>
      </c>
      <c r="T200" s="6">
        <f>AVERAGE(F204:F208)</f>
        <v>87.061999999999998</v>
      </c>
      <c r="U200">
        <f t="shared" si="81"/>
        <v>71.726666666666659</v>
      </c>
      <c r="V200" s="6"/>
      <c r="W200">
        <f t="shared" si="82"/>
        <v>15.443333333333333</v>
      </c>
    </row>
    <row r="201" spans="1:23" x14ac:dyDescent="0.75">
      <c r="A201" s="1">
        <v>17</v>
      </c>
      <c r="B201">
        <v>20</v>
      </c>
      <c r="C201">
        <v>0.45</v>
      </c>
      <c r="D201">
        <v>87.98</v>
      </c>
      <c r="E201">
        <v>91.76</v>
      </c>
      <c r="F201">
        <v>80.64</v>
      </c>
      <c r="G201">
        <v>0</v>
      </c>
      <c r="I201">
        <f t="shared" si="83"/>
        <v>4.6166173282562166</v>
      </c>
      <c r="J201">
        <v>100</v>
      </c>
      <c r="K201">
        <f>AVERAGE(D209:F213)</f>
        <v>89.83866666666664</v>
      </c>
      <c r="L201">
        <f>AVERAGE((L200-L199), (L199-L198), (L198-L197), (L197-L196))</f>
        <v>-1.2273809523809582</v>
      </c>
      <c r="N201">
        <f t="shared" si="84"/>
        <v>86.793333333333337</v>
      </c>
      <c r="P201" s="6">
        <f>AVERAGE(D209:D213)</f>
        <v>89.436000000000007</v>
      </c>
      <c r="R201" s="6">
        <f>AVERAGE(E209:E213)</f>
        <v>87.381999999999991</v>
      </c>
      <c r="T201" s="6">
        <f>AVERAGE(F209:F213)</f>
        <v>92.697999999999993</v>
      </c>
      <c r="V201" s="6"/>
    </row>
    <row r="202" spans="1:23" x14ac:dyDescent="0.75">
      <c r="A202" s="1">
        <v>18</v>
      </c>
      <c r="B202">
        <v>20</v>
      </c>
      <c r="C202">
        <v>0.65</v>
      </c>
      <c r="D202">
        <v>89.82</v>
      </c>
      <c r="E202">
        <v>93.15</v>
      </c>
      <c r="F202">
        <v>83.24</v>
      </c>
      <c r="G202">
        <v>0</v>
      </c>
      <c r="I202">
        <f t="shared" si="83"/>
        <v>4.1176233706134724</v>
      </c>
      <c r="K202">
        <f>AVERAGE(K196:K201)</f>
        <v>72.894555555555556</v>
      </c>
      <c r="N202">
        <f t="shared" si="84"/>
        <v>88.736666666666665</v>
      </c>
      <c r="P202" s="6">
        <f>AVERAGE(P196:P201)</f>
        <v>80.366666666666674</v>
      </c>
      <c r="Q202">
        <f>AVERAGE(Q196:Q200)</f>
        <v>80.36666666666666</v>
      </c>
      <c r="R202" s="6">
        <f>AVERAGE(R196:R201)</f>
        <v>85.811999999999998</v>
      </c>
      <c r="S202">
        <f>AVERAGE(S196:S200)</f>
        <v>85.811999999999998</v>
      </c>
      <c r="T202" s="6">
        <f>AVERAGE(T196:T201)</f>
        <v>72.964333333333329</v>
      </c>
      <c r="U202">
        <f>AVERAGE(U196:U200)</f>
        <v>72.964333333333343</v>
      </c>
      <c r="V202" s="6">
        <f>AVERAGE(V196:V201)</f>
        <v>16.033333333333335</v>
      </c>
      <c r="W202">
        <f>AVERAGE(W196:W200)</f>
        <v>16.033333333333331</v>
      </c>
    </row>
    <row r="203" spans="1:23" x14ac:dyDescent="0.75">
      <c r="A203" s="1">
        <v>19</v>
      </c>
      <c r="B203">
        <v>20</v>
      </c>
      <c r="C203">
        <v>0.85</v>
      </c>
      <c r="D203">
        <v>86.6</v>
      </c>
      <c r="E203">
        <v>93.33</v>
      </c>
      <c r="F203">
        <v>84.11</v>
      </c>
      <c r="G203">
        <v>0</v>
      </c>
      <c r="I203">
        <f t="shared" si="83"/>
        <v>3.8944604532877496</v>
      </c>
      <c r="N203">
        <f t="shared" si="84"/>
        <v>88.013333333333335</v>
      </c>
      <c r="P203" s="6">
        <f>_xlfn.STDEV.P(P196:P201)</f>
        <v>12.271336339435591</v>
      </c>
      <c r="Q203">
        <f>_xlfn.STDEV.P(Q196:Q200)</f>
        <v>2.6168594408820138</v>
      </c>
      <c r="R203" s="6">
        <f>_xlfn.STDEV.P(R196:R201)</f>
        <v>5.8327989850499709</v>
      </c>
      <c r="S203">
        <f>_xlfn.STDEV.P(S196:S200)</f>
        <v>2.6274561842207746</v>
      </c>
      <c r="T203" s="6">
        <f>_xlfn.STDEV.P(T196:T201)</f>
        <v>16.095642533168935</v>
      </c>
      <c r="U203">
        <f>_xlfn.STDEV.P(U196:U200)</f>
        <v>0.69589398937226399</v>
      </c>
      <c r="V203" s="6">
        <f>_xlfn.STDEV.P(V196:V201)</f>
        <v>12.537463043038475</v>
      </c>
      <c r="W203">
        <f>_xlfn.STDEV.P(W196:W200)</f>
        <v>1.4716596828826365</v>
      </c>
    </row>
    <row r="204" spans="1:23" x14ac:dyDescent="0.75">
      <c r="A204" s="1">
        <v>20</v>
      </c>
      <c r="B204">
        <v>50</v>
      </c>
      <c r="C204">
        <v>0</v>
      </c>
      <c r="D204">
        <v>89.83</v>
      </c>
      <c r="E204">
        <v>90.39</v>
      </c>
      <c r="F204">
        <v>85.96</v>
      </c>
      <c r="G204">
        <v>0</v>
      </c>
      <c r="I204">
        <f t="shared" si="83"/>
        <v>1.9696418174096779</v>
      </c>
      <c r="N204">
        <f t="shared" si="84"/>
        <v>88.726666666666674</v>
      </c>
      <c r="P204" s="6"/>
      <c r="R204" s="6"/>
      <c r="T204" s="6"/>
      <c r="V204" s="6"/>
    </row>
    <row r="205" spans="1:23" x14ac:dyDescent="0.75">
      <c r="A205" s="1">
        <v>21</v>
      </c>
      <c r="B205">
        <v>50</v>
      </c>
      <c r="C205">
        <v>0.2</v>
      </c>
      <c r="D205">
        <v>90.83</v>
      </c>
      <c r="E205">
        <v>92.81</v>
      </c>
      <c r="F205">
        <v>86.98</v>
      </c>
      <c r="G205">
        <v>0</v>
      </c>
      <c r="I205">
        <f t="shared" si="83"/>
        <v>2.4205554918011867</v>
      </c>
      <c r="N205">
        <f t="shared" si="84"/>
        <v>90.206666666666663</v>
      </c>
      <c r="P205" s="6" cm="1">
        <f t="array" ref="P205">INDEX(LINEST(P196:P201), 1)</f>
        <v>3.7897142857142829</v>
      </c>
      <c r="Q205" s="6" cm="1">
        <f t="array" ref="Q205">INDEX(LINEST(Q196:Q200), 1)</f>
        <v>-1.6336666666666655</v>
      </c>
      <c r="R205" s="6" cm="1">
        <f t="array" ref="R205">INDEX(LINEST(R196:R201), 1)</f>
        <v>2.4719999999999982</v>
      </c>
      <c r="S205" s="6" cm="1">
        <f t="array" ref="S205">INDEX(LINEST(S196:S200), 1)</f>
        <v>-1.7984999999999998</v>
      </c>
      <c r="T205" s="6" cm="1">
        <f t="array" ref="T205">INDEX(LINEST(T196:T201), 1)</f>
        <v>6.7995999999999999</v>
      </c>
      <c r="U205" s="6" cm="1">
        <f t="array" ref="U205">INDEX(LINEST(U196:U200), 1)</f>
        <v>-0.20783333333333748</v>
      </c>
      <c r="V205" s="6" cm="1">
        <f t="array" ref="V205">INDEX(LINEST(V196:V198), 1)</f>
        <v>15.303000000000001</v>
      </c>
      <c r="W205" s="6" cm="1">
        <f t="array" ref="W205">INDEX(LINEST(W196:W200), 1)</f>
        <v>-0.67533333333333334</v>
      </c>
    </row>
    <row r="206" spans="1:23" x14ac:dyDescent="0.75">
      <c r="A206" s="1">
        <v>22</v>
      </c>
      <c r="B206">
        <v>50</v>
      </c>
      <c r="C206">
        <v>0.45</v>
      </c>
      <c r="D206">
        <v>89.75</v>
      </c>
      <c r="E206">
        <v>90.28</v>
      </c>
      <c r="F206">
        <v>86.04</v>
      </c>
      <c r="G206">
        <v>0</v>
      </c>
      <c r="I206">
        <f t="shared" si="83"/>
        <v>1.8862838245255291</v>
      </c>
      <c r="K206" cm="1">
        <f t="array" ref="K206">INDEX(LINEST(K196:K201),1)</f>
        <v>8.4228952380952329</v>
      </c>
      <c r="L206" s="15" cm="1">
        <f t="array" ref="L206">INDEX(LINEST(L196:L200),1)</f>
        <v>-1.136476190476196</v>
      </c>
      <c r="N206">
        <f t="shared" si="84"/>
        <v>88.69</v>
      </c>
    </row>
    <row r="207" spans="1:23" x14ac:dyDescent="0.75">
      <c r="A207" s="1">
        <v>23</v>
      </c>
      <c r="B207">
        <v>50</v>
      </c>
      <c r="C207">
        <v>0.65</v>
      </c>
      <c r="D207">
        <v>92.58</v>
      </c>
      <c r="E207">
        <v>93.27</v>
      </c>
      <c r="F207">
        <v>87.57</v>
      </c>
      <c r="G207">
        <v>0</v>
      </c>
      <c r="I207">
        <f t="shared" si="83"/>
        <v>2.5400393697736279</v>
      </c>
      <c r="N207">
        <f t="shared" si="84"/>
        <v>91.139999999999986</v>
      </c>
    </row>
    <row r="208" spans="1:23" x14ac:dyDescent="0.75">
      <c r="A208" s="1">
        <v>24</v>
      </c>
      <c r="B208">
        <v>50</v>
      </c>
      <c r="C208">
        <v>0.85</v>
      </c>
      <c r="D208">
        <v>87.5</v>
      </c>
      <c r="E208">
        <v>92.06</v>
      </c>
      <c r="F208">
        <v>88.76</v>
      </c>
      <c r="G208">
        <v>0</v>
      </c>
      <c r="I208">
        <f t="shared" si="83"/>
        <v>1.922706425848731</v>
      </c>
      <c r="N208">
        <f t="shared" si="84"/>
        <v>89.44</v>
      </c>
    </row>
    <row r="209" spans="1:23" x14ac:dyDescent="0.75">
      <c r="A209" s="1">
        <v>25</v>
      </c>
      <c r="B209">
        <v>100</v>
      </c>
      <c r="C209">
        <v>0</v>
      </c>
      <c r="D209">
        <v>91.2</v>
      </c>
      <c r="E209">
        <v>89.4</v>
      </c>
      <c r="F209">
        <v>92.15</v>
      </c>
      <c r="G209">
        <v>0</v>
      </c>
      <c r="I209">
        <f t="shared" si="83"/>
        <v>1.1404190263037333</v>
      </c>
      <c r="N209">
        <f t="shared" si="84"/>
        <v>90.916666666666671</v>
      </c>
    </row>
    <row r="210" spans="1:23" x14ac:dyDescent="0.75">
      <c r="A210" s="1">
        <v>26</v>
      </c>
      <c r="B210">
        <v>100</v>
      </c>
      <c r="C210">
        <v>0.2</v>
      </c>
      <c r="D210">
        <v>91.28</v>
      </c>
      <c r="E210">
        <v>83.97</v>
      </c>
      <c r="F210">
        <v>90.57</v>
      </c>
      <c r="G210">
        <v>0</v>
      </c>
      <c r="I210">
        <f t="shared" si="83"/>
        <v>3.2914063188180749</v>
      </c>
      <c r="N210">
        <f t="shared" si="84"/>
        <v>88.606666666666669</v>
      </c>
    </row>
    <row r="211" spans="1:23" x14ac:dyDescent="0.75">
      <c r="A211" s="1">
        <v>27</v>
      </c>
      <c r="B211">
        <v>100</v>
      </c>
      <c r="C211">
        <v>0.45</v>
      </c>
      <c r="D211">
        <v>91.15</v>
      </c>
      <c r="E211">
        <v>86.53</v>
      </c>
      <c r="F211">
        <v>93.43</v>
      </c>
      <c r="G211">
        <v>0</v>
      </c>
      <c r="I211">
        <f t="shared" si="83"/>
        <v>2.8704006688962456</v>
      </c>
      <c r="N211">
        <f t="shared" si="84"/>
        <v>90.37</v>
      </c>
    </row>
    <row r="212" spans="1:23" x14ac:dyDescent="0.75">
      <c r="A212" s="1">
        <v>28</v>
      </c>
      <c r="B212">
        <v>100</v>
      </c>
      <c r="C212">
        <v>0.65</v>
      </c>
      <c r="D212">
        <v>91.54</v>
      </c>
      <c r="E212">
        <v>88.82</v>
      </c>
      <c r="F212">
        <v>93.02</v>
      </c>
      <c r="G212">
        <v>0</v>
      </c>
      <c r="I212">
        <f t="shared" si="83"/>
        <v>1.7393740892120444</v>
      </c>
      <c r="N212">
        <f t="shared" si="84"/>
        <v>91.126666666666665</v>
      </c>
    </row>
    <row r="213" spans="1:23" x14ac:dyDescent="0.75">
      <c r="A213" s="1">
        <v>29</v>
      </c>
      <c r="B213">
        <v>100</v>
      </c>
      <c r="C213">
        <v>0.85</v>
      </c>
      <c r="D213">
        <v>82.01</v>
      </c>
      <c r="E213">
        <v>88.19</v>
      </c>
      <c r="F213">
        <v>94.32</v>
      </c>
      <c r="G213">
        <v>0</v>
      </c>
      <c r="I213">
        <f t="shared" si="83"/>
        <v>5.0255502739058837</v>
      </c>
      <c r="N213">
        <f t="shared" si="84"/>
        <v>88.173333333333332</v>
      </c>
    </row>
    <row r="217" spans="1:23" x14ac:dyDescent="0.75">
      <c r="A217" s="1">
        <v>0</v>
      </c>
      <c r="B217" t="s">
        <v>12</v>
      </c>
    </row>
    <row r="218" spans="1:23" x14ac:dyDescent="0.75">
      <c r="P218" t="s">
        <v>35</v>
      </c>
    </row>
    <row r="219" spans="1:23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1">
        <v>0</v>
      </c>
      <c r="B220">
        <v>0</v>
      </c>
      <c r="C220">
        <v>0</v>
      </c>
      <c r="D220">
        <v>46.51</v>
      </c>
      <c r="E220">
        <v>0</v>
      </c>
      <c r="F220">
        <v>66.67</v>
      </c>
      <c r="G220">
        <v>0</v>
      </c>
      <c r="I220">
        <f>_xlfn.STDEV.P(D220:F220)</f>
        <v>27.917526553921078</v>
      </c>
      <c r="J220">
        <v>2</v>
      </c>
      <c r="K220">
        <f>_xlfn.STDEV.P(D220:F224)</f>
        <v>25.796184782508689</v>
      </c>
      <c r="L220">
        <f>_xlfn.STDEV.P(D220:F220,D225:F225,D230:F230,D235:E235)</f>
        <v>18.856680732951471</v>
      </c>
      <c r="M220">
        <v>0</v>
      </c>
      <c r="N220">
        <f>AVERAGEIF(D220:G220, "&lt;&gt;0", D220:G220)</f>
        <v>56.59</v>
      </c>
      <c r="P220" s="6">
        <f>_xlfn.STDEV.P(D220:D224)</f>
        <v>3.2361928249101601</v>
      </c>
      <c r="Q220">
        <f>_xlfn.STDEV.P(D220,D225,D230,D235,D240,D245)</f>
        <v>26.346826290002294</v>
      </c>
      <c r="R220" s="6">
        <f>_xlfn.STDEV.P(E220:E224)</f>
        <v>0</v>
      </c>
      <c r="S220">
        <f>_xlfn.STDEV.P(E220,E225,E230,E235,E240,E245)</f>
        <v>25.049835439690128</v>
      </c>
      <c r="T220" s="6">
        <f>_xlfn.STDEV.P(F220:F224)</f>
        <v>12.825160271903048</v>
      </c>
      <c r="U220">
        <f>_xlfn.STDEV.P(F220,F225,F230,F235,F240,F245)</f>
        <v>27.045135370750543</v>
      </c>
      <c r="V220" s="6">
        <f>_xlfn.STDEV.P(G220:G224)</f>
        <v>0</v>
      </c>
      <c r="W220">
        <f>_xlfn.STDEV.P(G220,G225,G230,G235,G240,G245)</f>
        <v>0</v>
      </c>
    </row>
    <row r="221" spans="1:23" x14ac:dyDescent="0.75">
      <c r="A221" s="1">
        <v>1</v>
      </c>
      <c r="B221">
        <v>0</v>
      </c>
      <c r="C221">
        <v>0.2</v>
      </c>
      <c r="D221">
        <v>52.23</v>
      </c>
      <c r="E221">
        <v>0</v>
      </c>
      <c r="F221">
        <v>40</v>
      </c>
      <c r="G221">
        <v>0</v>
      </c>
      <c r="I221">
        <f t="shared" ref="I221:I234" si="85">_xlfn.STDEV.P(D221:F221)</f>
        <v>22.30482209946739</v>
      </c>
      <c r="J221">
        <v>5</v>
      </c>
      <c r="K221">
        <f>_xlfn.STDEV.P(D225:F229)</f>
        <v>13.476541824798957</v>
      </c>
      <c r="L221">
        <f t="shared" ref="L221:L224" si="86">_xlfn.STDEV.P(D221:F221,D226:F226,D231:F231,D236:E236)</f>
        <v>20.156670122151194</v>
      </c>
      <c r="M221">
        <v>0.2</v>
      </c>
      <c r="N221">
        <f t="shared" ref="N221:N249" si="87">AVERAGEIF(D221:G221, "&lt;&gt;0", D221:G221)</f>
        <v>46.114999999999995</v>
      </c>
      <c r="P221" s="6">
        <f>_xlfn.STDEV.P(D225:D229)</f>
        <v>10.898183334849886</v>
      </c>
      <c r="Q221">
        <f t="shared" ref="Q221:Q224" si="88">_xlfn.STDEV.P(D221,D226,D231,D236,D241,D246)</f>
        <v>24.683660868859974</v>
      </c>
      <c r="R221" s="6">
        <f>_xlfn.STDEV.P(E225:E229)</f>
        <v>5.6923162245258334</v>
      </c>
      <c r="S221">
        <f t="shared" ref="S221:S224" si="89">_xlfn.STDEV.P(E221,E226,E231,E236,E241,E246)</f>
        <v>29.937688853498511</v>
      </c>
      <c r="T221" s="6">
        <f>_xlfn.STDEV.P(F225:F229)</f>
        <v>19.549182693913323</v>
      </c>
      <c r="U221">
        <f t="shared" ref="U221:U224" si="90">_xlfn.STDEV.P(F221,F226,F231,F236,F241,F246)</f>
        <v>28.886670753519216</v>
      </c>
      <c r="V221" s="6">
        <f>_xlfn.STDEV.P(G225:G229)</f>
        <v>0</v>
      </c>
      <c r="W221">
        <f t="shared" ref="W221:W224" si="91">_xlfn.STDEV.P(G221,G226,G231,G236,G241,G246)</f>
        <v>0</v>
      </c>
    </row>
    <row r="222" spans="1:23" x14ac:dyDescent="0.75">
      <c r="A222" s="1">
        <v>2</v>
      </c>
      <c r="B222">
        <v>0</v>
      </c>
      <c r="C222">
        <v>0.45</v>
      </c>
      <c r="D222">
        <v>47.53</v>
      </c>
      <c r="E222">
        <v>0</v>
      </c>
      <c r="F222">
        <v>62.86</v>
      </c>
      <c r="G222">
        <v>0</v>
      </c>
      <c r="I222">
        <f t="shared" si="85"/>
        <v>26.761268446934441</v>
      </c>
      <c r="J222">
        <v>10</v>
      </c>
      <c r="K222">
        <f>_xlfn.STDEV.P(D230:F234)</f>
        <v>8.0823080861843568</v>
      </c>
      <c r="L222">
        <f t="shared" si="86"/>
        <v>15.992796673957479</v>
      </c>
      <c r="M222">
        <v>0.45</v>
      </c>
      <c r="N222">
        <f t="shared" si="87"/>
        <v>55.195</v>
      </c>
      <c r="P222" s="6">
        <f>_xlfn.STDEV.P(D230:D234)</f>
        <v>5.9251936677209009</v>
      </c>
      <c r="Q222">
        <f t="shared" si="88"/>
        <v>22.181883310986517</v>
      </c>
      <c r="R222" s="6">
        <f>_xlfn.STDEV.P(E230:E234)</f>
        <v>5.1165980885740874</v>
      </c>
      <c r="S222">
        <f t="shared" si="89"/>
        <v>23.313798787175141</v>
      </c>
      <c r="T222" s="6">
        <f>_xlfn.STDEV.P(F230:F234)</f>
        <v>9.753835348210437</v>
      </c>
      <c r="U222">
        <f t="shared" si="90"/>
        <v>28.083949548135536</v>
      </c>
      <c r="V222" s="6">
        <f>_xlfn.STDEV.P(G230:G234)</f>
        <v>0</v>
      </c>
      <c r="W222">
        <f t="shared" si="91"/>
        <v>0</v>
      </c>
    </row>
    <row r="223" spans="1:23" x14ac:dyDescent="0.75">
      <c r="A223" s="1">
        <v>3</v>
      </c>
      <c r="B223">
        <v>0</v>
      </c>
      <c r="C223">
        <v>0.65</v>
      </c>
      <c r="D223">
        <v>55.45</v>
      </c>
      <c r="E223">
        <v>0</v>
      </c>
      <c r="F223">
        <v>36.840000000000003</v>
      </c>
      <c r="G223">
        <v>0</v>
      </c>
      <c r="I223">
        <f t="shared" si="85"/>
        <v>23.04155714259684</v>
      </c>
      <c r="J223">
        <v>20</v>
      </c>
      <c r="K223">
        <f>_xlfn.STDEV.P(D235:E239)</f>
        <v>16.655074782179732</v>
      </c>
      <c r="L223">
        <f t="shared" si="86"/>
        <v>17.559003576842564</v>
      </c>
      <c r="M223">
        <v>0.65</v>
      </c>
      <c r="N223">
        <f t="shared" si="87"/>
        <v>46.145000000000003</v>
      </c>
      <c r="P223" s="6">
        <f>_xlfn.STDEV.P(D235:D239)</f>
        <v>18.408507381099636</v>
      </c>
      <c r="Q223">
        <f t="shared" si="88"/>
        <v>26.705874769837113</v>
      </c>
      <c r="R223" s="6">
        <f>_xlfn.STDEV.P(E235:E239)</f>
        <v>14.536621890934653</v>
      </c>
      <c r="S223">
        <f t="shared" si="89"/>
        <v>24.356665526207724</v>
      </c>
      <c r="T223" s="6">
        <f>_xlfn.STDEV.P(F235:F239)</f>
        <v>0</v>
      </c>
      <c r="U223">
        <f t="shared" si="90"/>
        <v>20.6610329014683</v>
      </c>
      <c r="V223" s="6">
        <f>_xlfn.STDEV.P(G235:G239)</f>
        <v>0</v>
      </c>
      <c r="W223">
        <f t="shared" si="91"/>
        <v>0</v>
      </c>
    </row>
    <row r="224" spans="1:23" x14ac:dyDescent="0.75">
      <c r="A224" s="1">
        <v>4</v>
      </c>
      <c r="B224">
        <v>0</v>
      </c>
      <c r="C224">
        <v>0.85</v>
      </c>
      <c r="D224">
        <v>50</v>
      </c>
      <c r="E224">
        <v>0</v>
      </c>
      <c r="F224">
        <v>63.64</v>
      </c>
      <c r="G224">
        <v>0</v>
      </c>
      <c r="I224">
        <f t="shared" si="85"/>
        <v>27.357914150509846</v>
      </c>
      <c r="J224">
        <v>50</v>
      </c>
      <c r="L224">
        <f t="shared" si="86"/>
        <v>19.144059303386268</v>
      </c>
      <c r="M224">
        <v>0.85</v>
      </c>
      <c r="N224">
        <f t="shared" si="87"/>
        <v>56.82</v>
      </c>
      <c r="P224" s="6">
        <f>_xlfn.STDEV.P(D240:D244)</f>
        <v>0</v>
      </c>
      <c r="Q224">
        <f t="shared" si="88"/>
        <v>27.881864127461455</v>
      </c>
      <c r="R224" s="6">
        <f>_xlfn.STDEV.P(E240:E244)</f>
        <v>0</v>
      </c>
      <c r="S224">
        <f t="shared" si="89"/>
        <v>28.214923750069264</v>
      </c>
      <c r="T224" s="6">
        <f>_xlfn.STDEV.P(F240:F244)</f>
        <v>0</v>
      </c>
      <c r="U224">
        <f t="shared" si="90"/>
        <v>32.186435893953146</v>
      </c>
      <c r="V224" s="6">
        <f>_xlfn.STDEV.P(G240:G244)</f>
        <v>0</v>
      </c>
      <c r="W224">
        <f t="shared" si="91"/>
        <v>0</v>
      </c>
    </row>
    <row r="225" spans="1:23" x14ac:dyDescent="0.75">
      <c r="A225" s="1">
        <v>5</v>
      </c>
      <c r="B225">
        <v>5</v>
      </c>
      <c r="C225">
        <v>0</v>
      </c>
      <c r="D225">
        <v>50</v>
      </c>
      <c r="E225">
        <v>48.63</v>
      </c>
      <c r="F225">
        <v>22.22</v>
      </c>
      <c r="G225">
        <v>0</v>
      </c>
      <c r="I225">
        <f t="shared" si="85"/>
        <v>12.784945139585957</v>
      </c>
      <c r="J225">
        <v>100</v>
      </c>
      <c r="L225">
        <f>AVERAGE((L224-L223), (L223-L222), (L222-L221), (L221-L220))</f>
        <v>7.1844642608699161E-2</v>
      </c>
      <c r="N225">
        <f t="shared" si="87"/>
        <v>40.283333333333331</v>
      </c>
      <c r="P225" s="6">
        <f>_xlfn.STDEV.P(D245:D249)</f>
        <v>0</v>
      </c>
      <c r="R225" s="6">
        <f>_xlfn.STDEV.P(E245:E249)</f>
        <v>0</v>
      </c>
      <c r="T225" s="6">
        <f>_xlfn.STDEV.P(F245:F249)</f>
        <v>0</v>
      </c>
      <c r="V225" s="6">
        <f>_xlfn.STDEV.P(G245:G249)</f>
        <v>0</v>
      </c>
    </row>
    <row r="226" spans="1:23" x14ac:dyDescent="0.75">
      <c r="A226" s="1">
        <v>6</v>
      </c>
      <c r="B226">
        <v>5</v>
      </c>
      <c r="C226">
        <v>0.2</v>
      </c>
      <c r="D226">
        <v>63.33</v>
      </c>
      <c r="E226">
        <v>45.03</v>
      </c>
      <c r="F226">
        <v>77.78</v>
      </c>
      <c r="G226">
        <v>0</v>
      </c>
      <c r="I226">
        <f t="shared" si="85"/>
        <v>13.400891346805638</v>
      </c>
      <c r="K226">
        <f>AVERAGE(K220:K225)</f>
        <v>16.002527368917931</v>
      </c>
      <c r="N226">
        <f t="shared" si="87"/>
        <v>62.04666666666666</v>
      </c>
      <c r="P226" s="6">
        <f>AVERAGE(P220:P225)</f>
        <v>6.4113462014300966</v>
      </c>
      <c r="Q226">
        <f>AVERAGE(Q220:Q224)</f>
        <v>25.56002187342947</v>
      </c>
      <c r="R226" s="6">
        <f>AVERAGE(R220:R225)</f>
        <v>4.2242560340057622</v>
      </c>
      <c r="S226">
        <f>AVERAGE(S220:S224)</f>
        <v>26.174582471328154</v>
      </c>
      <c r="T226" s="6">
        <f>AVERAGE(T220:T225)</f>
        <v>7.0213630523378008</v>
      </c>
      <c r="U226">
        <f>AVERAGE(U220:U224)</f>
        <v>27.372644893565347</v>
      </c>
      <c r="V226" s="6">
        <f>AVERAGE(V220:V225)</f>
        <v>0</v>
      </c>
      <c r="W226">
        <f>AVERAGE(W220:W224)</f>
        <v>0</v>
      </c>
    </row>
    <row r="227" spans="1:23" x14ac:dyDescent="0.75">
      <c r="A227" s="1">
        <v>7</v>
      </c>
      <c r="B227">
        <v>5</v>
      </c>
      <c r="C227">
        <v>0.45</v>
      </c>
      <c r="D227">
        <v>35.14</v>
      </c>
      <c r="E227">
        <v>43.43</v>
      </c>
      <c r="F227">
        <v>50</v>
      </c>
      <c r="G227">
        <v>0</v>
      </c>
      <c r="I227">
        <f t="shared" si="85"/>
        <v>6.0801005108651633</v>
      </c>
      <c r="N227">
        <f t="shared" si="87"/>
        <v>42.856666666666662</v>
      </c>
      <c r="P227" s="6">
        <f>_xlfn.STDEV.P(P220:P225)</f>
        <v>6.5395240310036655</v>
      </c>
      <c r="Q227">
        <f>_xlfn.STDEV.P(Q220:Q224)</f>
        <v>1.9749845700737416</v>
      </c>
      <c r="R227" s="6">
        <f>_xlfn.STDEV.P(R220:R225)</f>
        <v>5.2094366578833977</v>
      </c>
      <c r="S227">
        <f>_xlfn.STDEV.P(S220:S224)</f>
        <v>2.4931074332774674</v>
      </c>
      <c r="T227" s="6">
        <f>_xlfn.STDEV.P(T220:T225)</f>
        <v>7.5938061309156577</v>
      </c>
      <c r="U227">
        <f>_xlfn.STDEV.P(U220:U224)</f>
        <v>3.7715728928825403</v>
      </c>
      <c r="V227" s="6">
        <f>_xlfn.STDEV.P(V220:V225)</f>
        <v>0</v>
      </c>
      <c r="W227">
        <f>_xlfn.STDEV.P(W220:W224)</f>
        <v>0</v>
      </c>
    </row>
    <row r="228" spans="1:23" x14ac:dyDescent="0.75">
      <c r="A228" s="1">
        <v>8</v>
      </c>
      <c r="B228">
        <v>5</v>
      </c>
      <c r="C228">
        <v>0.65</v>
      </c>
      <c r="D228">
        <v>65.52</v>
      </c>
      <c r="E228">
        <v>53.92</v>
      </c>
      <c r="F228">
        <v>50</v>
      </c>
      <c r="G228">
        <v>0</v>
      </c>
      <c r="I228">
        <f t="shared" si="85"/>
        <v>6.5895270442321641</v>
      </c>
      <c r="K228" cm="1">
        <f t="array" ref="K228">INDEX(LINEST(K220:K223),1)</f>
        <v>-3.281756373960147</v>
      </c>
      <c r="L228" cm="1">
        <f t="array" ref="L228">INDEX(LINEST(L220:L224),1)</f>
        <v>-0.20229094044390361</v>
      </c>
      <c r="N228">
        <f t="shared" si="87"/>
        <v>56.48</v>
      </c>
      <c r="P228" s="6"/>
      <c r="R228" s="6"/>
      <c r="T228" s="6"/>
      <c r="V228" s="6"/>
    </row>
    <row r="229" spans="1:23" x14ac:dyDescent="0.75">
      <c r="A229" s="1">
        <v>9</v>
      </c>
      <c r="B229">
        <v>5</v>
      </c>
      <c r="C229">
        <v>0.85</v>
      </c>
      <c r="D229">
        <v>55.56</v>
      </c>
      <c r="E229">
        <v>58.77</v>
      </c>
      <c r="F229">
        <v>71.430000000000007</v>
      </c>
      <c r="G229">
        <v>0</v>
      </c>
      <c r="I229">
        <f t="shared" si="85"/>
        <v>6.8510875049147701</v>
      </c>
      <c r="N229">
        <f t="shared" si="87"/>
        <v>61.920000000000009</v>
      </c>
      <c r="P229" s="6"/>
      <c r="R229" s="6"/>
      <c r="T229" s="6"/>
      <c r="V229" s="6"/>
    </row>
    <row r="230" spans="1:23" x14ac:dyDescent="0.75">
      <c r="A230" s="1">
        <v>10</v>
      </c>
      <c r="B230">
        <v>10</v>
      </c>
      <c r="C230">
        <v>0</v>
      </c>
      <c r="D230">
        <v>40.54</v>
      </c>
      <c r="E230">
        <v>53.33</v>
      </c>
      <c r="F230">
        <v>52.94</v>
      </c>
      <c r="G230">
        <v>0</v>
      </c>
      <c r="I230">
        <f t="shared" si="85"/>
        <v>5.9394743501050087</v>
      </c>
      <c r="N230">
        <f t="shared" si="87"/>
        <v>48.936666666666667</v>
      </c>
      <c r="P230" s="6" t="s">
        <v>36</v>
      </c>
      <c r="R230" s="6"/>
      <c r="T230" s="6"/>
      <c r="V230" s="6"/>
    </row>
    <row r="231" spans="1:23" x14ac:dyDescent="0.75">
      <c r="A231" s="1">
        <v>11</v>
      </c>
      <c r="B231">
        <v>10</v>
      </c>
      <c r="C231">
        <v>0.2</v>
      </c>
      <c r="D231">
        <v>44.83</v>
      </c>
      <c r="E231">
        <v>50.98</v>
      </c>
      <c r="F231">
        <v>36.11</v>
      </c>
      <c r="G231">
        <v>0</v>
      </c>
      <c r="I231">
        <f t="shared" si="85"/>
        <v>6.1007995832968334</v>
      </c>
      <c r="J231" s="2"/>
      <c r="K231" t="s">
        <v>26</v>
      </c>
      <c r="L231" t="s">
        <v>27</v>
      </c>
      <c r="N231">
        <f t="shared" si="87"/>
        <v>43.973333333333336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1">
        <v>12</v>
      </c>
      <c r="B232">
        <v>10</v>
      </c>
      <c r="C232">
        <v>0.45</v>
      </c>
      <c r="D232">
        <v>55.56</v>
      </c>
      <c r="E232">
        <v>55.08</v>
      </c>
      <c r="F232">
        <v>54.1</v>
      </c>
      <c r="G232">
        <v>0</v>
      </c>
      <c r="I232">
        <f t="shared" si="85"/>
        <v>0.60758172747010386</v>
      </c>
      <c r="J232">
        <v>2</v>
      </c>
      <c r="K232">
        <f>AVERAGE(D220:G224)</f>
        <v>26.086500000000001</v>
      </c>
      <c r="L232">
        <f>AVERAGE(D220:F220,D225:F225,D230:F230,D235:E235)</f>
        <v>45.479090909090907</v>
      </c>
      <c r="M232">
        <v>0</v>
      </c>
      <c r="N232">
        <f t="shared" si="87"/>
        <v>54.913333333333334</v>
      </c>
      <c r="P232" s="6">
        <f>AVERAGE(D220:D224)</f>
        <v>50.343999999999994</v>
      </c>
      <c r="Q232">
        <f>AVERAGE(D220,D225,D230,D235)</f>
        <v>52.12</v>
      </c>
      <c r="R232" s="6">
        <f>AVERAGE(E220:E224)</f>
        <v>0</v>
      </c>
      <c r="S232">
        <f>AVERAGE(E220,E225,E230,E235)</f>
        <v>37.49</v>
      </c>
      <c r="T232" s="6">
        <f>AVERAGE(F220:F224)</f>
        <v>54.001999999999995</v>
      </c>
      <c r="U232">
        <f>AVERAGE(F220,F225,F230)</f>
        <v>47.276666666666664</v>
      </c>
      <c r="V232" s="6">
        <f>AVERAGE(G220:G224)</f>
        <v>0</v>
      </c>
      <c r="W232">
        <f>AVERAGE(G220,G225,G230,G235,G240)</f>
        <v>0</v>
      </c>
    </row>
    <row r="233" spans="1:23" x14ac:dyDescent="0.75">
      <c r="A233" s="1">
        <v>13</v>
      </c>
      <c r="B233">
        <v>10</v>
      </c>
      <c r="C233">
        <v>0.65</v>
      </c>
      <c r="D233">
        <v>54.84</v>
      </c>
      <c r="E233">
        <v>52</v>
      </c>
      <c r="F233">
        <v>33.33</v>
      </c>
      <c r="G233">
        <v>0</v>
      </c>
      <c r="I233">
        <f t="shared" si="85"/>
        <v>9.5412240071992507</v>
      </c>
      <c r="J233">
        <v>5</v>
      </c>
      <c r="K233">
        <f>AVERAGE(D225:G229)</f>
        <v>39.537999999999997</v>
      </c>
      <c r="L233">
        <f t="shared" ref="L233:L236" si="92">AVERAGE(D221:F221,D226:F226,D231:F231,D236:E236)</f>
        <v>47.75363636363636</v>
      </c>
      <c r="M233">
        <v>0.2</v>
      </c>
      <c r="N233">
        <f t="shared" si="87"/>
        <v>46.723333333333336</v>
      </c>
      <c r="P233" s="6">
        <f>AVERAGE(D225:D229)</f>
        <v>53.910000000000004</v>
      </c>
      <c r="Q233">
        <f t="shared" ref="Q233:Q236" si="93">AVERAGE(D221,D226,D231,D236)</f>
        <v>50.097499999999997</v>
      </c>
      <c r="R233" s="6">
        <f>AVERAGE(E225:E229)</f>
        <v>49.956000000000003</v>
      </c>
      <c r="S233">
        <f t="shared" ref="S233:S236" si="94">AVERAGE(E221,E226,E231,E236)</f>
        <v>42.752499999999998</v>
      </c>
      <c r="T233" s="6">
        <f>AVERAGE(F225:F229)</f>
        <v>54.286000000000001</v>
      </c>
      <c r="U233">
        <f t="shared" ref="U233:U236" si="95">AVERAGE(F221,F226,F231)</f>
        <v>51.29666666666666</v>
      </c>
      <c r="V233" s="6">
        <f>AVERAGE(G225:G229)</f>
        <v>0</v>
      </c>
      <c r="W233">
        <f>AVERAGE(G221,G226,G231,G236,G241)</f>
        <v>0</v>
      </c>
    </row>
    <row r="234" spans="1:23" x14ac:dyDescent="0.75">
      <c r="A234" s="1">
        <v>14</v>
      </c>
      <c r="B234">
        <v>10</v>
      </c>
      <c r="C234">
        <v>0.85</v>
      </c>
      <c r="D234">
        <v>52.38</v>
      </c>
      <c r="E234">
        <v>65.17</v>
      </c>
      <c r="F234">
        <v>56.25</v>
      </c>
      <c r="G234">
        <v>0</v>
      </c>
      <c r="I234">
        <f t="shared" si="85"/>
        <v>5.3554479011771017</v>
      </c>
      <c r="J234">
        <v>10</v>
      </c>
      <c r="K234">
        <f>AVERAGE(D230:G234)</f>
        <v>37.872</v>
      </c>
      <c r="L234">
        <f t="shared" si="92"/>
        <v>44.06</v>
      </c>
      <c r="M234">
        <v>0.45</v>
      </c>
      <c r="N234">
        <f t="shared" si="87"/>
        <v>57.933333333333337</v>
      </c>
      <c r="P234" s="6">
        <f>AVERAGE(D230:D234)</f>
        <v>49.63</v>
      </c>
      <c r="Q234">
        <f t="shared" si="93"/>
        <v>45.272500000000008</v>
      </c>
      <c r="R234" s="6">
        <f>AVERAGE(E230:E234)</f>
        <v>55.311999999999998</v>
      </c>
      <c r="S234">
        <f t="shared" si="94"/>
        <v>34.152499999999996</v>
      </c>
      <c r="T234" s="6">
        <f>AVERAGE(F230:F234)</f>
        <v>46.546000000000006</v>
      </c>
      <c r="U234">
        <f t="shared" si="95"/>
        <v>55.653333333333336</v>
      </c>
      <c r="V234" s="6">
        <f>AVERAGE(G230:G234)</f>
        <v>0</v>
      </c>
      <c r="W234">
        <f>AVERAGE(G222,G227,G232,G237,G242)</f>
        <v>0</v>
      </c>
    </row>
    <row r="235" spans="1:23" x14ac:dyDescent="0.75">
      <c r="A235" s="1">
        <v>15</v>
      </c>
      <c r="B235">
        <v>20</v>
      </c>
      <c r="C235">
        <v>0</v>
      </c>
      <c r="D235">
        <v>71.430000000000007</v>
      </c>
      <c r="E235">
        <v>48</v>
      </c>
      <c r="F235">
        <v>0</v>
      </c>
      <c r="G235">
        <v>0</v>
      </c>
      <c r="I235">
        <f>_xlfn.STDEV.P(D235:E235)</f>
        <v>11.714999999999989</v>
      </c>
      <c r="J235">
        <v>20</v>
      </c>
      <c r="K235">
        <f>AVERAGE(D235:G239)</f>
        <v>24.314000000000004</v>
      </c>
      <c r="L235">
        <f t="shared" si="92"/>
        <v>42.114545454545457</v>
      </c>
      <c r="M235">
        <v>0.65</v>
      </c>
      <c r="N235">
        <f t="shared" si="87"/>
        <v>59.715000000000003</v>
      </c>
      <c r="P235" s="6">
        <f>AVERAGE(D235:D239)</f>
        <v>50.144000000000005</v>
      </c>
      <c r="Q235">
        <f t="shared" si="93"/>
        <v>50.202500000000001</v>
      </c>
      <c r="R235" s="6">
        <f>AVERAGE(E235:E239)</f>
        <v>47.111999999999995</v>
      </c>
      <c r="S235">
        <f t="shared" si="94"/>
        <v>35.57</v>
      </c>
      <c r="T235" s="6"/>
      <c r="U235">
        <f t="shared" si="95"/>
        <v>40.056666666666665</v>
      </c>
      <c r="V235" s="6">
        <f>AVERAGE(G235:G239)</f>
        <v>0</v>
      </c>
      <c r="W235">
        <f>AVERAGE(G223,G228,G233,G238,G243)</f>
        <v>0</v>
      </c>
    </row>
    <row r="236" spans="1:23" x14ac:dyDescent="0.75">
      <c r="A236" s="1">
        <v>16</v>
      </c>
      <c r="B236">
        <v>20</v>
      </c>
      <c r="C236">
        <v>0.2</v>
      </c>
      <c r="D236">
        <v>40</v>
      </c>
      <c r="E236">
        <v>75</v>
      </c>
      <c r="F236">
        <v>0</v>
      </c>
      <c r="G236">
        <v>0</v>
      </c>
      <c r="I236">
        <f t="shared" ref="I236:I249" si="96">_xlfn.STDEV.P(D236:E236)</f>
        <v>17.5</v>
      </c>
      <c r="J236">
        <v>50</v>
      </c>
      <c r="L236">
        <f t="shared" si="92"/>
        <v>52.975454545454546</v>
      </c>
      <c r="M236">
        <v>0.85</v>
      </c>
      <c r="N236">
        <f t="shared" si="87"/>
        <v>57.5</v>
      </c>
      <c r="P236" s="6"/>
      <c r="Q236">
        <f t="shared" si="93"/>
        <v>57.342500000000001</v>
      </c>
      <c r="R236" s="6"/>
      <c r="S236">
        <f t="shared" si="94"/>
        <v>40.51</v>
      </c>
      <c r="T236" s="6"/>
      <c r="U236">
        <f t="shared" si="95"/>
        <v>63.773333333333333</v>
      </c>
      <c r="V236" s="6">
        <f>AVERAGE(G240:G244)</f>
        <v>0</v>
      </c>
      <c r="W236">
        <f>AVERAGE(G224,G229,G234,G239,G244)</f>
        <v>0</v>
      </c>
    </row>
    <row r="237" spans="1:23" x14ac:dyDescent="0.75">
      <c r="A237" s="1">
        <v>17</v>
      </c>
      <c r="B237">
        <v>20</v>
      </c>
      <c r="C237">
        <v>0.45</v>
      </c>
      <c r="D237">
        <v>42.86</v>
      </c>
      <c r="E237">
        <v>38.1</v>
      </c>
      <c r="F237">
        <v>0</v>
      </c>
      <c r="G237">
        <v>0</v>
      </c>
      <c r="I237">
        <f t="shared" si="96"/>
        <v>2.379999999999999</v>
      </c>
      <c r="J237">
        <v>100</v>
      </c>
      <c r="L237">
        <f>AVERAGE((L236-L235), (L235-L234), (L234-L233), (L233-L232))</f>
        <v>1.8740909090909099</v>
      </c>
      <c r="N237">
        <f t="shared" si="87"/>
        <v>40.480000000000004</v>
      </c>
      <c r="P237" s="6"/>
      <c r="R237" s="6"/>
      <c r="T237" s="6"/>
      <c r="V237" s="6"/>
    </row>
    <row r="238" spans="1:23" x14ac:dyDescent="0.75">
      <c r="A238" s="1">
        <v>18</v>
      </c>
      <c r="B238">
        <v>20</v>
      </c>
      <c r="C238">
        <v>0.65</v>
      </c>
      <c r="D238">
        <v>25</v>
      </c>
      <c r="E238">
        <v>36.36</v>
      </c>
      <c r="F238">
        <v>0</v>
      </c>
      <c r="G238">
        <v>0</v>
      </c>
      <c r="I238">
        <f t="shared" si="96"/>
        <v>5.6800000000000059</v>
      </c>
      <c r="K238">
        <f>AVERAGE(K232:K237)</f>
        <v>31.952625000000001</v>
      </c>
      <c r="N238">
        <f t="shared" si="87"/>
        <v>30.68</v>
      </c>
      <c r="P238" s="6">
        <f>AVERAGE(P232:P237)</f>
        <v>51.006999999999998</v>
      </c>
      <c r="Q238">
        <f>AVERAGE(Q232:Q236)</f>
        <v>51.006999999999998</v>
      </c>
      <c r="R238" s="6">
        <f>AVERAGE(R232:R237)</f>
        <v>38.094999999999999</v>
      </c>
      <c r="S238">
        <f>AVERAGE(S232:S236)</f>
        <v>38.094999999999999</v>
      </c>
      <c r="T238" s="6">
        <f>AVERAGE(T232:T237)</f>
        <v>51.611333333333334</v>
      </c>
      <c r="U238">
        <f>AVERAGE(U232:U236)</f>
        <v>51.611333333333334</v>
      </c>
      <c r="V238" s="6">
        <f>AVERAGE(V232:V237)</f>
        <v>0</v>
      </c>
      <c r="W238">
        <f>AVERAGE(W232:W236)</f>
        <v>0</v>
      </c>
    </row>
    <row r="239" spans="1:23" x14ac:dyDescent="0.75">
      <c r="A239" s="1">
        <v>19</v>
      </c>
      <c r="B239">
        <v>20</v>
      </c>
      <c r="C239">
        <v>0.85</v>
      </c>
      <c r="D239">
        <v>71.430000000000007</v>
      </c>
      <c r="E239">
        <v>38.1</v>
      </c>
      <c r="F239">
        <v>0</v>
      </c>
      <c r="G239">
        <v>0</v>
      </c>
      <c r="I239">
        <f t="shared" si="96"/>
        <v>16.664999999999999</v>
      </c>
      <c r="N239">
        <f t="shared" si="87"/>
        <v>54.765000000000001</v>
      </c>
      <c r="P239" s="6">
        <f>_xlfn.STDEV.P(P232:P237)</f>
        <v>1.6961630228253426</v>
      </c>
      <c r="Q239">
        <f>_xlfn.STDEV.P(Q232:Q236)</f>
        <v>3.8919462997323055</v>
      </c>
      <c r="R239" s="6">
        <f>_xlfn.STDEV.P(R232:R237)</f>
        <v>22.190334179547637</v>
      </c>
      <c r="S239">
        <f>_xlfn.STDEV.P(S232:S236)</f>
        <v>3.1562473762365331</v>
      </c>
      <c r="T239" s="6">
        <f>_xlfn.STDEV.P(T232:T237)</f>
        <v>3.5836076174095188</v>
      </c>
      <c r="U239">
        <f>_xlfn.STDEV.P(U232:U236)</f>
        <v>7.9580233726723542</v>
      </c>
      <c r="V239" s="6">
        <f>_xlfn.STDEV.P(V232:V237)</f>
        <v>0</v>
      </c>
      <c r="W239">
        <f>_xlfn.STDEV.P(W232:W236)</f>
        <v>0</v>
      </c>
    </row>
    <row r="240" spans="1:23" x14ac:dyDescent="0.75">
      <c r="A240" s="1">
        <v>20</v>
      </c>
      <c r="B240">
        <v>50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f t="shared" si="96"/>
        <v>0</v>
      </c>
      <c r="N240" t="e">
        <f t="shared" si="87"/>
        <v>#DIV/0!</v>
      </c>
      <c r="P240" s="6"/>
      <c r="R240" s="6"/>
      <c r="T240" s="6"/>
      <c r="V240" s="6"/>
    </row>
    <row r="241" spans="1:25" x14ac:dyDescent="0.75">
      <c r="A241" s="1">
        <v>21</v>
      </c>
      <c r="B241">
        <v>50</v>
      </c>
      <c r="C241">
        <v>0.2</v>
      </c>
      <c r="D241">
        <v>0</v>
      </c>
      <c r="E241">
        <v>0</v>
      </c>
      <c r="F241">
        <v>0</v>
      </c>
      <c r="G241">
        <v>0</v>
      </c>
      <c r="I241">
        <f t="shared" si="96"/>
        <v>0</v>
      </c>
      <c r="N241" t="e">
        <f t="shared" si="87"/>
        <v>#DIV/0!</v>
      </c>
      <c r="P241" s="6" cm="1">
        <f t="array" ref="P241">INDEX(LINEST(P232:P235), 1)</f>
        <v>-0.48799999999999683</v>
      </c>
      <c r="Q241" s="6" cm="1">
        <f t="array" ref="Q241">INDEX(LINEST(Q232:Q236), 1)</f>
        <v>1.0550000000000013</v>
      </c>
      <c r="R241" s="6" cm="1">
        <f t="array" ref="R241">INDEX(LINEST(R232:R235), 1)</f>
        <v>14.669199999999995</v>
      </c>
      <c r="S241" s="6" cm="1">
        <f t="array" ref="S241">INDEX(LINEST(S232:S236), 1)</f>
        <v>-0.11425000000000064</v>
      </c>
      <c r="T241" s="6" cm="1">
        <f t="array" ref="T241">INDEX(LINEST(T232:T234), 1)</f>
        <v>-3.7279999999999949</v>
      </c>
      <c r="U241" s="6" cm="1">
        <f t="array" ref="U241">INDEX(LINEST(U232:U236), 1)</f>
        <v>2.175333333333334</v>
      </c>
      <c r="V241" s="6" cm="1">
        <f t="array" ref="V241">INDEX(LINEST(V232:V236), 1)</f>
        <v>0</v>
      </c>
      <c r="W241" s="6" cm="1">
        <f t="array" ref="W241">INDEX(LINEST(W232:W236), 1)</f>
        <v>0</v>
      </c>
      <c r="Y241" t="s">
        <v>37</v>
      </c>
    </row>
    <row r="242" spans="1:25" x14ac:dyDescent="0.75">
      <c r="A242" s="1">
        <v>22</v>
      </c>
      <c r="B242">
        <v>50</v>
      </c>
      <c r="C242">
        <v>0.45</v>
      </c>
      <c r="D242">
        <v>0</v>
      </c>
      <c r="E242">
        <v>0</v>
      </c>
      <c r="F242">
        <v>0</v>
      </c>
      <c r="G242">
        <v>0</v>
      </c>
      <c r="I242">
        <f t="shared" si="96"/>
        <v>0</v>
      </c>
      <c r="K242" cm="1">
        <f t="array" ref="K242">INDEX(LINEST(K232:K235),1)</f>
        <v>-0.69834999999999992</v>
      </c>
      <c r="L242" cm="1">
        <f t="array" ref="L242">INDEX(LINEST(L232:L236),1)</f>
        <v>0.93536363636363762</v>
      </c>
      <c r="N242" t="e">
        <f t="shared" si="87"/>
        <v>#DIV/0!</v>
      </c>
    </row>
    <row r="243" spans="1:25" x14ac:dyDescent="0.75">
      <c r="A243" s="1">
        <v>23</v>
      </c>
      <c r="B243">
        <v>50</v>
      </c>
      <c r="C243">
        <v>0.65</v>
      </c>
      <c r="D243">
        <v>0</v>
      </c>
      <c r="E243">
        <v>0</v>
      </c>
      <c r="F243">
        <v>0</v>
      </c>
      <c r="G243">
        <v>0</v>
      </c>
      <c r="I243">
        <f t="shared" si="96"/>
        <v>0</v>
      </c>
      <c r="N243" t="e">
        <f t="shared" si="87"/>
        <v>#DIV/0!</v>
      </c>
    </row>
    <row r="244" spans="1:25" x14ac:dyDescent="0.75">
      <c r="A244" s="1">
        <v>24</v>
      </c>
      <c r="B244">
        <v>50</v>
      </c>
      <c r="C244">
        <v>0.85</v>
      </c>
      <c r="D244">
        <v>0</v>
      </c>
      <c r="E244">
        <v>0</v>
      </c>
      <c r="F244">
        <v>0</v>
      </c>
      <c r="G244">
        <v>0</v>
      </c>
      <c r="I244">
        <f t="shared" si="96"/>
        <v>0</v>
      </c>
      <c r="N244" t="e">
        <f t="shared" si="87"/>
        <v>#DIV/0!</v>
      </c>
    </row>
    <row r="245" spans="1:25" x14ac:dyDescent="0.7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6"/>
        <v>0</v>
      </c>
      <c r="N245" t="e">
        <f t="shared" si="87"/>
        <v>#DIV/0!</v>
      </c>
    </row>
    <row r="246" spans="1:25" x14ac:dyDescent="0.7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6"/>
        <v>0</v>
      </c>
      <c r="N246" t="e">
        <f t="shared" si="87"/>
        <v>#DIV/0!</v>
      </c>
    </row>
    <row r="247" spans="1:25" x14ac:dyDescent="0.7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6"/>
        <v>0</v>
      </c>
      <c r="N247" t="e">
        <f t="shared" si="87"/>
        <v>#DIV/0!</v>
      </c>
    </row>
    <row r="248" spans="1:25" x14ac:dyDescent="0.7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6"/>
        <v>0</v>
      </c>
      <c r="N248" t="e">
        <f t="shared" si="87"/>
        <v>#DIV/0!</v>
      </c>
    </row>
    <row r="249" spans="1:25" x14ac:dyDescent="0.7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6"/>
        <v>0</v>
      </c>
      <c r="N249" t="e">
        <f t="shared" si="87"/>
        <v>#DIV/0!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9"/>
  <sheetViews>
    <sheetView workbookViewId="0">
      <selection activeCell="D26" sqref="D26"/>
    </sheetView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12.3</v>
      </c>
      <c r="F4">
        <v>0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18.2</v>
      </c>
      <c r="F5">
        <v>0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22.2</v>
      </c>
      <c r="F6">
        <v>0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32.299999999999997</v>
      </c>
      <c r="F7">
        <v>0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45.5</v>
      </c>
      <c r="F8">
        <v>0.2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100</v>
      </c>
      <c r="E9">
        <v>9.6999999999999993</v>
      </c>
      <c r="F9">
        <v>0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100</v>
      </c>
      <c r="E10">
        <v>11.6</v>
      </c>
      <c r="F10">
        <v>0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100</v>
      </c>
      <c r="E11">
        <v>13.7</v>
      </c>
      <c r="F11">
        <v>0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100</v>
      </c>
      <c r="E12">
        <v>12.9</v>
      </c>
      <c r="F12">
        <v>0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100</v>
      </c>
      <c r="E13">
        <v>16</v>
      </c>
      <c r="F13">
        <v>0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50</v>
      </c>
      <c r="E14">
        <v>0</v>
      </c>
      <c r="F14">
        <v>0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55.2</v>
      </c>
      <c r="E15">
        <v>0</v>
      </c>
      <c r="F15">
        <v>0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57.9</v>
      </c>
      <c r="E16">
        <v>0</v>
      </c>
      <c r="F16">
        <v>0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62.3</v>
      </c>
      <c r="E17">
        <v>0</v>
      </c>
      <c r="F17">
        <v>0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68.3</v>
      </c>
      <c r="E18">
        <v>0</v>
      </c>
      <c r="F18">
        <v>0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0</v>
      </c>
      <c r="E20">
        <v>0</v>
      </c>
      <c r="F20">
        <v>0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0</v>
      </c>
      <c r="E21">
        <v>0</v>
      </c>
      <c r="F21">
        <v>0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0</v>
      </c>
      <c r="E22">
        <v>0</v>
      </c>
      <c r="F22">
        <v>0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0.2</v>
      </c>
      <c r="E23">
        <v>0</v>
      </c>
      <c r="F23">
        <v>0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0</v>
      </c>
      <c r="E24">
        <v>0</v>
      </c>
      <c r="F24">
        <v>0</v>
      </c>
      <c r="G24">
        <v>1.1000000000000001</v>
      </c>
    </row>
    <row r="25" spans="1:7" x14ac:dyDescent="0.75">
      <c r="A25" s="1">
        <v>21</v>
      </c>
      <c r="B25">
        <v>50</v>
      </c>
      <c r="C25">
        <v>0.2</v>
      </c>
      <c r="D25">
        <v>0</v>
      </c>
      <c r="E25">
        <v>0</v>
      </c>
      <c r="F25">
        <v>0</v>
      </c>
      <c r="G25">
        <v>1.1000000000000001</v>
      </c>
    </row>
    <row r="26" spans="1:7" x14ac:dyDescent="0.75">
      <c r="A26" s="1">
        <v>22</v>
      </c>
      <c r="B26">
        <v>50</v>
      </c>
      <c r="C26">
        <v>0.45</v>
      </c>
      <c r="D26">
        <v>0</v>
      </c>
      <c r="E26">
        <v>0</v>
      </c>
      <c r="F26">
        <v>0</v>
      </c>
      <c r="G26">
        <v>1</v>
      </c>
    </row>
    <row r="27" spans="1:7" x14ac:dyDescent="0.75">
      <c r="A27" s="1">
        <v>23</v>
      </c>
      <c r="B27">
        <v>50</v>
      </c>
      <c r="C27">
        <v>0.65</v>
      </c>
      <c r="D27">
        <v>0</v>
      </c>
      <c r="E27">
        <v>0</v>
      </c>
      <c r="F27">
        <v>0</v>
      </c>
      <c r="G27">
        <v>0.6</v>
      </c>
    </row>
    <row r="28" spans="1:7" x14ac:dyDescent="0.75">
      <c r="A28" s="1">
        <v>24</v>
      </c>
      <c r="B28">
        <v>50</v>
      </c>
      <c r="C28">
        <v>0.85</v>
      </c>
      <c r="D28">
        <v>0</v>
      </c>
      <c r="E28">
        <v>0</v>
      </c>
      <c r="F28">
        <v>0</v>
      </c>
      <c r="G28">
        <v>0.1</v>
      </c>
    </row>
    <row r="29" spans="1:7" x14ac:dyDescent="0.75">
      <c r="A29" s="1">
        <v>25</v>
      </c>
      <c r="B29">
        <v>100</v>
      </c>
      <c r="C29">
        <v>0</v>
      </c>
      <c r="D29">
        <v>0</v>
      </c>
      <c r="E29">
        <v>0</v>
      </c>
      <c r="F29">
        <v>0</v>
      </c>
      <c r="G29">
        <v>1.7</v>
      </c>
    </row>
    <row r="30" spans="1:7" x14ac:dyDescent="0.75">
      <c r="A30" s="1">
        <v>26</v>
      </c>
      <c r="B30">
        <v>100</v>
      </c>
      <c r="C30">
        <v>0.2</v>
      </c>
      <c r="D30">
        <v>0</v>
      </c>
      <c r="E30">
        <v>0</v>
      </c>
      <c r="F30">
        <v>0</v>
      </c>
      <c r="G30">
        <v>1.8</v>
      </c>
    </row>
    <row r="31" spans="1:7" x14ac:dyDescent="0.75">
      <c r="A31" s="1">
        <v>27</v>
      </c>
      <c r="B31">
        <v>100</v>
      </c>
      <c r="C31">
        <v>0.45</v>
      </c>
      <c r="D31">
        <v>0</v>
      </c>
      <c r="E31">
        <v>0</v>
      </c>
      <c r="F31">
        <v>0</v>
      </c>
      <c r="G31">
        <v>1.9</v>
      </c>
    </row>
    <row r="32" spans="1:7" x14ac:dyDescent="0.75">
      <c r="A32" s="1">
        <v>28</v>
      </c>
      <c r="B32">
        <v>100</v>
      </c>
      <c r="C32">
        <v>0.65</v>
      </c>
      <c r="D32">
        <v>0</v>
      </c>
      <c r="E32">
        <v>0</v>
      </c>
      <c r="F32">
        <v>0</v>
      </c>
      <c r="G32">
        <v>0.6</v>
      </c>
    </row>
    <row r="33" spans="1:7" x14ac:dyDescent="0.75">
      <c r="A33" s="1">
        <v>29</v>
      </c>
      <c r="B33">
        <v>100</v>
      </c>
      <c r="C33">
        <v>0.85</v>
      </c>
      <c r="D33">
        <v>0.1</v>
      </c>
      <c r="E33">
        <v>0</v>
      </c>
      <c r="F33">
        <v>0</v>
      </c>
      <c r="G33">
        <v>0.3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100</v>
      </c>
    </row>
    <row r="41" spans="1:7" x14ac:dyDescent="0.75">
      <c r="A41" s="1">
        <v>1</v>
      </c>
      <c r="B41">
        <v>0</v>
      </c>
      <c r="C41">
        <v>0.2</v>
      </c>
      <c r="D41">
        <v>0</v>
      </c>
      <c r="E41">
        <v>0</v>
      </c>
      <c r="F41">
        <v>0</v>
      </c>
      <c r="G41">
        <v>100</v>
      </c>
    </row>
    <row r="42" spans="1:7" x14ac:dyDescent="0.75">
      <c r="A42" s="1">
        <v>2</v>
      </c>
      <c r="B42">
        <v>0</v>
      </c>
      <c r="C42">
        <v>0.45</v>
      </c>
      <c r="D42">
        <v>0</v>
      </c>
      <c r="E42">
        <v>0</v>
      </c>
      <c r="F42">
        <v>0</v>
      </c>
      <c r="G42">
        <v>100</v>
      </c>
    </row>
    <row r="43" spans="1:7" x14ac:dyDescent="0.75">
      <c r="A43" s="1">
        <v>3</v>
      </c>
      <c r="B43">
        <v>0</v>
      </c>
      <c r="C43">
        <v>0.65</v>
      </c>
      <c r="D43">
        <v>0</v>
      </c>
      <c r="E43">
        <v>0</v>
      </c>
      <c r="F43">
        <v>0</v>
      </c>
      <c r="G43">
        <v>100</v>
      </c>
    </row>
    <row r="44" spans="1:7" x14ac:dyDescent="0.75">
      <c r="A44" s="1">
        <v>4</v>
      </c>
      <c r="B44">
        <v>0</v>
      </c>
      <c r="C44">
        <v>0.85</v>
      </c>
      <c r="D44">
        <v>0</v>
      </c>
      <c r="E44">
        <v>0</v>
      </c>
      <c r="F44">
        <v>0</v>
      </c>
      <c r="G44">
        <v>100</v>
      </c>
    </row>
    <row r="45" spans="1:7" x14ac:dyDescent="0.75">
      <c r="A45" s="1">
        <v>5</v>
      </c>
      <c r="B45">
        <v>5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0</v>
      </c>
      <c r="E46">
        <v>0</v>
      </c>
      <c r="F46">
        <v>0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0</v>
      </c>
      <c r="E47">
        <v>0</v>
      </c>
      <c r="F47">
        <v>0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0</v>
      </c>
      <c r="E48">
        <v>0</v>
      </c>
      <c r="F48">
        <v>0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0</v>
      </c>
      <c r="E49">
        <v>0</v>
      </c>
      <c r="F49">
        <v>0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</v>
      </c>
      <c r="E56">
        <v>0</v>
      </c>
      <c r="F56">
        <v>0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0.8</v>
      </c>
    </row>
    <row r="61" spans="1:7" x14ac:dyDescent="0.7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0.7</v>
      </c>
    </row>
    <row r="62" spans="1:7" x14ac:dyDescent="0.7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0.9</v>
      </c>
    </row>
    <row r="63" spans="1:7" x14ac:dyDescent="0.7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0.5</v>
      </c>
    </row>
    <row r="64" spans="1:7" x14ac:dyDescent="0.7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0.3</v>
      </c>
    </row>
    <row r="66" spans="1:7" x14ac:dyDescent="0.7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0.5</v>
      </c>
    </row>
    <row r="67" spans="1:7" x14ac:dyDescent="0.7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0.3</v>
      </c>
    </row>
    <row r="68" spans="1:7" x14ac:dyDescent="0.7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7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0.2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0</v>
      </c>
      <c r="E76">
        <v>0.5</v>
      </c>
      <c r="F76">
        <v>0</v>
      </c>
      <c r="G76">
        <v>100</v>
      </c>
    </row>
    <row r="77" spans="1:7" x14ac:dyDescent="0.75">
      <c r="A77" s="1">
        <v>1</v>
      </c>
      <c r="B77">
        <v>0</v>
      </c>
      <c r="C77">
        <v>0.2</v>
      </c>
      <c r="D77">
        <v>0</v>
      </c>
      <c r="E77">
        <v>0.1</v>
      </c>
      <c r="F77">
        <v>0</v>
      </c>
      <c r="G77">
        <v>100</v>
      </c>
    </row>
    <row r="78" spans="1:7" x14ac:dyDescent="0.75">
      <c r="A78" s="1">
        <v>2</v>
      </c>
      <c r="B78">
        <v>0</v>
      </c>
      <c r="C78">
        <v>0.45</v>
      </c>
      <c r="D78">
        <v>0</v>
      </c>
      <c r="E78">
        <v>0.2</v>
      </c>
      <c r="F78">
        <v>0</v>
      </c>
      <c r="G78">
        <v>100</v>
      </c>
    </row>
    <row r="79" spans="1:7" x14ac:dyDescent="0.75">
      <c r="A79" s="1">
        <v>3</v>
      </c>
      <c r="B79">
        <v>0</v>
      </c>
      <c r="C79">
        <v>0.65</v>
      </c>
      <c r="D79">
        <v>0</v>
      </c>
      <c r="E79">
        <v>0.2</v>
      </c>
      <c r="F79">
        <v>0</v>
      </c>
      <c r="G79">
        <v>100</v>
      </c>
    </row>
    <row r="80" spans="1:7" x14ac:dyDescent="0.75">
      <c r="A80" s="1">
        <v>4</v>
      </c>
      <c r="B80">
        <v>0</v>
      </c>
      <c r="C80">
        <v>0.85</v>
      </c>
      <c r="D80">
        <v>0</v>
      </c>
      <c r="E80">
        <v>0</v>
      </c>
      <c r="F80">
        <v>0</v>
      </c>
      <c r="G80">
        <v>100</v>
      </c>
    </row>
    <row r="81" spans="1:7" x14ac:dyDescent="0.75">
      <c r="A81" s="1">
        <v>5</v>
      </c>
      <c r="B81">
        <v>5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</v>
      </c>
      <c r="E82">
        <v>0</v>
      </c>
      <c r="F82">
        <v>0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0</v>
      </c>
      <c r="E83">
        <v>0</v>
      </c>
      <c r="F83">
        <v>0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0</v>
      </c>
      <c r="E84">
        <v>0</v>
      </c>
      <c r="F84">
        <v>0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0</v>
      </c>
      <c r="E85">
        <v>0</v>
      </c>
      <c r="F85">
        <v>0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0</v>
      </c>
      <c r="E94">
        <v>0</v>
      </c>
      <c r="F94">
        <v>0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1.2</v>
      </c>
    </row>
    <row r="97" spans="1:7" x14ac:dyDescent="0.7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1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1.2</v>
      </c>
    </row>
    <row r="99" spans="1:7" x14ac:dyDescent="0.7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0.9</v>
      </c>
    </row>
    <row r="100" spans="1:7" x14ac:dyDescent="0.7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0.1</v>
      </c>
    </row>
    <row r="101" spans="1:7" x14ac:dyDescent="0.7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0.1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0.5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39.799999999999997</v>
      </c>
      <c r="E117">
        <v>8.6</v>
      </c>
      <c r="F117">
        <v>0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37.1</v>
      </c>
      <c r="E118">
        <v>10.5</v>
      </c>
      <c r="F118">
        <v>0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40.4</v>
      </c>
      <c r="E119">
        <v>9.6999999999999993</v>
      </c>
      <c r="F119">
        <v>0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36.9</v>
      </c>
      <c r="E120">
        <v>11.1</v>
      </c>
      <c r="F120">
        <v>0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36.200000000000003</v>
      </c>
      <c r="E121">
        <v>10.8</v>
      </c>
      <c r="F121">
        <v>0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23.1</v>
      </c>
      <c r="E122">
        <v>0</v>
      </c>
      <c r="F122">
        <v>0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27.1</v>
      </c>
      <c r="E123">
        <v>0</v>
      </c>
      <c r="F123">
        <v>0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30.9</v>
      </c>
      <c r="E124">
        <v>0</v>
      </c>
      <c r="F124">
        <v>0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34.700000000000003</v>
      </c>
      <c r="E125">
        <v>0.1</v>
      </c>
      <c r="F125">
        <v>0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41.2</v>
      </c>
      <c r="E126">
        <v>0</v>
      </c>
      <c r="F126">
        <v>0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0.1</v>
      </c>
      <c r="E127">
        <v>0</v>
      </c>
      <c r="F127">
        <v>0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0</v>
      </c>
      <c r="E128">
        <v>0</v>
      </c>
      <c r="F128">
        <v>0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0</v>
      </c>
      <c r="E129">
        <v>0</v>
      </c>
      <c r="F129">
        <v>0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0</v>
      </c>
      <c r="E130">
        <v>0</v>
      </c>
      <c r="F130">
        <v>0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0.1</v>
      </c>
      <c r="E131">
        <v>0</v>
      </c>
      <c r="F131">
        <v>0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0</v>
      </c>
      <c r="E132">
        <v>0</v>
      </c>
      <c r="F132">
        <v>0</v>
      </c>
      <c r="G132">
        <v>0.1</v>
      </c>
    </row>
    <row r="133" spans="1:7" x14ac:dyDescent="0.75">
      <c r="A133" s="1">
        <v>21</v>
      </c>
      <c r="B133">
        <v>50</v>
      </c>
      <c r="C133">
        <v>0.2</v>
      </c>
      <c r="D133">
        <v>0</v>
      </c>
      <c r="E133">
        <v>0</v>
      </c>
      <c r="F133">
        <v>0</v>
      </c>
      <c r="G133">
        <v>0.3</v>
      </c>
    </row>
    <row r="134" spans="1:7" x14ac:dyDescent="0.75">
      <c r="A134" s="1">
        <v>22</v>
      </c>
      <c r="B134">
        <v>50</v>
      </c>
      <c r="C134">
        <v>0.45</v>
      </c>
      <c r="D134">
        <v>0</v>
      </c>
      <c r="E134">
        <v>0</v>
      </c>
      <c r="F134">
        <v>0</v>
      </c>
      <c r="G134">
        <v>0.2</v>
      </c>
    </row>
    <row r="135" spans="1:7" x14ac:dyDescent="0.75">
      <c r="A135" s="1">
        <v>23</v>
      </c>
      <c r="B135">
        <v>50</v>
      </c>
      <c r="C135">
        <v>0.65</v>
      </c>
      <c r="D135">
        <v>0</v>
      </c>
      <c r="E135">
        <v>0</v>
      </c>
      <c r="F135">
        <v>0</v>
      </c>
      <c r="G135">
        <v>0.1</v>
      </c>
    </row>
    <row r="136" spans="1:7" x14ac:dyDescent="0.75">
      <c r="A136" s="1">
        <v>24</v>
      </c>
      <c r="B136">
        <v>50</v>
      </c>
      <c r="C136">
        <v>0.85</v>
      </c>
      <c r="D136">
        <v>0</v>
      </c>
      <c r="E136">
        <v>0</v>
      </c>
      <c r="F136">
        <v>0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0</v>
      </c>
      <c r="E137">
        <v>0</v>
      </c>
      <c r="F137">
        <v>0</v>
      </c>
      <c r="G137">
        <v>1.1000000000000001</v>
      </c>
    </row>
    <row r="138" spans="1:7" x14ac:dyDescent="0.75">
      <c r="A138" s="1">
        <v>26</v>
      </c>
      <c r="B138">
        <v>100</v>
      </c>
      <c r="C138">
        <v>0.2</v>
      </c>
      <c r="D138">
        <v>0</v>
      </c>
      <c r="E138">
        <v>0</v>
      </c>
      <c r="F138">
        <v>0</v>
      </c>
      <c r="G138">
        <v>0.9</v>
      </c>
    </row>
    <row r="139" spans="1:7" x14ac:dyDescent="0.75">
      <c r="A139" s="1">
        <v>27</v>
      </c>
      <c r="B139">
        <v>100</v>
      </c>
      <c r="C139">
        <v>0.45</v>
      </c>
      <c r="D139">
        <v>0.1</v>
      </c>
      <c r="E139">
        <v>0</v>
      </c>
      <c r="F139">
        <v>0</v>
      </c>
      <c r="G139">
        <v>0.6</v>
      </c>
    </row>
    <row r="140" spans="1:7" x14ac:dyDescent="0.75">
      <c r="A140" s="1">
        <v>28</v>
      </c>
      <c r="B140">
        <v>100</v>
      </c>
      <c r="C140">
        <v>0.65</v>
      </c>
      <c r="D140">
        <v>0</v>
      </c>
      <c r="E140">
        <v>0</v>
      </c>
      <c r="F140">
        <v>0</v>
      </c>
      <c r="G140">
        <v>0.3</v>
      </c>
    </row>
    <row r="141" spans="1:7" x14ac:dyDescent="0.75">
      <c r="A141" s="1">
        <v>29</v>
      </c>
      <c r="B141">
        <v>100</v>
      </c>
      <c r="C141">
        <v>0.85</v>
      </c>
      <c r="D141">
        <v>0</v>
      </c>
      <c r="E141">
        <v>0</v>
      </c>
      <c r="F141">
        <v>0</v>
      </c>
      <c r="G141">
        <v>0.2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0.5</v>
      </c>
      <c r="E148">
        <v>0</v>
      </c>
      <c r="F148">
        <v>0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0</v>
      </c>
      <c r="E149">
        <v>0</v>
      </c>
      <c r="F149">
        <v>0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0</v>
      </c>
      <c r="E150">
        <v>0</v>
      </c>
      <c r="F150">
        <v>0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0</v>
      </c>
      <c r="E151">
        <v>0</v>
      </c>
      <c r="F151">
        <v>0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0</v>
      </c>
      <c r="E152">
        <v>0</v>
      </c>
      <c r="F152">
        <v>0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0</v>
      </c>
      <c r="E154">
        <v>0</v>
      </c>
      <c r="F154">
        <v>0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0</v>
      </c>
      <c r="E155">
        <v>0</v>
      </c>
      <c r="F155">
        <v>0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0</v>
      </c>
      <c r="E156">
        <v>0</v>
      </c>
      <c r="F156">
        <v>0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0</v>
      </c>
      <c r="E157">
        <v>0</v>
      </c>
      <c r="F157">
        <v>0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0</v>
      </c>
      <c r="E159">
        <v>0</v>
      </c>
      <c r="F159">
        <v>1.3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0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0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0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</v>
      </c>
      <c r="E164">
        <v>0</v>
      </c>
      <c r="F164">
        <v>0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0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0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0.8</v>
      </c>
    </row>
    <row r="169" spans="1:7" x14ac:dyDescent="0.7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0.8</v>
      </c>
    </row>
    <row r="170" spans="1:7" x14ac:dyDescent="0.7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0.9</v>
      </c>
    </row>
    <row r="171" spans="1:7" x14ac:dyDescent="0.7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0.5</v>
      </c>
    </row>
    <row r="172" spans="1:7" x14ac:dyDescent="0.7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0.4</v>
      </c>
    </row>
    <row r="174" spans="1:7" x14ac:dyDescent="0.7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0.6</v>
      </c>
    </row>
    <row r="175" spans="1:7" x14ac:dyDescent="0.7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0.4</v>
      </c>
    </row>
    <row r="176" spans="1:7" x14ac:dyDescent="0.7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7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0.2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2.2999999999999998</v>
      </c>
      <c r="E184">
        <v>0</v>
      </c>
      <c r="F184">
        <v>1.1000000000000001</v>
      </c>
      <c r="G184">
        <v>100</v>
      </c>
    </row>
    <row r="185" spans="1:7" x14ac:dyDescent="0.75">
      <c r="A185" s="1">
        <v>1</v>
      </c>
      <c r="B185">
        <v>0</v>
      </c>
      <c r="C185">
        <v>0.2</v>
      </c>
      <c r="D185">
        <v>1.1000000000000001</v>
      </c>
      <c r="E185">
        <v>0</v>
      </c>
      <c r="F185">
        <v>1.7</v>
      </c>
      <c r="G185">
        <v>100</v>
      </c>
    </row>
    <row r="186" spans="1:7" x14ac:dyDescent="0.75">
      <c r="A186" s="1">
        <v>2</v>
      </c>
      <c r="B186">
        <v>0</v>
      </c>
      <c r="C186">
        <v>0.45</v>
      </c>
      <c r="D186">
        <v>0.5</v>
      </c>
      <c r="E186">
        <v>0</v>
      </c>
      <c r="F186">
        <v>1</v>
      </c>
      <c r="G186">
        <v>100</v>
      </c>
    </row>
    <row r="187" spans="1:7" x14ac:dyDescent="0.75">
      <c r="A187" s="1">
        <v>3</v>
      </c>
      <c r="B187">
        <v>0</v>
      </c>
      <c r="C187">
        <v>0.65</v>
      </c>
      <c r="D187">
        <v>0.1</v>
      </c>
      <c r="E187">
        <v>0</v>
      </c>
      <c r="F187">
        <v>1.5</v>
      </c>
      <c r="G187">
        <v>100</v>
      </c>
    </row>
    <row r="188" spans="1:7" x14ac:dyDescent="0.75">
      <c r="A188" s="1">
        <v>4</v>
      </c>
      <c r="B188">
        <v>0</v>
      </c>
      <c r="C188">
        <v>0.85</v>
      </c>
      <c r="D188">
        <v>0.2</v>
      </c>
      <c r="E188">
        <v>0</v>
      </c>
      <c r="F188">
        <v>2.8</v>
      </c>
      <c r="G188">
        <v>100</v>
      </c>
    </row>
    <row r="189" spans="1:7" x14ac:dyDescent="0.75">
      <c r="A189" s="1">
        <v>5</v>
      </c>
      <c r="B189">
        <v>5</v>
      </c>
      <c r="C189">
        <v>0</v>
      </c>
      <c r="D189">
        <v>22.7</v>
      </c>
      <c r="E189">
        <v>18.5</v>
      </c>
      <c r="F189">
        <v>48.1</v>
      </c>
      <c r="G189">
        <v>80.5</v>
      </c>
    </row>
    <row r="190" spans="1:7" x14ac:dyDescent="0.75">
      <c r="A190" s="1">
        <v>6</v>
      </c>
      <c r="B190">
        <v>5</v>
      </c>
      <c r="C190">
        <v>0.2</v>
      </c>
      <c r="D190">
        <v>27.3</v>
      </c>
      <c r="E190">
        <v>22.6</v>
      </c>
      <c r="F190">
        <v>52.8</v>
      </c>
      <c r="G190">
        <v>83.3</v>
      </c>
    </row>
    <row r="191" spans="1:7" x14ac:dyDescent="0.75">
      <c r="A191" s="1">
        <v>7</v>
      </c>
      <c r="B191">
        <v>5</v>
      </c>
      <c r="C191">
        <v>0.45</v>
      </c>
      <c r="D191">
        <v>27.5</v>
      </c>
      <c r="E191">
        <v>23.6</v>
      </c>
      <c r="F191">
        <v>59</v>
      </c>
      <c r="G191">
        <v>87.7</v>
      </c>
    </row>
    <row r="192" spans="1:7" x14ac:dyDescent="0.75">
      <c r="A192" s="1">
        <v>8</v>
      </c>
      <c r="B192">
        <v>5</v>
      </c>
      <c r="C192">
        <v>0.65</v>
      </c>
      <c r="D192">
        <v>27.5</v>
      </c>
      <c r="E192">
        <v>24.1</v>
      </c>
      <c r="F192">
        <v>69.2</v>
      </c>
      <c r="G192">
        <v>91.2</v>
      </c>
    </row>
    <row r="193" spans="1:7" x14ac:dyDescent="0.75">
      <c r="A193" s="1">
        <v>9</v>
      </c>
      <c r="B193">
        <v>5</v>
      </c>
      <c r="C193">
        <v>0.85</v>
      </c>
      <c r="D193">
        <v>23.4</v>
      </c>
      <c r="E193">
        <v>20.8</v>
      </c>
      <c r="F193">
        <v>79.099999999999994</v>
      </c>
      <c r="G193">
        <v>95.6</v>
      </c>
    </row>
    <row r="194" spans="1:7" x14ac:dyDescent="0.75">
      <c r="A194" s="1">
        <v>10</v>
      </c>
      <c r="B194">
        <v>10</v>
      </c>
      <c r="C194">
        <v>0</v>
      </c>
      <c r="D194">
        <v>19.8</v>
      </c>
      <c r="E194">
        <v>24.8</v>
      </c>
      <c r="F194">
        <v>43.6</v>
      </c>
      <c r="G194">
        <v>65.099999999999994</v>
      </c>
    </row>
    <row r="195" spans="1:7" x14ac:dyDescent="0.75">
      <c r="A195" s="1">
        <v>11</v>
      </c>
      <c r="B195">
        <v>10</v>
      </c>
      <c r="C195">
        <v>0.2</v>
      </c>
      <c r="D195">
        <v>24</v>
      </c>
      <c r="E195">
        <v>32.299999999999997</v>
      </c>
      <c r="F195">
        <v>47.2</v>
      </c>
      <c r="G195">
        <v>71.8</v>
      </c>
    </row>
    <row r="196" spans="1:7" x14ac:dyDescent="0.75">
      <c r="A196" s="1">
        <v>12</v>
      </c>
      <c r="B196">
        <v>10</v>
      </c>
      <c r="C196">
        <v>0.45</v>
      </c>
      <c r="D196">
        <v>22.3</v>
      </c>
      <c r="E196">
        <v>38</v>
      </c>
      <c r="F196">
        <v>52.7</v>
      </c>
      <c r="G196">
        <v>76.3</v>
      </c>
    </row>
    <row r="197" spans="1:7" x14ac:dyDescent="0.75">
      <c r="A197" s="1">
        <v>13</v>
      </c>
      <c r="B197">
        <v>10</v>
      </c>
      <c r="C197">
        <v>0.65</v>
      </c>
      <c r="D197">
        <v>21.9</v>
      </c>
      <c r="E197">
        <v>44.6</v>
      </c>
      <c r="F197">
        <v>62.1</v>
      </c>
      <c r="G197">
        <v>84.5</v>
      </c>
    </row>
    <row r="198" spans="1:7" x14ac:dyDescent="0.75">
      <c r="A198" s="1">
        <v>14</v>
      </c>
      <c r="B198">
        <v>10</v>
      </c>
      <c r="C198">
        <v>0.85</v>
      </c>
      <c r="D198">
        <v>14.3</v>
      </c>
      <c r="E198">
        <v>44.2</v>
      </c>
      <c r="F198">
        <v>75.900000000000006</v>
      </c>
      <c r="G198">
        <v>91.5</v>
      </c>
    </row>
    <row r="199" spans="1:7" x14ac:dyDescent="0.75">
      <c r="A199" s="1">
        <v>15</v>
      </c>
      <c r="B199">
        <v>20</v>
      </c>
      <c r="C199">
        <v>0</v>
      </c>
      <c r="D199">
        <v>30.4</v>
      </c>
      <c r="E199">
        <v>24.8</v>
      </c>
      <c r="F199">
        <v>50.8</v>
      </c>
      <c r="G199">
        <v>100</v>
      </c>
    </row>
    <row r="200" spans="1:7" x14ac:dyDescent="0.75">
      <c r="A200" s="1">
        <v>16</v>
      </c>
      <c r="B200">
        <v>20</v>
      </c>
      <c r="C200">
        <v>0.2</v>
      </c>
      <c r="D200">
        <v>37.700000000000003</v>
      </c>
      <c r="E200">
        <v>32.9</v>
      </c>
      <c r="F200">
        <v>51.2</v>
      </c>
      <c r="G200">
        <v>100</v>
      </c>
    </row>
    <row r="201" spans="1:7" x14ac:dyDescent="0.75">
      <c r="A201" s="1">
        <v>17</v>
      </c>
      <c r="B201">
        <v>20</v>
      </c>
      <c r="C201">
        <v>0.45</v>
      </c>
      <c r="D201">
        <v>45.1</v>
      </c>
      <c r="E201">
        <v>39.299999999999997</v>
      </c>
      <c r="F201">
        <v>56.1</v>
      </c>
      <c r="G201">
        <v>100</v>
      </c>
    </row>
    <row r="202" spans="1:7" x14ac:dyDescent="0.75">
      <c r="A202" s="1">
        <v>18</v>
      </c>
      <c r="B202">
        <v>20</v>
      </c>
      <c r="C202">
        <v>0.65</v>
      </c>
      <c r="D202">
        <v>54.8</v>
      </c>
      <c r="E202">
        <v>51.8</v>
      </c>
      <c r="F202">
        <v>64.8</v>
      </c>
      <c r="G202">
        <v>100</v>
      </c>
    </row>
    <row r="203" spans="1:7" x14ac:dyDescent="0.75">
      <c r="A203" s="1">
        <v>19</v>
      </c>
      <c r="B203">
        <v>20</v>
      </c>
      <c r="C203">
        <v>0.85</v>
      </c>
      <c r="D203">
        <v>59.7</v>
      </c>
      <c r="E203">
        <v>59.5</v>
      </c>
      <c r="F203">
        <v>74.2</v>
      </c>
      <c r="G203">
        <v>100</v>
      </c>
    </row>
    <row r="204" spans="1:7" x14ac:dyDescent="0.75">
      <c r="A204" s="1">
        <v>20</v>
      </c>
      <c r="B204">
        <v>50</v>
      </c>
      <c r="C204">
        <v>0</v>
      </c>
      <c r="D204">
        <v>28.2</v>
      </c>
      <c r="E204">
        <v>26.1</v>
      </c>
      <c r="F204">
        <v>48</v>
      </c>
      <c r="G204">
        <v>100</v>
      </c>
    </row>
    <row r="205" spans="1:7" x14ac:dyDescent="0.75">
      <c r="A205" s="1">
        <v>21</v>
      </c>
      <c r="B205">
        <v>50</v>
      </c>
      <c r="C205">
        <v>0.2</v>
      </c>
      <c r="D205">
        <v>34.6</v>
      </c>
      <c r="E205">
        <v>33.200000000000003</v>
      </c>
      <c r="F205">
        <v>51.6</v>
      </c>
      <c r="G205">
        <v>100</v>
      </c>
    </row>
    <row r="206" spans="1:7" x14ac:dyDescent="0.75">
      <c r="A206" s="1">
        <v>22</v>
      </c>
      <c r="B206">
        <v>50</v>
      </c>
      <c r="C206">
        <v>0.45</v>
      </c>
      <c r="D206">
        <v>43.4</v>
      </c>
      <c r="E206">
        <v>40.299999999999997</v>
      </c>
      <c r="F206">
        <v>56.3</v>
      </c>
      <c r="G206">
        <v>100</v>
      </c>
    </row>
    <row r="207" spans="1:7" x14ac:dyDescent="0.75">
      <c r="A207" s="1">
        <v>23</v>
      </c>
      <c r="B207">
        <v>50</v>
      </c>
      <c r="C207">
        <v>0.65</v>
      </c>
      <c r="D207">
        <v>52.8</v>
      </c>
      <c r="E207">
        <v>51</v>
      </c>
      <c r="F207">
        <v>66.2</v>
      </c>
      <c r="G207">
        <v>100</v>
      </c>
    </row>
    <row r="208" spans="1:7" x14ac:dyDescent="0.75">
      <c r="A208" s="1">
        <v>24</v>
      </c>
      <c r="B208">
        <v>50</v>
      </c>
      <c r="C208">
        <v>0.85</v>
      </c>
      <c r="D208">
        <v>54.4</v>
      </c>
      <c r="E208">
        <v>57.2</v>
      </c>
      <c r="F208">
        <v>74.2</v>
      </c>
      <c r="G208">
        <v>100</v>
      </c>
    </row>
    <row r="209" spans="1:7" x14ac:dyDescent="0.75">
      <c r="A209" s="1">
        <v>25</v>
      </c>
      <c r="B209">
        <v>100</v>
      </c>
      <c r="C209">
        <v>0</v>
      </c>
      <c r="D209">
        <v>27.3</v>
      </c>
      <c r="E209">
        <v>25.5</v>
      </c>
      <c r="F209">
        <v>51.6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34.6</v>
      </c>
      <c r="E210">
        <v>31.4</v>
      </c>
      <c r="F210">
        <v>52.3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43.5</v>
      </c>
      <c r="E211">
        <v>38.4</v>
      </c>
      <c r="F211">
        <v>52.8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53.9</v>
      </c>
      <c r="E212">
        <v>49.9</v>
      </c>
      <c r="F212">
        <v>57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54.72</v>
      </c>
      <c r="E213">
        <v>61.9</v>
      </c>
      <c r="F213">
        <v>59.5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87.1</v>
      </c>
      <c r="E220">
        <v>100</v>
      </c>
      <c r="F220">
        <v>96.4</v>
      </c>
      <c r="G220">
        <v>100</v>
      </c>
    </row>
    <row r="221" spans="1:7" x14ac:dyDescent="0.75">
      <c r="A221" s="1">
        <v>1</v>
      </c>
      <c r="B221">
        <v>0</v>
      </c>
      <c r="C221">
        <v>0.2</v>
      </c>
      <c r="D221">
        <v>84.3</v>
      </c>
      <c r="E221">
        <v>100</v>
      </c>
      <c r="F221">
        <v>96.9</v>
      </c>
      <c r="G221">
        <v>100</v>
      </c>
    </row>
    <row r="222" spans="1:7" x14ac:dyDescent="0.75">
      <c r="A222" s="1">
        <v>2</v>
      </c>
      <c r="B222">
        <v>0</v>
      </c>
      <c r="C222">
        <v>0.45</v>
      </c>
      <c r="D222">
        <v>73.7</v>
      </c>
      <c r="E222">
        <v>100</v>
      </c>
      <c r="F222">
        <v>96.5</v>
      </c>
      <c r="G222">
        <v>100</v>
      </c>
    </row>
    <row r="223" spans="1:7" x14ac:dyDescent="0.75">
      <c r="A223" s="1">
        <v>3</v>
      </c>
      <c r="B223">
        <v>0</v>
      </c>
      <c r="C223">
        <v>0.65</v>
      </c>
      <c r="D223">
        <v>89.3</v>
      </c>
      <c r="E223">
        <v>100</v>
      </c>
      <c r="F223">
        <v>96.2</v>
      </c>
      <c r="G223">
        <v>100</v>
      </c>
    </row>
    <row r="224" spans="1:7" x14ac:dyDescent="0.75">
      <c r="A224" s="1">
        <v>4</v>
      </c>
      <c r="B224">
        <v>0</v>
      </c>
      <c r="C224">
        <v>0.85</v>
      </c>
      <c r="D224">
        <v>88.4</v>
      </c>
      <c r="E224">
        <v>100</v>
      </c>
      <c r="F224">
        <v>96.7</v>
      </c>
      <c r="G224">
        <v>100</v>
      </c>
    </row>
    <row r="225" spans="1:7" x14ac:dyDescent="0.75">
      <c r="A225" s="1">
        <v>5</v>
      </c>
      <c r="B225">
        <v>5</v>
      </c>
      <c r="C225">
        <v>0</v>
      </c>
      <c r="D225">
        <v>97.4</v>
      </c>
      <c r="E225">
        <v>81.7</v>
      </c>
      <c r="F225">
        <v>99.1</v>
      </c>
      <c r="G225">
        <v>100</v>
      </c>
    </row>
    <row r="226" spans="1:7" x14ac:dyDescent="0.75">
      <c r="A226" s="1">
        <v>6</v>
      </c>
      <c r="B226">
        <v>5</v>
      </c>
      <c r="C226">
        <v>0.2</v>
      </c>
      <c r="D226">
        <v>97</v>
      </c>
      <c r="E226">
        <v>80.900000000000006</v>
      </c>
      <c r="F226">
        <v>99.1</v>
      </c>
      <c r="G226">
        <v>100</v>
      </c>
    </row>
    <row r="227" spans="1:7" x14ac:dyDescent="0.75">
      <c r="A227" s="1">
        <v>7</v>
      </c>
      <c r="B227">
        <v>5</v>
      </c>
      <c r="C227">
        <v>0.45</v>
      </c>
      <c r="D227">
        <v>96.27</v>
      </c>
      <c r="E227">
        <v>82.5</v>
      </c>
      <c r="F227">
        <v>98.4</v>
      </c>
      <c r="G227">
        <v>100</v>
      </c>
    </row>
    <row r="228" spans="1:7" x14ac:dyDescent="0.75">
      <c r="A228" s="1">
        <v>8</v>
      </c>
      <c r="B228">
        <v>5</v>
      </c>
      <c r="C228">
        <v>0.65</v>
      </c>
      <c r="D228">
        <v>97.1</v>
      </c>
      <c r="E228">
        <v>79.599999999999994</v>
      </c>
      <c r="F228">
        <v>99.4</v>
      </c>
      <c r="G228">
        <v>100</v>
      </c>
    </row>
    <row r="229" spans="1:7" x14ac:dyDescent="0.75">
      <c r="A229" s="1">
        <v>9</v>
      </c>
      <c r="B229">
        <v>5</v>
      </c>
      <c r="C229">
        <v>0.85</v>
      </c>
      <c r="D229">
        <v>98.2</v>
      </c>
      <c r="E229">
        <v>78.900000000000006</v>
      </c>
      <c r="F229">
        <v>97.9</v>
      </c>
      <c r="G229">
        <v>100</v>
      </c>
    </row>
    <row r="230" spans="1:7" x14ac:dyDescent="0.75">
      <c r="A230" s="1">
        <v>10</v>
      </c>
      <c r="B230">
        <v>10</v>
      </c>
      <c r="C230">
        <v>0</v>
      </c>
      <c r="D230">
        <v>96.3</v>
      </c>
      <c r="E230">
        <v>91</v>
      </c>
      <c r="F230">
        <v>94.9</v>
      </c>
      <c r="G230">
        <v>100</v>
      </c>
    </row>
    <row r="231" spans="1:7" x14ac:dyDescent="0.75">
      <c r="A231" s="1">
        <v>11</v>
      </c>
      <c r="B231">
        <v>10</v>
      </c>
      <c r="C231">
        <v>0.2</v>
      </c>
      <c r="D231">
        <v>97.1</v>
      </c>
      <c r="E231">
        <v>89.8</v>
      </c>
      <c r="F231">
        <v>96.4</v>
      </c>
      <c r="G231">
        <v>100</v>
      </c>
    </row>
    <row r="232" spans="1:7" x14ac:dyDescent="0.75">
      <c r="A232" s="1">
        <v>12</v>
      </c>
      <c r="B232">
        <v>10</v>
      </c>
      <c r="C232">
        <v>0.45</v>
      </c>
      <c r="D232">
        <v>97.3</v>
      </c>
      <c r="E232">
        <v>88.2</v>
      </c>
      <c r="F232">
        <v>93.9</v>
      </c>
      <c r="G232">
        <v>100</v>
      </c>
    </row>
    <row r="233" spans="1:7" x14ac:dyDescent="0.75">
      <c r="A233" s="1">
        <v>13</v>
      </c>
      <c r="B233">
        <v>10</v>
      </c>
      <c r="C233">
        <v>0.65</v>
      </c>
      <c r="D233">
        <v>96.9</v>
      </c>
      <c r="E233">
        <v>87.5</v>
      </c>
      <c r="F233">
        <v>96.4</v>
      </c>
      <c r="G233">
        <v>100</v>
      </c>
    </row>
    <row r="234" spans="1:7" x14ac:dyDescent="0.75">
      <c r="A234" s="1">
        <v>14</v>
      </c>
      <c r="B234">
        <v>10</v>
      </c>
      <c r="C234">
        <v>0.85</v>
      </c>
      <c r="D234">
        <v>97.9</v>
      </c>
      <c r="E234">
        <v>82.2</v>
      </c>
      <c r="F234">
        <v>95.2</v>
      </c>
      <c r="G234">
        <v>100</v>
      </c>
    </row>
    <row r="235" spans="1:7" x14ac:dyDescent="0.75">
      <c r="A235" s="1">
        <v>15</v>
      </c>
      <c r="B235">
        <v>20</v>
      </c>
      <c r="C235">
        <v>0</v>
      </c>
      <c r="D235">
        <v>99.3</v>
      </c>
      <c r="E235">
        <v>97.5</v>
      </c>
      <c r="F235">
        <v>100</v>
      </c>
      <c r="G235">
        <v>100</v>
      </c>
    </row>
    <row r="236" spans="1:7" x14ac:dyDescent="0.75">
      <c r="A236" s="1">
        <v>16</v>
      </c>
      <c r="B236">
        <v>20</v>
      </c>
      <c r="C236">
        <v>0.2</v>
      </c>
      <c r="D236">
        <v>99.5</v>
      </c>
      <c r="E236">
        <v>99.2</v>
      </c>
      <c r="F236">
        <v>100</v>
      </c>
      <c r="G236">
        <v>100</v>
      </c>
    </row>
    <row r="237" spans="1:7" x14ac:dyDescent="0.75">
      <c r="A237" s="1">
        <v>17</v>
      </c>
      <c r="B237">
        <v>20</v>
      </c>
      <c r="C237">
        <v>0.45</v>
      </c>
      <c r="D237">
        <v>99.3</v>
      </c>
      <c r="E237">
        <v>97.9</v>
      </c>
      <c r="F237">
        <v>100</v>
      </c>
      <c r="G237">
        <v>100</v>
      </c>
    </row>
    <row r="238" spans="1:7" x14ac:dyDescent="0.75">
      <c r="A238" s="1">
        <v>18</v>
      </c>
      <c r="B238">
        <v>20</v>
      </c>
      <c r="C238">
        <v>0.65</v>
      </c>
      <c r="D238">
        <v>99.2</v>
      </c>
      <c r="E238">
        <v>97.8</v>
      </c>
      <c r="F238">
        <v>100</v>
      </c>
      <c r="G238">
        <v>100</v>
      </c>
    </row>
    <row r="239" spans="1:7" x14ac:dyDescent="0.75">
      <c r="A239" s="1">
        <v>19</v>
      </c>
      <c r="B239">
        <v>20</v>
      </c>
      <c r="C239">
        <v>0.85</v>
      </c>
      <c r="D239">
        <v>99.3</v>
      </c>
      <c r="E239">
        <v>97.9</v>
      </c>
      <c r="F239">
        <v>100</v>
      </c>
      <c r="G239">
        <v>100</v>
      </c>
    </row>
    <row r="240" spans="1:7" x14ac:dyDescent="0.75">
      <c r="A240" s="1">
        <v>20</v>
      </c>
      <c r="B240">
        <v>50</v>
      </c>
      <c r="C240">
        <v>0</v>
      </c>
      <c r="D240">
        <v>100</v>
      </c>
      <c r="E240">
        <v>100</v>
      </c>
      <c r="F240">
        <v>100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100</v>
      </c>
      <c r="E241">
        <v>100</v>
      </c>
      <c r="F241">
        <v>100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100</v>
      </c>
      <c r="E242">
        <v>100</v>
      </c>
      <c r="F242">
        <v>100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100</v>
      </c>
      <c r="E243">
        <v>100</v>
      </c>
      <c r="F243">
        <v>100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100</v>
      </c>
      <c r="E244">
        <v>100</v>
      </c>
      <c r="F244">
        <v>100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5B3A7-B2B0-4337-AC7D-73AA0634C4B5}">
  <dimension ref="A1:AL249"/>
  <sheetViews>
    <sheetView zoomScale="77" workbookViewId="0">
      <selection activeCell="H1" sqref="H1:AN1048576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1">
        <v>0</v>
      </c>
      <c r="B1" t="s">
        <v>0</v>
      </c>
    </row>
    <row r="2" spans="1:38" x14ac:dyDescent="0.75">
      <c r="AI2" s="9" t="s">
        <v>39</v>
      </c>
    </row>
    <row r="3" spans="1:3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9" t="s">
        <v>40</v>
      </c>
      <c r="AJ3" s="9" t="s">
        <v>41</v>
      </c>
      <c r="AK3" s="9" t="s">
        <v>42</v>
      </c>
      <c r="AL3" s="9" t="s">
        <v>43</v>
      </c>
    </row>
    <row r="4" spans="1:38" x14ac:dyDescent="0.75">
      <c r="A4" s="1">
        <v>0</v>
      </c>
      <c r="B4">
        <v>2</v>
      </c>
      <c r="C4">
        <v>0</v>
      </c>
      <c r="D4">
        <v>0</v>
      </c>
      <c r="E4">
        <v>0</v>
      </c>
      <c r="F4">
        <v>47.02</v>
      </c>
      <c r="G4">
        <v>48</v>
      </c>
      <c r="I4">
        <f>_xlfn.STDEV.P(D4:G4)</f>
        <v>23.757526702079069</v>
      </c>
      <c r="J4">
        <v>2</v>
      </c>
      <c r="K4">
        <f>_xlfn.STDEV.P(D4:G8)</f>
        <v>24.37607298151201</v>
      </c>
      <c r="L4">
        <f>_xlfn.STDEV.P(D4:G4,D9:G9,D14:G14,D19:G19,D24:G24,D29:G29)</f>
        <v>16.634519825543155</v>
      </c>
      <c r="M4">
        <v>0</v>
      </c>
      <c r="N4" s="15">
        <f>AVERAGE(D4:G4)</f>
        <v>23.755000000000003</v>
      </c>
      <c r="P4" s="6">
        <f>_xlfn.STDEV.P(D4:D8)</f>
        <v>0</v>
      </c>
      <c r="Q4">
        <f>_xlfn.STDEV.P(D4,D9,D14,D19,D24,D29)</f>
        <v>18.389201314902188</v>
      </c>
      <c r="R4" s="6">
        <f>_xlfn.STDEV.P(E4:E8)</f>
        <v>0</v>
      </c>
      <c r="S4">
        <f>_xlfn.STDEV.P(E4,E9,E14,E19,E24,E29)</f>
        <v>23.120856685877563</v>
      </c>
      <c r="T4" s="6">
        <f>_xlfn.STDEV.P(F4:F8)</f>
        <v>1.9462024560666851</v>
      </c>
      <c r="U4">
        <f>_xlfn.STDEV.P(F4,F9,F14,F19,F24,F29)</f>
        <v>2.574285769339181</v>
      </c>
      <c r="V4" s="6">
        <f>_xlfn.STDEV.P(G4:G8)</f>
        <v>1.5059880477613361</v>
      </c>
      <c r="W4">
        <f>_xlfn.STDEV.P(G4,G9,G14,G19,G24,G29)</f>
        <v>1.7410884207555029</v>
      </c>
      <c r="AA4" t="s">
        <v>33</v>
      </c>
      <c r="AB4">
        <f>AVERAGE(P25,P61,P97,P169,P205)</f>
        <v>1.6337599999999999</v>
      </c>
      <c r="AC4">
        <f>AVERAGE(R25,R61,R97,R169,R205)</f>
        <v>2.6916685714285724</v>
      </c>
      <c r="AD4">
        <f>AVERAGE(T25,T61,T97,T169,T205)</f>
        <v>0.18001142857142857</v>
      </c>
      <c r="AE4">
        <f>AVERAGE(V25,V61,V97,V169,V205)</f>
        <v>8.1628399999999992</v>
      </c>
      <c r="AF4">
        <f>AVERAGE(AB4:AE4)</f>
        <v>3.1670699999999998</v>
      </c>
      <c r="AG4">
        <f>_xlfn.STDEV.P(AB4:AE4)</f>
        <v>3.0189933287617845</v>
      </c>
      <c r="AH4" t="s">
        <v>44</v>
      </c>
      <c r="AI4">
        <f>AVERAGE(K26,K62,K98,K134,K170,K206,K242)</f>
        <v>3.6858666666666666</v>
      </c>
      <c r="AJ4">
        <f>AVERAGE(K12,K48,K84,K120,K156,K192,K228)</f>
        <v>-2.9110562663106174</v>
      </c>
      <c r="AK4">
        <f>AVERAGE(K26,K62,K98,K170,K206)</f>
        <v>2.630594285714285</v>
      </c>
      <c r="AL4">
        <f>AVERAGE(K12,K48,K84,K156,K192)</f>
        <v>-3.1672489567273518</v>
      </c>
    </row>
    <row r="5" spans="1:38" x14ac:dyDescent="0.75">
      <c r="A5" s="1">
        <v>1</v>
      </c>
      <c r="B5">
        <v>2</v>
      </c>
      <c r="C5">
        <v>0.2</v>
      </c>
      <c r="D5">
        <v>0</v>
      </c>
      <c r="E5">
        <v>0</v>
      </c>
      <c r="F5">
        <v>51.89</v>
      </c>
      <c r="G5">
        <v>51.9</v>
      </c>
      <c r="I5">
        <f t="shared" ref="I5:I33" si="0">_xlfn.STDEV.P(D5:G5)</f>
        <v>25.94750024087099</v>
      </c>
      <c r="J5">
        <v>5</v>
      </c>
      <c r="K5">
        <f>_xlfn.STDEV.P(D9:G13)</f>
        <v>22.452536961332456</v>
      </c>
      <c r="L5">
        <f>_xlfn.STDEV.P(D5:G5,D10:G10,D15:G15,D20:G20,D25:G25,D30:G30)</f>
        <v>16.423335780520414</v>
      </c>
      <c r="M5">
        <v>0.2</v>
      </c>
      <c r="N5">
        <f t="shared" ref="N5:N33" si="1">AVERAGE(D5:G5)</f>
        <v>25.947499999999998</v>
      </c>
      <c r="P5" s="6">
        <f>_xlfn.STDEV.P(D9:D13)</f>
        <v>8.8190257965378347</v>
      </c>
      <c r="Q5">
        <f t="shared" ref="Q5:Q8" si="2">_xlfn.STDEV.P(D5,D10,D15,D20,D25,D30)</f>
        <v>18.415017120696771</v>
      </c>
      <c r="R5" s="6">
        <f>_xlfn.STDEV.P(E9:E13)</f>
        <v>0</v>
      </c>
      <c r="S5">
        <f t="shared" ref="S5:S8" si="3">_xlfn.STDEV.P(E5,E10,E15,E20,E25,E30)</f>
        <v>23.565946476501491</v>
      </c>
      <c r="T5" s="6">
        <f>_xlfn.STDEV.P(F9:F13)</f>
        <v>1.1271734560394857</v>
      </c>
      <c r="U5">
        <f t="shared" ref="U5:U8" si="4">_xlfn.STDEV.P(F5,F10,F15,F20,F25,F30)</f>
        <v>1.7469727785197133</v>
      </c>
      <c r="V5" s="6">
        <f>_xlfn.STDEV.P(G9:G13)</f>
        <v>0.88181630740194294</v>
      </c>
      <c r="W5">
        <f t="shared" ref="W5:W8" si="5">_xlfn.STDEV.P(G5,G10,G15,G20,G25,G30)</f>
        <v>1.6397831834998451</v>
      </c>
      <c r="AA5" t="s">
        <v>34</v>
      </c>
      <c r="AB5">
        <f>AVERAGE(Q25,Q61,Q97,Q169,Q205)</f>
        <v>-2.5503666666666662</v>
      </c>
      <c r="AC5">
        <f>AVERAGE(S25,S61,S97,S169,S205)</f>
        <v>-2.6477666666666666</v>
      </c>
      <c r="AD5">
        <f>AVERAGE(U25,U61,U97,U169,U205)</f>
        <v>0.32030000000000025</v>
      </c>
      <c r="AE5">
        <f>AVERAGE(W25,W61,W97,W169,W205)</f>
        <v>0.36070666666666673</v>
      </c>
      <c r="AH5" t="s">
        <v>29</v>
      </c>
      <c r="AI5">
        <f>_xlfn.STDEV.P(K26,K62,K98,K134,K170,K206,K242)</f>
        <v>2.0002025358186692</v>
      </c>
      <c r="AJ5">
        <f>_xlfn.STDEV.P(K12,K48,K84,K120,K156,K192,K228)</f>
        <v>1.2450742138521032</v>
      </c>
      <c r="AK5">
        <f>_xlfn.STDEV.P(K26,K62,K98,K170,K206)</f>
        <v>1.1768028140825706</v>
      </c>
      <c r="AL5">
        <f>_xlfn.STDEV.P(K12,K48,K84,K156,K192)</f>
        <v>1.0169726903708891</v>
      </c>
    </row>
    <row r="6" spans="1:38" x14ac:dyDescent="0.75">
      <c r="A6" s="1">
        <v>2</v>
      </c>
      <c r="B6">
        <v>2</v>
      </c>
      <c r="C6">
        <v>0.45</v>
      </c>
      <c r="D6">
        <v>0</v>
      </c>
      <c r="E6">
        <v>0</v>
      </c>
      <c r="F6">
        <v>47.53</v>
      </c>
      <c r="G6">
        <v>49</v>
      </c>
      <c r="I6">
        <f t="shared" si="0"/>
        <v>24.138095797929047</v>
      </c>
      <c r="J6">
        <v>10</v>
      </c>
      <c r="K6">
        <f>_xlfn.STDEV.P(D14:G18)</f>
        <v>4.7637271122514981</v>
      </c>
      <c r="L6">
        <f t="shared" ref="L6:L8" si="6">_xlfn.STDEV.P(D6:G6,D11:G11,D16:G16,D21:G21,D26:G26,D31:G31)</f>
        <v>17.033914205482031</v>
      </c>
      <c r="M6">
        <v>0.45</v>
      </c>
      <c r="N6">
        <f t="shared" si="1"/>
        <v>24.1325</v>
      </c>
      <c r="P6" s="6">
        <f>_xlfn.STDEV.P(D14:D18)</f>
        <v>1.1383742794002338</v>
      </c>
      <c r="Q6">
        <f t="shared" si="2"/>
        <v>19.754404361221994</v>
      </c>
      <c r="R6" s="6">
        <f>_xlfn.STDEV.P(E14:E18)</f>
        <v>7.9642014037817974</v>
      </c>
      <c r="S6">
        <f t="shared" si="3"/>
        <v>23.811422854028134</v>
      </c>
      <c r="T6" s="6">
        <f>_xlfn.STDEV.P(F14:F18)</f>
        <v>1.999829992774387</v>
      </c>
      <c r="U6">
        <f t="shared" si="4"/>
        <v>1.7474306535278836</v>
      </c>
      <c r="V6" s="6">
        <f>_xlfn.STDEV.P(G14:G18)</f>
        <v>1.5354478174135395</v>
      </c>
      <c r="W6">
        <f t="shared" si="5"/>
        <v>0.90077127445811034</v>
      </c>
      <c r="AI6" s="9" t="s">
        <v>45</v>
      </c>
    </row>
    <row r="7" spans="1:38" x14ac:dyDescent="0.75">
      <c r="A7" s="1">
        <v>3</v>
      </c>
      <c r="B7">
        <v>2</v>
      </c>
      <c r="C7">
        <v>0.65</v>
      </c>
      <c r="D7">
        <v>0</v>
      </c>
      <c r="E7">
        <v>0</v>
      </c>
      <c r="F7">
        <v>48.98</v>
      </c>
      <c r="G7">
        <v>48.3</v>
      </c>
      <c r="I7">
        <f t="shared" si="0"/>
        <v>24.321188293337968</v>
      </c>
      <c r="J7">
        <v>20</v>
      </c>
      <c r="K7">
        <f>_xlfn.STDEV.P(D19:G23)</f>
        <v>1.9298468203461123</v>
      </c>
      <c r="L7">
        <f t="shared" si="6"/>
        <v>17.151504610869175</v>
      </c>
      <c r="M7">
        <v>0.65</v>
      </c>
      <c r="N7">
        <f t="shared" si="1"/>
        <v>24.32</v>
      </c>
      <c r="P7" s="6">
        <f>_xlfn.STDEV.P(D19:D23)</f>
        <v>1.3893797177157881</v>
      </c>
      <c r="Q7">
        <f t="shared" si="2"/>
        <v>19.61719604213496</v>
      </c>
      <c r="R7" s="6">
        <f>_xlfn.STDEV.P(E19:E23)</f>
        <v>2.3000904330047538</v>
      </c>
      <c r="S7">
        <f t="shared" si="3"/>
        <v>25.02802429278028</v>
      </c>
      <c r="T7" s="6">
        <f>_xlfn.STDEV.P(F19:F23)</f>
        <v>1.4605615358484556</v>
      </c>
      <c r="U7">
        <f t="shared" si="4"/>
        <v>1.3317501016832463</v>
      </c>
      <c r="V7" s="6">
        <f>_xlfn.STDEV.P(G19:G23)</f>
        <v>1.6216041440499596</v>
      </c>
      <c r="W7">
        <f t="shared" si="5"/>
        <v>1.1728408057172803</v>
      </c>
      <c r="AA7" t="s">
        <v>46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9" t="s">
        <v>40</v>
      </c>
      <c r="AJ7" s="9" t="s">
        <v>41</v>
      </c>
      <c r="AK7" s="9" t="s">
        <v>42</v>
      </c>
      <c r="AL7" s="9" t="s">
        <v>43</v>
      </c>
    </row>
    <row r="8" spans="1:38" x14ac:dyDescent="0.75">
      <c r="A8" s="1">
        <v>4</v>
      </c>
      <c r="B8">
        <v>2</v>
      </c>
      <c r="C8">
        <v>0.85</v>
      </c>
      <c r="D8">
        <v>0</v>
      </c>
      <c r="E8">
        <v>0</v>
      </c>
      <c r="F8">
        <v>46.46</v>
      </c>
      <c r="G8">
        <v>47.8</v>
      </c>
      <c r="I8">
        <f t="shared" si="0"/>
        <v>23.569761878305012</v>
      </c>
      <c r="J8">
        <v>50</v>
      </c>
      <c r="K8">
        <f>_xlfn.STDEV.P(D25:G28)</f>
        <v>1.7450340254562378</v>
      </c>
      <c r="L8">
        <f t="shared" si="6"/>
        <v>17.746098705654536</v>
      </c>
      <c r="M8">
        <v>0.85</v>
      </c>
      <c r="N8">
        <f t="shared" si="1"/>
        <v>23.564999999999998</v>
      </c>
      <c r="P8" s="6">
        <f>_xlfn.STDEV.P(D24:D28)</f>
        <v>1.4233565962189529</v>
      </c>
      <c r="Q8">
        <f t="shared" si="2"/>
        <v>18.999432155257232</v>
      </c>
      <c r="R8" s="6">
        <f>_xlfn.STDEV.P(E24:E28)</f>
        <v>1.7233270148175597</v>
      </c>
      <c r="S8">
        <f t="shared" si="3"/>
        <v>26.491110458667706</v>
      </c>
      <c r="T8" s="6">
        <f>_xlfn.STDEV.P(F24:F28)</f>
        <v>2.6536887534147637</v>
      </c>
      <c r="U8">
        <f t="shared" si="4"/>
        <v>2.5806486049484194</v>
      </c>
      <c r="V8" s="6">
        <f>_xlfn.STDEV.P(G24:G28)</f>
        <v>1.0979981785048634</v>
      </c>
      <c r="W8">
        <f t="shared" si="5"/>
        <v>1.6152915113584516</v>
      </c>
      <c r="AH8" t="s">
        <v>44</v>
      </c>
      <c r="AI8">
        <f>AVERAGE(L26,L62,L98,L134,L170,L206,L242)</f>
        <v>-0.94678183229813617</v>
      </c>
      <c r="AJ8">
        <f>AVERAGE(L12,L48,L84,L120,L156,L192,L228)</f>
        <v>-0.22728317472550982</v>
      </c>
      <c r="AK8">
        <f>AVERAGE(L26,L62,L98,L170,L206)</f>
        <v>-1.1406822463768109</v>
      </c>
      <c r="AL8">
        <f>AVERAGE(L12,L48,L84,L156,L192)</f>
        <v>-0.38287982843780688</v>
      </c>
    </row>
    <row r="9" spans="1:38" x14ac:dyDescent="0.75">
      <c r="A9" s="1">
        <v>5</v>
      </c>
      <c r="B9">
        <v>5</v>
      </c>
      <c r="C9">
        <v>0</v>
      </c>
      <c r="D9">
        <v>44.96</v>
      </c>
      <c r="E9">
        <v>0</v>
      </c>
      <c r="F9">
        <v>52.55</v>
      </c>
      <c r="G9">
        <v>52.5</v>
      </c>
      <c r="I9">
        <f t="shared" si="0"/>
        <v>21.871237247810196</v>
      </c>
      <c r="J9">
        <v>100</v>
      </c>
      <c r="K9">
        <f>_xlfn.STDEV.P(D29:G33)</f>
        <v>1.6266206533792693</v>
      </c>
      <c r="L9">
        <f>AVERAGE((L8-L7), (L7-L6), (L6-L5), (L5-L4))</f>
        <v>0.27789472002784521</v>
      </c>
      <c r="N9">
        <f t="shared" si="1"/>
        <v>37.502499999999998</v>
      </c>
      <c r="P9" s="6">
        <f>_xlfn.STDEV.P(D29:D33)</f>
        <v>1.5463841696034022</v>
      </c>
      <c r="R9" s="6">
        <f>_xlfn.STDEV.P(E29:E33)</f>
        <v>1.3139345493592889</v>
      </c>
      <c r="T9" s="6">
        <f>_xlfn.STDEV.P(F29:F33)</f>
        <v>0.87315519811772402</v>
      </c>
      <c r="V9" s="6">
        <f>_xlfn.STDEV.P(G29:G33)</f>
        <v>1.7679366504487657</v>
      </c>
      <c r="AH9" t="s">
        <v>29</v>
      </c>
      <c r="AI9">
        <f>_xlfn.STDEV.P(L26,L62,L98,L134,L170,L206,L242)</f>
        <v>0.76161728182800104</v>
      </c>
      <c r="AJ9">
        <f>_xlfn.STDEV.P(L12,L48,L84,L120,L156,L192,L228)</f>
        <v>0.47028817180685217</v>
      </c>
      <c r="AK9">
        <f>_xlfn.STDEV.P(L26,L62,L98,L170,L206)</f>
        <v>0.81066373388544677</v>
      </c>
      <c r="AL9">
        <f>_xlfn.STDEV.P(L12,L48,L84,L156,L192)</f>
        <v>0.36909202403037961</v>
      </c>
    </row>
    <row r="10" spans="1:38" x14ac:dyDescent="0.75">
      <c r="A10" s="1">
        <v>6</v>
      </c>
      <c r="B10">
        <v>5</v>
      </c>
      <c r="C10">
        <v>0.2</v>
      </c>
      <c r="D10">
        <v>44</v>
      </c>
      <c r="E10">
        <v>0</v>
      </c>
      <c r="F10">
        <v>51.78</v>
      </c>
      <c r="G10">
        <v>50.1</v>
      </c>
      <c r="I10">
        <f t="shared" si="0"/>
        <v>21.254027853562256</v>
      </c>
      <c r="K10">
        <f>AVERAGE(K4:K9)</f>
        <v>9.482306425712931</v>
      </c>
      <c r="N10">
        <f t="shared" si="1"/>
        <v>36.47</v>
      </c>
      <c r="P10" s="6">
        <f>AVERAGE(P4:P9)</f>
        <v>2.3860867599127018</v>
      </c>
      <c r="Q10">
        <f>AVERAGE(Q4:Q8)</f>
        <v>19.035050198842629</v>
      </c>
      <c r="R10" s="6">
        <f>AVERAGE(R4:R9)</f>
        <v>2.2169255668272334</v>
      </c>
      <c r="S10">
        <f>AVERAGE(S4:S8)</f>
        <v>24.403472153571037</v>
      </c>
      <c r="T10" s="6">
        <f>AVERAGE(T4:T9)</f>
        <v>1.6767685653769169</v>
      </c>
      <c r="U10">
        <f>AVERAGE(U4:U8)</f>
        <v>1.9962175816036889</v>
      </c>
      <c r="V10" s="6">
        <f>AVERAGE(V4:V9)</f>
        <v>1.4017985242634012</v>
      </c>
      <c r="W10">
        <f>AVERAGE(W4:W8)</f>
        <v>1.4139550391578379</v>
      </c>
    </row>
    <row r="11" spans="1:38" x14ac:dyDescent="0.75">
      <c r="A11" s="1">
        <v>7</v>
      </c>
      <c r="B11">
        <v>5</v>
      </c>
      <c r="C11">
        <v>0.45</v>
      </c>
      <c r="D11">
        <v>60</v>
      </c>
      <c r="E11">
        <v>0</v>
      </c>
      <c r="F11">
        <v>53.47</v>
      </c>
      <c r="G11">
        <v>51.9</v>
      </c>
      <c r="I11">
        <f t="shared" si="0"/>
        <v>24.061596346668278</v>
      </c>
      <c r="N11">
        <f t="shared" si="1"/>
        <v>41.342500000000001</v>
      </c>
      <c r="P11" s="6">
        <f>_xlfn.STDEV.P(P4:P9)</f>
        <v>2.9228489482300097</v>
      </c>
      <c r="Q11">
        <f>_xlfn.STDEV.P(Q4:Q8)</f>
        <v>0.57605462201184532</v>
      </c>
      <c r="R11" s="6">
        <f>_xlfn.STDEV.P(R4:R9)</f>
        <v>2.7057545523965043</v>
      </c>
      <c r="S11">
        <f>_xlfn.STDEV.P(S4:S8)</f>
        <v>1.2202764554234689</v>
      </c>
      <c r="T11" s="6">
        <f>_xlfn.STDEV.P(T4:T9)</f>
        <v>0.59524939716937408</v>
      </c>
      <c r="U11">
        <f>_xlfn.STDEV.P(U4:U8)</f>
        <v>0.49824840993969088</v>
      </c>
      <c r="V11" s="6">
        <f>_xlfn.STDEV.P(V4:V9)</f>
        <v>0.30923706769987447</v>
      </c>
      <c r="W11">
        <f>_xlfn.STDEV.P(W4:W8)</f>
        <v>0.32250414728796289</v>
      </c>
    </row>
    <row r="12" spans="1:38" x14ac:dyDescent="0.75">
      <c r="A12" s="1">
        <v>8</v>
      </c>
      <c r="B12">
        <v>5</v>
      </c>
      <c r="C12">
        <v>0.65</v>
      </c>
      <c r="D12">
        <v>57.89</v>
      </c>
      <c r="E12">
        <v>0</v>
      </c>
      <c r="F12">
        <v>50.07</v>
      </c>
      <c r="G12">
        <v>51.1</v>
      </c>
      <c r="I12">
        <f t="shared" si="0"/>
        <v>23.154082253460189</v>
      </c>
      <c r="K12" cm="1">
        <f t="array" ref="K12">INDEX(LINEST(K4:K9),1)</f>
        <v>-5.1058185925770774</v>
      </c>
      <c r="L12" cm="1">
        <f t="array" ref="L12">INDEX(LINEST(L4:L8),1)</f>
        <v>0.29513265905715219</v>
      </c>
      <c r="N12">
        <f t="shared" si="1"/>
        <v>39.765000000000001</v>
      </c>
      <c r="P12" s="6"/>
      <c r="R12" s="6"/>
      <c r="T12" s="6"/>
      <c r="V12" s="6"/>
    </row>
    <row r="13" spans="1:38" x14ac:dyDescent="0.75">
      <c r="A13" s="1">
        <v>9</v>
      </c>
      <c r="B13">
        <v>5</v>
      </c>
      <c r="C13">
        <v>0.85</v>
      </c>
      <c r="D13">
        <v>36.840000000000003</v>
      </c>
      <c r="E13">
        <v>0</v>
      </c>
      <c r="F13">
        <v>51.58</v>
      </c>
      <c r="G13">
        <v>52.3</v>
      </c>
      <c r="I13">
        <f t="shared" si="0"/>
        <v>21.227590536846144</v>
      </c>
      <c r="N13">
        <f t="shared" si="1"/>
        <v>35.18</v>
      </c>
      <c r="P13" s="6"/>
      <c r="R13" s="6"/>
      <c r="T13" s="6"/>
      <c r="V13" s="6"/>
      <c r="AA13" s="1" t="s">
        <v>1</v>
      </c>
      <c r="AB13" s="1" t="s">
        <v>2</v>
      </c>
      <c r="AC13" s="1" t="s">
        <v>21</v>
      </c>
      <c r="AD13" s="1" t="s">
        <v>22</v>
      </c>
      <c r="AE13" s="1" t="s">
        <v>23</v>
      </c>
      <c r="AF13" s="1" t="s">
        <v>24</v>
      </c>
    </row>
    <row r="14" spans="1:38" x14ac:dyDescent="0.75">
      <c r="A14" s="1">
        <v>10</v>
      </c>
      <c r="B14">
        <v>10</v>
      </c>
      <c r="C14">
        <v>0</v>
      </c>
      <c r="D14">
        <v>52.79</v>
      </c>
      <c r="E14">
        <v>48.63</v>
      </c>
      <c r="F14">
        <v>53.2</v>
      </c>
      <c r="G14">
        <v>52.2</v>
      </c>
      <c r="I14">
        <f t="shared" si="0"/>
        <v>1.8105869214152628</v>
      </c>
      <c r="N14">
        <f t="shared" si="1"/>
        <v>51.704999999999998</v>
      </c>
      <c r="P14" s="6"/>
      <c r="R14" s="6"/>
      <c r="T14" s="6"/>
      <c r="V14" s="6"/>
      <c r="Z14" s="1">
        <v>0</v>
      </c>
      <c r="AA14">
        <v>2</v>
      </c>
      <c r="AB14">
        <v>0</v>
      </c>
      <c r="AC14">
        <f>AVERAGE(D4,D40,D76,D112,D148,D184,D220)</f>
        <v>34.131428571428572</v>
      </c>
      <c r="AD14">
        <f t="shared" ref="AD14:AF29" si="8">AVERAGE(E4,E40,E76,E112,E148,E184,E220)</f>
        <v>31.61428571428571</v>
      </c>
      <c r="AE14">
        <f t="shared" si="8"/>
        <v>41.367142857142859</v>
      </c>
      <c r="AF14">
        <f t="shared" si="8"/>
        <v>6.8571428571428568</v>
      </c>
    </row>
    <row r="15" spans="1:38" x14ac:dyDescent="0.75">
      <c r="A15" s="1">
        <v>11</v>
      </c>
      <c r="B15">
        <v>10</v>
      </c>
      <c r="C15">
        <v>0.2</v>
      </c>
      <c r="D15">
        <v>52.52</v>
      </c>
      <c r="E15">
        <v>48.53</v>
      </c>
      <c r="F15">
        <v>49.25</v>
      </c>
      <c r="G15">
        <v>48.1</v>
      </c>
      <c r="I15">
        <f t="shared" si="0"/>
        <v>1.7352089211388935</v>
      </c>
      <c r="J15" s="2"/>
      <c r="K15" t="s">
        <v>26</v>
      </c>
      <c r="L15" t="s">
        <v>27</v>
      </c>
      <c r="N15">
        <f t="shared" si="1"/>
        <v>49.6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1">
        <v>1</v>
      </c>
      <c r="AA15">
        <v>2</v>
      </c>
      <c r="AB15">
        <v>0.2</v>
      </c>
      <c r="AC15">
        <f t="shared" ref="AC15:AF30" si="9">AVERAGE(D5,D41,D77,D113,D149,D185,D221)</f>
        <v>35.529999999999994</v>
      </c>
      <c r="AD15">
        <f t="shared" si="8"/>
        <v>27.228571428571424</v>
      </c>
      <c r="AE15">
        <f t="shared" si="8"/>
        <v>44.072857142857139</v>
      </c>
      <c r="AF15">
        <f t="shared" si="8"/>
        <v>7.4142857142857137</v>
      </c>
    </row>
    <row r="16" spans="1:38" x14ac:dyDescent="0.75">
      <c r="A16" s="1">
        <v>12</v>
      </c>
      <c r="B16">
        <v>10</v>
      </c>
      <c r="C16">
        <v>0.45</v>
      </c>
      <c r="D16">
        <v>50.59</v>
      </c>
      <c r="E16">
        <v>56.52</v>
      </c>
      <c r="F16">
        <v>49.86</v>
      </c>
      <c r="G16">
        <v>51.2</v>
      </c>
      <c r="I16">
        <f t="shared" si="0"/>
        <v>2.6282539356005925</v>
      </c>
      <c r="J16">
        <v>2</v>
      </c>
      <c r="K16">
        <f>AVERAGE(D4:G8)</f>
        <v>24.344000000000001</v>
      </c>
      <c r="L16">
        <f>AVERAGE(D4:G4,D9:G9,D14:G14,D19:G19,D24:G24,D29:G29)</f>
        <v>43.632083333333334</v>
      </c>
      <c r="M16">
        <v>0</v>
      </c>
      <c r="N16">
        <f t="shared" si="1"/>
        <v>52.042500000000004</v>
      </c>
      <c r="P16" s="6">
        <f>AVERAGE(D4:D8)</f>
        <v>0</v>
      </c>
      <c r="Q16">
        <f>AVERAGE(D4,D9,D14,D19,D24,D29)</f>
        <v>40.714999999999996</v>
      </c>
      <c r="R16" s="6">
        <f>AVERAGE(E4:E8)</f>
        <v>0</v>
      </c>
      <c r="S16">
        <f>AVERAGE(E4,E9,E14,E19,E24,E29)</f>
        <v>32.688333333333333</v>
      </c>
      <c r="T16" s="6">
        <f>AVERAGE(F4:F8)</f>
        <v>48.375999999999998</v>
      </c>
      <c r="U16">
        <f>AVERAGE(F4,F9,F14,F19,F24,F29)</f>
        <v>50.341666666666661</v>
      </c>
      <c r="V16" s="6">
        <f>AVERAGE(G4:G8)</f>
        <v>49</v>
      </c>
      <c r="W16">
        <f>AVERAGE(G4,G9,G14,G19,G24,G29)</f>
        <v>50.783333333333331</v>
      </c>
      <c r="Z16" s="1">
        <v>2</v>
      </c>
      <c r="AA16">
        <v>2</v>
      </c>
      <c r="AB16">
        <v>0.45</v>
      </c>
      <c r="AC16">
        <f t="shared" si="9"/>
        <v>35.711428571428577</v>
      </c>
      <c r="AD16">
        <f t="shared" si="8"/>
        <v>27.714285714285715</v>
      </c>
      <c r="AE16">
        <f t="shared" si="8"/>
        <v>40.002857142857138</v>
      </c>
      <c r="AF16">
        <f t="shared" si="8"/>
        <v>7</v>
      </c>
    </row>
    <row r="17" spans="1:32" x14ac:dyDescent="0.75">
      <c r="A17" s="1">
        <v>13</v>
      </c>
      <c r="B17">
        <v>10</v>
      </c>
      <c r="C17">
        <v>0.65</v>
      </c>
      <c r="D17">
        <v>49.8</v>
      </c>
      <c r="E17">
        <v>58.21</v>
      </c>
      <c r="F17">
        <v>50.73</v>
      </c>
      <c r="G17">
        <v>51.7</v>
      </c>
      <c r="I17">
        <f t="shared" si="0"/>
        <v>3.3022189509479847</v>
      </c>
      <c r="J17">
        <v>5</v>
      </c>
      <c r="K17">
        <f>AVERAGE(D9:G13)</f>
        <v>38.052000000000007</v>
      </c>
      <c r="L17">
        <f t="shared" ref="L17:L20" si="10">AVERAGE(D5:G5,D10:G10,D15:G15,D20:G20,D25:G25,D30:G30)</f>
        <v>43.135416666666664</v>
      </c>
      <c r="M17">
        <v>0.2</v>
      </c>
      <c r="N17">
        <f t="shared" si="1"/>
        <v>52.61</v>
      </c>
      <c r="P17" s="6">
        <f>AVERAGE(D9:D13)</f>
        <v>48.738000000000007</v>
      </c>
      <c r="Q17">
        <f t="shared" ref="Q17:Q20" si="11">AVERAGE(D5,D10,D15,D20,D25,D30)</f>
        <v>40.713333333333338</v>
      </c>
      <c r="R17" s="6">
        <f>AVERAGE(E9:E13)</f>
        <v>0</v>
      </c>
      <c r="S17">
        <f t="shared" ref="S17:S20" si="12">AVERAGE(E5,E10,E15,E20,E25,E30)</f>
        <v>33.28</v>
      </c>
      <c r="T17" s="6">
        <f>AVERAGE(F9:F13)</f>
        <v>51.89</v>
      </c>
      <c r="U17">
        <f t="shared" ref="U17:U20" si="13">AVERAGE(F5,F10,F15,F20,F25,F30)</f>
        <v>49.681666666666672</v>
      </c>
      <c r="V17" s="6">
        <f>AVERAGE(G9:G13)</f>
        <v>51.58</v>
      </c>
      <c r="W17">
        <f t="shared" ref="W17:W20" si="14">AVERAGE(G5,G10,G15,G20,G25,G30)</f>
        <v>48.866666666666667</v>
      </c>
      <c r="Z17" s="1">
        <v>3</v>
      </c>
      <c r="AA17">
        <v>2</v>
      </c>
      <c r="AB17">
        <v>0.65</v>
      </c>
      <c r="AC17">
        <f t="shared" si="9"/>
        <v>35.844285714285718</v>
      </c>
      <c r="AD17">
        <f t="shared" si="8"/>
        <v>26.914285714285715</v>
      </c>
      <c r="AE17">
        <f t="shared" si="8"/>
        <v>40.052857142857142</v>
      </c>
      <c r="AF17">
        <f t="shared" si="8"/>
        <v>6.8999999999999995</v>
      </c>
    </row>
    <row r="18" spans="1:32" x14ac:dyDescent="0.75">
      <c r="A18" s="1">
        <v>14</v>
      </c>
      <c r="B18">
        <v>10</v>
      </c>
      <c r="C18">
        <v>0.85</v>
      </c>
      <c r="D18">
        <v>51.11</v>
      </c>
      <c r="E18">
        <v>70.239999999999995</v>
      </c>
      <c r="F18">
        <v>54.46</v>
      </c>
      <c r="G18">
        <v>52.2</v>
      </c>
      <c r="I18">
        <f t="shared" si="0"/>
        <v>7.737591275713652</v>
      </c>
      <c r="J18">
        <v>10</v>
      </c>
      <c r="K18">
        <f>AVERAGE(D14:G18)</f>
        <v>52.592000000000006</v>
      </c>
      <c r="L18">
        <f t="shared" si="10"/>
        <v>44.507916666666659</v>
      </c>
      <c r="M18">
        <v>0.45</v>
      </c>
      <c r="N18">
        <f t="shared" si="1"/>
        <v>57.002499999999998</v>
      </c>
      <c r="P18" s="6">
        <f>AVERAGE(D14:D18)</f>
        <v>51.362000000000002</v>
      </c>
      <c r="Q18">
        <f t="shared" si="11"/>
        <v>43.425000000000004</v>
      </c>
      <c r="R18" s="6">
        <f>AVERAGE(E14:E18)</f>
        <v>56.426000000000002</v>
      </c>
      <c r="S18">
        <f t="shared" si="12"/>
        <v>33.384999999999998</v>
      </c>
      <c r="T18" s="6">
        <f>AVERAGE(F14:F18)</f>
        <v>51.5</v>
      </c>
      <c r="U18">
        <f t="shared" si="13"/>
        <v>50.338333333333331</v>
      </c>
      <c r="V18" s="6">
        <f>AVERAGE(G14:G18)</f>
        <v>51.08</v>
      </c>
      <c r="W18">
        <f t="shared" si="14"/>
        <v>50.883333333333333</v>
      </c>
      <c r="Z18" s="1">
        <v>4</v>
      </c>
      <c r="AA18">
        <v>2</v>
      </c>
      <c r="AB18">
        <v>0.85</v>
      </c>
      <c r="AC18">
        <f t="shared" si="9"/>
        <v>31.737142857142857</v>
      </c>
      <c r="AD18">
        <f t="shared" si="8"/>
        <v>25.914285714285711</v>
      </c>
      <c r="AE18">
        <f t="shared" si="8"/>
        <v>40.928571428571431</v>
      </c>
      <c r="AF18">
        <f t="shared" si="8"/>
        <v>6.8285714285714283</v>
      </c>
    </row>
    <row r="19" spans="1:32" x14ac:dyDescent="0.75">
      <c r="A19" s="1">
        <v>15</v>
      </c>
      <c r="B19">
        <v>20</v>
      </c>
      <c r="C19">
        <v>0</v>
      </c>
      <c r="D19">
        <v>47.76</v>
      </c>
      <c r="E19">
        <v>50</v>
      </c>
      <c r="F19">
        <v>51.14</v>
      </c>
      <c r="G19">
        <v>52.5</v>
      </c>
      <c r="I19">
        <f t="shared" si="0"/>
        <v>1.7376133056580809</v>
      </c>
      <c r="J19">
        <v>20</v>
      </c>
      <c r="K19">
        <f>AVERAGE(D19:G23)</f>
        <v>49.697500000000005</v>
      </c>
      <c r="L19">
        <f t="shared" si="10"/>
        <v>44.997500000000002</v>
      </c>
      <c r="M19">
        <v>0.65</v>
      </c>
      <c r="N19">
        <f t="shared" si="1"/>
        <v>50.349999999999994</v>
      </c>
      <c r="P19" s="6">
        <f>AVERAGE(D19:D23)</f>
        <v>48.981999999999992</v>
      </c>
      <c r="Q19">
        <f t="shared" si="11"/>
        <v>43.458333333333336</v>
      </c>
      <c r="R19" s="6">
        <f>AVERAGE(E19:E23)</f>
        <v>48.998000000000005</v>
      </c>
      <c r="S19">
        <f t="shared" si="12"/>
        <v>35.21</v>
      </c>
      <c r="T19" s="6">
        <f>AVERAGE(F19:F23)</f>
        <v>49.730000000000004</v>
      </c>
      <c r="U19">
        <f t="shared" si="13"/>
        <v>50.655000000000001</v>
      </c>
      <c r="V19" s="6">
        <f>AVERAGE(G19:G23)</f>
        <v>51.08</v>
      </c>
      <c r="W19">
        <f t="shared" si="14"/>
        <v>50.666666666666664</v>
      </c>
      <c r="Z19" s="1">
        <v>5</v>
      </c>
      <c r="AA19">
        <v>5</v>
      </c>
      <c r="AB19">
        <v>0</v>
      </c>
      <c r="AC19">
        <f t="shared" si="9"/>
        <v>55.395714285714284</v>
      </c>
      <c r="AD19">
        <f t="shared" si="8"/>
        <v>52.675714285714278</v>
      </c>
      <c r="AE19">
        <f t="shared" si="8"/>
        <v>50.772857142857141</v>
      </c>
      <c r="AF19">
        <f t="shared" si="8"/>
        <v>49.22571428571429</v>
      </c>
    </row>
    <row r="20" spans="1:32" x14ac:dyDescent="0.75">
      <c r="A20" s="1">
        <v>16</v>
      </c>
      <c r="B20">
        <v>20</v>
      </c>
      <c r="C20">
        <v>0.2</v>
      </c>
      <c r="D20">
        <v>46.94</v>
      </c>
      <c r="E20">
        <v>51.6</v>
      </c>
      <c r="F20">
        <v>47.03</v>
      </c>
      <c r="G20">
        <v>48</v>
      </c>
      <c r="I20">
        <f t="shared" si="0"/>
        <v>1.897911681296051</v>
      </c>
      <c r="J20">
        <v>50</v>
      </c>
      <c r="K20">
        <f>AVERAGE(D24:G28)</f>
        <v>50.006999999999991</v>
      </c>
      <c r="L20">
        <f t="shared" si="10"/>
        <v>44.778750000000002</v>
      </c>
      <c r="M20">
        <v>0.85</v>
      </c>
      <c r="N20">
        <f t="shared" si="1"/>
        <v>48.392499999999998</v>
      </c>
      <c r="P20" s="6">
        <f>AVERAGE(D24:D28)</f>
        <v>50.165999999999997</v>
      </c>
      <c r="Q20">
        <f t="shared" si="11"/>
        <v>40.606666666666669</v>
      </c>
      <c r="R20" s="6">
        <f>AVERAGE(E24:E28)</f>
        <v>49.308</v>
      </c>
      <c r="S20">
        <f t="shared" si="12"/>
        <v>35.699999999999996</v>
      </c>
      <c r="T20" s="6">
        <f>AVERAGE(F24:F28)</f>
        <v>50.334000000000003</v>
      </c>
      <c r="U20">
        <f t="shared" si="13"/>
        <v>51.55833333333333</v>
      </c>
      <c r="V20" s="6">
        <f>AVERAGE(G24:G28)</f>
        <v>50.220000000000006</v>
      </c>
      <c r="W20">
        <f t="shared" si="14"/>
        <v>51.25</v>
      </c>
      <c r="Z20" s="1">
        <v>6</v>
      </c>
      <c r="AA20">
        <v>5</v>
      </c>
      <c r="AB20">
        <v>0.2</v>
      </c>
      <c r="AC20">
        <f t="shared" si="9"/>
        <v>60.73571428571428</v>
      </c>
      <c r="AD20">
        <f t="shared" si="8"/>
        <v>46.761428571428574</v>
      </c>
      <c r="AE20">
        <f t="shared" si="8"/>
        <v>48.674285714285709</v>
      </c>
      <c r="AF20">
        <f t="shared" si="8"/>
        <v>43.21</v>
      </c>
    </row>
    <row r="21" spans="1:32" x14ac:dyDescent="0.75">
      <c r="A21" s="1">
        <v>17</v>
      </c>
      <c r="B21">
        <v>20</v>
      </c>
      <c r="C21">
        <v>0.45</v>
      </c>
      <c r="D21">
        <v>49.79</v>
      </c>
      <c r="E21">
        <v>47.64</v>
      </c>
      <c r="F21">
        <v>50.13</v>
      </c>
      <c r="G21">
        <v>51</v>
      </c>
      <c r="I21">
        <f t="shared" si="0"/>
        <v>1.2361431955886018</v>
      </c>
      <c r="J21">
        <v>100</v>
      </c>
      <c r="K21">
        <f>AVERAGE(D29:G33)</f>
        <v>50.569500000000005</v>
      </c>
      <c r="L21">
        <f>AVERAGE((L20-L19), (L19-L18), (L18-L17), (L17-L16))</f>
        <v>0.28666666666666707</v>
      </c>
      <c r="N21">
        <f t="shared" si="1"/>
        <v>49.64</v>
      </c>
      <c r="P21" s="6">
        <f>AVERAGE(D29:D33)</f>
        <v>51.453999999999994</v>
      </c>
      <c r="R21" s="6">
        <f>AVERAGE(E29:E33)</f>
        <v>49.583999999999996</v>
      </c>
      <c r="T21" s="6">
        <f>AVERAGE(F29:F33)</f>
        <v>51.259999999999991</v>
      </c>
      <c r="V21" s="6">
        <f>AVERAGE(G29:G33)</f>
        <v>49.980000000000004</v>
      </c>
      <c r="Z21" s="1">
        <v>7</v>
      </c>
      <c r="AA21">
        <v>5</v>
      </c>
      <c r="AB21">
        <v>0.45</v>
      </c>
      <c r="AC21">
        <f t="shared" si="9"/>
        <v>52.505714285714291</v>
      </c>
      <c r="AD21">
        <f t="shared" si="8"/>
        <v>43.862857142857145</v>
      </c>
      <c r="AE21">
        <f t="shared" si="8"/>
        <v>51.127142857142857</v>
      </c>
      <c r="AF21">
        <f t="shared" si="8"/>
        <v>42.14142857142857</v>
      </c>
    </row>
    <row r="22" spans="1:32" x14ac:dyDescent="0.75">
      <c r="A22" s="1">
        <v>18</v>
      </c>
      <c r="B22">
        <v>20</v>
      </c>
      <c r="C22">
        <v>0.65</v>
      </c>
      <c r="D22">
        <v>50.61</v>
      </c>
      <c r="E22">
        <v>50.55</v>
      </c>
      <c r="F22">
        <v>49.53</v>
      </c>
      <c r="G22">
        <v>51.7</v>
      </c>
      <c r="I22">
        <f t="shared" si="0"/>
        <v>0.76770355606835705</v>
      </c>
      <c r="K22">
        <f>AVERAGE(K16:K21)</f>
        <v>44.210333333333331</v>
      </c>
      <c r="N22">
        <f t="shared" si="1"/>
        <v>50.597499999999997</v>
      </c>
      <c r="P22" s="6">
        <f>AVERAGE(P16:P21)</f>
        <v>41.783666666666669</v>
      </c>
      <c r="Q22">
        <f>AVERAGE(Q16:Q20)</f>
        <v>41.783666666666669</v>
      </c>
      <c r="R22" s="6">
        <f>AVERAGE(R16:R21)</f>
        <v>34.052666666666667</v>
      </c>
      <c r="S22">
        <f>AVERAGE(S16:S20)</f>
        <v>34.052666666666667</v>
      </c>
      <c r="T22" s="6">
        <f>AVERAGE(T16:T21)</f>
        <v>50.514999999999993</v>
      </c>
      <c r="U22">
        <f>AVERAGE(U16:U20)</f>
        <v>50.515000000000001</v>
      </c>
      <c r="V22" s="6">
        <f>AVERAGE(V16:V21)</f>
        <v>50.49</v>
      </c>
      <c r="W22">
        <f>AVERAGE(W16:W20)</f>
        <v>50.489999999999995</v>
      </c>
      <c r="Z22" s="1">
        <v>8</v>
      </c>
      <c r="AA22">
        <v>5</v>
      </c>
      <c r="AB22">
        <v>0.65</v>
      </c>
      <c r="AC22">
        <f t="shared" si="9"/>
        <v>47.278571428571432</v>
      </c>
      <c r="AD22">
        <f t="shared" si="8"/>
        <v>44.205714285714286</v>
      </c>
      <c r="AE22">
        <f t="shared" si="8"/>
        <v>50.281428571428577</v>
      </c>
      <c r="AF22">
        <f t="shared" si="8"/>
        <v>43.155714285714289</v>
      </c>
    </row>
    <row r="23" spans="1:32" x14ac:dyDescent="0.75">
      <c r="A23" s="1">
        <v>19</v>
      </c>
      <c r="B23">
        <v>20</v>
      </c>
      <c r="C23">
        <v>0.85</v>
      </c>
      <c r="D23">
        <v>49.81</v>
      </c>
      <c r="E23">
        <v>45.2</v>
      </c>
      <c r="F23">
        <v>50.82</v>
      </c>
      <c r="G23">
        <v>52.2</v>
      </c>
      <c r="I23">
        <f t="shared" si="0"/>
        <v>2.6276546101038467</v>
      </c>
      <c r="N23">
        <f t="shared" si="1"/>
        <v>49.507500000000007</v>
      </c>
      <c r="P23" s="6">
        <f>_xlfn.STDEV.P(P16:P21)</f>
        <v>18.715309612423969</v>
      </c>
      <c r="Q23">
        <f>_xlfn.STDEV.P(Q16:Q20)</f>
        <v>1.3543614321475976</v>
      </c>
      <c r="R23" s="6">
        <f>_xlfn.STDEV.P(R16:R21)</f>
        <v>24.211033150657205</v>
      </c>
      <c r="S23">
        <f>_xlfn.STDEV.P(S16:S20)</f>
        <v>1.1796037941237343</v>
      </c>
      <c r="T23" s="6">
        <f>_xlfn.STDEV.P(T16:T21)</f>
        <v>1.20001263882233</v>
      </c>
      <c r="U23">
        <f>_xlfn.STDEV.P(U16:U20)</f>
        <v>0.61054802340920433</v>
      </c>
      <c r="V23" s="6">
        <f>_xlfn.STDEV.P(V16:V21)</f>
        <v>0.85998061993667285</v>
      </c>
      <c r="W23">
        <f>_xlfn.STDEV.P(W16:W20)</f>
        <v>0.83483864043032585</v>
      </c>
      <c r="Z23" s="1">
        <v>9</v>
      </c>
      <c r="AA23">
        <v>5</v>
      </c>
      <c r="AB23">
        <v>0.85</v>
      </c>
      <c r="AC23">
        <f t="shared" si="9"/>
        <v>48.49</v>
      </c>
      <c r="AD23">
        <f t="shared" si="8"/>
        <v>39.875714285714288</v>
      </c>
      <c r="AE23">
        <f t="shared" si="8"/>
        <v>51.031428571428577</v>
      </c>
      <c r="AF23">
        <f t="shared" si="8"/>
        <v>44.042857142857144</v>
      </c>
    </row>
    <row r="24" spans="1:32" x14ac:dyDescent="0.75">
      <c r="A24" s="1">
        <v>20</v>
      </c>
      <c r="B24">
        <v>50</v>
      </c>
      <c r="C24">
        <v>0</v>
      </c>
      <c r="D24">
        <v>47.48</v>
      </c>
      <c r="E24">
        <v>49.3</v>
      </c>
      <c r="F24">
        <v>46.64</v>
      </c>
      <c r="G24">
        <v>50.2</v>
      </c>
      <c r="I24">
        <f t="shared" si="0"/>
        <v>1.4136742906341624</v>
      </c>
      <c r="N24">
        <f t="shared" si="1"/>
        <v>48.405000000000001</v>
      </c>
      <c r="P24" s="6"/>
      <c r="R24" s="6"/>
      <c r="T24" s="6"/>
      <c r="V24" s="6"/>
      <c r="Z24" s="1">
        <v>10</v>
      </c>
      <c r="AA24">
        <v>10</v>
      </c>
      <c r="AB24">
        <v>0</v>
      </c>
      <c r="AC24">
        <f t="shared" si="9"/>
        <v>60.477142857142852</v>
      </c>
      <c r="AD24">
        <f t="shared" si="8"/>
        <v>61.374285714285712</v>
      </c>
      <c r="AE24">
        <f t="shared" si="8"/>
        <v>52.385714285714286</v>
      </c>
      <c r="AF24">
        <f t="shared" si="8"/>
        <v>59.06428571428571</v>
      </c>
    </row>
    <row r="25" spans="1:32" x14ac:dyDescent="0.75">
      <c r="A25" s="1">
        <v>21</v>
      </c>
      <c r="B25">
        <v>50</v>
      </c>
      <c r="C25">
        <v>0.2</v>
      </c>
      <c r="D25">
        <v>50.21</v>
      </c>
      <c r="E25">
        <v>51.3</v>
      </c>
      <c r="F25">
        <v>48.34</v>
      </c>
      <c r="G25">
        <v>48.1</v>
      </c>
      <c r="I25">
        <f t="shared" si="0"/>
        <v>1.3275047080895777</v>
      </c>
      <c r="N25">
        <f t="shared" si="1"/>
        <v>49.487499999999997</v>
      </c>
      <c r="P25" s="6" cm="1">
        <f t="array" ref="P25">INDEX(LINEST(P16:P21), 1)</f>
        <v>7.4049714285714279</v>
      </c>
      <c r="Q25" s="6" cm="1">
        <f t="array" ref="Q25">INDEX(LINEST(Q16:Q20), 1)</f>
        <v>0.25283333333333424</v>
      </c>
      <c r="R25" s="6" cm="1">
        <f t="array" ref="R25">INDEX(LINEST(R16:R21), 1)</f>
        <v>11.097600000000002</v>
      </c>
      <c r="S25" s="6" cm="1">
        <f t="array" ref="S25">INDEX(LINEST(S16:S20), 1)</f>
        <v>0.79533333333333234</v>
      </c>
      <c r="T25" s="6" cm="1">
        <f t="array" ref="T25">INDEX(LINEST(T16:T21), 1)</f>
        <v>0.22805714285714224</v>
      </c>
      <c r="U25" s="6" cm="1">
        <f t="array" ref="U25">INDEX(LINEST(U16:U20), 1)</f>
        <v>0.34066666666666656</v>
      </c>
      <c r="V25" s="6" cm="1">
        <f t="array" ref="V25">INDEX(LINEST(V16:V20), 1)</f>
        <v>0.19400000000000123</v>
      </c>
      <c r="W25" s="6" cm="1">
        <f t="array" ref="W25">INDEX(LINEST(W16:W20), 1)</f>
        <v>0.27333333333333343</v>
      </c>
      <c r="Z25" s="1">
        <v>11</v>
      </c>
      <c r="AA25">
        <v>10</v>
      </c>
      <c r="AB25">
        <v>0.2</v>
      </c>
      <c r="AC25">
        <f t="shared" si="9"/>
        <v>54.298571428571435</v>
      </c>
      <c r="AD25">
        <f t="shared" si="8"/>
        <v>54.302857142857142</v>
      </c>
      <c r="AE25">
        <f t="shared" si="8"/>
        <v>48.744285714285716</v>
      </c>
      <c r="AF25">
        <f t="shared" si="8"/>
        <v>56.628571428571433</v>
      </c>
    </row>
    <row r="26" spans="1:32" x14ac:dyDescent="0.75">
      <c r="A26" s="1">
        <v>22</v>
      </c>
      <c r="B26">
        <v>50</v>
      </c>
      <c r="C26">
        <v>0.45</v>
      </c>
      <c r="D26">
        <v>50.53</v>
      </c>
      <c r="E26">
        <v>46.9</v>
      </c>
      <c r="F26">
        <v>50.14</v>
      </c>
      <c r="G26">
        <v>50.9</v>
      </c>
      <c r="I26">
        <f t="shared" si="0"/>
        <v>1.591797333205456</v>
      </c>
      <c r="K26" cm="1">
        <f t="array" ref="K26">INDEX(LINEST(K16:K21),1)</f>
        <v>4.6885142857142865</v>
      </c>
      <c r="L26" cm="1">
        <f t="array" ref="L26">INDEX(LINEST(L16:L20),1)</f>
        <v>0.41554166666666742</v>
      </c>
      <c r="N26">
        <f t="shared" si="1"/>
        <v>49.6175</v>
      </c>
      <c r="Z26" s="1">
        <v>12</v>
      </c>
      <c r="AA26">
        <v>10</v>
      </c>
      <c r="AB26">
        <v>0.45</v>
      </c>
      <c r="AC26">
        <f t="shared" si="9"/>
        <v>53.057142857142864</v>
      </c>
      <c r="AD26">
        <f t="shared" si="8"/>
        <v>54.445714285714288</v>
      </c>
      <c r="AE26">
        <f t="shared" si="8"/>
        <v>51.361428571428576</v>
      </c>
      <c r="AF26">
        <f t="shared" si="8"/>
        <v>43.50714285714286</v>
      </c>
    </row>
    <row r="27" spans="1:32" x14ac:dyDescent="0.75">
      <c r="A27" s="1">
        <v>23</v>
      </c>
      <c r="B27">
        <v>50</v>
      </c>
      <c r="C27">
        <v>0.65</v>
      </c>
      <c r="D27">
        <v>51</v>
      </c>
      <c r="E27">
        <v>51.1</v>
      </c>
      <c r="F27">
        <v>52.92</v>
      </c>
      <c r="G27">
        <v>51</v>
      </c>
      <c r="I27">
        <f t="shared" si="0"/>
        <v>0.81797004835140574</v>
      </c>
      <c r="N27">
        <f t="shared" si="1"/>
        <v>51.504999999999995</v>
      </c>
      <c r="Z27" s="1">
        <v>13</v>
      </c>
      <c r="AA27">
        <v>10</v>
      </c>
      <c r="AB27">
        <v>0.65</v>
      </c>
      <c r="AC27">
        <f t="shared" si="9"/>
        <v>52.408571428571427</v>
      </c>
      <c r="AD27">
        <f t="shared" si="8"/>
        <v>52.812857142857148</v>
      </c>
      <c r="AE27">
        <f t="shared" si="8"/>
        <v>49.901428571428575</v>
      </c>
      <c r="AF27">
        <f t="shared" si="8"/>
        <v>43.607142857142854</v>
      </c>
    </row>
    <row r="28" spans="1:32" x14ac:dyDescent="0.75">
      <c r="A28" s="1">
        <v>24</v>
      </c>
      <c r="B28">
        <v>50</v>
      </c>
      <c r="C28">
        <v>0.85</v>
      </c>
      <c r="D28">
        <v>51.61</v>
      </c>
      <c r="E28">
        <v>47.94</v>
      </c>
      <c r="F28">
        <v>53.63</v>
      </c>
      <c r="G28">
        <v>50.9</v>
      </c>
      <c r="I28">
        <f t="shared" si="0"/>
        <v>2.0408944117714682</v>
      </c>
      <c r="N28">
        <f t="shared" si="1"/>
        <v>51.02</v>
      </c>
      <c r="Z28" s="1">
        <v>14</v>
      </c>
      <c r="AA28">
        <v>10</v>
      </c>
      <c r="AB28">
        <v>0.85</v>
      </c>
      <c r="AC28">
        <f t="shared" si="9"/>
        <v>50.718571428571423</v>
      </c>
      <c r="AD28">
        <f t="shared" si="8"/>
        <v>51.342857142857149</v>
      </c>
      <c r="AE28">
        <f t="shared" si="8"/>
        <v>51.740000000000009</v>
      </c>
      <c r="AF28">
        <f t="shared" si="8"/>
        <v>58.938571428571436</v>
      </c>
    </row>
    <row r="29" spans="1:32" x14ac:dyDescent="0.75">
      <c r="A29" s="1">
        <v>25</v>
      </c>
      <c r="B29">
        <v>100</v>
      </c>
      <c r="C29">
        <v>0</v>
      </c>
      <c r="D29">
        <v>51.3</v>
      </c>
      <c r="E29">
        <v>48.2</v>
      </c>
      <c r="F29">
        <v>51.5</v>
      </c>
      <c r="G29">
        <v>49.3</v>
      </c>
      <c r="I29">
        <f t="shared" si="0"/>
        <v>1.382705680902482</v>
      </c>
      <c r="N29">
        <f t="shared" si="1"/>
        <v>50.075000000000003</v>
      </c>
      <c r="Z29" s="1">
        <v>15</v>
      </c>
      <c r="AA29">
        <v>20</v>
      </c>
      <c r="AB29">
        <v>0</v>
      </c>
      <c r="AC29">
        <f t="shared" si="9"/>
        <v>56.837142857142851</v>
      </c>
      <c r="AD29">
        <f t="shared" si="8"/>
        <v>59.155714285714289</v>
      </c>
      <c r="AE29">
        <f t="shared" si="8"/>
        <v>50.227142857142859</v>
      </c>
      <c r="AF29">
        <f t="shared" si="8"/>
        <v>51.941428571428574</v>
      </c>
    </row>
    <row r="30" spans="1:32" x14ac:dyDescent="0.75">
      <c r="A30" s="1">
        <v>26</v>
      </c>
      <c r="B30">
        <v>100</v>
      </c>
      <c r="C30">
        <v>0.2</v>
      </c>
      <c r="D30">
        <v>50.61</v>
      </c>
      <c r="E30">
        <v>48.25</v>
      </c>
      <c r="F30">
        <v>49.8</v>
      </c>
      <c r="G30">
        <v>47</v>
      </c>
      <c r="I30">
        <f t="shared" si="0"/>
        <v>1.393350279003811</v>
      </c>
      <c r="N30">
        <f t="shared" si="1"/>
        <v>48.914999999999999</v>
      </c>
      <c r="Z30" s="1">
        <v>16</v>
      </c>
      <c r="AA30">
        <v>20</v>
      </c>
      <c r="AB30">
        <v>0.2</v>
      </c>
      <c r="AC30">
        <f t="shared" si="9"/>
        <v>51.561428571428571</v>
      </c>
      <c r="AD30">
        <f t="shared" si="9"/>
        <v>55.674285714285716</v>
      </c>
      <c r="AE30">
        <f t="shared" si="9"/>
        <v>48.785714285714285</v>
      </c>
      <c r="AF30">
        <f t="shared" si="9"/>
        <v>45.831428571428567</v>
      </c>
    </row>
    <row r="31" spans="1:32" x14ac:dyDescent="0.75">
      <c r="A31" s="1">
        <v>27</v>
      </c>
      <c r="B31">
        <v>100</v>
      </c>
      <c r="C31">
        <v>0.45</v>
      </c>
      <c r="D31">
        <v>49.64</v>
      </c>
      <c r="E31">
        <v>49.25</v>
      </c>
      <c r="F31">
        <v>50.9</v>
      </c>
      <c r="G31">
        <v>51.3</v>
      </c>
      <c r="I31">
        <f t="shared" si="0"/>
        <v>0.85074599617041857</v>
      </c>
      <c r="N31">
        <f t="shared" si="1"/>
        <v>50.272499999999994</v>
      </c>
      <c r="Z31" s="1">
        <v>17</v>
      </c>
      <c r="AA31">
        <v>20</v>
      </c>
      <c r="AB31">
        <v>0.45</v>
      </c>
      <c r="AC31">
        <f t="shared" ref="AC31:AF43" si="15">AVERAGE(D21,D57,D93,D129,D165,D201,D237)</f>
        <v>51.585714285714289</v>
      </c>
      <c r="AD31">
        <f t="shared" si="15"/>
        <v>53.551428571428566</v>
      </c>
      <c r="AE31">
        <f t="shared" si="15"/>
        <v>49.462857142857146</v>
      </c>
      <c r="AF31">
        <f t="shared" si="15"/>
        <v>53.34142857142858</v>
      </c>
    </row>
    <row r="32" spans="1:32" x14ac:dyDescent="0.75">
      <c r="A32" s="1">
        <v>28</v>
      </c>
      <c r="B32">
        <v>100</v>
      </c>
      <c r="C32">
        <v>0.65</v>
      </c>
      <c r="D32">
        <v>51.45</v>
      </c>
      <c r="E32">
        <v>51.4</v>
      </c>
      <c r="F32">
        <v>51.7</v>
      </c>
      <c r="G32">
        <v>50.2</v>
      </c>
      <c r="I32">
        <f t="shared" si="0"/>
        <v>0.58135079771167386</v>
      </c>
      <c r="N32">
        <f t="shared" si="1"/>
        <v>51.1875</v>
      </c>
      <c r="Z32" s="1">
        <v>18</v>
      </c>
      <c r="AA32">
        <v>20</v>
      </c>
      <c r="AB32">
        <v>0.65</v>
      </c>
      <c r="AC32">
        <f t="shared" si="15"/>
        <v>50.187142857142859</v>
      </c>
      <c r="AD32">
        <f t="shared" si="15"/>
        <v>52.501428571428569</v>
      </c>
      <c r="AE32">
        <f t="shared" si="15"/>
        <v>49.661428571428573</v>
      </c>
      <c r="AF32">
        <f t="shared" si="15"/>
        <v>57.647142857142853</v>
      </c>
    </row>
    <row r="33" spans="1:32" x14ac:dyDescent="0.75">
      <c r="A33" s="1">
        <v>29</v>
      </c>
      <c r="B33">
        <v>100</v>
      </c>
      <c r="C33">
        <v>0.85</v>
      </c>
      <c r="D33">
        <v>54.27</v>
      </c>
      <c r="E33">
        <v>50.82</v>
      </c>
      <c r="F33">
        <v>52.4</v>
      </c>
      <c r="G33">
        <v>52.1</v>
      </c>
      <c r="I33">
        <f t="shared" si="0"/>
        <v>1.2332148028628276</v>
      </c>
      <c r="N33">
        <f t="shared" si="1"/>
        <v>52.397500000000001</v>
      </c>
      <c r="Z33" s="1">
        <v>19</v>
      </c>
      <c r="AA33">
        <v>20</v>
      </c>
      <c r="AB33">
        <v>0.85</v>
      </c>
      <c r="AC33">
        <f t="shared" si="15"/>
        <v>48.012857142857136</v>
      </c>
      <c r="AD33">
        <f t="shared" si="15"/>
        <v>47.818571428571424</v>
      </c>
      <c r="AE33">
        <f t="shared" si="15"/>
        <v>49.231428571428573</v>
      </c>
      <c r="AF33">
        <f t="shared" si="15"/>
        <v>43.589999999999996</v>
      </c>
    </row>
    <row r="34" spans="1:32" x14ac:dyDescent="0.75">
      <c r="Z34" s="1">
        <v>20</v>
      </c>
      <c r="AA34">
        <v>50</v>
      </c>
      <c r="AB34">
        <v>0</v>
      </c>
      <c r="AC34">
        <f t="shared" si="15"/>
        <v>55.477142857142852</v>
      </c>
      <c r="AD34">
        <f t="shared" si="15"/>
        <v>56.384285714285717</v>
      </c>
      <c r="AE34">
        <f t="shared" si="15"/>
        <v>48.278571428571432</v>
      </c>
      <c r="AF34">
        <f t="shared" si="15"/>
        <v>52.887142857142869</v>
      </c>
    </row>
    <row r="35" spans="1:32" x14ac:dyDescent="0.75">
      <c r="Z35" s="1">
        <v>21</v>
      </c>
      <c r="AA35">
        <v>50</v>
      </c>
      <c r="AB35">
        <v>0.2</v>
      </c>
      <c r="AC35">
        <f t="shared" si="15"/>
        <v>51.974285714285706</v>
      </c>
      <c r="AD35">
        <f t="shared" si="15"/>
        <v>54.318571428571431</v>
      </c>
      <c r="AE35">
        <f t="shared" si="15"/>
        <v>49.017142857142851</v>
      </c>
      <c r="AF35">
        <f t="shared" si="15"/>
        <v>50.097142857142856</v>
      </c>
    </row>
    <row r="36" spans="1:32" x14ac:dyDescent="0.75">
      <c r="Z36" s="1">
        <v>22</v>
      </c>
      <c r="AA36">
        <v>50</v>
      </c>
      <c r="AB36">
        <v>0.45</v>
      </c>
      <c r="AC36">
        <f t="shared" si="15"/>
        <v>51.02571428571428</v>
      </c>
      <c r="AD36">
        <f t="shared" si="15"/>
        <v>51.258571428571429</v>
      </c>
      <c r="AE36">
        <f t="shared" si="15"/>
        <v>50.550000000000004</v>
      </c>
      <c r="AF36">
        <f t="shared" si="15"/>
        <v>50.36</v>
      </c>
    </row>
    <row r="37" spans="1:32" x14ac:dyDescent="0.7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15"/>
        <v>51.172857142857147</v>
      </c>
      <c r="AD37">
        <f t="shared" si="15"/>
        <v>50.554285714285712</v>
      </c>
      <c r="AE37">
        <f t="shared" si="15"/>
        <v>48.781428571428577</v>
      </c>
      <c r="AF37">
        <f t="shared" si="15"/>
        <v>51.1</v>
      </c>
    </row>
    <row r="38" spans="1:32" x14ac:dyDescent="0.75">
      <c r="Z38" s="1">
        <v>24</v>
      </c>
      <c r="AA38">
        <v>50</v>
      </c>
      <c r="AB38">
        <v>0.85</v>
      </c>
      <c r="AC38">
        <f t="shared" si="15"/>
        <v>49.588571428571427</v>
      </c>
      <c r="AD38">
        <f t="shared" si="15"/>
        <v>47.434285714285707</v>
      </c>
      <c r="AE38">
        <f t="shared" si="15"/>
        <v>50.645714285714284</v>
      </c>
      <c r="AF38">
        <f t="shared" si="15"/>
        <v>56.225714285714275</v>
      </c>
    </row>
    <row r="39" spans="1:32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1">
        <v>25</v>
      </c>
      <c r="AA39">
        <v>100</v>
      </c>
      <c r="AB39">
        <v>0</v>
      </c>
      <c r="AC39">
        <f t="shared" si="15"/>
        <v>55.717142857142854</v>
      </c>
      <c r="AD39">
        <f t="shared" si="15"/>
        <v>54.50714285714286</v>
      </c>
      <c r="AE39">
        <f t="shared" si="15"/>
        <v>51.062857142857148</v>
      </c>
      <c r="AF39">
        <f>AVERAGE(G29,G65,G101,G137,G173)</f>
        <v>48.176000000000002</v>
      </c>
    </row>
    <row r="40" spans="1:32" x14ac:dyDescent="0.75">
      <c r="A40" s="1">
        <v>0</v>
      </c>
      <c r="B40">
        <v>0</v>
      </c>
      <c r="C40">
        <v>0</v>
      </c>
      <c r="D40">
        <v>57.56</v>
      </c>
      <c r="E40">
        <v>50.6</v>
      </c>
      <c r="F40">
        <v>48.6</v>
      </c>
      <c r="G40">
        <v>0</v>
      </c>
      <c r="I40">
        <f>_xlfn.STDEV.P(D40:G40)</f>
        <v>22.869462171201153</v>
      </c>
      <c r="J40">
        <v>2</v>
      </c>
      <c r="K40">
        <f>_xlfn.STDEV.P(D40:G44)</f>
        <v>21.321946065028865</v>
      </c>
      <c r="L40">
        <f>_xlfn.STDEV.P(D40:G40,D45:G45,D50:G50,D55:G55,D60:G60,D65:G65)</f>
        <v>12.137777889026257</v>
      </c>
      <c r="M40">
        <v>0</v>
      </c>
      <c r="N40">
        <f>AVERAGE(D40:G40)</f>
        <v>39.19</v>
      </c>
      <c r="P40" s="6">
        <f>_xlfn.STDEV.P(D40:D44)</f>
        <v>4.3547169827670782</v>
      </c>
      <c r="Q40">
        <f>_xlfn.STDEV.P(D40,D45,D50,D55,D60,D65)</f>
        <v>1.8714937587095737</v>
      </c>
      <c r="R40" s="6">
        <f>_xlfn.STDEV.P(E40:E44)</f>
        <v>1.6316862443496916</v>
      </c>
      <c r="S40">
        <f>_xlfn.STDEV.P(E40,E45,E50,E55,E60,E65)</f>
        <v>4.3937139440594226</v>
      </c>
      <c r="T40" s="6">
        <f>_xlfn.STDEV.P(F40:F44)</f>
        <v>1.4260518924639456</v>
      </c>
      <c r="U40">
        <f>_xlfn.STDEV.P(F40,F45,F50,F55,F60,F65)</f>
        <v>0.95219045713904649</v>
      </c>
      <c r="V40" s="6">
        <f>_xlfn.STDEV.P(G40:G44)</f>
        <v>0</v>
      </c>
      <c r="W40">
        <f>_xlfn.STDEV.P(G40,G45,G50,G55,G60,G65)</f>
        <v>19.04402064224416</v>
      </c>
      <c r="Z40" s="1">
        <v>26</v>
      </c>
      <c r="AA40">
        <v>100</v>
      </c>
      <c r="AB40">
        <v>0.2</v>
      </c>
      <c r="AC40">
        <f t="shared" si="15"/>
        <v>53.600000000000009</v>
      </c>
      <c r="AD40">
        <f t="shared" si="15"/>
        <v>52.787142857142861</v>
      </c>
      <c r="AE40">
        <f t="shared" si="15"/>
        <v>49.905714285714289</v>
      </c>
      <c r="AF40">
        <f t="shared" ref="AF40:AF43" si="16">AVERAGE(G30,G66,G102,G138,G174)</f>
        <v>47.95</v>
      </c>
    </row>
    <row r="41" spans="1:32" x14ac:dyDescent="0.75">
      <c r="A41" s="1">
        <v>1</v>
      </c>
      <c r="B41">
        <v>0</v>
      </c>
      <c r="C41">
        <v>0.2</v>
      </c>
      <c r="D41">
        <v>47.29</v>
      </c>
      <c r="E41">
        <v>46.6</v>
      </c>
      <c r="F41">
        <v>52.21</v>
      </c>
      <c r="G41">
        <v>0</v>
      </c>
      <c r="I41">
        <f t="shared" ref="I41:I69" si="17">_xlfn.STDEV.P(D41:G41)</f>
        <v>21.198382603396894</v>
      </c>
      <c r="J41">
        <v>5</v>
      </c>
      <c r="K41">
        <f>_xlfn.STDEV.P(D45:G49)</f>
        <v>4.4661544979993693</v>
      </c>
      <c r="L41">
        <f>_xlfn.STDEV.P(D41:G41,D46:G46,D51:G51,D56:G56,D61:G61,D66:G66)</f>
        <v>10.326759056168889</v>
      </c>
      <c r="M41">
        <v>0.2</v>
      </c>
      <c r="N41">
        <f t="shared" ref="N41:N69" si="18">AVERAGE(D41:G41)</f>
        <v>36.524999999999999</v>
      </c>
      <c r="P41" s="6">
        <f>_xlfn.STDEV.P(D45:D49)</f>
        <v>6.5340994788875992</v>
      </c>
      <c r="Q41">
        <f t="shared" ref="Q41:Q44" si="19">_xlfn.STDEV.P(D41,D46,D51,D56,D61,D66)</f>
        <v>2.7436411329958346</v>
      </c>
      <c r="R41" s="6">
        <f>_xlfn.STDEV.P(E45:E49)</f>
        <v>4.8428916981489483</v>
      </c>
      <c r="S41">
        <f t="shared" ref="S41:S44" si="20">_xlfn.STDEV.P(E41,E46,E51,E56,E61,E66)</f>
        <v>2.3947280058959133</v>
      </c>
      <c r="T41" s="6">
        <f>_xlfn.STDEV.P(F45:F49)</f>
        <v>2.2206215346159288</v>
      </c>
      <c r="U41">
        <f t="shared" ref="U41:U44" si="21">_xlfn.STDEV.P(F41,F46,F51,F56,F61,F66)</f>
        <v>2.124856204285102</v>
      </c>
      <c r="V41" s="6">
        <f>_xlfn.STDEV.P(G45:G49)</f>
        <v>1.5612815249018988</v>
      </c>
      <c r="W41">
        <f t="shared" ref="W41:W44" si="22">_xlfn.STDEV.P(G41,G46,G51,G56,G61,G66)</f>
        <v>18.542533687593938</v>
      </c>
      <c r="Z41" s="1">
        <v>27</v>
      </c>
      <c r="AA41">
        <v>100</v>
      </c>
      <c r="AB41">
        <v>0.45</v>
      </c>
      <c r="AC41">
        <f t="shared" si="15"/>
        <v>53.26428571428572</v>
      </c>
      <c r="AD41">
        <f t="shared" si="15"/>
        <v>51.832857142857129</v>
      </c>
      <c r="AE41">
        <f t="shared" si="15"/>
        <v>51.427142857142861</v>
      </c>
      <c r="AF41">
        <f t="shared" si="16"/>
        <v>50.91</v>
      </c>
    </row>
    <row r="42" spans="1:32" x14ac:dyDescent="0.75">
      <c r="A42" s="1">
        <v>2</v>
      </c>
      <c r="B42">
        <v>0</v>
      </c>
      <c r="C42">
        <v>0.45</v>
      </c>
      <c r="D42">
        <v>48.04</v>
      </c>
      <c r="E42">
        <v>49.5</v>
      </c>
      <c r="F42">
        <v>48.6</v>
      </c>
      <c r="G42">
        <v>0</v>
      </c>
      <c r="I42">
        <f t="shared" si="17"/>
        <v>21.099921208383698</v>
      </c>
      <c r="J42">
        <v>10</v>
      </c>
      <c r="K42">
        <f>_xlfn.STDEV.P(D50:G54)</f>
        <v>4.7752664847105644</v>
      </c>
      <c r="L42">
        <f t="shared" ref="L42:L44" si="23">_xlfn.STDEV.P(D42:G42,D47:G47,D52:G52,D57:G57,D62:G62,D67:G67)</f>
        <v>10.066096070680347</v>
      </c>
      <c r="M42">
        <v>0.45</v>
      </c>
      <c r="N42">
        <f t="shared" si="18"/>
        <v>36.534999999999997</v>
      </c>
      <c r="P42" s="6">
        <f>_xlfn.STDEV.P(D50:D54)</f>
        <v>5.3946136098891131</v>
      </c>
      <c r="Q42">
        <f t="shared" si="19"/>
        <v>1.0439029329077165</v>
      </c>
      <c r="R42" s="6">
        <f>_xlfn.STDEV.P(E50:E54)</f>
        <v>7.1700488143386476</v>
      </c>
      <c r="S42">
        <f t="shared" si="20"/>
        <v>1.5464116169018161</v>
      </c>
      <c r="T42" s="6">
        <f>_xlfn.STDEV.P(F50:F54)</f>
        <v>1.8373720363606276</v>
      </c>
      <c r="U42">
        <f t="shared" si="21"/>
        <v>1.5154363141426372</v>
      </c>
      <c r="V42" s="6">
        <f>_xlfn.STDEV.P(G50:G54)</f>
        <v>1.2099586769803345</v>
      </c>
      <c r="W42">
        <f t="shared" si="22"/>
        <v>19.138827608352145</v>
      </c>
      <c r="Z42" s="1">
        <v>28</v>
      </c>
      <c r="AA42">
        <v>100</v>
      </c>
      <c r="AB42">
        <v>0.65</v>
      </c>
      <c r="AC42">
        <f t="shared" si="15"/>
        <v>52.931428571428569</v>
      </c>
      <c r="AD42">
        <f t="shared" si="15"/>
        <v>51.381428571428565</v>
      </c>
      <c r="AE42">
        <f t="shared" si="15"/>
        <v>51.565714285714286</v>
      </c>
      <c r="AF42">
        <f t="shared" si="16"/>
        <v>49.679999999999993</v>
      </c>
    </row>
    <row r="43" spans="1:32" x14ac:dyDescent="0.75">
      <c r="A43" s="1">
        <v>3</v>
      </c>
      <c r="B43">
        <v>0</v>
      </c>
      <c r="C43">
        <v>0.65</v>
      </c>
      <c r="D43">
        <v>46.79</v>
      </c>
      <c r="E43">
        <v>48.6</v>
      </c>
      <c r="F43">
        <v>48.5</v>
      </c>
      <c r="G43">
        <v>0</v>
      </c>
      <c r="I43">
        <f t="shared" si="17"/>
        <v>20.78118785704995</v>
      </c>
      <c r="J43">
        <v>20</v>
      </c>
      <c r="K43">
        <f>_xlfn.STDEV.P(D55:G59)</f>
        <v>4.605066774760167</v>
      </c>
      <c r="L43">
        <f t="shared" si="23"/>
        <v>10.02564045301123</v>
      </c>
      <c r="M43">
        <v>0.65</v>
      </c>
      <c r="N43">
        <f t="shared" si="18"/>
        <v>35.972499999999997</v>
      </c>
      <c r="P43" s="6">
        <f>_xlfn.STDEV.P(D55:D59)</f>
        <v>6.4966502137639894</v>
      </c>
      <c r="Q43">
        <f t="shared" si="19"/>
        <v>1.6340950604743494</v>
      </c>
      <c r="R43" s="6">
        <f>_xlfn.STDEV.P(E55:E59)</f>
        <v>6.0661025378738698</v>
      </c>
      <c r="S43">
        <f t="shared" si="20"/>
        <v>0.95116887155868579</v>
      </c>
      <c r="T43" s="6">
        <f>_xlfn.STDEV.P(F55:F59)</f>
        <v>0.8646525313673683</v>
      </c>
      <c r="U43">
        <f t="shared" si="21"/>
        <v>2.1751966705462649</v>
      </c>
      <c r="V43" s="6">
        <f>_xlfn.STDEV.P(G55:G59)</f>
        <v>1.3919770113044263</v>
      </c>
      <c r="W43">
        <f t="shared" si="22"/>
        <v>19.309985902520893</v>
      </c>
      <c r="Z43" s="1">
        <v>29</v>
      </c>
      <c r="AA43">
        <v>100</v>
      </c>
      <c r="AB43">
        <v>0.85</v>
      </c>
      <c r="AC43">
        <f t="shared" si="15"/>
        <v>52.041428571428575</v>
      </c>
      <c r="AD43">
        <f t="shared" si="15"/>
        <v>50.122857142857143</v>
      </c>
      <c r="AE43">
        <f t="shared" si="15"/>
        <v>51.017142857142858</v>
      </c>
      <c r="AF43">
        <f t="shared" si="16"/>
        <v>52.120000000000005</v>
      </c>
    </row>
    <row r="44" spans="1:32" x14ac:dyDescent="0.75">
      <c r="A44" s="1">
        <v>4</v>
      </c>
      <c r="B44">
        <v>0</v>
      </c>
      <c r="C44">
        <v>0.85</v>
      </c>
      <c r="D44">
        <v>45.42</v>
      </c>
      <c r="E44">
        <v>46.4</v>
      </c>
      <c r="F44">
        <v>48.97</v>
      </c>
      <c r="G44">
        <v>0</v>
      </c>
      <c r="I44">
        <f t="shared" si="17"/>
        <v>20.362596070982708</v>
      </c>
      <c r="J44">
        <v>50</v>
      </c>
      <c r="K44">
        <f>_xlfn.STDEV.P(D61:G64)</f>
        <v>2.7778565674589819</v>
      </c>
      <c r="L44">
        <f t="shared" si="23"/>
        <v>10.336249588489837</v>
      </c>
      <c r="M44">
        <v>0.85</v>
      </c>
      <c r="N44">
        <f t="shared" si="18"/>
        <v>35.197499999999998</v>
      </c>
      <c r="P44" s="6">
        <f>_xlfn.STDEV.P(D60:D64)</f>
        <v>5.9852164538970412</v>
      </c>
      <c r="Q44">
        <f t="shared" si="19"/>
        <v>1.9462242647980956</v>
      </c>
      <c r="R44" s="6">
        <f>_xlfn.STDEV.P(E60:E64)</f>
        <v>4.8222816176577661</v>
      </c>
      <c r="S44">
        <f t="shared" si="20"/>
        <v>1.7587874611030552</v>
      </c>
      <c r="T44" s="6">
        <f>_xlfn.STDEV.P(F60:F64)</f>
        <v>1.6709925194326871</v>
      </c>
      <c r="U44">
        <f t="shared" si="21"/>
        <v>1.3304594026960099</v>
      </c>
      <c r="V44" s="6">
        <f>_xlfn.STDEV.P(G60:G64)</f>
        <v>1.4934523762075558</v>
      </c>
      <c r="W44">
        <f t="shared" si="22"/>
        <v>19.525681094963677</v>
      </c>
    </row>
    <row r="45" spans="1:32" x14ac:dyDescent="0.75">
      <c r="A45" s="1">
        <v>5</v>
      </c>
      <c r="B45">
        <v>5</v>
      </c>
      <c r="C45">
        <v>0</v>
      </c>
      <c r="D45">
        <v>62.1</v>
      </c>
      <c r="E45">
        <v>56.9</v>
      </c>
      <c r="F45">
        <v>48.82</v>
      </c>
      <c r="G45">
        <v>48</v>
      </c>
      <c r="I45">
        <f t="shared" si="17"/>
        <v>5.8490234227604709</v>
      </c>
      <c r="J45">
        <v>100</v>
      </c>
      <c r="K45">
        <f>_xlfn.STDEV.P(D65:G69)</f>
        <v>2.8736827852078592</v>
      </c>
      <c r="N45">
        <f t="shared" si="18"/>
        <v>53.954999999999998</v>
      </c>
      <c r="P45" s="6">
        <f>_xlfn.STDEV.P(D65:D69)</f>
        <v>4.0786693908675637</v>
      </c>
      <c r="R45" s="6">
        <f>_xlfn.STDEV.P(E65:E69)</f>
        <v>2.7557938965024222</v>
      </c>
      <c r="T45" s="6">
        <f>_xlfn.STDEV.P(F65:F69)</f>
        <v>1.6067358214715959</v>
      </c>
      <c r="V45" s="6">
        <f>_xlfn.STDEV.P(G65:G69)</f>
        <v>1.2908911650483947</v>
      </c>
    </row>
    <row r="46" spans="1:32" x14ac:dyDescent="0.75">
      <c r="A46" s="1">
        <v>6</v>
      </c>
      <c r="B46">
        <v>5</v>
      </c>
      <c r="C46">
        <v>0.2</v>
      </c>
      <c r="D46">
        <v>55.89</v>
      </c>
      <c r="E46">
        <v>53.2</v>
      </c>
      <c r="F46">
        <v>44.97</v>
      </c>
      <c r="G46">
        <v>51.8</v>
      </c>
      <c r="I46">
        <f t="shared" si="17"/>
        <v>4.027657507782906</v>
      </c>
      <c r="K46">
        <f>AVERAGE(K40:K45)</f>
        <v>6.8033288625276347</v>
      </c>
      <c r="N46">
        <f t="shared" si="18"/>
        <v>51.465000000000003</v>
      </c>
      <c r="P46" s="6">
        <f>AVERAGE(P40:P45)</f>
        <v>5.4739943550120644</v>
      </c>
      <c r="Q46">
        <f>AVERAGE(Q40:Q44)</f>
        <v>1.8478714299771142</v>
      </c>
      <c r="R46" s="6">
        <f>AVERAGE(R40:R45)</f>
        <v>4.5481341348118907</v>
      </c>
      <c r="S46">
        <f>AVERAGE(S40:S44)</f>
        <v>2.2089619799037785</v>
      </c>
      <c r="T46" s="6">
        <f>AVERAGE(T40:T45)</f>
        <v>1.604404389285359</v>
      </c>
      <c r="U46">
        <f>AVERAGE(U40:U44)</f>
        <v>1.619627809761812</v>
      </c>
      <c r="V46" s="6">
        <f>AVERAGE(V40:V45)</f>
        <v>1.1579267924071017</v>
      </c>
      <c r="W46">
        <f>AVERAGE(W40:W44)</f>
        <v>19.112209787134962</v>
      </c>
    </row>
    <row r="47" spans="1:32" x14ac:dyDescent="0.75">
      <c r="A47" s="1">
        <v>7</v>
      </c>
      <c r="B47">
        <v>5</v>
      </c>
      <c r="C47">
        <v>0.45</v>
      </c>
      <c r="D47">
        <v>51.18</v>
      </c>
      <c r="E47">
        <v>48.6</v>
      </c>
      <c r="F47">
        <v>49.57</v>
      </c>
      <c r="G47">
        <v>51</v>
      </c>
      <c r="I47">
        <f t="shared" si="17"/>
        <v>1.0614465365716723</v>
      </c>
      <c r="N47">
        <f t="shared" si="18"/>
        <v>50.087499999999999</v>
      </c>
      <c r="P47" s="6">
        <f>_xlfn.STDEV.P(P40:P45)</f>
        <v>0.96927901106749603</v>
      </c>
      <c r="Q47">
        <f>_xlfn.STDEV.P(Q40:Q44)</f>
        <v>0.54858004626783796</v>
      </c>
      <c r="R47" s="6">
        <f>_xlfn.STDEV.P(R40:R45)</f>
        <v>1.873448484771342</v>
      </c>
      <c r="S47">
        <f>_xlfn.STDEV.P(S40:S44)</f>
        <v>1.1858603413207445</v>
      </c>
      <c r="T47" s="6">
        <f>_xlfn.STDEV.P(T40:T45)</f>
        <v>0.4118007879730301</v>
      </c>
      <c r="U47">
        <f>_xlfn.STDEV.P(U40:U44)</f>
        <v>0.46986367060804729</v>
      </c>
      <c r="V47" s="6">
        <f>_xlfn.STDEV.P(V40:V45)</f>
        <v>0.53091638710108313</v>
      </c>
      <c r="W47">
        <f>_xlfn.STDEV.P(W40:W44)</f>
        <v>0.32862228789000303</v>
      </c>
    </row>
    <row r="48" spans="1:32" x14ac:dyDescent="0.75">
      <c r="A48" s="1">
        <v>8</v>
      </c>
      <c r="B48">
        <v>5</v>
      </c>
      <c r="C48">
        <v>0.65</v>
      </c>
      <c r="D48">
        <v>44.85</v>
      </c>
      <c r="E48">
        <v>46.8</v>
      </c>
      <c r="F48">
        <v>47.34</v>
      </c>
      <c r="G48">
        <v>50.1</v>
      </c>
      <c r="I48">
        <f t="shared" si="17"/>
        <v>1.8769040332419773</v>
      </c>
      <c r="K48" cm="1">
        <f t="array" ref="K48">INDEX(LINEST(K40:K45),1)</f>
        <v>-2.7850402828764751</v>
      </c>
      <c r="L48" cm="1">
        <f t="array" ref="L48">INDEX(LINEST(L40:L44),1)</f>
        <v>-0.39041752042304989</v>
      </c>
      <c r="N48">
        <f t="shared" si="18"/>
        <v>47.272500000000001</v>
      </c>
      <c r="P48" s="6"/>
      <c r="R48" s="6"/>
      <c r="T48" s="6"/>
      <c r="V48" s="6"/>
    </row>
    <row r="49" spans="1:32" x14ac:dyDescent="0.75">
      <c r="A49" s="1">
        <v>9</v>
      </c>
      <c r="B49">
        <v>5</v>
      </c>
      <c r="C49">
        <v>0.85</v>
      </c>
      <c r="D49">
        <v>45.32</v>
      </c>
      <c r="E49">
        <v>43.1</v>
      </c>
      <c r="F49">
        <v>51.6</v>
      </c>
      <c r="G49">
        <v>52.5</v>
      </c>
      <c r="I49">
        <f t="shared" si="17"/>
        <v>4.0104488526846964</v>
      </c>
      <c r="N49">
        <f t="shared" si="18"/>
        <v>48.13</v>
      </c>
      <c r="P49" s="6"/>
      <c r="R49" s="6"/>
      <c r="T49" s="6"/>
      <c r="V49" s="6"/>
    </row>
    <row r="50" spans="1:32" x14ac:dyDescent="0.75">
      <c r="A50" s="1">
        <v>10</v>
      </c>
      <c r="B50">
        <v>10</v>
      </c>
      <c r="C50">
        <v>0</v>
      </c>
      <c r="D50">
        <v>61.8</v>
      </c>
      <c r="E50">
        <v>63.3</v>
      </c>
      <c r="F50">
        <v>50.64</v>
      </c>
      <c r="G50">
        <v>54.3</v>
      </c>
      <c r="I50">
        <f t="shared" si="17"/>
        <v>5.2304206331804695</v>
      </c>
      <c r="N50">
        <f t="shared" si="18"/>
        <v>57.510000000000005</v>
      </c>
      <c r="P50" s="6"/>
      <c r="R50" s="6"/>
      <c r="T50" s="6"/>
      <c r="V50" s="6"/>
    </row>
    <row r="51" spans="1:32" x14ac:dyDescent="0.75">
      <c r="A51" s="1">
        <v>11</v>
      </c>
      <c r="B51">
        <v>10</v>
      </c>
      <c r="C51">
        <v>0.2</v>
      </c>
      <c r="D51">
        <v>51.35</v>
      </c>
      <c r="E51">
        <v>52.9</v>
      </c>
      <c r="F51">
        <v>47.93</v>
      </c>
      <c r="G51">
        <v>51.3</v>
      </c>
      <c r="I51">
        <f t="shared" si="17"/>
        <v>1.8151997135301665</v>
      </c>
      <c r="J51" s="2"/>
      <c r="K51" t="s">
        <v>26</v>
      </c>
      <c r="L51" t="s">
        <v>27</v>
      </c>
      <c r="N51">
        <f t="shared" si="18"/>
        <v>50.870000000000005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1">
        <v>12</v>
      </c>
      <c r="B52">
        <v>10</v>
      </c>
      <c r="C52">
        <v>0.45</v>
      </c>
      <c r="D52">
        <v>49.6</v>
      </c>
      <c r="E52">
        <v>51.4</v>
      </c>
      <c r="F52">
        <v>51.56</v>
      </c>
      <c r="G52">
        <v>52.3</v>
      </c>
      <c r="I52">
        <f t="shared" si="17"/>
        <v>0.99230791592126155</v>
      </c>
      <c r="J52">
        <v>2</v>
      </c>
      <c r="K52">
        <f>AVERAGE(D40:G44)</f>
        <v>36.683999999999997</v>
      </c>
      <c r="L52">
        <f>AVERAGE(D40:G40,D45:G45,D50:G50,D55:G55,D60:G60,D65:G65)</f>
        <v>52.357499999999987</v>
      </c>
      <c r="M52">
        <v>0</v>
      </c>
      <c r="N52">
        <f t="shared" si="18"/>
        <v>51.215000000000003</v>
      </c>
      <c r="P52" s="6">
        <f>AVERAGE(D40:D44)</f>
        <v>49.019999999999996</v>
      </c>
      <c r="Q52">
        <f>AVERAGE(D40,D45,D50,D55,D60,D65)</f>
        <v>61.04666666666666</v>
      </c>
      <c r="R52" s="6">
        <f>AVERAGE(E40:E44)</f>
        <v>48.339999999999996</v>
      </c>
      <c r="S52">
        <f>AVERAGE(E40,E45,E50,E55,E60,E65)</f>
        <v>56.616666666666674</v>
      </c>
      <c r="T52" s="6">
        <f>AVERAGE(F40:F44)</f>
        <v>49.375999999999998</v>
      </c>
      <c r="U52">
        <f>AVERAGE(F40,F45,F50,F55,F60,F65)</f>
        <v>49.449999999999996</v>
      </c>
      <c r="V52" s="6">
        <f>AVERAGE(G40:G44)</f>
        <v>0</v>
      </c>
      <c r="W52">
        <f>AVERAGE(G40,G45,G50,G55,G60,G65)</f>
        <v>42.31666666666667</v>
      </c>
    </row>
    <row r="53" spans="1:32" x14ac:dyDescent="0.75">
      <c r="A53" s="1">
        <v>13</v>
      </c>
      <c r="B53">
        <v>10</v>
      </c>
      <c r="C53">
        <v>0.65</v>
      </c>
      <c r="D53">
        <v>47.2</v>
      </c>
      <c r="E53">
        <v>47.5</v>
      </c>
      <c r="F53">
        <v>47.24</v>
      </c>
      <c r="G53">
        <v>54.4</v>
      </c>
      <c r="I53">
        <f t="shared" si="17"/>
        <v>3.0707775888201332</v>
      </c>
      <c r="J53">
        <v>5</v>
      </c>
      <c r="K53">
        <f>AVERAGE(D45:G49)</f>
        <v>50.182000000000009</v>
      </c>
      <c r="L53">
        <f>AVERAGE(D41:G41,D46:G46,D51:G51,D56:G56,D61:G61,D66:G66)</f>
        <v>47.978750000000012</v>
      </c>
      <c r="M53">
        <v>0.2</v>
      </c>
      <c r="N53">
        <f t="shared" si="18"/>
        <v>49.085000000000001</v>
      </c>
      <c r="P53" s="6">
        <f>AVERAGE(D45:D49)</f>
        <v>51.868000000000009</v>
      </c>
      <c r="Q53">
        <f t="shared" ref="Q53:Q56" si="24">AVERAGE(D41,D46,D51,D56,D61,D66)</f>
        <v>50.47</v>
      </c>
      <c r="R53" s="6">
        <f>AVERAGE(E45:E49)</f>
        <v>49.72</v>
      </c>
      <c r="S53">
        <f t="shared" ref="S53:S56" si="25">AVERAGE(E41,E46,E51,E56,E61,E66)</f>
        <v>51.783333333333331</v>
      </c>
      <c r="T53" s="6">
        <f>AVERAGE(F45:F49)</f>
        <v>48.459999999999994</v>
      </c>
      <c r="U53">
        <f t="shared" ref="U53:U56" si="26">AVERAGE(F41,F46,F51,F56,F61,F66)</f>
        <v>48.328333333333326</v>
      </c>
      <c r="V53" s="6">
        <f>AVERAGE(G45:G49)</f>
        <v>50.68</v>
      </c>
      <c r="W53">
        <f t="shared" ref="W53:W56" si="27">AVERAGE(G41,G46,G51,G56,G61,G66)</f>
        <v>41.333333333333329</v>
      </c>
    </row>
    <row r="54" spans="1:32" x14ac:dyDescent="0.75">
      <c r="A54" s="1">
        <v>14</v>
      </c>
      <c r="B54">
        <v>10</v>
      </c>
      <c r="C54">
        <v>0.85</v>
      </c>
      <c r="D54">
        <v>47.34</v>
      </c>
      <c r="E54">
        <v>41.5</v>
      </c>
      <c r="F54">
        <v>51.54</v>
      </c>
      <c r="G54">
        <v>53.7</v>
      </c>
      <c r="I54">
        <f t="shared" si="17"/>
        <v>4.6536437336779448</v>
      </c>
      <c r="J54">
        <v>10</v>
      </c>
      <c r="K54">
        <f>AVERAGE(D50:G54)</f>
        <v>51.440000000000012</v>
      </c>
      <c r="L54">
        <f t="shared" ref="L54:L56" si="28">AVERAGE(D42:G42,D47:G47,D52:G52,D57:G57,D62:G62,D67:G67)</f>
        <v>47.736250000000005</v>
      </c>
      <c r="M54">
        <v>0.45</v>
      </c>
      <c r="N54">
        <f t="shared" si="18"/>
        <v>48.519999999999996</v>
      </c>
      <c r="P54" s="6">
        <f>AVERAGE(D50:D54)</f>
        <v>51.457999999999991</v>
      </c>
      <c r="Q54">
        <f t="shared" si="24"/>
        <v>49.099999999999994</v>
      </c>
      <c r="R54" s="6">
        <f>AVERAGE(E50:E54)</f>
        <v>51.320000000000007</v>
      </c>
      <c r="S54">
        <f t="shared" si="25"/>
        <v>49.083333333333336</v>
      </c>
      <c r="T54" s="6">
        <f>AVERAGE(F50:F54)</f>
        <v>49.781999999999996</v>
      </c>
      <c r="U54">
        <f t="shared" si="26"/>
        <v>49.978333333333332</v>
      </c>
      <c r="V54" s="6">
        <f>AVERAGE(G50:G54)</f>
        <v>53.2</v>
      </c>
      <c r="W54">
        <f t="shared" si="27"/>
        <v>42.783333333333331</v>
      </c>
    </row>
    <row r="55" spans="1:32" x14ac:dyDescent="0.75">
      <c r="A55" s="1">
        <v>15</v>
      </c>
      <c r="B55">
        <v>20</v>
      </c>
      <c r="C55">
        <v>0</v>
      </c>
      <c r="D55">
        <v>62.2</v>
      </c>
      <c r="E55">
        <v>60.8</v>
      </c>
      <c r="F55">
        <v>49.43</v>
      </c>
      <c r="G55">
        <v>51.4</v>
      </c>
      <c r="I55">
        <f t="shared" si="17"/>
        <v>5.607978133873206</v>
      </c>
      <c r="J55">
        <v>20</v>
      </c>
      <c r="K55">
        <f>AVERAGE(D55:G59)</f>
        <v>50.19</v>
      </c>
      <c r="L55">
        <f t="shared" si="28"/>
        <v>46.657916666666672</v>
      </c>
      <c r="M55">
        <v>0.65</v>
      </c>
      <c r="N55">
        <f t="shared" si="18"/>
        <v>55.957500000000003</v>
      </c>
      <c r="P55" s="6">
        <f>AVERAGE(D55:D59)</f>
        <v>49.886000000000003</v>
      </c>
      <c r="Q55">
        <f t="shared" si="24"/>
        <v>47.120000000000005</v>
      </c>
      <c r="R55" s="6">
        <f>AVERAGE(E55:E59)</f>
        <v>50.980000000000004</v>
      </c>
      <c r="S55">
        <f t="shared" si="25"/>
        <v>47.116666666666667</v>
      </c>
      <c r="T55" s="6">
        <f>AVERAGE(F55:F59)</f>
        <v>48.873999999999995</v>
      </c>
      <c r="U55">
        <f t="shared" si="26"/>
        <v>49.361666666666672</v>
      </c>
      <c r="V55" s="6">
        <f>AVERAGE(G55:G59)</f>
        <v>51.02</v>
      </c>
      <c r="W55">
        <f t="shared" si="27"/>
        <v>43.033333333333331</v>
      </c>
    </row>
    <row r="56" spans="1:32" x14ac:dyDescent="0.75">
      <c r="A56" s="1">
        <v>16</v>
      </c>
      <c r="B56">
        <v>20</v>
      </c>
      <c r="C56">
        <v>0.2</v>
      </c>
      <c r="D56">
        <v>49.14</v>
      </c>
      <c r="E56">
        <v>53.8</v>
      </c>
      <c r="F56">
        <v>48.07</v>
      </c>
      <c r="G56">
        <v>48.3</v>
      </c>
      <c r="I56">
        <f t="shared" si="17"/>
        <v>2.327846375944941</v>
      </c>
      <c r="J56">
        <v>50</v>
      </c>
      <c r="K56">
        <f>AVERAGE(D60:G64)</f>
        <v>50.098999999999997</v>
      </c>
      <c r="L56">
        <f t="shared" si="28"/>
        <v>46.176666666666669</v>
      </c>
      <c r="M56">
        <v>0.85</v>
      </c>
      <c r="N56">
        <f t="shared" si="18"/>
        <v>49.827500000000001</v>
      </c>
      <c r="P56" s="6">
        <f>AVERAGE(D60:D64)</f>
        <v>51.097999999999999</v>
      </c>
      <c r="Q56">
        <f t="shared" si="24"/>
        <v>46.366666666666674</v>
      </c>
      <c r="R56" s="6">
        <f>AVERAGE(E60:E64)</f>
        <v>48.339999999999996</v>
      </c>
      <c r="S56">
        <f t="shared" si="25"/>
        <v>43.6</v>
      </c>
      <c r="T56" s="6">
        <f>AVERAGE(F60:F64)</f>
        <v>49.898000000000003</v>
      </c>
      <c r="U56">
        <f t="shared" si="26"/>
        <v>51.106666666666662</v>
      </c>
      <c r="V56" s="6">
        <f>AVERAGE(G60:G64)</f>
        <v>51.06</v>
      </c>
      <c r="W56">
        <f t="shared" si="27"/>
        <v>43.633333333333333</v>
      </c>
    </row>
    <row r="57" spans="1:32" x14ac:dyDescent="0.75">
      <c r="A57" s="1">
        <v>17</v>
      </c>
      <c r="B57">
        <v>20</v>
      </c>
      <c r="C57">
        <v>0.45</v>
      </c>
      <c r="D57">
        <v>48.38</v>
      </c>
      <c r="E57">
        <v>50.1</v>
      </c>
      <c r="F57">
        <v>47.6</v>
      </c>
      <c r="G57">
        <v>51.4</v>
      </c>
      <c r="I57">
        <f t="shared" si="17"/>
        <v>1.4804391240439427</v>
      </c>
      <c r="J57">
        <v>100</v>
      </c>
      <c r="K57">
        <f>AVERAGE(D65:G69)</f>
        <v>50.493499999999997</v>
      </c>
      <c r="L57">
        <f>AVERAGE((L56-L55), (L55-L54), (L54-L53), (L53-L52))</f>
        <v>-1.5452083333333295</v>
      </c>
      <c r="N57">
        <f t="shared" si="18"/>
        <v>49.370000000000005</v>
      </c>
      <c r="P57" s="6">
        <f>AVERAGE(D65:D69)</f>
        <v>51.593999999999994</v>
      </c>
      <c r="R57" s="6">
        <f>AVERAGE(E65:E69)</f>
        <v>49.14</v>
      </c>
      <c r="T57" s="6">
        <f>AVERAGE(F65:F69)</f>
        <v>51.48</v>
      </c>
      <c r="V57" s="6">
        <f>AVERAGE(G65:G69)</f>
        <v>49.760000000000005</v>
      </c>
    </row>
    <row r="58" spans="1:32" x14ac:dyDescent="0.75">
      <c r="A58" s="1">
        <v>18</v>
      </c>
      <c r="B58">
        <v>20</v>
      </c>
      <c r="C58">
        <v>0.65</v>
      </c>
      <c r="D58">
        <v>46.58</v>
      </c>
      <c r="E58">
        <v>47.3</v>
      </c>
      <c r="F58">
        <v>49.61</v>
      </c>
      <c r="G58">
        <v>52.2</v>
      </c>
      <c r="I58">
        <f t="shared" si="17"/>
        <v>2.1985492375655378</v>
      </c>
      <c r="K58">
        <f>AVERAGE(K52:K57)</f>
        <v>48.181416666666671</v>
      </c>
      <c r="N58">
        <f t="shared" si="18"/>
        <v>48.922499999999999</v>
      </c>
      <c r="P58" s="6">
        <f>AVERAGE(P52:P57)</f>
        <v>50.820666666666661</v>
      </c>
      <c r="Q58">
        <f>AVERAGE(Q52:Q56)</f>
        <v>50.820666666666668</v>
      </c>
      <c r="R58" s="6">
        <f>AVERAGE(R52:R57)</f>
        <v>49.640000000000008</v>
      </c>
      <c r="S58">
        <f>AVERAGE(S52:S56)</f>
        <v>49.64</v>
      </c>
      <c r="T58" s="6">
        <f>AVERAGE(T52:T57)</f>
        <v>49.645000000000003</v>
      </c>
      <c r="U58">
        <f>AVERAGE(U52:U56)</f>
        <v>49.644999999999996</v>
      </c>
      <c r="V58" s="6">
        <f>AVERAGE(V52:V57)</f>
        <v>42.620000000000005</v>
      </c>
      <c r="W58">
        <f>AVERAGE(W52:W56)</f>
        <v>42.62</v>
      </c>
      <c r="AA58" s="1" t="s">
        <v>1</v>
      </c>
      <c r="AB58" s="1" t="s">
        <v>2</v>
      </c>
      <c r="AC58" s="1" t="s">
        <v>21</v>
      </c>
      <c r="AD58" s="1" t="s">
        <v>22</v>
      </c>
      <c r="AE58" s="1" t="s">
        <v>23</v>
      </c>
      <c r="AF58" s="1" t="s">
        <v>24</v>
      </c>
    </row>
    <row r="59" spans="1:32" x14ac:dyDescent="0.75">
      <c r="A59" s="1">
        <v>19</v>
      </c>
      <c r="B59">
        <v>20</v>
      </c>
      <c r="C59">
        <v>0.85</v>
      </c>
      <c r="D59">
        <v>43.13</v>
      </c>
      <c r="E59">
        <v>42.9</v>
      </c>
      <c r="F59">
        <v>49.66</v>
      </c>
      <c r="G59">
        <v>51.8</v>
      </c>
      <c r="I59">
        <f t="shared" si="17"/>
        <v>3.9318403769736108</v>
      </c>
      <c r="N59" s="15">
        <f t="shared" si="18"/>
        <v>46.872500000000002</v>
      </c>
      <c r="P59" s="6">
        <f>_xlfn.STDEV.P(P52:P57)</f>
        <v>1.0242120006240034</v>
      </c>
      <c r="Q59">
        <f>_xlfn.STDEV.P(Q52:Q56)</f>
        <v>5.3139022698327114</v>
      </c>
      <c r="R59" s="6">
        <f>_xlfn.STDEV.P(R52:R57)</f>
        <v>1.1729165926583793</v>
      </c>
      <c r="S59">
        <f>_xlfn.STDEV.P(S52:S56)</f>
        <v>4.3915018944421407</v>
      </c>
      <c r="T59" s="6">
        <f>_xlfn.STDEV.P(T52:T57)</f>
        <v>0.95925578792450805</v>
      </c>
      <c r="U59">
        <f>_xlfn.STDEV.P(U52:U56)</f>
        <v>0.90548268282109601</v>
      </c>
      <c r="V59" s="6">
        <f>_xlfn.STDEV.P(V52:V57)</f>
        <v>19.08811846847841</v>
      </c>
      <c r="W59">
        <f>_xlfn.STDEV.P(W52:W56)</f>
        <v>0.77095899876567953</v>
      </c>
      <c r="Z59" s="1">
        <v>0</v>
      </c>
      <c r="AA59">
        <v>2</v>
      </c>
      <c r="AB59">
        <v>0</v>
      </c>
      <c r="AC59">
        <f>AVERAGE(D4,D40,D76,D148,D220)</f>
        <v>36.474000000000004</v>
      </c>
      <c r="AD59">
        <f t="shared" ref="AD59:AF74" si="29">AVERAGE(E4,E40,E76,E148,E220)</f>
        <v>33.879999999999995</v>
      </c>
      <c r="AE59">
        <f t="shared" si="29"/>
        <v>47.774000000000008</v>
      </c>
      <c r="AF59">
        <f t="shared" si="29"/>
        <v>9.6</v>
      </c>
    </row>
    <row r="60" spans="1:32" x14ac:dyDescent="0.75">
      <c r="A60" s="1">
        <v>20</v>
      </c>
      <c r="B60">
        <v>50</v>
      </c>
      <c r="C60">
        <v>0</v>
      </c>
      <c r="D60">
        <v>63</v>
      </c>
      <c r="E60">
        <v>55.5</v>
      </c>
      <c r="F60">
        <v>48.41</v>
      </c>
      <c r="G60">
        <v>51.8</v>
      </c>
      <c r="I60">
        <f t="shared" si="17"/>
        <v>5.4199187032648384</v>
      </c>
      <c r="N60">
        <f t="shared" si="18"/>
        <v>54.677499999999995</v>
      </c>
      <c r="P60" s="6"/>
      <c r="R60" s="6"/>
      <c r="T60" s="6"/>
      <c r="V60" s="6"/>
      <c r="Z60" s="1">
        <v>1</v>
      </c>
      <c r="AA60">
        <v>2</v>
      </c>
      <c r="AB60">
        <v>0.2</v>
      </c>
      <c r="AC60">
        <f t="shared" ref="AC60:AF75" si="30">AVERAGE(D5,D41,D77,D149,D221)</f>
        <v>40.457999999999998</v>
      </c>
      <c r="AD60">
        <f t="shared" si="29"/>
        <v>28.679999999999996</v>
      </c>
      <c r="AE60">
        <f t="shared" si="29"/>
        <v>51.323999999999998</v>
      </c>
      <c r="AF60">
        <f t="shared" si="29"/>
        <v>10.379999999999999</v>
      </c>
    </row>
    <row r="61" spans="1:32" x14ac:dyDescent="0.75">
      <c r="A61" s="1">
        <v>21</v>
      </c>
      <c r="B61">
        <v>50</v>
      </c>
      <c r="C61">
        <v>0.2</v>
      </c>
      <c r="D61">
        <v>48.7</v>
      </c>
      <c r="E61">
        <v>52.2</v>
      </c>
      <c r="F61">
        <v>47.89</v>
      </c>
      <c r="G61">
        <v>48.2</v>
      </c>
      <c r="I61">
        <f t="shared" si="17"/>
        <v>1.7289501872523689</v>
      </c>
      <c r="N61">
        <f t="shared" si="18"/>
        <v>49.247500000000002</v>
      </c>
      <c r="P61" s="6" cm="1">
        <f t="array" ref="P61">INDEX(LINEST(P52:P57), 1)</f>
        <v>0.25679999999999931</v>
      </c>
      <c r="Q61" s="6" cm="1">
        <f t="array" ref="Q61">INDEX(LINEST(Q52:Q56), 1)</f>
        <v>-3.2709999999999964</v>
      </c>
      <c r="R61" s="6" cm="1">
        <f t="array" ref="R61">INDEX(LINEST(R52:R57), 1)</f>
        <v>-1.3714285714285412E-2</v>
      </c>
      <c r="S61" s="6" cm="1">
        <f t="array" ref="S61">INDEX(LINEST(S52:S56), 1)</f>
        <v>-3.0700000000000003</v>
      </c>
      <c r="T61" s="6" cm="1">
        <f t="array" ref="T61">INDEX(LINEST(T52:T57), 1)</f>
        <v>0.39788571428571501</v>
      </c>
      <c r="U61" s="6" cm="1">
        <f t="array" ref="U61">INDEX(LINEST(U52:U56), 1)</f>
        <v>0.4346666666666677</v>
      </c>
      <c r="V61" s="6" cm="1">
        <f t="array" ref="V61">INDEX(LINEST(V52:V56), 1)</f>
        <v>10.246</v>
      </c>
      <c r="W61" s="6" cm="1">
        <f t="array" ref="W61">INDEX(LINEST(W52:W56), 1)</f>
        <v>0.43333333333333263</v>
      </c>
      <c r="Z61" s="1">
        <v>2</v>
      </c>
      <c r="AA61">
        <v>2</v>
      </c>
      <c r="AB61">
        <v>0.45</v>
      </c>
      <c r="AC61">
        <f t="shared" si="30"/>
        <v>40.442</v>
      </c>
      <c r="AD61">
        <f t="shared" si="29"/>
        <v>28.939999999999998</v>
      </c>
      <c r="AE61">
        <f t="shared" si="29"/>
        <v>45.717999999999996</v>
      </c>
      <c r="AF61">
        <f t="shared" si="29"/>
        <v>9.8000000000000007</v>
      </c>
    </row>
    <row r="62" spans="1:32" x14ac:dyDescent="0.75">
      <c r="A62" s="1">
        <v>22</v>
      </c>
      <c r="B62">
        <v>50</v>
      </c>
      <c r="C62">
        <v>0.45</v>
      </c>
      <c r="D62">
        <v>48.7</v>
      </c>
      <c r="E62">
        <v>46.4</v>
      </c>
      <c r="F62">
        <v>50.94</v>
      </c>
      <c r="G62">
        <v>51</v>
      </c>
      <c r="I62">
        <f t="shared" si="17"/>
        <v>1.8936208701849477</v>
      </c>
      <c r="K62" cm="1">
        <f t="array" ref="K62">INDEX(LINEST(K52:K57),1)</f>
        <v>1.9299571428571416</v>
      </c>
      <c r="L62" cm="1">
        <f t="array" ref="L62">INDEX(LINEST(L52:L56),1)</f>
        <v>-1.3682499999999975</v>
      </c>
      <c r="N62">
        <f t="shared" si="18"/>
        <v>49.26</v>
      </c>
      <c r="Z62" s="1">
        <v>3</v>
      </c>
      <c r="AA62">
        <v>2</v>
      </c>
      <c r="AB62">
        <v>0.65</v>
      </c>
      <c r="AC62">
        <f t="shared" si="30"/>
        <v>40.428000000000004</v>
      </c>
      <c r="AD62">
        <f t="shared" si="29"/>
        <v>27.96</v>
      </c>
      <c r="AE62">
        <f t="shared" si="29"/>
        <v>46.031999999999996</v>
      </c>
      <c r="AF62">
        <f t="shared" si="29"/>
        <v>9.66</v>
      </c>
    </row>
    <row r="63" spans="1:32" x14ac:dyDescent="0.75">
      <c r="A63" s="1">
        <v>23</v>
      </c>
      <c r="B63">
        <v>50</v>
      </c>
      <c r="C63">
        <v>0.65</v>
      </c>
      <c r="D63">
        <v>46.95</v>
      </c>
      <c r="E63">
        <v>45.4</v>
      </c>
      <c r="F63">
        <v>49.78</v>
      </c>
      <c r="G63">
        <v>52</v>
      </c>
      <c r="I63">
        <f t="shared" si="17"/>
        <v>2.5444387888098232</v>
      </c>
      <c r="N63">
        <f t="shared" si="18"/>
        <v>48.532499999999999</v>
      </c>
      <c r="Z63" s="1">
        <v>4</v>
      </c>
      <c r="AA63">
        <v>2</v>
      </c>
      <c r="AB63">
        <v>0.85</v>
      </c>
      <c r="AC63">
        <f t="shared" si="30"/>
        <v>35.231999999999999</v>
      </c>
      <c r="AD63">
        <f t="shared" si="29"/>
        <v>26.74</v>
      </c>
      <c r="AE63">
        <f t="shared" si="29"/>
        <v>46.802</v>
      </c>
      <c r="AF63">
        <f t="shared" si="29"/>
        <v>9.5599999999999987</v>
      </c>
    </row>
    <row r="64" spans="1:32" x14ac:dyDescent="0.75">
      <c r="A64" s="1">
        <v>24</v>
      </c>
      <c r="B64">
        <v>50</v>
      </c>
      <c r="C64">
        <v>0.85</v>
      </c>
      <c r="D64">
        <v>48.14</v>
      </c>
      <c r="E64">
        <v>42.2</v>
      </c>
      <c r="F64">
        <v>52.47</v>
      </c>
      <c r="G64">
        <v>52.3</v>
      </c>
      <c r="I64">
        <f t="shared" si="17"/>
        <v>4.1746998395094206</v>
      </c>
      <c r="N64">
        <f t="shared" si="18"/>
        <v>48.777500000000003</v>
      </c>
      <c r="Z64" s="1">
        <v>5</v>
      </c>
      <c r="AA64">
        <v>5</v>
      </c>
      <c r="AB64">
        <v>0</v>
      </c>
      <c r="AC64">
        <f t="shared" si="30"/>
        <v>50.326000000000008</v>
      </c>
      <c r="AD64">
        <f t="shared" si="29"/>
        <v>46.527999999999999</v>
      </c>
      <c r="AE64">
        <f t="shared" si="29"/>
        <v>50.106000000000009</v>
      </c>
      <c r="AF64">
        <f t="shared" si="29"/>
        <v>49.3</v>
      </c>
    </row>
    <row r="65" spans="1:32" x14ac:dyDescent="0.75">
      <c r="A65" s="1">
        <v>25</v>
      </c>
      <c r="B65">
        <v>100</v>
      </c>
      <c r="C65">
        <v>0</v>
      </c>
      <c r="D65">
        <v>59.62</v>
      </c>
      <c r="E65">
        <v>52.6</v>
      </c>
      <c r="F65">
        <v>50.8</v>
      </c>
      <c r="G65">
        <v>48.4</v>
      </c>
      <c r="I65">
        <f t="shared" si="17"/>
        <v>4.1803199638305193</v>
      </c>
      <c r="N65">
        <f t="shared" si="18"/>
        <v>52.854999999999997</v>
      </c>
      <c r="Z65" s="1">
        <v>6</v>
      </c>
      <c r="AA65">
        <v>5</v>
      </c>
      <c r="AB65">
        <v>0.2</v>
      </c>
      <c r="AC65">
        <f t="shared" si="30"/>
        <v>52.69</v>
      </c>
      <c r="AD65">
        <f t="shared" si="29"/>
        <v>42.347999999999999</v>
      </c>
      <c r="AE65">
        <f t="shared" si="29"/>
        <v>48.911999999999999</v>
      </c>
      <c r="AF65">
        <f t="shared" si="29"/>
        <v>41.2</v>
      </c>
    </row>
    <row r="66" spans="1:32" x14ac:dyDescent="0.75">
      <c r="A66" s="1">
        <v>26</v>
      </c>
      <c r="B66">
        <v>100</v>
      </c>
      <c r="C66">
        <v>0.2</v>
      </c>
      <c r="D66">
        <v>50.45</v>
      </c>
      <c r="E66">
        <v>52</v>
      </c>
      <c r="F66">
        <v>48.9</v>
      </c>
      <c r="G66">
        <v>48.4</v>
      </c>
      <c r="I66">
        <f t="shared" si="17"/>
        <v>1.4103966640629872</v>
      </c>
      <c r="N66">
        <f t="shared" si="18"/>
        <v>49.9375</v>
      </c>
      <c r="Z66" s="1">
        <v>7</v>
      </c>
      <c r="AA66">
        <v>5</v>
      </c>
      <c r="AB66">
        <v>0.45</v>
      </c>
      <c r="AC66">
        <f t="shared" si="30"/>
        <v>53.65</v>
      </c>
      <c r="AD66">
        <f t="shared" si="29"/>
        <v>39.019999999999996</v>
      </c>
      <c r="AE66">
        <f t="shared" si="29"/>
        <v>50.6</v>
      </c>
      <c r="AF66">
        <f t="shared" si="29"/>
        <v>40.6</v>
      </c>
    </row>
    <row r="67" spans="1:32" x14ac:dyDescent="0.75">
      <c r="A67" s="1">
        <v>27</v>
      </c>
      <c r="B67">
        <v>100</v>
      </c>
      <c r="C67">
        <v>0.45</v>
      </c>
      <c r="D67">
        <v>48.7</v>
      </c>
      <c r="E67">
        <v>48.5</v>
      </c>
      <c r="F67">
        <v>51.6</v>
      </c>
      <c r="G67">
        <v>51</v>
      </c>
      <c r="I67">
        <f t="shared" si="17"/>
        <v>1.3683932183404006</v>
      </c>
      <c r="N67">
        <f t="shared" si="18"/>
        <v>49.95</v>
      </c>
      <c r="Z67" s="1">
        <v>8</v>
      </c>
      <c r="AA67">
        <v>5</v>
      </c>
      <c r="AB67">
        <v>0.65</v>
      </c>
      <c r="AC67">
        <f t="shared" si="30"/>
        <v>51.034000000000006</v>
      </c>
      <c r="AD67">
        <f t="shared" si="29"/>
        <v>36.940000000000005</v>
      </c>
      <c r="AE67">
        <f t="shared" si="29"/>
        <v>50.003999999999998</v>
      </c>
      <c r="AF67">
        <f t="shared" si="29"/>
        <v>40.4</v>
      </c>
    </row>
    <row r="68" spans="1:32" x14ac:dyDescent="0.75">
      <c r="A68" s="1">
        <v>28</v>
      </c>
      <c r="B68">
        <v>100</v>
      </c>
      <c r="C68">
        <v>0.65</v>
      </c>
      <c r="D68">
        <v>50.35</v>
      </c>
      <c r="E68">
        <v>47.1</v>
      </c>
      <c r="F68">
        <v>53.7</v>
      </c>
      <c r="G68">
        <v>49.5</v>
      </c>
      <c r="I68">
        <f t="shared" si="17"/>
        <v>2.3646815324690138</v>
      </c>
      <c r="N68">
        <f t="shared" si="18"/>
        <v>50.162500000000001</v>
      </c>
      <c r="Z68" s="1">
        <v>9</v>
      </c>
      <c r="AA68">
        <v>5</v>
      </c>
      <c r="AB68">
        <v>0.85</v>
      </c>
      <c r="AC68">
        <f t="shared" si="30"/>
        <v>47.585999999999999</v>
      </c>
      <c r="AD68">
        <f t="shared" si="29"/>
        <v>33.248000000000005</v>
      </c>
      <c r="AE68">
        <f t="shared" si="29"/>
        <v>50.94</v>
      </c>
      <c r="AF68">
        <f t="shared" si="29"/>
        <v>41.92</v>
      </c>
    </row>
    <row r="69" spans="1:32" x14ac:dyDescent="0.75">
      <c r="A69" s="1">
        <v>29</v>
      </c>
      <c r="B69">
        <v>100</v>
      </c>
      <c r="C69">
        <v>0.85</v>
      </c>
      <c r="D69">
        <v>48.85</v>
      </c>
      <c r="E69">
        <v>45.5</v>
      </c>
      <c r="F69">
        <v>52.4</v>
      </c>
      <c r="G69">
        <v>51.5</v>
      </c>
      <c r="I69">
        <f t="shared" si="17"/>
        <v>2.6840675755278585</v>
      </c>
      <c r="N69">
        <f t="shared" si="18"/>
        <v>49.5625</v>
      </c>
      <c r="Z69" s="1">
        <v>10</v>
      </c>
      <c r="AA69">
        <v>10</v>
      </c>
      <c r="AB69">
        <v>0</v>
      </c>
      <c r="AC69">
        <f t="shared" si="30"/>
        <v>60.239999999999995</v>
      </c>
      <c r="AD69">
        <f t="shared" si="29"/>
        <v>59.38000000000001</v>
      </c>
      <c r="AE69">
        <f t="shared" si="29"/>
        <v>52.986000000000004</v>
      </c>
      <c r="AF69">
        <f t="shared" si="29"/>
        <v>62.96</v>
      </c>
    </row>
    <row r="70" spans="1:32" x14ac:dyDescent="0.75">
      <c r="Z70" s="1">
        <v>11</v>
      </c>
      <c r="AA70">
        <v>10</v>
      </c>
      <c r="AB70">
        <v>0.2</v>
      </c>
      <c r="AC70">
        <f t="shared" si="30"/>
        <v>53.27</v>
      </c>
      <c r="AD70">
        <f t="shared" si="29"/>
        <v>51.354000000000006</v>
      </c>
      <c r="AE70">
        <f t="shared" si="29"/>
        <v>48.405999999999999</v>
      </c>
      <c r="AF70">
        <f t="shared" si="29"/>
        <v>60.660000000000004</v>
      </c>
    </row>
    <row r="71" spans="1:32" x14ac:dyDescent="0.75">
      <c r="Z71" s="1">
        <v>12</v>
      </c>
      <c r="AA71">
        <v>10</v>
      </c>
      <c r="AB71">
        <v>0.45</v>
      </c>
      <c r="AC71">
        <f t="shared" si="30"/>
        <v>52.512</v>
      </c>
      <c r="AD71">
        <f t="shared" si="29"/>
        <v>51.786000000000001</v>
      </c>
      <c r="AE71">
        <f t="shared" si="29"/>
        <v>51.290000000000006</v>
      </c>
      <c r="AF71">
        <f t="shared" si="29"/>
        <v>41.64</v>
      </c>
    </row>
    <row r="72" spans="1:32" x14ac:dyDescent="0.75">
      <c r="Z72" s="1">
        <v>13</v>
      </c>
      <c r="AA72">
        <v>10</v>
      </c>
      <c r="AB72">
        <v>0.65</v>
      </c>
      <c r="AC72">
        <f t="shared" si="30"/>
        <v>51.732000000000006</v>
      </c>
      <c r="AD72">
        <f t="shared" si="29"/>
        <v>48.35</v>
      </c>
      <c r="AE72">
        <f t="shared" si="29"/>
        <v>49.989999999999995</v>
      </c>
      <c r="AF72">
        <f t="shared" si="29"/>
        <v>42.499999999999993</v>
      </c>
    </row>
    <row r="73" spans="1:32" x14ac:dyDescent="0.7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30"/>
        <v>50.446000000000005</v>
      </c>
      <c r="AD73">
        <f t="shared" si="29"/>
        <v>47.601999999999997</v>
      </c>
      <c r="AE73">
        <f t="shared" si="29"/>
        <v>51.040000000000006</v>
      </c>
      <c r="AF73">
        <f t="shared" si="29"/>
        <v>63.059999999999988</v>
      </c>
    </row>
    <row r="74" spans="1:32" x14ac:dyDescent="0.75">
      <c r="Z74" s="1">
        <v>15</v>
      </c>
      <c r="AA74">
        <v>20</v>
      </c>
      <c r="AB74">
        <v>0</v>
      </c>
      <c r="AC74">
        <f t="shared" si="30"/>
        <v>55.802</v>
      </c>
      <c r="AD74">
        <f t="shared" si="29"/>
        <v>56.758000000000003</v>
      </c>
      <c r="AE74">
        <f t="shared" si="29"/>
        <v>50.905999999999992</v>
      </c>
      <c r="AF74">
        <f t="shared" si="29"/>
        <v>53.340000000000011</v>
      </c>
    </row>
    <row r="75" spans="1:32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1">
        <v>16</v>
      </c>
      <c r="AA75">
        <v>20</v>
      </c>
      <c r="AB75">
        <v>0.2</v>
      </c>
      <c r="AC75">
        <f t="shared" si="30"/>
        <v>50.234000000000002</v>
      </c>
      <c r="AD75">
        <f t="shared" si="30"/>
        <v>52.661999999999999</v>
      </c>
      <c r="AE75">
        <f t="shared" si="30"/>
        <v>49.006</v>
      </c>
      <c r="AF75">
        <f t="shared" si="30"/>
        <v>45.326000000000001</v>
      </c>
    </row>
    <row r="76" spans="1:32" x14ac:dyDescent="0.75">
      <c r="A76" s="1">
        <v>0</v>
      </c>
      <c r="B76">
        <v>0</v>
      </c>
      <c r="C76">
        <v>0</v>
      </c>
      <c r="D76">
        <v>66.33</v>
      </c>
      <c r="E76">
        <v>63.5</v>
      </c>
      <c r="F76">
        <v>46.8</v>
      </c>
      <c r="G76">
        <v>0</v>
      </c>
      <c r="I76">
        <f>_xlfn.STDEV.P(D76:G76)</f>
        <v>26.564166065397202</v>
      </c>
      <c r="J76">
        <v>2</v>
      </c>
      <c r="K76">
        <f>_xlfn.STDEV.P(D76:G80)</f>
        <v>22.659490726845558</v>
      </c>
      <c r="L76">
        <f>_xlfn.STDEV.P(D76:G76,D81:G81,D86:G86,D91:G91,D96:G96,D101:G101)</f>
        <v>13.23064938541274</v>
      </c>
      <c r="M76">
        <v>0</v>
      </c>
      <c r="N76">
        <f>AVERAGE(D76:G76)</f>
        <v>44.157499999999999</v>
      </c>
      <c r="P76" s="6">
        <f>_xlfn.STDEV.P(D76:D80)</f>
        <v>5.980959789197688</v>
      </c>
      <c r="Q76">
        <f>_xlfn.STDEV.P(D76,D81,D86,D91,D96,D101)</f>
        <v>5.0466710700112891</v>
      </c>
      <c r="R76" s="6">
        <f>_xlfn.STDEV.P(E76:E80)</f>
        <v>7.9014935297068911</v>
      </c>
      <c r="S76">
        <f>_xlfn.STDEV.P(E76,E81,E86,E91,E96,E101)</f>
        <v>3.7839206592574799</v>
      </c>
      <c r="T76" s="6">
        <f>_xlfn.STDEV.P(F76:F80)</f>
        <v>2.1005237442123814</v>
      </c>
      <c r="U76">
        <f>_xlfn.STDEV.P(F76,F81,F86,F91,F96,F101)</f>
        <v>2.0993385201587245</v>
      </c>
      <c r="V76" s="6">
        <f>_xlfn.STDEV.P(G76:G80)</f>
        <v>0</v>
      </c>
      <c r="W76">
        <f>_xlfn.STDEV.P(G76,G81,G86,G91,G96,G101)</f>
        <v>19.029941685553212</v>
      </c>
      <c r="Z76" s="1">
        <v>17</v>
      </c>
      <c r="AA76">
        <v>20</v>
      </c>
      <c r="AB76">
        <v>0.45</v>
      </c>
      <c r="AC76">
        <f t="shared" ref="AC76:AF88" si="31">AVERAGE(D21,D57,D93,D165,D237)</f>
        <v>50.446000000000005</v>
      </c>
      <c r="AD76">
        <f t="shared" si="31"/>
        <v>49.578000000000003</v>
      </c>
      <c r="AE76">
        <f t="shared" si="31"/>
        <v>49.554000000000002</v>
      </c>
      <c r="AF76">
        <f t="shared" si="31"/>
        <v>54.213999999999999</v>
      </c>
    </row>
    <row r="77" spans="1:32" x14ac:dyDescent="0.75">
      <c r="A77" s="1">
        <v>1</v>
      </c>
      <c r="B77">
        <v>0</v>
      </c>
      <c r="C77">
        <v>0.2</v>
      </c>
      <c r="D77">
        <v>53.76</v>
      </c>
      <c r="E77">
        <v>47.5</v>
      </c>
      <c r="F77">
        <v>51.81</v>
      </c>
      <c r="G77">
        <v>0</v>
      </c>
      <c r="I77">
        <f t="shared" ref="I77:I105" si="32">_xlfn.STDEV.P(D77:G77)</f>
        <v>22.209555798124377</v>
      </c>
      <c r="J77">
        <v>5</v>
      </c>
      <c r="K77">
        <f>_xlfn.STDEV.P(D81:G85)</f>
        <v>6.395493804234218</v>
      </c>
      <c r="L77">
        <f>_xlfn.STDEV.P(D77:G77,D82:G82,D87:G87,D92:G92,D97:G97,D102:G102)</f>
        <v>10.897014618883675</v>
      </c>
      <c r="M77">
        <v>0.2</v>
      </c>
      <c r="N77">
        <f t="shared" ref="N77:N105" si="33">AVERAGE(D77:G77)</f>
        <v>38.267499999999998</v>
      </c>
      <c r="P77" s="6">
        <f>_xlfn.STDEV.P(D81:D85)</f>
        <v>8.0526830311393525</v>
      </c>
      <c r="Q77">
        <f t="shared" ref="Q77:Q80" si="34">_xlfn.STDEV.P(D77,D82,D87,D92,D97,D102)</f>
        <v>3.2324625115983769</v>
      </c>
      <c r="R77" s="6">
        <f>_xlfn.STDEV.P(E81:E85)</f>
        <v>7.9262601521776954</v>
      </c>
      <c r="S77">
        <f t="shared" ref="S77:S80" si="35">_xlfn.STDEV.P(E77,E82,E87,E92,E97,E102)</f>
        <v>2.656072706501504</v>
      </c>
      <c r="T77" s="6">
        <f>_xlfn.STDEV.P(F81:F85)</f>
        <v>2.0835968899957598</v>
      </c>
      <c r="U77">
        <f t="shared" ref="U77:U80" si="36">_xlfn.STDEV.P(F77,F82,F87,F92,F97,F102)</f>
        <v>1.9667570600695288</v>
      </c>
      <c r="V77" s="6">
        <f>_xlfn.STDEV.P(G81:G85)</f>
        <v>1.5944905142395815</v>
      </c>
      <c r="W77">
        <f t="shared" ref="W77:W80" si="37">_xlfn.STDEV.P(G77,G82,G87,G92,G97,G102)</f>
        <v>18.743176536186883</v>
      </c>
      <c r="Z77" s="1">
        <v>18</v>
      </c>
      <c r="AA77">
        <v>20</v>
      </c>
      <c r="AB77">
        <v>0.65</v>
      </c>
      <c r="AC77">
        <f t="shared" si="31"/>
        <v>50.081999999999994</v>
      </c>
      <c r="AD77">
        <f t="shared" si="31"/>
        <v>47.756</v>
      </c>
      <c r="AE77">
        <f t="shared" si="31"/>
        <v>48.932000000000002</v>
      </c>
      <c r="AF77">
        <f t="shared" si="31"/>
        <v>61.239999999999995</v>
      </c>
    </row>
    <row r="78" spans="1:32" x14ac:dyDescent="0.75">
      <c r="A78" s="1">
        <v>2</v>
      </c>
      <c r="B78">
        <v>0</v>
      </c>
      <c r="C78">
        <v>0.45</v>
      </c>
      <c r="D78">
        <v>53.26</v>
      </c>
      <c r="E78">
        <v>45.5</v>
      </c>
      <c r="F78">
        <v>47.98</v>
      </c>
      <c r="G78">
        <v>0</v>
      </c>
      <c r="I78">
        <f t="shared" si="32"/>
        <v>21.364696932088702</v>
      </c>
      <c r="J78">
        <v>10</v>
      </c>
      <c r="K78">
        <f>_xlfn.STDEV.P(D86:G90)</f>
        <v>6.8676431728796077</v>
      </c>
      <c r="L78">
        <f t="shared" ref="L78:L80" si="38">_xlfn.STDEV.P(D78:G78,D83:G83,D88:G88,D93:G93,D98:G98,D103:G103)</f>
        <v>10.525817260101643</v>
      </c>
      <c r="M78">
        <v>0.45</v>
      </c>
      <c r="N78">
        <f t="shared" si="33"/>
        <v>36.684999999999995</v>
      </c>
      <c r="P78" s="6">
        <f>_xlfn.STDEV.P(D86:D90)</f>
        <v>5.7573132622778145</v>
      </c>
      <c r="Q78">
        <f t="shared" si="34"/>
        <v>3.2959149800253584</v>
      </c>
      <c r="R78" s="6">
        <f>_xlfn.STDEV.P(E86:E90)</f>
        <v>9.9585942783105619</v>
      </c>
      <c r="S78">
        <f t="shared" si="35"/>
        <v>2.5649344804280849</v>
      </c>
      <c r="T78" s="6">
        <f>_xlfn.STDEV.P(F86:F90)</f>
        <v>1.7334289717205031</v>
      </c>
      <c r="U78">
        <f t="shared" si="36"/>
        <v>1.3753716669403322</v>
      </c>
      <c r="V78" s="6">
        <f>_xlfn.STDEV.P(G86:G90)</f>
        <v>1.0714476188783093</v>
      </c>
      <c r="W78">
        <f t="shared" si="37"/>
        <v>19.027735604170616</v>
      </c>
      <c r="Z78" s="1">
        <v>19</v>
      </c>
      <c r="AA78">
        <v>20</v>
      </c>
      <c r="AB78">
        <v>0.85</v>
      </c>
      <c r="AC78">
        <f t="shared" si="31"/>
        <v>47.171999999999997</v>
      </c>
      <c r="AD78">
        <f t="shared" si="31"/>
        <v>43.601999999999997</v>
      </c>
      <c r="AE78">
        <f t="shared" si="31"/>
        <v>48.647999999999996</v>
      </c>
      <c r="AF78">
        <f t="shared" si="31"/>
        <v>41.56</v>
      </c>
    </row>
    <row r="79" spans="1:32" x14ac:dyDescent="0.75">
      <c r="A79" s="1">
        <v>3</v>
      </c>
      <c r="B79">
        <v>0</v>
      </c>
      <c r="C79">
        <v>0.65</v>
      </c>
      <c r="D79">
        <v>54.07</v>
      </c>
      <c r="E79">
        <v>43.9</v>
      </c>
      <c r="F79">
        <v>45.84</v>
      </c>
      <c r="G79">
        <v>0</v>
      </c>
      <c r="I79">
        <f t="shared" si="32"/>
        <v>21.105399042662047</v>
      </c>
      <c r="J79">
        <v>20</v>
      </c>
      <c r="K79">
        <f>_xlfn.STDEV.P(D91:G95)</f>
        <v>4.503565143305913</v>
      </c>
      <c r="L79">
        <f t="shared" si="38"/>
        <v>10.393079018897824</v>
      </c>
      <c r="M79">
        <v>0.65</v>
      </c>
      <c r="N79">
        <f t="shared" si="33"/>
        <v>35.952500000000001</v>
      </c>
      <c r="P79" s="6">
        <f>_xlfn.STDEV.P(D91:D95)</f>
        <v>4.5287172576790446</v>
      </c>
      <c r="Q79">
        <f t="shared" si="34"/>
        <v>2.9948775712316968</v>
      </c>
      <c r="R79" s="6">
        <f>_xlfn.STDEV.P(E91:E95)</f>
        <v>7.4168996218096073</v>
      </c>
      <c r="S79">
        <f t="shared" si="35"/>
        <v>1.484362938547489</v>
      </c>
      <c r="T79" s="6">
        <f>_xlfn.STDEV.P(F91:F95)</f>
        <v>1.0584063491873059</v>
      </c>
      <c r="U79">
        <f t="shared" si="36"/>
        <v>2.152569523977228</v>
      </c>
      <c r="V79" s="6">
        <f>_xlfn.STDEV.P(G91:G95)</f>
        <v>1.090687856354879</v>
      </c>
      <c r="W79">
        <f t="shared" si="37"/>
        <v>19.108934792104179</v>
      </c>
      <c r="Z79" s="1">
        <v>20</v>
      </c>
      <c r="AA79">
        <v>50</v>
      </c>
      <c r="AB79">
        <v>0</v>
      </c>
      <c r="AC79">
        <f t="shared" si="31"/>
        <v>54.089999999999996</v>
      </c>
      <c r="AD79">
        <f t="shared" si="31"/>
        <v>54.164000000000001</v>
      </c>
      <c r="AE79">
        <f t="shared" si="31"/>
        <v>49.503999999999998</v>
      </c>
      <c r="AF79">
        <f t="shared" si="31"/>
        <v>54.394000000000005</v>
      </c>
    </row>
    <row r="80" spans="1:32" x14ac:dyDescent="0.75">
      <c r="A80" s="1">
        <v>4</v>
      </c>
      <c r="B80">
        <v>0</v>
      </c>
      <c r="C80">
        <v>0.85</v>
      </c>
      <c r="D80">
        <v>48.28</v>
      </c>
      <c r="E80">
        <v>41</v>
      </c>
      <c r="F80">
        <v>49.47</v>
      </c>
      <c r="G80">
        <v>0</v>
      </c>
      <c r="I80">
        <f t="shared" si="32"/>
        <v>20.287611213496767</v>
      </c>
      <c r="J80">
        <v>50</v>
      </c>
      <c r="K80">
        <f>_xlfn.STDEV.P(D97:G100)</f>
        <v>4.2075794240126951</v>
      </c>
      <c r="L80">
        <f t="shared" si="38"/>
        <v>10.885490693528213</v>
      </c>
      <c r="M80">
        <v>0.85</v>
      </c>
      <c r="N80">
        <f t="shared" si="33"/>
        <v>34.6875</v>
      </c>
      <c r="P80" s="6">
        <f>_xlfn.STDEV.P(D96:D100)</f>
        <v>4.5763068078965166</v>
      </c>
      <c r="Q80">
        <f t="shared" si="34"/>
        <v>1.8068542338058777</v>
      </c>
      <c r="R80" s="6">
        <f>_xlfn.STDEV.P(E96:E100)</f>
        <v>6.7724736987307343</v>
      </c>
      <c r="S80">
        <f t="shared" si="35"/>
        <v>1.675310916417208</v>
      </c>
      <c r="T80" s="6">
        <f>_xlfn.STDEV.P(F96:F100)</f>
        <v>2.1578415141061682</v>
      </c>
      <c r="U80">
        <f t="shared" si="36"/>
        <v>1.1692257647216342</v>
      </c>
      <c r="V80" s="6">
        <f>_xlfn.STDEV.P(G96:G100)</f>
        <v>1.3658696863171105</v>
      </c>
      <c r="W80">
        <f t="shared" si="37"/>
        <v>19.760686279130656</v>
      </c>
      <c r="Z80" s="1">
        <v>21</v>
      </c>
      <c r="AA80">
        <v>50</v>
      </c>
      <c r="AB80">
        <v>0.2</v>
      </c>
      <c r="AC80">
        <f t="shared" si="31"/>
        <v>50.730000000000004</v>
      </c>
      <c r="AD80">
        <f t="shared" si="31"/>
        <v>51.272000000000006</v>
      </c>
      <c r="AE80">
        <f t="shared" si="31"/>
        <v>49.263999999999996</v>
      </c>
      <c r="AF80">
        <f t="shared" si="31"/>
        <v>50.540000000000006</v>
      </c>
    </row>
    <row r="81" spans="1:32" x14ac:dyDescent="0.75">
      <c r="A81" s="1">
        <v>5</v>
      </c>
      <c r="B81">
        <v>5</v>
      </c>
      <c r="C81">
        <v>0</v>
      </c>
      <c r="D81">
        <v>70.11</v>
      </c>
      <c r="E81">
        <v>63.3</v>
      </c>
      <c r="F81">
        <v>52.15</v>
      </c>
      <c r="G81">
        <v>47.8</v>
      </c>
      <c r="I81">
        <f t="shared" si="32"/>
        <v>8.8394315428085672</v>
      </c>
      <c r="J81">
        <v>100</v>
      </c>
      <c r="K81">
        <f>_xlfn.STDEV.P(D101:G105)</f>
        <v>3.7018790836546787</v>
      </c>
      <c r="N81">
        <f t="shared" si="33"/>
        <v>58.34</v>
      </c>
      <c r="P81" s="6">
        <f>_xlfn.STDEV.P(D101:D105)</f>
        <v>4.0894938562125258</v>
      </c>
      <c r="R81" s="6">
        <f>_xlfn.STDEV.P(E101:E105)</f>
        <v>4.7101592329771611</v>
      </c>
      <c r="T81" s="6">
        <f>_xlfn.STDEV.P(F101:F105)</f>
        <v>1.3813037319865595</v>
      </c>
      <c r="V81" s="6">
        <f>_xlfn.STDEV.P(G101:G105)</f>
        <v>2.0465580861534316</v>
      </c>
      <c r="Z81" s="1">
        <v>22</v>
      </c>
      <c r="AA81">
        <v>50</v>
      </c>
      <c r="AB81">
        <v>0.45</v>
      </c>
      <c r="AC81">
        <f t="shared" si="31"/>
        <v>49.936</v>
      </c>
      <c r="AD81">
        <f t="shared" si="31"/>
        <v>46.872</v>
      </c>
      <c r="AE81">
        <f t="shared" si="31"/>
        <v>50.699999999999996</v>
      </c>
      <c r="AF81">
        <f t="shared" si="31"/>
        <v>50.660000000000004</v>
      </c>
    </row>
    <row r="82" spans="1:32" x14ac:dyDescent="0.75">
      <c r="A82" s="1">
        <v>6</v>
      </c>
      <c r="B82">
        <v>5</v>
      </c>
      <c r="C82">
        <v>0.2</v>
      </c>
      <c r="D82">
        <v>60.62</v>
      </c>
      <c r="E82">
        <v>56</v>
      </c>
      <c r="F82">
        <v>46.73</v>
      </c>
      <c r="G82">
        <v>52</v>
      </c>
      <c r="I82">
        <f t="shared" si="32"/>
        <v>5.1130146440236217</v>
      </c>
      <c r="K82">
        <f>AVERAGE(K76:K81)</f>
        <v>8.0559418924887787</v>
      </c>
      <c r="N82">
        <f t="shared" si="33"/>
        <v>53.837499999999999</v>
      </c>
      <c r="P82" s="6">
        <f>AVERAGE(P76:P81)</f>
        <v>5.4975790007338246</v>
      </c>
      <c r="Q82">
        <f>AVERAGE(Q76:Q80)</f>
        <v>3.2753560733345202</v>
      </c>
      <c r="R82" s="6">
        <f>AVERAGE(R76:R81)</f>
        <v>7.4476467522854426</v>
      </c>
      <c r="S82">
        <f>AVERAGE(S76:S80)</f>
        <v>2.4329203402303534</v>
      </c>
      <c r="T82" s="6">
        <f>AVERAGE(T76:T81)</f>
        <v>1.752516866868113</v>
      </c>
      <c r="U82">
        <f>AVERAGE(U76:U80)</f>
        <v>1.7526525071734895</v>
      </c>
      <c r="V82" s="6">
        <f>AVERAGE(V76:V81)</f>
        <v>1.1948422936572187</v>
      </c>
      <c r="W82">
        <f>AVERAGE(W76:W80)</f>
        <v>19.134094979429108</v>
      </c>
      <c r="Z82" s="1">
        <v>23</v>
      </c>
      <c r="AA82">
        <v>50</v>
      </c>
      <c r="AB82">
        <v>0.65</v>
      </c>
      <c r="AC82">
        <f t="shared" si="31"/>
        <v>50.504000000000005</v>
      </c>
      <c r="AD82">
        <f t="shared" si="31"/>
        <v>46.238000000000007</v>
      </c>
      <c r="AE82">
        <f t="shared" si="31"/>
        <v>47.884</v>
      </c>
      <c r="AF82">
        <f t="shared" si="31"/>
        <v>51.320000000000007</v>
      </c>
    </row>
    <row r="83" spans="1:32" x14ac:dyDescent="0.75">
      <c r="A83" s="1">
        <v>7</v>
      </c>
      <c r="B83">
        <v>5</v>
      </c>
      <c r="C83">
        <v>0.45</v>
      </c>
      <c r="D83">
        <v>55.6</v>
      </c>
      <c r="E83">
        <v>51.7</v>
      </c>
      <c r="F83">
        <v>49.31</v>
      </c>
      <c r="G83">
        <v>50</v>
      </c>
      <c r="I83">
        <f t="shared" si="32"/>
        <v>2.4394197568274305</v>
      </c>
      <c r="N83">
        <f t="shared" si="33"/>
        <v>51.652500000000003</v>
      </c>
      <c r="P83" s="6">
        <f>_xlfn.STDEV.P(P76:P81)</f>
        <v>1.3291485234378604</v>
      </c>
      <c r="Q83">
        <f>_xlfn.STDEV.P(Q76:Q80)</f>
        <v>1.0368206389318828</v>
      </c>
      <c r="R83" s="6">
        <f>_xlfn.STDEV.P(R76:R81)</f>
        <v>1.5647442346398237</v>
      </c>
      <c r="S83">
        <f>_xlfn.STDEV.P(S76:S80)</f>
        <v>0.8205071306373618</v>
      </c>
      <c r="T83" s="6">
        <f>_xlfn.STDEV.P(T76:T81)</f>
        <v>0.41129141899968419</v>
      </c>
      <c r="U83">
        <f>_xlfn.STDEV.P(U76:U80)</f>
        <v>0.40216741979295983</v>
      </c>
      <c r="V83" s="6">
        <f>_xlfn.STDEV.P(V76:V81)</f>
        <v>0.62823978433500305</v>
      </c>
      <c r="W83">
        <f>_xlfn.STDEV.P(W76:W80)</f>
        <v>0.33711337751130577</v>
      </c>
      <c r="Z83" s="1">
        <v>24</v>
      </c>
      <c r="AA83">
        <v>50</v>
      </c>
      <c r="AB83">
        <v>0.85</v>
      </c>
      <c r="AC83">
        <f t="shared" si="31"/>
        <v>48.614000000000004</v>
      </c>
      <c r="AD83">
        <f t="shared" si="31"/>
        <v>42.703999999999994</v>
      </c>
      <c r="AE83">
        <f t="shared" si="31"/>
        <v>50.958000000000006</v>
      </c>
      <c r="AF83">
        <f t="shared" si="31"/>
        <v>58.225999999999999</v>
      </c>
    </row>
    <row r="84" spans="1:32" x14ac:dyDescent="0.75">
      <c r="A84" s="1">
        <v>8</v>
      </c>
      <c r="B84">
        <v>5</v>
      </c>
      <c r="C84">
        <v>0.65</v>
      </c>
      <c r="D84">
        <v>51.9</v>
      </c>
      <c r="E84">
        <v>46.1</v>
      </c>
      <c r="F84">
        <v>51.5</v>
      </c>
      <c r="G84">
        <v>50.7</v>
      </c>
      <c r="I84">
        <f t="shared" si="32"/>
        <v>2.3210988776870316</v>
      </c>
      <c r="K84" cm="1">
        <f t="array" ref="K84">INDEX(LINEST(K76:K81),1)</f>
        <v>-2.963310839605505</v>
      </c>
      <c r="L84" cm="1">
        <f t="array" ref="L84">INDEX(LINEST(L76:L80),1)</f>
        <v>-0.51942529837549034</v>
      </c>
      <c r="N84">
        <f t="shared" si="33"/>
        <v>50.05</v>
      </c>
      <c r="P84" s="6"/>
      <c r="R84" s="6"/>
      <c r="T84" s="6"/>
      <c r="V84" s="6"/>
      <c r="Z84" s="1">
        <v>25</v>
      </c>
      <c r="AA84">
        <v>100</v>
      </c>
      <c r="AB84">
        <v>0</v>
      </c>
      <c r="AC84">
        <f t="shared" si="31"/>
        <v>53.83</v>
      </c>
      <c r="AD84">
        <f t="shared" si="31"/>
        <v>52.35</v>
      </c>
      <c r="AE84">
        <f t="shared" si="31"/>
        <v>51.251999999999995</v>
      </c>
      <c r="AF84">
        <f t="shared" si="31"/>
        <v>38.557999999999993</v>
      </c>
    </row>
    <row r="85" spans="1:32" x14ac:dyDescent="0.75">
      <c r="A85" s="1">
        <v>9</v>
      </c>
      <c r="B85">
        <v>5</v>
      </c>
      <c r="C85">
        <v>0.85</v>
      </c>
      <c r="D85">
        <v>46.45</v>
      </c>
      <c r="E85">
        <v>40.299999999999997</v>
      </c>
      <c r="F85">
        <v>52.07</v>
      </c>
      <c r="G85">
        <v>52.2</v>
      </c>
      <c r="I85">
        <f t="shared" si="32"/>
        <v>4.890227499820452</v>
      </c>
      <c r="N85">
        <f t="shared" si="33"/>
        <v>47.754999999999995</v>
      </c>
      <c r="P85" s="6"/>
      <c r="R85" s="6"/>
      <c r="T85" s="6"/>
      <c r="V85" s="6"/>
      <c r="Z85" s="1">
        <v>26</v>
      </c>
      <c r="AA85">
        <v>100</v>
      </c>
      <c r="AB85">
        <v>0.2</v>
      </c>
      <c r="AC85">
        <f t="shared" si="31"/>
        <v>52.21</v>
      </c>
      <c r="AD85">
        <f t="shared" si="31"/>
        <v>50.41</v>
      </c>
      <c r="AE85">
        <f t="shared" si="31"/>
        <v>49.765999999999998</v>
      </c>
      <c r="AF85">
        <f t="shared" si="31"/>
        <v>38.24</v>
      </c>
    </row>
    <row r="86" spans="1:32" x14ac:dyDescent="0.75">
      <c r="A86" s="1">
        <v>10</v>
      </c>
      <c r="B86">
        <v>10</v>
      </c>
      <c r="C86">
        <v>0</v>
      </c>
      <c r="D86">
        <v>67.040000000000006</v>
      </c>
      <c r="E86">
        <v>67</v>
      </c>
      <c r="F86">
        <v>51.32</v>
      </c>
      <c r="G86">
        <v>54.9</v>
      </c>
      <c r="I86">
        <f t="shared" si="32"/>
        <v>7.0692485456375858</v>
      </c>
      <c r="N86">
        <f t="shared" si="33"/>
        <v>60.065000000000005</v>
      </c>
      <c r="P86" s="6"/>
      <c r="R86" s="6"/>
      <c r="T86" s="6"/>
      <c r="V86" s="6"/>
      <c r="Z86" s="1">
        <v>27</v>
      </c>
      <c r="AA86">
        <v>100</v>
      </c>
      <c r="AB86">
        <v>0.45</v>
      </c>
      <c r="AC86">
        <f t="shared" si="31"/>
        <v>51.63000000000001</v>
      </c>
      <c r="AD86">
        <f t="shared" si="31"/>
        <v>48.921999999999997</v>
      </c>
      <c r="AE86">
        <f t="shared" si="31"/>
        <v>52.2</v>
      </c>
      <c r="AF86">
        <f t="shared" si="31"/>
        <v>40.659999999999997</v>
      </c>
    </row>
    <row r="87" spans="1:32" x14ac:dyDescent="0.75">
      <c r="A87" s="1">
        <v>11</v>
      </c>
      <c r="B87">
        <v>10</v>
      </c>
      <c r="C87">
        <v>0.2</v>
      </c>
      <c r="D87">
        <v>60.04</v>
      </c>
      <c r="E87">
        <v>50.3</v>
      </c>
      <c r="F87">
        <v>47.38</v>
      </c>
      <c r="G87">
        <v>53</v>
      </c>
      <c r="I87">
        <f t="shared" si="32"/>
        <v>4.6911192694281389</v>
      </c>
      <c r="J87" s="2"/>
      <c r="K87" t="s">
        <v>26</v>
      </c>
      <c r="L87" t="s">
        <v>27</v>
      </c>
      <c r="N87">
        <f t="shared" si="33"/>
        <v>52.68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1">
        <v>28</v>
      </c>
      <c r="AA87">
        <v>100</v>
      </c>
      <c r="AB87">
        <v>0.65</v>
      </c>
      <c r="AC87">
        <f t="shared" si="31"/>
        <v>51.927999999999997</v>
      </c>
      <c r="AD87">
        <f t="shared" si="31"/>
        <v>47.444000000000003</v>
      </c>
      <c r="AE87">
        <f t="shared" si="31"/>
        <v>51.36999999999999</v>
      </c>
      <c r="AF87">
        <f t="shared" si="31"/>
        <v>39.779999999999994</v>
      </c>
    </row>
    <row r="88" spans="1:32" x14ac:dyDescent="0.75">
      <c r="A88" s="1">
        <v>12</v>
      </c>
      <c r="B88">
        <v>10</v>
      </c>
      <c r="C88">
        <v>0.45</v>
      </c>
      <c r="D88">
        <v>59.1</v>
      </c>
      <c r="E88">
        <v>47.6</v>
      </c>
      <c r="F88">
        <v>48.19</v>
      </c>
      <c r="G88">
        <v>53</v>
      </c>
      <c r="I88">
        <f t="shared" si="32"/>
        <v>4.6174417971426562</v>
      </c>
      <c r="J88">
        <v>2</v>
      </c>
      <c r="K88">
        <f>AVERAGE(D76:G80)</f>
        <v>37.950000000000003</v>
      </c>
      <c r="L88">
        <f>AVERAGE(D76:G76,D81:G81,D86:G86,D91:G91,D96:G96,D101:G101)</f>
        <v>54.112083333333338</v>
      </c>
      <c r="M88">
        <v>0</v>
      </c>
      <c r="N88">
        <f t="shared" si="33"/>
        <v>51.972499999999997</v>
      </c>
      <c r="P88" s="6">
        <f>AVERAGE(D76:D80)</f>
        <v>55.14</v>
      </c>
      <c r="Q88">
        <f>AVERAGE(D76,D81,D86,D91,D96,D101)</f>
        <v>62.926666666666669</v>
      </c>
      <c r="R88" s="6">
        <f>AVERAGE(E76:E80)</f>
        <v>48.28</v>
      </c>
      <c r="S88">
        <f>AVERAGE(E76,E81,E86,E91,E96,E101)</f>
        <v>61.516666666666659</v>
      </c>
      <c r="T88" s="6">
        <f>AVERAGE(F76:F80)</f>
        <v>48.38</v>
      </c>
      <c r="U88">
        <f>AVERAGE(F76,F81,F86,F91,F96,F101)</f>
        <v>49.863333333333323</v>
      </c>
      <c r="V88" s="6">
        <f>AVERAGE(G76:G80)</f>
        <v>0</v>
      </c>
      <c r="W88">
        <f>AVERAGE(G76,G81,G86,G91,G96,G101)</f>
        <v>42.141666666666659</v>
      </c>
      <c r="Z88" s="1">
        <v>29</v>
      </c>
      <c r="AA88">
        <v>100</v>
      </c>
      <c r="AB88">
        <v>0.85</v>
      </c>
      <c r="AC88">
        <f t="shared" si="31"/>
        <v>51.411999999999999</v>
      </c>
      <c r="AD88">
        <f t="shared" si="31"/>
        <v>46.416000000000004</v>
      </c>
      <c r="AE88">
        <f t="shared" si="31"/>
        <v>51.205999999999996</v>
      </c>
      <c r="AF88">
        <f t="shared" si="31"/>
        <v>41.660000000000004</v>
      </c>
    </row>
    <row r="89" spans="1:32" x14ac:dyDescent="0.75">
      <c r="A89" s="1">
        <v>13</v>
      </c>
      <c r="B89">
        <v>10</v>
      </c>
      <c r="C89">
        <v>0.65</v>
      </c>
      <c r="D89">
        <v>54.86</v>
      </c>
      <c r="E89">
        <v>43</v>
      </c>
      <c r="F89">
        <v>50.59</v>
      </c>
      <c r="G89">
        <v>52.8</v>
      </c>
      <c r="I89">
        <f t="shared" si="32"/>
        <v>4.4837784010809454</v>
      </c>
      <c r="J89">
        <v>5</v>
      </c>
      <c r="K89">
        <f>AVERAGE(D81:G85)</f>
        <v>52.327000000000012</v>
      </c>
      <c r="L89">
        <f>AVERAGE(D77:G77,D82:G82,D87:G87,D92:G92,D97:G97,D102:G102)</f>
        <v>49.191250000000018</v>
      </c>
      <c r="M89">
        <v>0.2</v>
      </c>
      <c r="N89">
        <f t="shared" si="33"/>
        <v>50.3125</v>
      </c>
      <c r="P89" s="6">
        <f>AVERAGE(D81:D85)</f>
        <v>56.936</v>
      </c>
      <c r="Q89">
        <f t="shared" ref="Q89:Q92" si="39">AVERAGE(D77,D82,D87,D92,D97,D102)</f>
        <v>55.821666666666658</v>
      </c>
      <c r="R89" s="6">
        <f>AVERAGE(E81:E85)</f>
        <v>51.48</v>
      </c>
      <c r="S89">
        <f t="shared" ref="S89:S92" si="40">AVERAGE(E77,E82,E87,E92,E97,E102)</f>
        <v>50.583333333333336</v>
      </c>
      <c r="T89" s="6">
        <f>AVERAGE(F81:F85)</f>
        <v>50.351999999999997</v>
      </c>
      <c r="U89">
        <f t="shared" ref="U89:U92" si="41">AVERAGE(F77,F82,F87,F92,F97,F102)</f>
        <v>48.66</v>
      </c>
      <c r="V89" s="6">
        <f>AVERAGE(G81:G85)</f>
        <v>50.54</v>
      </c>
      <c r="W89">
        <f t="shared" ref="W89:W92" si="42">AVERAGE(G77,G82,G87,G92,G97,G102)</f>
        <v>41.7</v>
      </c>
    </row>
    <row r="90" spans="1:32" x14ac:dyDescent="0.75">
      <c r="A90" s="1">
        <v>14</v>
      </c>
      <c r="B90">
        <v>10</v>
      </c>
      <c r="C90">
        <v>0.85</v>
      </c>
      <c r="D90">
        <v>49.7</v>
      </c>
      <c r="E90">
        <v>37.5</v>
      </c>
      <c r="F90">
        <v>51.71</v>
      </c>
      <c r="G90">
        <v>55.3</v>
      </c>
      <c r="I90">
        <f t="shared" si="32"/>
        <v>6.6890409439620289</v>
      </c>
      <c r="J90">
        <v>10</v>
      </c>
      <c r="K90">
        <f>AVERAGE(D86:G90)</f>
        <v>52.716500000000011</v>
      </c>
      <c r="L90">
        <f t="shared" ref="L90:L92" si="43">AVERAGE(D78:G78,D83:G83,D88:G88,D93:G93,D98:G98,D103:G103)</f>
        <v>48.062916666666688</v>
      </c>
      <c r="M90">
        <v>0.45</v>
      </c>
      <c r="N90">
        <f t="shared" si="33"/>
        <v>48.552499999999995</v>
      </c>
      <c r="P90" s="6">
        <f>AVERAGE(D86:D90)</f>
        <v>58.148000000000003</v>
      </c>
      <c r="Q90">
        <f t="shared" si="39"/>
        <v>53.193333333333335</v>
      </c>
      <c r="R90" s="6">
        <f>AVERAGE(E86:E90)</f>
        <v>49.08</v>
      </c>
      <c r="S90">
        <f t="shared" si="40"/>
        <v>46.833333333333336</v>
      </c>
      <c r="T90" s="6">
        <f>AVERAGE(F86:F90)</f>
        <v>49.838000000000001</v>
      </c>
      <c r="U90">
        <f t="shared" si="41"/>
        <v>49.741666666666667</v>
      </c>
      <c r="V90" s="6">
        <f>AVERAGE(G86:G90)</f>
        <v>53.8</v>
      </c>
      <c r="W90">
        <f t="shared" si="42"/>
        <v>42.483333333333334</v>
      </c>
    </row>
    <row r="91" spans="1:32" x14ac:dyDescent="0.75">
      <c r="A91" s="1">
        <v>15</v>
      </c>
      <c r="B91">
        <v>20</v>
      </c>
      <c r="C91">
        <v>0</v>
      </c>
      <c r="D91">
        <v>57.71</v>
      </c>
      <c r="E91">
        <v>62</v>
      </c>
      <c r="F91">
        <v>51.79</v>
      </c>
      <c r="G91">
        <v>51.4</v>
      </c>
      <c r="I91">
        <f t="shared" si="32"/>
        <v>4.4018660815613195</v>
      </c>
      <c r="J91">
        <v>20</v>
      </c>
      <c r="K91">
        <f>AVERAGE(D91:G95)</f>
        <v>50.430999999999997</v>
      </c>
      <c r="L91">
        <f t="shared" si="43"/>
        <v>46.967916666666675</v>
      </c>
      <c r="M91">
        <v>0.65</v>
      </c>
      <c r="N91">
        <f t="shared" si="33"/>
        <v>55.725000000000001</v>
      </c>
      <c r="P91" s="6">
        <f>AVERAGE(D91:D95)</f>
        <v>50.44</v>
      </c>
      <c r="Q91">
        <f t="shared" si="39"/>
        <v>50.824999999999996</v>
      </c>
      <c r="R91" s="6">
        <f>AVERAGE(E91:E95)</f>
        <v>48.96</v>
      </c>
      <c r="S91">
        <f t="shared" si="40"/>
        <v>44.199999999999996</v>
      </c>
      <c r="T91" s="6">
        <f>AVERAGE(F91:F95)</f>
        <v>51.344000000000008</v>
      </c>
      <c r="U91">
        <f t="shared" si="41"/>
        <v>50.163333333333334</v>
      </c>
      <c r="V91" s="6">
        <f>AVERAGE(G91:G95)</f>
        <v>50.98</v>
      </c>
      <c r="W91">
        <f t="shared" si="42"/>
        <v>42.68333333333333</v>
      </c>
    </row>
    <row r="92" spans="1:32" x14ac:dyDescent="0.75">
      <c r="A92" s="1">
        <v>16</v>
      </c>
      <c r="B92">
        <v>20</v>
      </c>
      <c r="C92">
        <v>0.2</v>
      </c>
      <c r="D92">
        <v>52.51</v>
      </c>
      <c r="E92">
        <v>50.9</v>
      </c>
      <c r="F92">
        <v>50.21</v>
      </c>
      <c r="G92">
        <v>48.9</v>
      </c>
      <c r="I92">
        <f t="shared" si="32"/>
        <v>1.3015951751600798</v>
      </c>
      <c r="J92">
        <v>50</v>
      </c>
      <c r="K92">
        <f>AVERAGE(D96:G100)</f>
        <v>49.214000000000006</v>
      </c>
      <c r="L92">
        <f t="shared" si="43"/>
        <v>45.629166666666663</v>
      </c>
      <c r="M92">
        <v>0.85</v>
      </c>
      <c r="N92">
        <f t="shared" si="33"/>
        <v>50.63</v>
      </c>
      <c r="P92" s="6">
        <f>AVERAGE(D96:D100)</f>
        <v>50.796000000000006</v>
      </c>
      <c r="Q92">
        <f t="shared" si="39"/>
        <v>46.766666666666659</v>
      </c>
      <c r="R92" s="6">
        <f>AVERAGE(E96:E100)</f>
        <v>45.84</v>
      </c>
      <c r="S92">
        <f t="shared" si="40"/>
        <v>39.800000000000004</v>
      </c>
      <c r="T92" s="6">
        <f>AVERAGE(F96:F100)</f>
        <v>49.3</v>
      </c>
      <c r="U92">
        <f t="shared" si="41"/>
        <v>51.833333333333336</v>
      </c>
      <c r="V92" s="6">
        <f>AVERAGE(G96:G100)</f>
        <v>50.919999999999995</v>
      </c>
      <c r="W92">
        <f t="shared" si="42"/>
        <v>44.116666666666667</v>
      </c>
    </row>
    <row r="93" spans="1:32" x14ac:dyDescent="0.75">
      <c r="A93" s="1">
        <v>17</v>
      </c>
      <c r="B93">
        <v>20</v>
      </c>
      <c r="C93">
        <v>0.45</v>
      </c>
      <c r="D93">
        <v>50.25</v>
      </c>
      <c r="E93">
        <v>46.5</v>
      </c>
      <c r="F93">
        <v>50.21</v>
      </c>
      <c r="G93">
        <v>51.4</v>
      </c>
      <c r="I93">
        <f t="shared" si="32"/>
        <v>1.8469028128193425</v>
      </c>
      <c r="J93">
        <v>100</v>
      </c>
      <c r="K93">
        <f>AVERAGE(D101:G105)</f>
        <v>50.117499999999986</v>
      </c>
      <c r="L93">
        <f>AVERAGE((L92-L91), (L91-L90), (L90-L89), (L89-L88))</f>
        <v>-2.1207291666666688</v>
      </c>
      <c r="N93">
        <f t="shared" si="33"/>
        <v>49.59</v>
      </c>
      <c r="P93" s="6">
        <f>AVERAGE(D101:D105)</f>
        <v>51.98</v>
      </c>
      <c r="R93" s="6">
        <f>AVERAGE(E101:E105)</f>
        <v>47.88000000000001</v>
      </c>
      <c r="T93" s="6">
        <f>AVERAGE(F101:F105)</f>
        <v>51.100000000000009</v>
      </c>
      <c r="V93" s="6">
        <f>AVERAGE(G101:G105)</f>
        <v>49.510000000000005</v>
      </c>
    </row>
    <row r="94" spans="1:32" x14ac:dyDescent="0.75">
      <c r="A94" s="1">
        <v>18</v>
      </c>
      <c r="B94">
        <v>20</v>
      </c>
      <c r="C94">
        <v>0.65</v>
      </c>
      <c r="D94">
        <v>47.19</v>
      </c>
      <c r="E94">
        <v>45.6</v>
      </c>
      <c r="F94">
        <v>51.49</v>
      </c>
      <c r="G94">
        <v>51.1</v>
      </c>
      <c r="I94">
        <f t="shared" si="32"/>
        <v>2.5174441403931893</v>
      </c>
      <c r="K94">
        <f>AVERAGE(K88:K93)</f>
        <v>48.792666666666669</v>
      </c>
      <c r="N94">
        <f t="shared" si="33"/>
        <v>48.844999999999999</v>
      </c>
      <c r="P94" s="6">
        <f>AVERAGE(P88:P93)</f>
        <v>53.906666666666666</v>
      </c>
      <c r="Q94">
        <f>AVERAGE(Q88:Q92)</f>
        <v>53.906666666666659</v>
      </c>
      <c r="R94" s="6">
        <f>AVERAGE(R88:R93)</f>
        <v>48.586666666666666</v>
      </c>
      <c r="S94">
        <f>AVERAGE(S88:S92)</f>
        <v>48.586666666666666</v>
      </c>
      <c r="T94" s="6">
        <f>AVERAGE(T88:T93)</f>
        <v>50.052333333333337</v>
      </c>
      <c r="U94">
        <f>AVERAGE(U88:U92)</f>
        <v>50.05233333333333</v>
      </c>
      <c r="V94" s="6">
        <f>AVERAGE(V88:V93)</f>
        <v>42.625</v>
      </c>
      <c r="W94">
        <f>AVERAGE(W88:W92)</f>
        <v>42.625</v>
      </c>
    </row>
    <row r="95" spans="1:32" x14ac:dyDescent="0.75">
      <c r="A95" s="1">
        <v>19</v>
      </c>
      <c r="B95">
        <v>20</v>
      </c>
      <c r="C95">
        <v>0.85</v>
      </c>
      <c r="D95">
        <v>44.54</v>
      </c>
      <c r="E95">
        <v>39.799999999999997</v>
      </c>
      <c r="F95">
        <v>53.02</v>
      </c>
      <c r="G95">
        <v>52.1</v>
      </c>
      <c r="I95">
        <f t="shared" si="32"/>
        <v>5.468297266974421</v>
      </c>
      <c r="N95">
        <f t="shared" si="33"/>
        <v>47.365000000000002</v>
      </c>
      <c r="P95" s="6">
        <f>_xlfn.STDEV.P(P88:P93)</f>
        <v>3.0025808158242064</v>
      </c>
      <c r="Q95">
        <f>_xlfn.STDEV.P(Q88:Q92)</f>
        <v>5.4039381730158427</v>
      </c>
      <c r="R95" s="6">
        <f>_xlfn.STDEV.P(R88:R93)</f>
        <v>1.6778822631188639</v>
      </c>
      <c r="S95">
        <f>_xlfn.STDEV.P(S88:S92)</f>
        <v>7.3579088212767312</v>
      </c>
      <c r="T95" s="6">
        <f>_xlfn.STDEV.P(T88:T93)</f>
        <v>1.0217999913007572</v>
      </c>
      <c r="U95">
        <f>_xlfn.STDEV.P(U88:U92)</f>
        <v>1.0251935318649754</v>
      </c>
      <c r="V95" s="6">
        <f>_xlfn.STDEV.P(V88:V93)</f>
        <v>19.106869401692496</v>
      </c>
      <c r="W95">
        <f>_xlfn.STDEV.P(W88:W92)</f>
        <v>0.8170407306588553</v>
      </c>
    </row>
    <row r="96" spans="1:32" x14ac:dyDescent="0.75">
      <c r="A96" s="1">
        <v>20</v>
      </c>
      <c r="B96">
        <v>50</v>
      </c>
      <c r="C96">
        <v>0</v>
      </c>
      <c r="D96">
        <v>57.67</v>
      </c>
      <c r="E96">
        <v>57.4</v>
      </c>
      <c r="F96">
        <v>47.42</v>
      </c>
      <c r="G96">
        <v>51.8</v>
      </c>
      <c r="I96">
        <f t="shared" si="32"/>
        <v>4.2554164014817637</v>
      </c>
      <c r="N96">
        <f t="shared" si="33"/>
        <v>53.572500000000005</v>
      </c>
      <c r="P96" s="6"/>
      <c r="R96" s="6"/>
      <c r="T96" s="6"/>
      <c r="V96" s="6"/>
    </row>
    <row r="97" spans="1:23" x14ac:dyDescent="0.75">
      <c r="A97" s="1">
        <v>21</v>
      </c>
      <c r="B97">
        <v>50</v>
      </c>
      <c r="C97">
        <v>0.2</v>
      </c>
      <c r="D97">
        <v>54.1</v>
      </c>
      <c r="E97">
        <v>48.9</v>
      </c>
      <c r="F97">
        <v>46.43</v>
      </c>
      <c r="G97">
        <v>48.4</v>
      </c>
      <c r="I97">
        <f t="shared" si="32"/>
        <v>2.8349459871397911</v>
      </c>
      <c r="N97">
        <f t="shared" si="33"/>
        <v>49.457500000000003</v>
      </c>
      <c r="P97" s="6" cm="1">
        <f t="array" ref="P97">INDEX(LINEST(P88:P93), 1)</f>
        <v>-1.1979428571428572</v>
      </c>
      <c r="Q97" s="6" cm="1">
        <f t="array" ref="Q97">INDEX(LINEST(Q88:Q92), 1)</f>
        <v>-3.7316666666666674</v>
      </c>
      <c r="R97" s="6" cm="1">
        <f t="array" ref="R97">INDEX(LINEST(R88:R93), 1)</f>
        <v>-0.54399999999999804</v>
      </c>
      <c r="S97" s="6" cm="1">
        <f t="array" ref="S97">INDEX(LINEST(S88:S92), 1)</f>
        <v>-4.9816666666666638</v>
      </c>
      <c r="T97" s="6" cm="1">
        <f t="array" ref="T97">INDEX(LINEST(T88:T93), 1)</f>
        <v>0.34142857142857264</v>
      </c>
      <c r="U97" s="6" cm="1">
        <f t="array" ref="U97">INDEX(LINEST(U88:U92), 1)</f>
        <v>0.54433333333333611</v>
      </c>
      <c r="V97" s="6" cm="1">
        <f t="array" ref="V97">INDEX(LINEST(V88:V92), 1)</f>
        <v>10.228</v>
      </c>
      <c r="W97" s="6" cm="1">
        <f t="array" ref="W97">INDEX(LINEST(W88:W92), 1)</f>
        <v>0.49333333333333435</v>
      </c>
    </row>
    <row r="98" spans="1:23" x14ac:dyDescent="0.75">
      <c r="A98" s="1">
        <v>22</v>
      </c>
      <c r="B98">
        <v>50</v>
      </c>
      <c r="C98">
        <v>0.45</v>
      </c>
      <c r="D98">
        <v>49.75</v>
      </c>
      <c r="E98">
        <v>43.2</v>
      </c>
      <c r="F98">
        <v>51.56</v>
      </c>
      <c r="G98">
        <v>50.6</v>
      </c>
      <c r="I98">
        <f t="shared" si="32"/>
        <v>3.2832177433121914</v>
      </c>
      <c r="K98" cm="1">
        <f t="array" ref="K98">INDEX(LINEST(K88:K93),1)</f>
        <v>1.4060857142857113</v>
      </c>
      <c r="L98" cm="1">
        <f t="array" ref="L98">INDEX(LINEST(L88:L92),1)</f>
        <v>-1.9189166666666688</v>
      </c>
      <c r="N98">
        <f t="shared" si="33"/>
        <v>48.777499999999996</v>
      </c>
    </row>
    <row r="99" spans="1:23" x14ac:dyDescent="0.75">
      <c r="A99" s="1">
        <v>23</v>
      </c>
      <c r="B99">
        <v>50</v>
      </c>
      <c r="C99">
        <v>0.65</v>
      </c>
      <c r="D99">
        <v>47.6</v>
      </c>
      <c r="E99">
        <v>41.8</v>
      </c>
      <c r="F99">
        <v>49.26</v>
      </c>
      <c r="G99">
        <v>51.6</v>
      </c>
      <c r="I99">
        <f t="shared" si="32"/>
        <v>3.6190710133955659</v>
      </c>
      <c r="N99">
        <f t="shared" si="33"/>
        <v>47.564999999999998</v>
      </c>
    </row>
    <row r="100" spans="1:23" x14ac:dyDescent="0.75">
      <c r="A100" s="1">
        <v>24</v>
      </c>
      <c r="B100">
        <v>50</v>
      </c>
      <c r="C100">
        <v>0.85</v>
      </c>
      <c r="D100">
        <v>44.86</v>
      </c>
      <c r="E100">
        <v>37.9</v>
      </c>
      <c r="F100">
        <v>51.83</v>
      </c>
      <c r="G100">
        <v>52.2</v>
      </c>
      <c r="I100">
        <f t="shared" si="32"/>
        <v>5.8607268107292843</v>
      </c>
      <c r="N100">
        <f t="shared" si="33"/>
        <v>46.697499999999991</v>
      </c>
    </row>
    <row r="101" spans="1:23" x14ac:dyDescent="0.75">
      <c r="A101" s="1">
        <v>25</v>
      </c>
      <c r="B101">
        <v>100</v>
      </c>
      <c r="C101">
        <v>0</v>
      </c>
      <c r="D101">
        <v>58.7</v>
      </c>
      <c r="E101">
        <v>55.9</v>
      </c>
      <c r="F101">
        <v>49.7</v>
      </c>
      <c r="G101">
        <v>46.95</v>
      </c>
      <c r="I101">
        <f t="shared" si="32"/>
        <v>4.6971234548391418</v>
      </c>
      <c r="N101">
        <f t="shared" si="33"/>
        <v>52.8125</v>
      </c>
    </row>
    <row r="102" spans="1:23" x14ac:dyDescent="0.75">
      <c r="A102" s="1">
        <v>26</v>
      </c>
      <c r="B102">
        <v>100</v>
      </c>
      <c r="C102">
        <v>0.2</v>
      </c>
      <c r="D102">
        <v>53.9</v>
      </c>
      <c r="E102">
        <v>49.9</v>
      </c>
      <c r="F102">
        <v>49.4</v>
      </c>
      <c r="G102">
        <v>47.9</v>
      </c>
      <c r="I102">
        <f t="shared" si="32"/>
        <v>2.2185299186623562</v>
      </c>
      <c r="N102">
        <f t="shared" si="33"/>
        <v>50.274999999999999</v>
      </c>
    </row>
    <row r="103" spans="1:23" x14ac:dyDescent="0.75">
      <c r="A103" s="1">
        <v>27</v>
      </c>
      <c r="B103">
        <v>100</v>
      </c>
      <c r="C103">
        <v>0.45</v>
      </c>
      <c r="D103">
        <v>51.2</v>
      </c>
      <c r="E103">
        <v>46.5</v>
      </c>
      <c r="F103">
        <v>51.2</v>
      </c>
      <c r="G103">
        <v>49.9</v>
      </c>
      <c r="I103">
        <f t="shared" si="32"/>
        <v>1.9222382786741097</v>
      </c>
      <c r="N103">
        <f t="shared" si="33"/>
        <v>49.7</v>
      </c>
    </row>
    <row r="104" spans="1:23" x14ac:dyDescent="0.75">
      <c r="A104" s="1">
        <v>28</v>
      </c>
      <c r="B104">
        <v>100</v>
      </c>
      <c r="C104">
        <v>0.65</v>
      </c>
      <c r="D104">
        <v>49.33</v>
      </c>
      <c r="E104">
        <v>44.8</v>
      </c>
      <c r="F104">
        <v>52.3</v>
      </c>
      <c r="G104">
        <v>49.9</v>
      </c>
      <c r="I104">
        <f t="shared" si="32"/>
        <v>2.71208752624247</v>
      </c>
      <c r="N104">
        <f t="shared" si="33"/>
        <v>49.082500000000003</v>
      </c>
    </row>
    <row r="105" spans="1:23" x14ac:dyDescent="0.75">
      <c r="A105" s="1">
        <v>29</v>
      </c>
      <c r="B105">
        <v>100</v>
      </c>
      <c r="C105">
        <v>0.85</v>
      </c>
      <c r="D105">
        <v>46.77</v>
      </c>
      <c r="E105">
        <v>42.3</v>
      </c>
      <c r="F105">
        <v>52.9</v>
      </c>
      <c r="G105">
        <v>52.9</v>
      </c>
      <c r="I105">
        <f t="shared" si="32"/>
        <v>4.4711205251032986</v>
      </c>
      <c r="N105">
        <f t="shared" si="33"/>
        <v>48.717500000000001</v>
      </c>
    </row>
    <row r="109" spans="1:23" x14ac:dyDescent="0.75">
      <c r="A109" s="1">
        <v>0</v>
      </c>
      <c r="B109" t="s">
        <v>9</v>
      </c>
    </row>
    <row r="111" spans="1:23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19.709956095101617</v>
      </c>
      <c r="M112">
        <v>0</v>
      </c>
      <c r="N112">
        <f>AVERAGE(D112:G112)</f>
        <v>0</v>
      </c>
      <c r="P112" s="6">
        <f>_xlfn.STDEV.P(D112:D116)</f>
        <v>0</v>
      </c>
      <c r="Q112">
        <f>_xlfn.STDEV.P(D112,D117,D122,D127,D132,D137)</f>
        <v>20.209680642372025</v>
      </c>
      <c r="R112" s="6">
        <f>_xlfn.STDEV.P(E112:E116)</f>
        <v>0</v>
      </c>
      <c r="S112">
        <f>_xlfn.STDEV.P(E112,E117,E122,E127,E132,E137)</f>
        <v>20.505119414971023</v>
      </c>
      <c r="T112" s="6">
        <f>_xlfn.STDEV.P(F112:F116)</f>
        <v>0</v>
      </c>
      <c r="U112">
        <f>_xlfn.STDEV.P(F112,F117,F122,F127,F132,F137)</f>
        <v>18.569932163461324</v>
      </c>
      <c r="V112" s="6">
        <f>_xlfn.STDEV.P(G112:G116)</f>
        <v>0</v>
      </c>
      <c r="W112">
        <f>_xlfn.STDEV.P(G112,G117,G122,G127,G132,G137)</f>
        <v>19.309229586449643</v>
      </c>
    </row>
    <row r="113" spans="1:23" x14ac:dyDescent="0.7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4">_xlfn.STDEV.P(D113:G113)</f>
        <v>0</v>
      </c>
      <c r="J113">
        <v>5</v>
      </c>
      <c r="K113">
        <f>_xlfn.STDEV.P(D117:G121)</f>
        <v>14.326615257973495</v>
      </c>
      <c r="L113">
        <f>_xlfn.STDEV.P(D113:G113,D118:G118,D123:G123,D128:G128,D133:G133,D138:G138)</f>
        <v>21.941671145081219</v>
      </c>
      <c r="M113">
        <v>0.2</v>
      </c>
      <c r="N113">
        <f t="shared" ref="N113:N141" si="45">AVERAGE(D113:G113)</f>
        <v>0</v>
      </c>
      <c r="P113" s="6">
        <f>_xlfn.STDEV.P(D117:D121)</f>
        <v>27.591093925395583</v>
      </c>
      <c r="Q113">
        <f t="shared" ref="Q113:Q116" si="46">_xlfn.STDEV.P(D113,D118,D123,D128,D133,D138)</f>
        <v>28.88185613648972</v>
      </c>
      <c r="R113" s="6">
        <f>_xlfn.STDEV.P(E117:E121)</f>
        <v>6.9887721382228962</v>
      </c>
      <c r="S113">
        <f t="shared" ref="S113:S116" si="47">_xlfn.STDEV.P(E113,E118,E123,E128,E133,E138)</f>
        <v>18.904380812099838</v>
      </c>
      <c r="T113" s="6">
        <f>_xlfn.STDEV.P(F117:F121)</f>
        <v>1.0092095917102635</v>
      </c>
      <c r="U113">
        <f t="shared" ref="U113:U116" si="48">_xlfn.STDEV.P(F113,F118,F123,F128,F133,F138)</f>
        <v>18.192834135694426</v>
      </c>
      <c r="V113" s="6">
        <f>_xlfn.STDEV.P(G117:G121)</f>
        <v>1.7281203661782349</v>
      </c>
      <c r="W113">
        <f t="shared" ref="W113:W116" si="49">_xlfn.STDEV.P(G113,G118,G123,G128,G133,G138)</f>
        <v>18.191200940747876</v>
      </c>
    </row>
    <row r="114" spans="1:23" x14ac:dyDescent="0.7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4"/>
        <v>0</v>
      </c>
      <c r="J114">
        <v>10</v>
      </c>
      <c r="K114">
        <f>_xlfn.STDEV.P(D122:G126)</f>
        <v>2.490205011640608</v>
      </c>
      <c r="L114">
        <f t="shared" ref="L114:L116" si="50">_xlfn.STDEV.P(D114:G114,D119:G119,D124:G124,D129:G129,D134:G134,D139:G139)</f>
        <v>18.912598295991881</v>
      </c>
      <c r="M114">
        <v>0.45</v>
      </c>
      <c r="N114">
        <f t="shared" si="45"/>
        <v>0</v>
      </c>
      <c r="P114" s="6">
        <f>_xlfn.STDEV.P(D122:D126)</f>
        <v>0.8104813384649886</v>
      </c>
      <c r="Q114">
        <f t="shared" si="46"/>
        <v>18.267374986266873</v>
      </c>
      <c r="R114" s="6">
        <f>_xlfn.STDEV.P(E122:E126)</f>
        <v>2.4598406452451345</v>
      </c>
      <c r="S114">
        <f t="shared" si="47"/>
        <v>18.993065766806115</v>
      </c>
      <c r="T114" s="6">
        <f>_xlfn.STDEV.P(F122:F126)</f>
        <v>2.4210212721081161</v>
      </c>
      <c r="U114">
        <f t="shared" si="48"/>
        <v>19.039328594604726</v>
      </c>
      <c r="V114" s="6">
        <f>_xlfn.STDEV.P(G122:G126)</f>
        <v>1.4636939570825591</v>
      </c>
      <c r="W114">
        <f t="shared" si="49"/>
        <v>19.031824589939411</v>
      </c>
    </row>
    <row r="115" spans="1:23" x14ac:dyDescent="0.7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4"/>
        <v>0</v>
      </c>
      <c r="J115">
        <v>20</v>
      </c>
      <c r="K115">
        <f>_xlfn.STDEV.P(D127:G131)</f>
        <v>2.5802439807119018</v>
      </c>
      <c r="L115">
        <f t="shared" si="50"/>
        <v>19.825554619536408</v>
      </c>
      <c r="M115">
        <v>0.65</v>
      </c>
      <c r="N115">
        <f t="shared" si="45"/>
        <v>0</v>
      </c>
      <c r="P115" s="6">
        <f>_xlfn.STDEV.P(D127:D131)</f>
        <v>1.3618722407039521</v>
      </c>
      <c r="Q115">
        <f t="shared" si="46"/>
        <v>19.531128999625185</v>
      </c>
      <c r="R115" s="6">
        <f>_xlfn.STDEV.P(E127:E131)</f>
        <v>1.8183509012289139</v>
      </c>
      <c r="S115">
        <f t="shared" si="47"/>
        <v>20.129809087243959</v>
      </c>
      <c r="T115" s="6">
        <f>_xlfn.STDEV.P(F127:F131)</f>
        <v>1.3535937352100902</v>
      </c>
      <c r="U115">
        <f t="shared" si="48"/>
        <v>19.14201523409233</v>
      </c>
      <c r="V115" s="6">
        <f>_xlfn.STDEV.P(G127:G131)</f>
        <v>1.523679756379273</v>
      </c>
      <c r="W115">
        <f t="shared" si="49"/>
        <v>19.381298259461929</v>
      </c>
    </row>
    <row r="116" spans="1:23" x14ac:dyDescent="0.7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4"/>
        <v>0</v>
      </c>
      <c r="J116">
        <v>50</v>
      </c>
      <c r="K116">
        <f>_xlfn.STDEV.P(D133:G136)</f>
        <v>1.9480630404006443</v>
      </c>
      <c r="L116">
        <f t="shared" si="50"/>
        <v>19.222380673319321</v>
      </c>
      <c r="M116">
        <v>0.85</v>
      </c>
      <c r="N116">
        <f t="shared" si="45"/>
        <v>0</v>
      </c>
      <c r="P116" s="6">
        <f>_xlfn.STDEV.P(D132:D136)</f>
        <v>1.6933824139868698</v>
      </c>
      <c r="Q116">
        <f t="shared" si="46"/>
        <v>18.89798931103519</v>
      </c>
      <c r="R116" s="6">
        <f>_xlfn.STDEV.P(E132:E136)</f>
        <v>1.3499629624548972</v>
      </c>
      <c r="S116">
        <f t="shared" si="47"/>
        <v>19.155123480561429</v>
      </c>
      <c r="T116" s="6">
        <f>_xlfn.STDEV.P(F132:F136)</f>
        <v>3.145272007315107</v>
      </c>
      <c r="U116">
        <f t="shared" si="48"/>
        <v>19.370763192674339</v>
      </c>
      <c r="V116" s="6">
        <f>_xlfn.STDEV.P(G132:G136)</f>
        <v>1.4894294209528698</v>
      </c>
      <c r="W116">
        <f t="shared" si="49"/>
        <v>19.426070684063241</v>
      </c>
    </row>
    <row r="117" spans="1:23" x14ac:dyDescent="0.75">
      <c r="A117" s="1">
        <v>5</v>
      </c>
      <c r="B117">
        <v>5</v>
      </c>
      <c r="C117">
        <v>0</v>
      </c>
      <c r="D117">
        <v>63.64</v>
      </c>
      <c r="E117">
        <v>61.82</v>
      </c>
      <c r="F117">
        <v>51.29</v>
      </c>
      <c r="G117">
        <v>53.8</v>
      </c>
      <c r="I117">
        <f t="shared" si="44"/>
        <v>5.2091380045070803</v>
      </c>
      <c r="J117">
        <v>100</v>
      </c>
      <c r="K117">
        <f>_xlfn.STDEV.P(D137:G141)</f>
        <v>2.0520134015156914</v>
      </c>
      <c r="N117">
        <f t="shared" si="45"/>
        <v>57.637500000000003</v>
      </c>
      <c r="P117" s="6">
        <f>_xlfn.STDEV.P(D137:D141)</f>
        <v>1.07231338702825</v>
      </c>
      <c r="R117" s="6">
        <f>_xlfn.STDEV.P(E137:E141)</f>
        <v>1.775499929597296</v>
      </c>
      <c r="T117" s="6">
        <f>_xlfn.STDEV.P(F137:F141)</f>
        <v>1.2377398757412648</v>
      </c>
      <c r="V117" s="6">
        <f>_xlfn.STDEV.P(G137:G141)</f>
        <v>1.6021161006618705</v>
      </c>
    </row>
    <row r="118" spans="1:23" x14ac:dyDescent="0.75">
      <c r="A118" s="1">
        <v>6</v>
      </c>
      <c r="B118">
        <v>5</v>
      </c>
      <c r="C118">
        <v>0.2</v>
      </c>
      <c r="D118">
        <v>100</v>
      </c>
      <c r="E118">
        <v>45.39</v>
      </c>
      <c r="F118">
        <v>50.6</v>
      </c>
      <c r="G118">
        <v>50.7</v>
      </c>
      <c r="I118">
        <f t="shared" si="44"/>
        <v>22.232369841067332</v>
      </c>
      <c r="K118">
        <f>AVERAGE(K112:K117)</f>
        <v>3.8995234487070571</v>
      </c>
      <c r="N118">
        <f t="shared" si="45"/>
        <v>61.672499999999999</v>
      </c>
      <c r="P118" s="6">
        <f>AVERAGE(P112:P117)</f>
        <v>5.4215238842632738</v>
      </c>
      <c r="Q118">
        <f>AVERAGE(Q112:Q116)</f>
        <v>21.1576060151578</v>
      </c>
      <c r="R118" s="6">
        <f>AVERAGE(R112:R117)</f>
        <v>2.398737762791523</v>
      </c>
      <c r="S118">
        <f>AVERAGE(S112:S116)</f>
        <v>19.537499712336473</v>
      </c>
      <c r="T118" s="6">
        <f>AVERAGE(T112:T117)</f>
        <v>1.5278060803474736</v>
      </c>
      <c r="U118">
        <f>AVERAGE(U112:U116)</f>
        <v>18.86297466410543</v>
      </c>
      <c r="V118" s="6">
        <f>AVERAGE(V112:V117)</f>
        <v>1.3011732668758011</v>
      </c>
      <c r="W118">
        <f>AVERAGE(W112:W116)</f>
        <v>19.067924812132418</v>
      </c>
    </row>
    <row r="119" spans="1:23" x14ac:dyDescent="0.75">
      <c r="A119" s="1">
        <v>7</v>
      </c>
      <c r="B119">
        <v>5</v>
      </c>
      <c r="C119">
        <v>0.45</v>
      </c>
      <c r="D119">
        <v>33.33</v>
      </c>
      <c r="E119">
        <v>41.86</v>
      </c>
      <c r="F119">
        <v>53.48</v>
      </c>
      <c r="G119">
        <v>50</v>
      </c>
      <c r="I119">
        <f t="shared" si="44"/>
        <v>7.7864734475884498</v>
      </c>
      <c r="N119">
        <f t="shared" si="45"/>
        <v>44.667499999999997</v>
      </c>
      <c r="P119" s="6">
        <f>_xlfn.STDEV.P(P112:P117)</f>
        <v>9.928409679921705</v>
      </c>
      <c r="Q119">
        <f>_xlfn.STDEV.P(Q112:Q116)</f>
        <v>3.9157970575921461</v>
      </c>
      <c r="R119" s="6">
        <f>_xlfn.STDEV.P(R112:R117)</f>
        <v>2.1852267186781082</v>
      </c>
      <c r="S119">
        <f>_xlfn.STDEV.P(S112:S116)</f>
        <v>0.65277526454959278</v>
      </c>
      <c r="T119" s="6">
        <f>_xlfn.STDEV.P(T112:T117)</f>
        <v>1.01091142746861</v>
      </c>
      <c r="U119">
        <f>_xlfn.STDEV.P(U112:U116)</f>
        <v>0.42468241622418812</v>
      </c>
      <c r="V119" s="6">
        <f>_xlfn.STDEV.P(V112:V117)</f>
        <v>0.58839680168609099</v>
      </c>
      <c r="W119">
        <f>_xlfn.STDEV.P(W112:W116)</f>
        <v>0.4592705847054524</v>
      </c>
    </row>
    <row r="120" spans="1:23" x14ac:dyDescent="0.75">
      <c r="A120" s="1">
        <v>8</v>
      </c>
      <c r="B120">
        <v>5</v>
      </c>
      <c r="C120">
        <v>0.65</v>
      </c>
      <c r="D120">
        <v>20</v>
      </c>
      <c r="E120">
        <v>52.83</v>
      </c>
      <c r="F120">
        <v>52.66</v>
      </c>
      <c r="G120">
        <v>54.5</v>
      </c>
      <c r="I120">
        <f t="shared" si="44"/>
        <v>14.450211719902224</v>
      </c>
      <c r="K120" cm="1">
        <f t="array" ref="K120">INDEX(LINEST(K112:K117),1)</f>
        <v>-0.76530144788767973</v>
      </c>
      <c r="L120" cm="1">
        <f t="array" ref="L120">INDEX(LINEST(L112:L116),1)</f>
        <v>-0.30912673691094011</v>
      </c>
      <c r="N120">
        <f t="shared" si="45"/>
        <v>44.997500000000002</v>
      </c>
      <c r="P120" s="6"/>
      <c r="R120" s="6"/>
      <c r="T120" s="6"/>
      <c r="V120" s="6"/>
    </row>
    <row r="121" spans="1:23" x14ac:dyDescent="0.75">
      <c r="A121" s="1">
        <v>9</v>
      </c>
      <c r="B121">
        <v>5</v>
      </c>
      <c r="C121">
        <v>0.85</v>
      </c>
      <c r="D121">
        <v>50</v>
      </c>
      <c r="E121">
        <v>46.96</v>
      </c>
      <c r="F121">
        <v>51.95</v>
      </c>
      <c r="G121">
        <v>52.3</v>
      </c>
      <c r="I121">
        <f t="shared" si="44"/>
        <v>2.1194383100246155</v>
      </c>
      <c r="N121">
        <f t="shared" si="45"/>
        <v>50.302500000000009</v>
      </c>
      <c r="P121" s="6"/>
      <c r="R121" s="6"/>
      <c r="T121" s="6"/>
      <c r="V121" s="6"/>
    </row>
    <row r="122" spans="1:23" x14ac:dyDescent="0.75">
      <c r="A122" s="1">
        <v>10</v>
      </c>
      <c r="B122">
        <v>10</v>
      </c>
      <c r="C122">
        <v>0</v>
      </c>
      <c r="D122">
        <v>48.26</v>
      </c>
      <c r="E122">
        <v>55.42</v>
      </c>
      <c r="F122">
        <v>48.91</v>
      </c>
      <c r="G122">
        <v>52.6</v>
      </c>
      <c r="I122">
        <f t="shared" si="44"/>
        <v>2.8990548028624796</v>
      </c>
      <c r="N122">
        <f t="shared" si="45"/>
        <v>51.297499999999999</v>
      </c>
      <c r="P122" s="6"/>
      <c r="R122" s="6"/>
      <c r="T122" s="6"/>
      <c r="V122" s="6"/>
    </row>
    <row r="123" spans="1:23" x14ac:dyDescent="0.75">
      <c r="A123" s="1">
        <v>11</v>
      </c>
      <c r="B123">
        <v>10</v>
      </c>
      <c r="C123">
        <v>0.2</v>
      </c>
      <c r="D123">
        <v>49.82</v>
      </c>
      <c r="E123">
        <v>50.48</v>
      </c>
      <c r="F123">
        <v>48.33</v>
      </c>
      <c r="G123">
        <v>48.5</v>
      </c>
      <c r="I123">
        <f t="shared" si="44"/>
        <v>0.90034368437835954</v>
      </c>
      <c r="J123" s="2"/>
      <c r="K123" t="s">
        <v>26</v>
      </c>
      <c r="L123" t="s">
        <v>27</v>
      </c>
      <c r="N123">
        <f t="shared" si="45"/>
        <v>49.282499999999999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1">
        <v>12</v>
      </c>
      <c r="B124">
        <v>10</v>
      </c>
      <c r="C124">
        <v>0.45</v>
      </c>
      <c r="D124">
        <v>47.85</v>
      </c>
      <c r="E124">
        <v>49.24</v>
      </c>
      <c r="F124">
        <v>51.37</v>
      </c>
      <c r="G124">
        <v>51.1</v>
      </c>
      <c r="I124">
        <f t="shared" si="44"/>
        <v>1.4351480759837978</v>
      </c>
      <c r="J124">
        <v>2</v>
      </c>
      <c r="K124">
        <f>AVERAGE(D112:G116)</f>
        <v>0</v>
      </c>
      <c r="L124">
        <f>AVERAGE(D112:G112,D117:G117,D122:G122,D127:G127,D132:G132,D137:G137)</f>
        <v>43.021250000000002</v>
      </c>
      <c r="M124">
        <v>0</v>
      </c>
      <c r="N124">
        <f t="shared" si="45"/>
        <v>49.89</v>
      </c>
      <c r="P124" s="6">
        <f>AVERAGE(D112:D116)</f>
        <v>0</v>
      </c>
      <c r="Q124">
        <f>AVERAGE(D112,D117,D122,D127,D132,D137)</f>
        <v>43.414999999999999</v>
      </c>
      <c r="R124" s="6">
        <f>AVERAGE(E112:E116)</f>
        <v>0</v>
      </c>
      <c r="S124">
        <f>AVERAGE(E112,E117,E122,E127,E132,E137)</f>
        <v>44.723333333333336</v>
      </c>
      <c r="T124" s="6">
        <f>AVERAGE(F112:F116)</f>
        <v>0</v>
      </c>
      <c r="U124">
        <f>AVERAGE(F112,F117,F122,F127,F132,F137)</f>
        <v>40.948333333333331</v>
      </c>
      <c r="V124" s="6">
        <f>AVERAGE(G112:G116)</f>
        <v>0</v>
      </c>
      <c r="W124">
        <f>AVERAGE(G112,G117,G122,G127,G132,G137)</f>
        <v>42.998333333333335</v>
      </c>
    </row>
    <row r="125" spans="1:23" x14ac:dyDescent="0.75">
      <c r="A125" s="1">
        <v>13</v>
      </c>
      <c r="B125">
        <v>10</v>
      </c>
      <c r="C125">
        <v>0.65</v>
      </c>
      <c r="D125">
        <v>47.42</v>
      </c>
      <c r="E125">
        <v>55.08</v>
      </c>
      <c r="F125">
        <v>47.99</v>
      </c>
      <c r="G125">
        <v>51.7</v>
      </c>
      <c r="I125">
        <f t="shared" si="44"/>
        <v>3.0900596677086987</v>
      </c>
      <c r="J125">
        <v>5</v>
      </c>
      <c r="K125">
        <f>AVERAGE(D117:G121)</f>
        <v>51.855500000000006</v>
      </c>
      <c r="L125">
        <f>AVERAGE(D113:G113,D118:G118,D123:G123,D128:G128,D133:G133,D138:G138)</f>
        <v>43.454166666666659</v>
      </c>
      <c r="M125">
        <v>0.2</v>
      </c>
      <c r="N125">
        <f t="shared" si="45"/>
        <v>50.547499999999999</v>
      </c>
      <c r="P125" s="6">
        <f>AVERAGE(D117:D121)</f>
        <v>53.393999999999991</v>
      </c>
      <c r="Q125">
        <f t="shared" ref="Q125:Q128" si="51">AVERAGE(D113,D118,D123,D128,D133,D138)</f>
        <v>50.761666666666663</v>
      </c>
      <c r="R125" s="6">
        <f>AVERAGE(E117:E121)</f>
        <v>49.771999999999998</v>
      </c>
      <c r="S125">
        <f t="shared" ref="S125:S128" si="52">AVERAGE(E113,E118,E123,E128,E133,E138)</f>
        <v>41.878333333333337</v>
      </c>
      <c r="T125" s="6">
        <f>AVERAGE(F117:F121)</f>
        <v>51.996000000000002</v>
      </c>
      <c r="U125">
        <f t="shared" ref="U125:U128" si="53">AVERAGE(F113,F118,F123,F128,F133,F138)</f>
        <v>40.551666666666669</v>
      </c>
      <c r="V125" s="6">
        <f>AVERAGE(G117:G121)</f>
        <v>52.260000000000005</v>
      </c>
      <c r="W125">
        <f t="shared" ref="W125:W128" si="54">AVERAGE(G113,G118,G123,G128,G133,G138)</f>
        <v>40.625</v>
      </c>
    </row>
    <row r="126" spans="1:23" x14ac:dyDescent="0.75">
      <c r="A126" s="1">
        <v>14</v>
      </c>
      <c r="B126">
        <v>10</v>
      </c>
      <c r="C126">
        <v>0.85</v>
      </c>
      <c r="D126">
        <v>48.3</v>
      </c>
      <c r="E126">
        <v>53.24</v>
      </c>
      <c r="F126">
        <v>54.43</v>
      </c>
      <c r="G126">
        <v>52.3</v>
      </c>
      <c r="I126">
        <f t="shared" si="44"/>
        <v>2.3024049926109886</v>
      </c>
      <c r="J126">
        <v>10</v>
      </c>
      <c r="K126">
        <f>AVERAGE(D122:G126)</f>
        <v>50.616999999999997</v>
      </c>
      <c r="L126">
        <f t="shared" ref="L126:L128" si="55">AVERAGE(D114:G114,D119:G119,D124:G124,D129:G129,D134:G134,D139:G139)</f>
        <v>41.224166666666669</v>
      </c>
      <c r="M126">
        <v>0.45</v>
      </c>
      <c r="N126">
        <f t="shared" si="45"/>
        <v>52.067499999999995</v>
      </c>
      <c r="P126" s="6">
        <f>AVERAGE(D122:D126)</f>
        <v>48.330000000000005</v>
      </c>
      <c r="Q126">
        <f t="shared" si="51"/>
        <v>38.353333333333332</v>
      </c>
      <c r="R126" s="6">
        <f>AVERAGE(E122:E126)</f>
        <v>52.692000000000007</v>
      </c>
      <c r="S126">
        <f t="shared" si="52"/>
        <v>41.541666666666664</v>
      </c>
      <c r="T126" s="6">
        <f>AVERAGE(F122:F126)</f>
        <v>50.206000000000003</v>
      </c>
      <c r="U126">
        <f t="shared" si="53"/>
        <v>42.46</v>
      </c>
      <c r="V126" s="6">
        <f>AVERAGE(G122:G126)</f>
        <v>51.239999999999995</v>
      </c>
      <c r="W126">
        <f t="shared" si="54"/>
        <v>42.541666666666664</v>
      </c>
    </row>
    <row r="127" spans="1:23" x14ac:dyDescent="0.75">
      <c r="A127" s="1">
        <v>15</v>
      </c>
      <c r="B127">
        <v>20</v>
      </c>
      <c r="C127">
        <v>0</v>
      </c>
      <c r="D127">
        <v>47.94</v>
      </c>
      <c r="E127">
        <v>53.8</v>
      </c>
      <c r="F127">
        <v>48.59</v>
      </c>
      <c r="G127">
        <v>52.1</v>
      </c>
      <c r="I127">
        <f t="shared" si="44"/>
        <v>2.4292732966877142</v>
      </c>
      <c r="J127">
        <v>20</v>
      </c>
      <c r="K127">
        <f>AVERAGE(D127:G131)</f>
        <v>50.379000000000005</v>
      </c>
      <c r="L127">
        <f t="shared" si="55"/>
        <v>41.755833333333335</v>
      </c>
      <c r="M127">
        <v>0.65</v>
      </c>
      <c r="N127">
        <f t="shared" si="45"/>
        <v>50.607499999999995</v>
      </c>
      <c r="P127" s="6">
        <f>AVERAGE(D127:D131)</f>
        <v>48.188000000000002</v>
      </c>
      <c r="Q127">
        <f t="shared" si="51"/>
        <v>36.229999999999997</v>
      </c>
      <c r="R127" s="6">
        <f>AVERAGE(E127:E131)</f>
        <v>53.46</v>
      </c>
      <c r="S127">
        <f t="shared" si="52"/>
        <v>44.918333333333329</v>
      </c>
      <c r="T127" s="6">
        <f>AVERAGE(F127:F131)</f>
        <v>48.787999999999997</v>
      </c>
      <c r="U127">
        <f t="shared" si="53"/>
        <v>42.658333333333331</v>
      </c>
      <c r="V127" s="6">
        <f>AVERAGE(G127:G131)</f>
        <v>51.08</v>
      </c>
      <c r="W127">
        <f t="shared" si="54"/>
        <v>43.216666666666669</v>
      </c>
    </row>
    <row r="128" spans="1:23" x14ac:dyDescent="0.75">
      <c r="A128" s="1">
        <v>16</v>
      </c>
      <c r="B128">
        <v>20</v>
      </c>
      <c r="C128">
        <v>0.2</v>
      </c>
      <c r="D128">
        <v>50.81</v>
      </c>
      <c r="E128">
        <v>53.3</v>
      </c>
      <c r="F128">
        <v>46.8</v>
      </c>
      <c r="G128">
        <v>48.1</v>
      </c>
      <c r="I128">
        <f t="shared" si="44"/>
        <v>2.5075423725233437</v>
      </c>
      <c r="J128">
        <v>50</v>
      </c>
      <c r="K128">
        <f>AVERAGE(D132:G136)</f>
        <v>50.346999999999994</v>
      </c>
      <c r="L128">
        <f t="shared" si="55"/>
        <v>42.767500000000005</v>
      </c>
      <c r="M128">
        <v>0.85</v>
      </c>
      <c r="N128">
        <f t="shared" si="45"/>
        <v>49.752499999999998</v>
      </c>
      <c r="P128" s="6">
        <f>AVERAGE(D132:D136)</f>
        <v>49.256</v>
      </c>
      <c r="Q128">
        <f t="shared" si="51"/>
        <v>41.919999999999995</v>
      </c>
      <c r="R128" s="6">
        <f>AVERAGE(E132:E136)</f>
        <v>52.44</v>
      </c>
      <c r="S128">
        <f t="shared" si="52"/>
        <v>42.566666666666663</v>
      </c>
      <c r="T128" s="6">
        <f>AVERAGE(F132:F136)</f>
        <v>48.831999999999994</v>
      </c>
      <c r="U128">
        <f t="shared" si="53"/>
        <v>43.15</v>
      </c>
      <c r="V128" s="6">
        <f>AVERAGE(G132:G136)</f>
        <v>50.86</v>
      </c>
      <c r="W128">
        <f t="shared" si="54"/>
        <v>43.433333333333337</v>
      </c>
    </row>
    <row r="129" spans="1:23" x14ac:dyDescent="0.75">
      <c r="A129" s="1">
        <v>17</v>
      </c>
      <c r="B129">
        <v>20</v>
      </c>
      <c r="C129">
        <v>0.45</v>
      </c>
      <c r="D129">
        <v>46.86</v>
      </c>
      <c r="E129">
        <v>53.7</v>
      </c>
      <c r="F129">
        <v>48.79</v>
      </c>
      <c r="G129">
        <v>51.3</v>
      </c>
      <c r="I129">
        <f t="shared" si="44"/>
        <v>2.57866607958456</v>
      </c>
      <c r="J129">
        <v>100</v>
      </c>
      <c r="K129">
        <f>AVERAGE(D137:G141)</f>
        <v>51.468999999999994</v>
      </c>
      <c r="L129">
        <f>AVERAGE((L128-L127), (L127-L126), (L126-L125), (L125-L124))</f>
        <v>-6.3437499999999147E-2</v>
      </c>
      <c r="N129">
        <f t="shared" si="45"/>
        <v>50.162499999999994</v>
      </c>
      <c r="P129" s="6">
        <f>AVERAGE(D137:D141)</f>
        <v>53.648000000000003</v>
      </c>
      <c r="R129" s="6">
        <f>AVERAGE(E137:E141)</f>
        <v>50.39</v>
      </c>
      <c r="T129" s="6">
        <f>AVERAGE(F137:F141)</f>
        <v>51.9</v>
      </c>
      <c r="V129" s="6">
        <f>AVERAGE(G137:G141)</f>
        <v>49.938000000000002</v>
      </c>
    </row>
    <row r="130" spans="1:23" x14ac:dyDescent="0.75">
      <c r="A130" s="1">
        <v>18</v>
      </c>
      <c r="B130">
        <v>20</v>
      </c>
      <c r="C130">
        <v>0.65</v>
      </c>
      <c r="D130">
        <v>47.55</v>
      </c>
      <c r="E130">
        <v>56.1</v>
      </c>
      <c r="F130">
        <v>51.06</v>
      </c>
      <c r="G130">
        <v>51.7</v>
      </c>
      <c r="I130">
        <f t="shared" si="44"/>
        <v>3.0394931732116142</v>
      </c>
      <c r="K130">
        <f>AVERAGE(K124:K129)</f>
        <v>42.444583333333327</v>
      </c>
      <c r="N130">
        <f t="shared" si="45"/>
        <v>51.602500000000006</v>
      </c>
      <c r="P130" s="6">
        <f>AVERAGE(P124:P129)</f>
        <v>42.135999999999996</v>
      </c>
      <c r="Q130">
        <f>AVERAGE(Q124:Q128)</f>
        <v>42.135999999999996</v>
      </c>
      <c r="R130" s="6">
        <f>AVERAGE(R124:R129)</f>
        <v>43.125666666666667</v>
      </c>
      <c r="S130">
        <f>AVERAGE(S124:S128)</f>
        <v>43.125666666666667</v>
      </c>
      <c r="T130" s="6">
        <f>AVERAGE(T124:T129)</f>
        <v>41.95366666666667</v>
      </c>
      <c r="U130">
        <f>AVERAGE(U124:U128)</f>
        <v>41.95366666666667</v>
      </c>
      <c r="V130" s="6">
        <f>AVERAGE(V124:V129)</f>
        <v>42.562999999999995</v>
      </c>
      <c r="W130">
        <f>AVERAGE(W124:W128)</f>
        <v>42.563000000000002</v>
      </c>
    </row>
    <row r="131" spans="1:23" x14ac:dyDescent="0.75">
      <c r="A131" s="1">
        <v>19</v>
      </c>
      <c r="B131">
        <v>20</v>
      </c>
      <c r="C131">
        <v>0.85</v>
      </c>
      <c r="D131">
        <v>47.78</v>
      </c>
      <c r="E131">
        <v>50.4</v>
      </c>
      <c r="F131">
        <v>48.7</v>
      </c>
      <c r="G131">
        <v>52.2</v>
      </c>
      <c r="I131">
        <f t="shared" si="44"/>
        <v>1.6886977230990752</v>
      </c>
      <c r="N131">
        <f t="shared" si="45"/>
        <v>49.769999999999996</v>
      </c>
      <c r="P131" s="6">
        <f>_xlfn.STDEV.P(P124:P129)</f>
        <v>18.975413671380139</v>
      </c>
      <c r="Q131">
        <f>_xlfn.STDEV.P(Q124:Q128)</f>
        <v>5.0054775107986647</v>
      </c>
      <c r="R131" s="6">
        <f>_xlfn.STDEV.P(R124:R129)</f>
        <v>19.329758557439057</v>
      </c>
      <c r="S131">
        <f>_xlfn.STDEV.P(S124:S128)</f>
        <v>1.4243293158536054</v>
      </c>
      <c r="T131" s="6">
        <f>_xlfn.STDEV.P(T124:T129)</f>
        <v>18.806066128306103</v>
      </c>
      <c r="U131">
        <f>_xlfn.STDEV.P(U124:U128)</f>
        <v>1.0159174288406616</v>
      </c>
      <c r="V131" s="6">
        <f>_xlfn.STDEV.P(V124:V129)</f>
        <v>19.046877390620587</v>
      </c>
      <c r="W131">
        <f>_xlfn.STDEV.P(W124:W128)</f>
        <v>1.0129732913008571</v>
      </c>
    </row>
    <row r="132" spans="1:23" x14ac:dyDescent="0.75">
      <c r="A132" s="1">
        <v>20</v>
      </c>
      <c r="B132">
        <v>50</v>
      </c>
      <c r="C132">
        <v>0</v>
      </c>
      <c r="D132">
        <v>47.39</v>
      </c>
      <c r="E132">
        <v>49.8</v>
      </c>
      <c r="F132">
        <v>43.4</v>
      </c>
      <c r="G132">
        <v>51.4</v>
      </c>
      <c r="I132">
        <f t="shared" si="44"/>
        <v>3.0138046967247227</v>
      </c>
      <c r="N132">
        <f t="shared" si="45"/>
        <v>47.997500000000002</v>
      </c>
      <c r="P132" s="6"/>
      <c r="R132" s="6"/>
      <c r="T132" s="6"/>
      <c r="V132" s="6"/>
    </row>
    <row r="133" spans="1:23" x14ac:dyDescent="0.75">
      <c r="A133" s="1">
        <v>21</v>
      </c>
      <c r="B133">
        <v>50</v>
      </c>
      <c r="C133">
        <v>0.2</v>
      </c>
      <c r="D133">
        <v>51.98</v>
      </c>
      <c r="E133">
        <v>52.7</v>
      </c>
      <c r="F133">
        <v>47.18</v>
      </c>
      <c r="G133">
        <v>47.9</v>
      </c>
      <c r="I133">
        <f t="shared" si="44"/>
        <v>2.4268498099388025</v>
      </c>
      <c r="N133">
        <f t="shared" si="45"/>
        <v>49.940000000000005</v>
      </c>
      <c r="P133" s="6" cm="1">
        <f t="array" ref="P133">INDEX(LINEST(P124:P129), 1)</f>
        <v>7.3052571428571458</v>
      </c>
      <c r="Q133" s="6" cm="1">
        <f t="array" ref="Q133">INDEX(LINEST(Q124:Q128), 1)</f>
        <v>-1.7521666666666669</v>
      </c>
      <c r="R133" s="6" cm="1">
        <f t="array" ref="R133">INDEX(LINEST(R124:R129), 1)</f>
        <v>7.4492000000000012</v>
      </c>
      <c r="S133" s="6" cm="1">
        <f t="array" ref="S133">INDEX(LINEST(S124:S128), 1)</f>
        <v>-0.12733333333333557</v>
      </c>
      <c r="T133" s="6" cm="1">
        <f t="array" ref="T133">INDEX(LINEST(T124:T129), 1)</f>
        <v>7.1025714285714274</v>
      </c>
      <c r="U133" s="6" cm="1">
        <f t="array" ref="U133">INDEX(LINEST(U124:U128), 1)</f>
        <v>0.65099999999999969</v>
      </c>
      <c r="V133" s="6" cm="1">
        <f t="array" ref="V133">INDEX(LINEST(V124:V128), 1)</f>
        <v>10.053999999999998</v>
      </c>
      <c r="W133" s="6" cm="1">
        <f t="array" ref="W133">INDEX(LINEST(W124:W128), 1)</f>
        <v>0.34616666666666712</v>
      </c>
    </row>
    <row r="134" spans="1:23" x14ac:dyDescent="0.75">
      <c r="A134" s="1">
        <v>22</v>
      </c>
      <c r="B134">
        <v>50</v>
      </c>
      <c r="C134">
        <v>0.45</v>
      </c>
      <c r="D134">
        <v>47.76</v>
      </c>
      <c r="E134">
        <v>53.5</v>
      </c>
      <c r="F134">
        <v>50.62</v>
      </c>
      <c r="G134">
        <v>51.6</v>
      </c>
      <c r="I134">
        <f t="shared" si="44"/>
        <v>2.0727035485085663</v>
      </c>
      <c r="K134" cm="1">
        <f t="array" ref="K134">INDEX(LINEST(K124:K129),1)</f>
        <v>7.2166142857142859</v>
      </c>
      <c r="L134" cm="1">
        <f t="array" ref="L134">INDEX(LINEST(L124:L128),1)</f>
        <v>-0.2205833333333316</v>
      </c>
      <c r="N134">
        <f t="shared" si="45"/>
        <v>50.87</v>
      </c>
    </row>
    <row r="135" spans="1:23" x14ac:dyDescent="0.75">
      <c r="A135" s="1">
        <v>23</v>
      </c>
      <c r="B135">
        <v>50</v>
      </c>
      <c r="C135">
        <v>0.65</v>
      </c>
      <c r="D135">
        <v>48.87</v>
      </c>
      <c r="E135">
        <v>52.9</v>
      </c>
      <c r="F135">
        <v>51.54</v>
      </c>
      <c r="G135">
        <v>51.9</v>
      </c>
      <c r="I135">
        <f t="shared" si="44"/>
        <v>1.4901740670136496</v>
      </c>
      <c r="N135">
        <f t="shared" si="45"/>
        <v>51.302500000000002</v>
      </c>
    </row>
    <row r="136" spans="1:23" x14ac:dyDescent="0.75">
      <c r="A136" s="1">
        <v>24</v>
      </c>
      <c r="B136">
        <v>50</v>
      </c>
      <c r="C136">
        <v>0.85</v>
      </c>
      <c r="D136">
        <v>50.28</v>
      </c>
      <c r="E136">
        <v>53.3</v>
      </c>
      <c r="F136">
        <v>51.42</v>
      </c>
      <c r="G136">
        <v>51.5</v>
      </c>
      <c r="I136">
        <f t="shared" si="44"/>
        <v>1.0807751847632312</v>
      </c>
      <c r="N136">
        <f t="shared" si="45"/>
        <v>51.625</v>
      </c>
    </row>
    <row r="137" spans="1:23" x14ac:dyDescent="0.75">
      <c r="A137" s="1">
        <v>25</v>
      </c>
      <c r="B137">
        <v>100</v>
      </c>
      <c r="C137">
        <v>0</v>
      </c>
      <c r="D137">
        <v>53.26</v>
      </c>
      <c r="E137">
        <v>47.5</v>
      </c>
      <c r="F137">
        <v>53.5</v>
      </c>
      <c r="G137">
        <v>48.09</v>
      </c>
      <c r="I137">
        <f t="shared" si="44"/>
        <v>2.8015654106231382</v>
      </c>
      <c r="N137">
        <f t="shared" si="45"/>
        <v>50.587499999999999</v>
      </c>
    </row>
    <row r="138" spans="1:23" x14ac:dyDescent="0.75">
      <c r="A138" s="1">
        <v>26</v>
      </c>
      <c r="B138">
        <v>100</v>
      </c>
      <c r="C138">
        <v>0.2</v>
      </c>
      <c r="D138">
        <v>51.96</v>
      </c>
      <c r="E138">
        <v>49.4</v>
      </c>
      <c r="F138">
        <v>50.4</v>
      </c>
      <c r="G138">
        <v>48.55</v>
      </c>
      <c r="I138">
        <f t="shared" si="44"/>
        <v>1.2688651425585002</v>
      </c>
      <c r="N138">
        <f t="shared" si="45"/>
        <v>50.077500000000001</v>
      </c>
    </row>
    <row r="139" spans="1:23" x14ac:dyDescent="0.75">
      <c r="A139" s="1">
        <v>27</v>
      </c>
      <c r="B139">
        <v>100</v>
      </c>
      <c r="C139">
        <v>0.45</v>
      </c>
      <c r="D139">
        <v>54.32</v>
      </c>
      <c r="E139">
        <v>50.95</v>
      </c>
      <c r="F139">
        <v>50.5</v>
      </c>
      <c r="G139">
        <v>51.25</v>
      </c>
      <c r="I139">
        <f t="shared" si="44"/>
        <v>1.5047674238898181</v>
      </c>
      <c r="N139" s="16">
        <f t="shared" si="45"/>
        <v>51.755000000000003</v>
      </c>
    </row>
    <row r="140" spans="1:23" x14ac:dyDescent="0.75">
      <c r="A140" s="1">
        <v>28</v>
      </c>
      <c r="B140">
        <v>100</v>
      </c>
      <c r="C140">
        <v>0.65</v>
      </c>
      <c r="D140">
        <v>53.54</v>
      </c>
      <c r="E140">
        <v>52.6</v>
      </c>
      <c r="F140">
        <v>52.7</v>
      </c>
      <c r="G140">
        <v>49.5</v>
      </c>
      <c r="I140">
        <f t="shared" si="44"/>
        <v>1.5364488276542114</v>
      </c>
      <c r="N140">
        <f t="shared" si="45"/>
        <v>52.085000000000001</v>
      </c>
    </row>
    <row r="141" spans="1:23" x14ac:dyDescent="0.75">
      <c r="A141" s="1">
        <v>29</v>
      </c>
      <c r="B141">
        <v>100</v>
      </c>
      <c r="C141">
        <v>0.85</v>
      </c>
      <c r="D141">
        <v>55.16</v>
      </c>
      <c r="E141">
        <v>51.5</v>
      </c>
      <c r="F141">
        <v>52.4</v>
      </c>
      <c r="G141">
        <v>52.3</v>
      </c>
      <c r="I141">
        <f t="shared" si="44"/>
        <v>1.3841242718773474</v>
      </c>
      <c r="N141">
        <f t="shared" si="45"/>
        <v>52.84</v>
      </c>
    </row>
    <row r="145" spans="1:23" x14ac:dyDescent="0.75">
      <c r="A145" s="1">
        <v>0</v>
      </c>
      <c r="B145" t="s">
        <v>10</v>
      </c>
    </row>
    <row r="147" spans="1:23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1">
        <v>0</v>
      </c>
      <c r="B148">
        <v>0</v>
      </c>
      <c r="C148">
        <v>0</v>
      </c>
      <c r="D148">
        <v>58.48</v>
      </c>
      <c r="E148">
        <v>55.3</v>
      </c>
      <c r="F148">
        <v>50.3</v>
      </c>
      <c r="G148">
        <v>0</v>
      </c>
      <c r="I148">
        <f>_xlfn.STDEV.P(D148:G148)</f>
        <v>23.861730867646632</v>
      </c>
      <c r="J148">
        <v>2</v>
      </c>
      <c r="K148">
        <f>_xlfn.STDEV.P(D148:G152)</f>
        <v>21.629965204549002</v>
      </c>
      <c r="L148">
        <f>_xlfn.STDEV.P(D148:G148,D153:G153,D158:G158,D163:G163,D168:G168,D173:G173)</f>
        <v>12.459713747380659</v>
      </c>
      <c r="M148">
        <v>0</v>
      </c>
      <c r="N148">
        <f>AVERAGE(D148:G148)</f>
        <v>41.019999999999996</v>
      </c>
      <c r="P148" s="6">
        <f>_xlfn.STDEV.P(D148:D152)</f>
        <v>5.1774279328639912</v>
      </c>
      <c r="Q148">
        <f>_xlfn.STDEV.P(D148,D153,D158,D163,D168,D173)</f>
        <v>2.7898073410183728</v>
      </c>
      <c r="R148" s="6">
        <f>_xlfn.STDEV.P(E148:E152)</f>
        <v>3.1230754073509015</v>
      </c>
      <c r="S148">
        <f>_xlfn.STDEV.P(E148,E153,E158,E163,E168,E173)</f>
        <v>4.6388456418476469</v>
      </c>
      <c r="T148" s="6">
        <f>_xlfn.STDEV.P(F148:F152)</f>
        <v>1.1801593112796256</v>
      </c>
      <c r="U148">
        <f>_xlfn.STDEV.P(F148,F153,F158,F163,F168,F173)</f>
        <v>1.1779466597997283</v>
      </c>
      <c r="V148" s="6">
        <f>_xlfn.STDEV.P(G148:G152)</f>
        <v>0</v>
      </c>
      <c r="W148">
        <f>_xlfn.STDEV.P(G148,G153,G158,G163,G168,G173)</f>
        <v>18.923712344275614</v>
      </c>
    </row>
    <row r="149" spans="1:23" x14ac:dyDescent="0.75">
      <c r="A149" s="1">
        <v>1</v>
      </c>
      <c r="B149">
        <v>0</v>
      </c>
      <c r="C149">
        <v>0.2</v>
      </c>
      <c r="D149">
        <v>49.18</v>
      </c>
      <c r="E149">
        <v>49.3</v>
      </c>
      <c r="F149">
        <v>50.71</v>
      </c>
      <c r="G149">
        <v>0</v>
      </c>
      <c r="I149">
        <f t="shared" ref="I149:I177" si="56">_xlfn.STDEV.P(D149:G149)</f>
        <v>21.542124285919432</v>
      </c>
      <c r="J149">
        <v>5</v>
      </c>
      <c r="K149">
        <f>_xlfn.STDEV.P(D153:G157)</f>
        <v>4.6712241168670126</v>
      </c>
      <c r="L149">
        <f>_xlfn.STDEV.P(D149:G149,D154:G154,D159:G159,D164:G164,D169:G169,D174:G174)</f>
        <v>10.63131655377949</v>
      </c>
      <c r="M149">
        <v>0.2</v>
      </c>
      <c r="N149">
        <f t="shared" ref="N149:N177" si="57">AVERAGE(D149:G149)</f>
        <v>37.297499999999999</v>
      </c>
      <c r="P149" s="6">
        <f>_xlfn.STDEV.P(D153:D157)</f>
        <v>4.0513138609591826</v>
      </c>
      <c r="Q149">
        <f t="shared" ref="Q149:Q152" si="58">_xlfn.STDEV.P(D149,D154,D159,D164,D169,D174)</f>
        <v>2.0985841788109316</v>
      </c>
      <c r="R149" s="6">
        <f>_xlfn.STDEV.P(E153:E157)</f>
        <v>7.817058270219019</v>
      </c>
      <c r="S149">
        <f t="shared" ref="S149:S152" si="59">_xlfn.STDEV.P(E149,E154,E159,E164,E169,E174)</f>
        <v>2.8713624331007446</v>
      </c>
      <c r="T149" s="6">
        <f>_xlfn.STDEV.P(F153:F157)</f>
        <v>1.2063929708018024</v>
      </c>
      <c r="U149">
        <f t="shared" ref="U149:U152" si="60">_xlfn.STDEV.P(F149,F154,F159,F164,F169,F174)</f>
        <v>1.3470832688936984</v>
      </c>
      <c r="V149" s="6">
        <f>_xlfn.STDEV.P(G153:G157)</f>
        <v>1.5816447135814031</v>
      </c>
      <c r="W149">
        <f t="shared" ref="W149:W152" si="61">_xlfn.STDEV.P(G149,G154,G159,G164,G169,G174)</f>
        <v>18.48004930248354</v>
      </c>
    </row>
    <row r="150" spans="1:23" x14ac:dyDescent="0.75">
      <c r="A150" s="1">
        <v>2</v>
      </c>
      <c r="B150">
        <v>0</v>
      </c>
      <c r="C150">
        <v>0.45</v>
      </c>
      <c r="D150">
        <v>47.75</v>
      </c>
      <c r="E150">
        <v>49.7</v>
      </c>
      <c r="F150">
        <v>47.81</v>
      </c>
      <c r="G150">
        <v>0</v>
      </c>
      <c r="I150">
        <f t="shared" si="56"/>
        <v>20.981132595739442</v>
      </c>
      <c r="J150">
        <v>10</v>
      </c>
      <c r="K150">
        <f>_xlfn.STDEV.P(D158:G162)</f>
        <v>5.9298911246329569</v>
      </c>
      <c r="L150">
        <f t="shared" ref="L150:L152" si="62">_xlfn.STDEV.P(D150:G150,D155:G155,D160:G160,D165:G165,D170:G170,D175:G175)</f>
        <v>10.380555465428333</v>
      </c>
      <c r="M150">
        <v>0.45</v>
      </c>
      <c r="N150">
        <f t="shared" si="57"/>
        <v>36.314999999999998</v>
      </c>
      <c r="P150" s="6">
        <f>_xlfn.STDEV.P(D158:D162)</f>
        <v>5.5702746790441413</v>
      </c>
      <c r="Q150">
        <f t="shared" si="58"/>
        <v>2.8516919928740938</v>
      </c>
      <c r="R150" s="6">
        <f>_xlfn.STDEV.P(E158:E162)</f>
        <v>9.6370949979753249</v>
      </c>
      <c r="S150">
        <f t="shared" si="59"/>
        <v>1.8068542338058764</v>
      </c>
      <c r="T150" s="6">
        <f>_xlfn.STDEV.P(F158:F162)</f>
        <v>1.8953627621117823</v>
      </c>
      <c r="U150">
        <f t="shared" si="60"/>
        <v>1.3259168735465865</v>
      </c>
      <c r="V150" s="6">
        <f>_xlfn.STDEV.P(G158:G162)</f>
        <v>1.2240914998479486</v>
      </c>
      <c r="W150">
        <f t="shared" si="61"/>
        <v>18.960609753439435</v>
      </c>
    </row>
    <row r="151" spans="1:23" x14ac:dyDescent="0.75">
      <c r="A151" s="1">
        <v>3</v>
      </c>
      <c r="B151">
        <v>0</v>
      </c>
      <c r="C151">
        <v>0.65</v>
      </c>
      <c r="D151">
        <v>50.38</v>
      </c>
      <c r="E151">
        <v>47.3</v>
      </c>
      <c r="F151">
        <v>48.48</v>
      </c>
      <c r="G151">
        <v>0</v>
      </c>
      <c r="I151">
        <f t="shared" si="56"/>
        <v>21.124975739631044</v>
      </c>
      <c r="J151">
        <v>20</v>
      </c>
      <c r="K151">
        <f>_xlfn.STDEV.P(D163:G167)</f>
        <v>4.7086041190569423</v>
      </c>
      <c r="L151">
        <f t="shared" si="62"/>
        <v>10.056020446589294</v>
      </c>
      <c r="M151">
        <v>0.65</v>
      </c>
      <c r="N151">
        <f t="shared" si="57"/>
        <v>36.54</v>
      </c>
      <c r="P151" s="6">
        <f>_xlfn.STDEV.P(D163:D167)</f>
        <v>3.9793697993526576</v>
      </c>
      <c r="Q151">
        <f t="shared" si="58"/>
        <v>0.67411052506246905</v>
      </c>
      <c r="R151" s="6">
        <f>_xlfn.STDEV.P(E163:E167)</f>
        <v>7.5333923301524734</v>
      </c>
      <c r="S151">
        <f t="shared" si="59"/>
        <v>0.6236095644623233</v>
      </c>
      <c r="T151" s="6">
        <f>_xlfn.STDEV.P(F163:F167)</f>
        <v>2.0133653419089148</v>
      </c>
      <c r="U151">
        <f t="shared" si="60"/>
        <v>2.2131406793664672</v>
      </c>
      <c r="V151" s="6">
        <f>_xlfn.STDEV.P(G163:G167)</f>
        <v>1.300769003320728</v>
      </c>
      <c r="W151">
        <f t="shared" si="61"/>
        <v>19.144886175338492</v>
      </c>
    </row>
    <row r="152" spans="1:23" x14ac:dyDescent="0.75">
      <c r="A152" s="1">
        <v>4</v>
      </c>
      <c r="B152">
        <v>0</v>
      </c>
      <c r="C152">
        <v>0.85</v>
      </c>
      <c r="D152">
        <v>42.46</v>
      </c>
      <c r="E152">
        <v>46.3</v>
      </c>
      <c r="F152">
        <v>48.16</v>
      </c>
      <c r="G152">
        <v>0</v>
      </c>
      <c r="I152">
        <f t="shared" si="56"/>
        <v>19.869295407739049</v>
      </c>
      <c r="J152">
        <v>50</v>
      </c>
      <c r="K152">
        <f>_xlfn.STDEV.P(D169:G172)</f>
        <v>2.7489586096374752</v>
      </c>
      <c r="L152">
        <f t="shared" si="62"/>
        <v>10.365620852593546</v>
      </c>
      <c r="M152">
        <v>0.85</v>
      </c>
      <c r="N152">
        <f t="shared" si="57"/>
        <v>34.229999999999997</v>
      </c>
      <c r="P152" s="6">
        <f>_xlfn.STDEV.P(D168:D172)</f>
        <v>2.3345629141233264</v>
      </c>
      <c r="Q152">
        <f t="shared" si="58"/>
        <v>3.1270522150350408</v>
      </c>
      <c r="R152" s="6">
        <f>_xlfn.STDEV.P(E168:E172)</f>
        <v>6.5252126402133195</v>
      </c>
      <c r="S152">
        <f t="shared" si="59"/>
        <v>1.8720903349524074</v>
      </c>
      <c r="T152" s="6">
        <f>_xlfn.STDEV.P(F168:F172)</f>
        <v>1.4814236396115732</v>
      </c>
      <c r="U152">
        <f t="shared" si="60"/>
        <v>1.407698081581733</v>
      </c>
      <c r="V152" s="6">
        <f>_xlfn.STDEV.P(G168:G172)</f>
        <v>1.564097183681372</v>
      </c>
      <c r="W152">
        <f t="shared" si="61"/>
        <v>19.588829016105628</v>
      </c>
    </row>
    <row r="153" spans="1:23" x14ac:dyDescent="0.75">
      <c r="A153" s="1">
        <v>5</v>
      </c>
      <c r="B153">
        <v>5</v>
      </c>
      <c r="C153">
        <v>0</v>
      </c>
      <c r="D153">
        <v>54.46</v>
      </c>
      <c r="E153">
        <v>64.8</v>
      </c>
      <c r="F153">
        <v>50.39</v>
      </c>
      <c r="G153">
        <v>48.2</v>
      </c>
      <c r="I153">
        <f t="shared" si="56"/>
        <v>6.3770697620459513</v>
      </c>
      <c r="J153">
        <v>100</v>
      </c>
      <c r="K153">
        <f>_xlfn.STDEV.P(D173:G177)</f>
        <v>2.8303432212366055</v>
      </c>
      <c r="N153">
        <f t="shared" si="57"/>
        <v>54.462499999999991</v>
      </c>
      <c r="P153" s="6">
        <f>_xlfn.STDEV.P(D173:D177)</f>
        <v>2.5140055688084701</v>
      </c>
      <c r="R153" s="6">
        <f>_xlfn.STDEV.P(E173:E177)</f>
        <v>4.3591742337282193</v>
      </c>
      <c r="T153" s="6">
        <f>_xlfn.STDEV.P(F173:F177)</f>
        <v>1.3789851340750574</v>
      </c>
      <c r="V153" s="6">
        <f>_xlfn.STDEV.P(G173:G177)</f>
        <v>1.5614147431095942</v>
      </c>
    </row>
    <row r="154" spans="1:23" x14ac:dyDescent="0.75">
      <c r="A154" s="1">
        <v>6</v>
      </c>
      <c r="B154">
        <v>5</v>
      </c>
      <c r="C154">
        <v>0.2</v>
      </c>
      <c r="D154">
        <v>47.06</v>
      </c>
      <c r="E154">
        <v>55.5</v>
      </c>
      <c r="F154">
        <v>48.43</v>
      </c>
      <c r="G154">
        <v>52.1</v>
      </c>
      <c r="I154">
        <f t="shared" si="56"/>
        <v>3.2932307465466182</v>
      </c>
      <c r="K154">
        <f>AVERAGE(K148:K153)</f>
        <v>7.0864977326633323</v>
      </c>
      <c r="N154">
        <f t="shared" si="57"/>
        <v>50.772500000000001</v>
      </c>
      <c r="P154" s="6">
        <f>AVERAGE(P148:P153)</f>
        <v>3.9378257925252953</v>
      </c>
      <c r="Q154">
        <f>AVERAGE(Q148:Q152)</f>
        <v>2.3082492505601815</v>
      </c>
      <c r="R154" s="6">
        <f>AVERAGE(R148:R153)</f>
        <v>6.4991679799398767</v>
      </c>
      <c r="S154">
        <f>AVERAGE(S148:S152)</f>
        <v>2.3625524416337997</v>
      </c>
      <c r="T154" s="6">
        <f>AVERAGE(T148:T153)</f>
        <v>1.5259481932981258</v>
      </c>
      <c r="U154">
        <f>AVERAGE(U148:U152)</f>
        <v>1.4943571126376427</v>
      </c>
      <c r="V154" s="6">
        <f>AVERAGE(V148:V153)</f>
        <v>1.2053361905901743</v>
      </c>
      <c r="W154">
        <f>AVERAGE(W148:W152)</f>
        <v>19.019617318328539</v>
      </c>
    </row>
    <row r="155" spans="1:23" x14ac:dyDescent="0.75">
      <c r="A155" s="1">
        <v>7</v>
      </c>
      <c r="B155">
        <v>5</v>
      </c>
      <c r="C155">
        <v>0.45</v>
      </c>
      <c r="D155">
        <v>51.47</v>
      </c>
      <c r="E155">
        <v>51.7</v>
      </c>
      <c r="F155">
        <v>50</v>
      </c>
      <c r="G155">
        <v>50.1</v>
      </c>
      <c r="I155">
        <f t="shared" si="56"/>
        <v>0.77260517083436631</v>
      </c>
      <c r="N155">
        <f t="shared" si="57"/>
        <v>50.817500000000003</v>
      </c>
      <c r="P155" s="6">
        <f>_xlfn.STDEV.P(P148:P153)</f>
        <v>1.2120110124868084</v>
      </c>
      <c r="Q155">
        <f>_xlfn.STDEV.P(Q148:Q152)</f>
        <v>0.88453776852943122</v>
      </c>
      <c r="R155" s="6">
        <f>_xlfn.STDEV.P(R148:R153)</f>
        <v>2.1844638324291306</v>
      </c>
      <c r="S155">
        <f>_xlfn.STDEV.P(S148:S152)</f>
        <v>1.3426596178551964</v>
      </c>
      <c r="T155" s="6">
        <f>_xlfn.STDEV.P(T148:T153)</f>
        <v>0.32127575596391827</v>
      </c>
      <c r="U155">
        <f>_xlfn.STDEV.P(U148:U152)</f>
        <v>0.3672429379373327</v>
      </c>
      <c r="V155" s="6">
        <f>_xlfn.STDEV.P(V148:V153)</f>
        <v>0.55668722605567911</v>
      </c>
      <c r="W155">
        <f>_xlfn.STDEV.P(W148:W152)</f>
        <v>0.35874992513114168</v>
      </c>
    </row>
    <row r="156" spans="1:23" x14ac:dyDescent="0.75">
      <c r="A156" s="1">
        <v>8</v>
      </c>
      <c r="B156">
        <v>5</v>
      </c>
      <c r="C156">
        <v>0.65</v>
      </c>
      <c r="D156">
        <v>50.53</v>
      </c>
      <c r="E156">
        <v>45.9</v>
      </c>
      <c r="F156">
        <v>47.06</v>
      </c>
      <c r="G156">
        <v>50.1</v>
      </c>
      <c r="I156">
        <f t="shared" si="56"/>
        <v>1.9667533526093206</v>
      </c>
      <c r="K156" cm="1">
        <f t="array" ref="K156">INDEX(LINEST(K148:K153),1)</f>
        <v>-2.8853198126807604</v>
      </c>
      <c r="L156" cm="1">
        <f t="array" ref="L156">INDEX(LINEST(L148:L152),1)</f>
        <v>-0.47634818967644232</v>
      </c>
      <c r="N156">
        <f t="shared" si="57"/>
        <v>48.397500000000001</v>
      </c>
      <c r="P156" s="6"/>
      <c r="R156" s="6"/>
      <c r="T156" s="6"/>
      <c r="V156" s="6"/>
    </row>
    <row r="157" spans="1:23" x14ac:dyDescent="0.75">
      <c r="A157" s="1">
        <v>9</v>
      </c>
      <c r="B157">
        <v>5</v>
      </c>
      <c r="C157">
        <v>0.85</v>
      </c>
      <c r="D157">
        <v>42.65</v>
      </c>
      <c r="E157">
        <v>42.4</v>
      </c>
      <c r="F157">
        <v>49.54</v>
      </c>
      <c r="G157">
        <v>52.6</v>
      </c>
      <c r="I157">
        <f t="shared" si="56"/>
        <v>4.4082330643921273</v>
      </c>
      <c r="N157">
        <f t="shared" si="57"/>
        <v>46.797499999999999</v>
      </c>
      <c r="P157" s="6"/>
      <c r="R157" s="6"/>
      <c r="T157" s="6"/>
      <c r="V157" s="6"/>
    </row>
    <row r="158" spans="1:23" x14ac:dyDescent="0.75">
      <c r="A158" s="1">
        <v>10</v>
      </c>
      <c r="B158">
        <v>10</v>
      </c>
      <c r="C158">
        <v>0</v>
      </c>
      <c r="D158">
        <v>63.17</v>
      </c>
      <c r="E158">
        <v>69.400000000000006</v>
      </c>
      <c r="F158">
        <v>52.84</v>
      </c>
      <c r="G158">
        <v>53.4</v>
      </c>
      <c r="I158">
        <f t="shared" si="56"/>
        <v>6.9440707621682529</v>
      </c>
      <c r="N158">
        <f t="shared" si="57"/>
        <v>59.702500000000001</v>
      </c>
      <c r="P158" s="6"/>
      <c r="R158" s="6"/>
      <c r="T158" s="6"/>
      <c r="V158" s="6"/>
    </row>
    <row r="159" spans="1:23" x14ac:dyDescent="0.75">
      <c r="A159" s="1">
        <v>11</v>
      </c>
      <c r="B159">
        <v>10</v>
      </c>
      <c r="C159">
        <v>0.2</v>
      </c>
      <c r="D159">
        <v>53.97</v>
      </c>
      <c r="E159">
        <v>57.8</v>
      </c>
      <c r="F159">
        <v>47.88</v>
      </c>
      <c r="G159">
        <v>50.9</v>
      </c>
      <c r="I159">
        <f t="shared" si="56"/>
        <v>3.6769442136099899</v>
      </c>
      <c r="J159" s="2"/>
      <c r="K159" t="s">
        <v>26</v>
      </c>
      <c r="L159" t="s">
        <v>27</v>
      </c>
      <c r="N159">
        <f t="shared" si="57"/>
        <v>52.637500000000003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1">
        <v>12</v>
      </c>
      <c r="B160">
        <v>10</v>
      </c>
      <c r="C160">
        <v>0.45</v>
      </c>
      <c r="D160">
        <v>57.22</v>
      </c>
      <c r="E160">
        <v>54</v>
      </c>
      <c r="F160">
        <v>49.92</v>
      </c>
      <c r="G160">
        <v>51.7</v>
      </c>
      <c r="I160">
        <f t="shared" si="56"/>
        <v>2.7298534759213711</v>
      </c>
      <c r="J160">
        <v>2</v>
      </c>
      <c r="K160">
        <f>AVERAGE(D148:G152)</f>
        <v>37.080499999999994</v>
      </c>
      <c r="L160">
        <f>AVERAGE(D148:G148,D153:G153,D158:G158,D163:G163,D168:G168,D173:G173)</f>
        <v>53.125</v>
      </c>
      <c r="M160">
        <v>0</v>
      </c>
      <c r="N160">
        <f t="shared" si="57"/>
        <v>53.209999999999994</v>
      </c>
      <c r="P160" s="6">
        <f>AVERAGE(D148:D152)</f>
        <v>49.65</v>
      </c>
      <c r="Q160">
        <f>AVERAGE(D148,D153,D158,D163,D168,D173)</f>
        <v>57.685000000000002</v>
      </c>
      <c r="R160" s="6">
        <f>AVERAGE(E148:E152)</f>
        <v>49.580000000000005</v>
      </c>
      <c r="S160">
        <f>AVERAGE(E148,E153,E158,E163,E168,E173)</f>
        <v>62.233333333333341</v>
      </c>
      <c r="T160" s="6">
        <f>AVERAGE(F148:F152)</f>
        <v>49.091999999999999</v>
      </c>
      <c r="U160">
        <f>AVERAGE(F148,F153,F158,F163,F168,F173)</f>
        <v>50.475000000000001</v>
      </c>
      <c r="V160" s="6">
        <f>AVERAGE(G148:G152)</f>
        <v>0</v>
      </c>
      <c r="W160">
        <f>AVERAGE(G148,G153,G158,G163,G168,G173)</f>
        <v>42.106666666666662</v>
      </c>
    </row>
    <row r="161" spans="1:23" x14ac:dyDescent="0.75">
      <c r="A161" s="1">
        <v>13</v>
      </c>
      <c r="B161">
        <v>10</v>
      </c>
      <c r="C161">
        <v>0.65</v>
      </c>
      <c r="D161">
        <v>50.6</v>
      </c>
      <c r="E161">
        <v>47</v>
      </c>
      <c r="F161">
        <v>48.01</v>
      </c>
      <c r="G161">
        <v>53.6</v>
      </c>
      <c r="I161">
        <f t="shared" si="56"/>
        <v>2.5555857939032305</v>
      </c>
      <c r="J161">
        <v>5</v>
      </c>
      <c r="K161">
        <f>AVERAGE(D153:G157)</f>
        <v>50.249499999999998</v>
      </c>
      <c r="L161">
        <f>AVERAGE(D149:G149,D154:G154,D159:G159,D164:G164,D169:G169,D174:G174)</f>
        <v>48.730000000000011</v>
      </c>
      <c r="M161">
        <v>0.2</v>
      </c>
      <c r="N161">
        <f t="shared" si="57"/>
        <v>49.802499999999995</v>
      </c>
      <c r="P161" s="6">
        <f>AVERAGE(D153:D157)</f>
        <v>49.234000000000002</v>
      </c>
      <c r="Q161">
        <f t="shared" ref="Q161:Q164" si="63">AVERAGE(D149,D154,D159,D164,D169,D174)</f>
        <v>50.476666666666667</v>
      </c>
      <c r="R161" s="6">
        <f>AVERAGE(E153:E157)</f>
        <v>52.06</v>
      </c>
      <c r="S161">
        <f t="shared" ref="S161:S164" si="64">AVERAGE(E149,E154,E159,E164,E169,E174)</f>
        <v>54.716666666666669</v>
      </c>
      <c r="T161" s="6">
        <f>AVERAGE(F153:F157)</f>
        <v>49.083999999999996</v>
      </c>
      <c r="U161">
        <f t="shared" ref="U161:U164" si="65">AVERAGE(F149,F154,F159,F164,F169,F174)</f>
        <v>48.56</v>
      </c>
      <c r="V161" s="6">
        <f>AVERAGE(G153:G157)</f>
        <v>50.62</v>
      </c>
      <c r="W161">
        <f t="shared" ref="W161:W164" si="66">AVERAGE(G149,G154,G159,G164,G169,G174)</f>
        <v>41.166666666666664</v>
      </c>
    </row>
    <row r="162" spans="1:23" x14ac:dyDescent="0.75">
      <c r="A162" s="1">
        <v>14</v>
      </c>
      <c r="B162">
        <v>10</v>
      </c>
      <c r="C162">
        <v>0.85</v>
      </c>
      <c r="D162">
        <v>46.94</v>
      </c>
      <c r="E162">
        <v>41.2</v>
      </c>
      <c r="F162">
        <v>51.2</v>
      </c>
      <c r="G162">
        <v>54.1</v>
      </c>
      <c r="I162">
        <f t="shared" si="56"/>
        <v>4.8552857794366746</v>
      </c>
      <c r="J162">
        <v>10</v>
      </c>
      <c r="K162">
        <f>AVERAGE(D158:G162)</f>
        <v>52.742499999999993</v>
      </c>
      <c r="L162">
        <f t="shared" ref="L162:L164" si="67">AVERAGE(D150:G150,D155:G155,D160:G160,D165:G165,D170:G170,D175:G175)</f>
        <v>48.943749999999994</v>
      </c>
      <c r="M162">
        <v>0.45</v>
      </c>
      <c r="N162">
        <f t="shared" si="57"/>
        <v>48.36</v>
      </c>
      <c r="P162" s="6">
        <f>AVERAGE(D158:D162)</f>
        <v>54.379999999999995</v>
      </c>
      <c r="Q162">
        <f t="shared" si="63"/>
        <v>51.641666666666673</v>
      </c>
      <c r="R162" s="6">
        <f>AVERAGE(E158:E162)</f>
        <v>53.879999999999995</v>
      </c>
      <c r="S162">
        <f t="shared" si="64"/>
        <v>51.416666666666664</v>
      </c>
      <c r="T162" s="6">
        <f>AVERAGE(F158:F162)</f>
        <v>49.969999999999992</v>
      </c>
      <c r="U162">
        <f t="shared" si="65"/>
        <v>50.333333333333336</v>
      </c>
      <c r="V162" s="6">
        <f>AVERAGE(G158:G162)</f>
        <v>52.739999999999995</v>
      </c>
      <c r="W162">
        <f t="shared" si="66"/>
        <v>42.383333333333333</v>
      </c>
    </row>
    <row r="163" spans="1:23" x14ac:dyDescent="0.75">
      <c r="A163" s="1">
        <v>15</v>
      </c>
      <c r="B163">
        <v>20</v>
      </c>
      <c r="C163">
        <v>0</v>
      </c>
      <c r="D163">
        <v>57.89</v>
      </c>
      <c r="E163">
        <v>64.5</v>
      </c>
      <c r="F163">
        <v>49.67</v>
      </c>
      <c r="G163">
        <v>51.4</v>
      </c>
      <c r="I163">
        <f t="shared" si="56"/>
        <v>5.8518821758473241</v>
      </c>
      <c r="J163">
        <v>20</v>
      </c>
      <c r="K163">
        <f>AVERAGE(D163:G167)</f>
        <v>50.89650000000001</v>
      </c>
      <c r="L163">
        <f t="shared" si="67"/>
        <v>47.12166666666667</v>
      </c>
      <c r="M163">
        <v>0.65</v>
      </c>
      <c r="N163">
        <f t="shared" si="57"/>
        <v>55.865000000000002</v>
      </c>
      <c r="P163" s="6">
        <f>AVERAGE(D163:D167)</f>
        <v>51.106000000000002</v>
      </c>
      <c r="Q163">
        <f t="shared" si="63"/>
        <v>50.375</v>
      </c>
      <c r="R163" s="6">
        <f>AVERAGE(E163:E167)</f>
        <v>53.2</v>
      </c>
      <c r="S163">
        <f t="shared" si="64"/>
        <v>46.866666666666667</v>
      </c>
      <c r="T163" s="6">
        <f>AVERAGE(F163:F167)</f>
        <v>48.680000000000007</v>
      </c>
      <c r="U163">
        <f t="shared" si="65"/>
        <v>48.544999999999995</v>
      </c>
      <c r="V163" s="6">
        <f>AVERAGE(G163:G167)</f>
        <v>50.6</v>
      </c>
      <c r="W163">
        <f t="shared" si="66"/>
        <v>42.699999999999996</v>
      </c>
    </row>
    <row r="164" spans="1:23" x14ac:dyDescent="0.75">
      <c r="A164" s="1">
        <v>16</v>
      </c>
      <c r="B164">
        <v>20</v>
      </c>
      <c r="C164">
        <v>0.2</v>
      </c>
      <c r="D164">
        <v>50.41</v>
      </c>
      <c r="E164">
        <v>57.7</v>
      </c>
      <c r="F164">
        <v>46.28</v>
      </c>
      <c r="G164">
        <v>48.1</v>
      </c>
      <c r="I164">
        <f t="shared" si="56"/>
        <v>4.3404053670135472</v>
      </c>
      <c r="J164">
        <v>50</v>
      </c>
      <c r="K164">
        <f>AVERAGE(D168:G172)</f>
        <v>50.805499999999995</v>
      </c>
      <c r="L164">
        <f t="shared" si="67"/>
        <v>46.019583333333337</v>
      </c>
      <c r="M164">
        <v>0.85</v>
      </c>
      <c r="N164">
        <f t="shared" si="57"/>
        <v>50.622499999999995</v>
      </c>
      <c r="P164" s="6">
        <f>AVERAGE(D168:D172)</f>
        <v>51.673999999999999</v>
      </c>
      <c r="Q164">
        <f t="shared" si="63"/>
        <v>46.213333333333338</v>
      </c>
      <c r="R164" s="6">
        <f>AVERAGE(E168:E172)</f>
        <v>50.739999999999995</v>
      </c>
      <c r="S164">
        <f t="shared" si="64"/>
        <v>43.616666666666667</v>
      </c>
      <c r="T164" s="6">
        <f>AVERAGE(F168:F172)</f>
        <v>49.868000000000002</v>
      </c>
      <c r="U164">
        <f t="shared" si="65"/>
        <v>50.481666666666662</v>
      </c>
      <c r="V164" s="6">
        <f>AVERAGE(G168:G172)</f>
        <v>50.940000000000005</v>
      </c>
      <c r="W164">
        <f t="shared" si="66"/>
        <v>43.766666666666673</v>
      </c>
    </row>
    <row r="165" spans="1:23" x14ac:dyDescent="0.75">
      <c r="A165" s="1">
        <v>17</v>
      </c>
      <c r="B165">
        <v>20</v>
      </c>
      <c r="C165">
        <v>0.45</v>
      </c>
      <c r="D165">
        <v>51.55</v>
      </c>
      <c r="E165">
        <v>53.5</v>
      </c>
      <c r="F165">
        <v>51.09</v>
      </c>
      <c r="G165">
        <v>50.6</v>
      </c>
      <c r="I165">
        <f t="shared" si="56"/>
        <v>1.1004203742206877</v>
      </c>
      <c r="J165">
        <v>100</v>
      </c>
      <c r="K165">
        <f>AVERAGE(D173:G177)</f>
        <v>50.953499999999991</v>
      </c>
      <c r="L165">
        <f>AVERAGE((L164-L163), (L163-L162), (L162-L161), (L161-L160))</f>
        <v>-1.7763541666666658</v>
      </c>
      <c r="N165">
        <f t="shared" si="57"/>
        <v>51.684999999999995</v>
      </c>
      <c r="P165" s="6">
        <f>AVERAGE(D173:D177)</f>
        <v>51.625999999999998</v>
      </c>
      <c r="R165" s="6">
        <f>AVERAGE(E173:E177)</f>
        <v>51.160000000000011</v>
      </c>
      <c r="T165" s="6">
        <f>AVERAGE(F173:F177)</f>
        <v>51.379999999999995</v>
      </c>
      <c r="V165" s="6">
        <f>AVERAGE(G173:G177)</f>
        <v>49.648000000000003</v>
      </c>
    </row>
    <row r="166" spans="1:23" x14ac:dyDescent="0.75">
      <c r="A166" s="1">
        <v>18</v>
      </c>
      <c r="B166">
        <v>20</v>
      </c>
      <c r="C166">
        <v>0.65</v>
      </c>
      <c r="D166">
        <v>50.2</v>
      </c>
      <c r="E166">
        <v>46.9</v>
      </c>
      <c r="F166">
        <v>46.28</v>
      </c>
      <c r="G166">
        <v>51.2</v>
      </c>
      <c r="I166">
        <f t="shared" si="56"/>
        <v>2.0966819024353707</v>
      </c>
      <c r="K166">
        <f>AVERAGE(K160:K165)</f>
        <v>48.78799999999999</v>
      </c>
      <c r="N166">
        <f t="shared" si="57"/>
        <v>48.644999999999996</v>
      </c>
      <c r="P166" s="6">
        <f>AVERAGE(P160:P165)</f>
        <v>51.278333333333329</v>
      </c>
      <c r="Q166">
        <f>AVERAGE(Q160:Q164)</f>
        <v>51.278333333333329</v>
      </c>
      <c r="R166" s="6">
        <f>AVERAGE(R160:R165)</f>
        <v>51.77000000000001</v>
      </c>
      <c r="S166">
        <f>AVERAGE(S160:S164)</f>
        <v>51.77</v>
      </c>
      <c r="T166" s="6">
        <f>AVERAGE(T160:T165)</f>
        <v>49.678999999999995</v>
      </c>
      <c r="U166">
        <f>AVERAGE(U160:U164)</f>
        <v>49.678999999999995</v>
      </c>
      <c r="V166" s="6">
        <f>AVERAGE(V160:V165)</f>
        <v>42.42466666666666</v>
      </c>
      <c r="W166">
        <f>AVERAGE(W160:W164)</f>
        <v>42.424666666666667</v>
      </c>
    </row>
    <row r="167" spans="1:23" x14ac:dyDescent="0.75">
      <c r="A167" s="1">
        <v>19</v>
      </c>
      <c r="B167">
        <v>20</v>
      </c>
      <c r="C167">
        <v>0.85</v>
      </c>
      <c r="D167">
        <v>45.48</v>
      </c>
      <c r="E167">
        <v>43.4</v>
      </c>
      <c r="F167">
        <v>50.08</v>
      </c>
      <c r="G167">
        <v>51.7</v>
      </c>
      <c r="I167">
        <f t="shared" si="56"/>
        <v>3.3570038725029812</v>
      </c>
      <c r="N167">
        <f t="shared" si="57"/>
        <v>47.664999999999992</v>
      </c>
      <c r="P167" s="6">
        <f>_xlfn.STDEV.P(P160:P165)</f>
        <v>1.6712384296948424</v>
      </c>
      <c r="Q167">
        <f>_xlfn.STDEV.P(Q160:Q164)</f>
        <v>3.6956811129870073</v>
      </c>
      <c r="R167" s="6">
        <f>_xlfn.STDEV.P(R160:R165)</f>
        <v>1.4611753260075697</v>
      </c>
      <c r="S167">
        <f>_xlfn.STDEV.P(S160:S164)</f>
        <v>6.4623301611037052</v>
      </c>
      <c r="T167" s="6">
        <f>_xlfn.STDEV.P(T160:T165)</f>
        <v>0.88603969060834342</v>
      </c>
      <c r="U167">
        <f>_xlfn.STDEV.P(U160:U164)</f>
        <v>0.92132067043878851</v>
      </c>
      <c r="V167" s="6">
        <f>_xlfn.STDEV.P(V160:V165)</f>
        <v>18.995374232223551</v>
      </c>
      <c r="W167">
        <f>_xlfn.STDEV.P(W160:W164)</f>
        <v>0.84405792323618545</v>
      </c>
    </row>
    <row r="168" spans="1:23" x14ac:dyDescent="0.75">
      <c r="A168" s="1">
        <v>20</v>
      </c>
      <c r="B168">
        <v>50</v>
      </c>
      <c r="C168">
        <v>0</v>
      </c>
      <c r="D168">
        <v>55.72</v>
      </c>
      <c r="E168">
        <v>61.3</v>
      </c>
      <c r="F168">
        <v>49.05</v>
      </c>
      <c r="G168">
        <v>51.5</v>
      </c>
      <c r="I168">
        <f t="shared" si="56"/>
        <v>4.6471678202965725</v>
      </c>
      <c r="N168">
        <f t="shared" si="57"/>
        <v>54.392499999999998</v>
      </c>
      <c r="P168" s="6"/>
      <c r="R168" s="6"/>
      <c r="T168" s="6"/>
      <c r="V168" s="6"/>
    </row>
    <row r="169" spans="1:23" x14ac:dyDescent="0.75">
      <c r="A169" s="1">
        <v>21</v>
      </c>
      <c r="B169">
        <v>50</v>
      </c>
      <c r="C169">
        <v>0.2</v>
      </c>
      <c r="D169">
        <v>50.99</v>
      </c>
      <c r="E169">
        <v>54.2</v>
      </c>
      <c r="F169">
        <v>48.76</v>
      </c>
      <c r="G169">
        <v>48</v>
      </c>
      <c r="I169">
        <f t="shared" si="56"/>
        <v>2.408686104497638</v>
      </c>
      <c r="N169">
        <f t="shared" si="57"/>
        <v>50.487499999999997</v>
      </c>
      <c r="P169" s="6" cm="1">
        <f t="array" ref="P169">INDEX(LINEST(P160:P165), 1)</f>
        <v>0.39788571428571423</v>
      </c>
      <c r="Q169" s="6" cm="1">
        <f t="array" ref="Q169">INDEX(LINEST(Q160:Q164), 1)</f>
        <v>-2.3044999999999991</v>
      </c>
      <c r="R169" s="6" cm="1">
        <f t="array" ref="R169">INDEX(LINEST(R160:R165), 1)</f>
        <v>9.3142857142857513E-2</v>
      </c>
      <c r="S169" s="6" cm="1">
        <f t="array" ref="S169">INDEX(LINEST(S160:S164), 1)</f>
        <v>-4.5083333333333355</v>
      </c>
      <c r="T169" s="6" cm="1">
        <f t="array" ref="T169">INDEX(LINEST(T160:T165), 1)</f>
        <v>0.35720000000000046</v>
      </c>
      <c r="U169" s="6" cm="1">
        <f t="array" ref="U169">INDEX(LINEST(U160:U164), 1)</f>
        <v>-1.6666666666867536E-4</v>
      </c>
      <c r="V169" s="6" cm="1">
        <f t="array" ref="V169">INDEX(LINEST(V160:V164), 1)</f>
        <v>10.185999999999998</v>
      </c>
      <c r="W169" s="6" cm="1">
        <f t="array" ref="W169">INDEX(LINEST(W160:W164), 1)</f>
        <v>0.48533333333333506</v>
      </c>
    </row>
    <row r="170" spans="1:23" x14ac:dyDescent="0.75">
      <c r="A170" s="1">
        <v>22</v>
      </c>
      <c r="B170">
        <v>50</v>
      </c>
      <c r="C170">
        <v>0.45</v>
      </c>
      <c r="D170">
        <v>51.79</v>
      </c>
      <c r="E170">
        <v>49.4</v>
      </c>
      <c r="F170">
        <v>51.88</v>
      </c>
      <c r="G170">
        <v>50.8</v>
      </c>
      <c r="I170">
        <f t="shared" si="56"/>
        <v>0.99928411875702405</v>
      </c>
      <c r="K170" cm="1">
        <f t="array" ref="K170">INDEX(LINEST(K160:K165),1)</f>
        <v>1.9767714285714288</v>
      </c>
      <c r="L170" cm="1">
        <f t="array" ref="L170">INDEX(LINEST(L160:L164),1)</f>
        <v>-1.5819166666666666</v>
      </c>
      <c r="N170">
        <f t="shared" si="57"/>
        <v>50.967500000000001</v>
      </c>
    </row>
    <row r="171" spans="1:23" x14ac:dyDescent="0.75">
      <c r="A171" s="1">
        <v>23</v>
      </c>
      <c r="B171">
        <v>50</v>
      </c>
      <c r="C171">
        <v>0.65</v>
      </c>
      <c r="D171">
        <v>51.41</v>
      </c>
      <c r="E171">
        <v>46.3</v>
      </c>
      <c r="F171">
        <v>48.24</v>
      </c>
      <c r="G171">
        <v>52</v>
      </c>
      <c r="I171">
        <f t="shared" si="56"/>
        <v>2.3305082600153986</v>
      </c>
      <c r="N171">
        <f t="shared" si="57"/>
        <v>49.487499999999997</v>
      </c>
    </row>
    <row r="172" spans="1:23" x14ac:dyDescent="0.75">
      <c r="A172" s="1">
        <v>24</v>
      </c>
      <c r="B172">
        <v>50</v>
      </c>
      <c r="C172">
        <v>0.85</v>
      </c>
      <c r="D172">
        <v>48.46</v>
      </c>
      <c r="E172">
        <v>42.5</v>
      </c>
      <c r="F172">
        <v>51.41</v>
      </c>
      <c r="G172">
        <v>52.4</v>
      </c>
      <c r="I172">
        <f t="shared" si="56"/>
        <v>3.8578321308735029</v>
      </c>
      <c r="N172">
        <f t="shared" si="57"/>
        <v>48.692500000000003</v>
      </c>
    </row>
    <row r="173" spans="1:23" x14ac:dyDescent="0.75">
      <c r="A173" s="1">
        <v>25</v>
      </c>
      <c r="B173">
        <v>100</v>
      </c>
      <c r="C173">
        <v>0</v>
      </c>
      <c r="D173">
        <v>56.39</v>
      </c>
      <c r="E173">
        <v>58.1</v>
      </c>
      <c r="F173">
        <v>50.6</v>
      </c>
      <c r="G173">
        <v>48.14</v>
      </c>
      <c r="I173">
        <f t="shared" si="56"/>
        <v>4.077483139143558</v>
      </c>
      <c r="N173">
        <f t="shared" si="57"/>
        <v>53.307500000000005</v>
      </c>
    </row>
    <row r="174" spans="1:23" x14ac:dyDescent="0.75">
      <c r="A174" s="1">
        <v>26</v>
      </c>
      <c r="B174">
        <v>100</v>
      </c>
      <c r="C174">
        <v>0.2</v>
      </c>
      <c r="D174">
        <v>51.25</v>
      </c>
      <c r="E174">
        <v>53.8</v>
      </c>
      <c r="F174">
        <v>49.3</v>
      </c>
      <c r="G174">
        <v>47.9</v>
      </c>
      <c r="I174">
        <f t="shared" si="56"/>
        <v>2.2156756870083671</v>
      </c>
      <c r="N174">
        <f t="shared" si="57"/>
        <v>50.5625</v>
      </c>
    </row>
    <row r="175" spans="1:23" x14ac:dyDescent="0.75">
      <c r="A175" s="1">
        <v>27</v>
      </c>
      <c r="B175">
        <v>100</v>
      </c>
      <c r="C175">
        <v>0.45</v>
      </c>
      <c r="D175">
        <v>50.07</v>
      </c>
      <c r="E175">
        <v>50.2</v>
      </c>
      <c r="F175">
        <v>51.3</v>
      </c>
      <c r="G175">
        <v>51.1</v>
      </c>
      <c r="I175">
        <f t="shared" si="56"/>
        <v>0.53913704194759116</v>
      </c>
      <c r="N175">
        <f t="shared" si="57"/>
        <v>50.667499999999997</v>
      </c>
    </row>
    <row r="176" spans="1:23" x14ac:dyDescent="0.75">
      <c r="A176" s="1">
        <v>28</v>
      </c>
      <c r="B176">
        <v>100</v>
      </c>
      <c r="C176">
        <v>0.65</v>
      </c>
      <c r="D176">
        <v>49.13</v>
      </c>
      <c r="E176">
        <v>47.8</v>
      </c>
      <c r="F176">
        <v>53.2</v>
      </c>
      <c r="G176">
        <v>49.3</v>
      </c>
      <c r="I176">
        <f t="shared" si="56"/>
        <v>2.0152961941114285</v>
      </c>
      <c r="N176">
        <f t="shared" si="57"/>
        <v>49.857500000000002</v>
      </c>
    </row>
    <row r="177" spans="1:23" x14ac:dyDescent="0.75">
      <c r="A177" s="1">
        <v>29</v>
      </c>
      <c r="B177">
        <v>100</v>
      </c>
      <c r="C177">
        <v>0.85</v>
      </c>
      <c r="D177">
        <v>51.29</v>
      </c>
      <c r="E177">
        <v>45.9</v>
      </c>
      <c r="F177">
        <v>52.5</v>
      </c>
      <c r="G177">
        <v>51.8</v>
      </c>
      <c r="I177">
        <f t="shared" si="56"/>
        <v>2.6176838521868908</v>
      </c>
      <c r="N177">
        <f t="shared" si="57"/>
        <v>50.372500000000002</v>
      </c>
    </row>
    <row r="181" spans="1:23" x14ac:dyDescent="0.75">
      <c r="A181" s="1">
        <v>0</v>
      </c>
      <c r="B181" t="s">
        <v>11</v>
      </c>
    </row>
    <row r="183" spans="1:23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1">
        <v>0</v>
      </c>
      <c r="B184">
        <v>0</v>
      </c>
      <c r="C184">
        <v>0</v>
      </c>
      <c r="D184">
        <v>56.55</v>
      </c>
      <c r="E184">
        <v>51.9</v>
      </c>
      <c r="F184">
        <v>50.7</v>
      </c>
      <c r="G184">
        <v>0</v>
      </c>
      <c r="I184">
        <f>_xlfn.STDEV.P(D184:G184)</f>
        <v>23.074996614300947</v>
      </c>
      <c r="J184">
        <v>2</v>
      </c>
      <c r="K184">
        <f>_xlfn.STDEV.P(D184:G188)</f>
        <v>21.688158814200893</v>
      </c>
      <c r="L184">
        <f>_xlfn.STDEV.P(D184:G184,D189:G189,D194:G194,D199:G199,D204:G204,D209:F209)</f>
        <v>17.146779545187712</v>
      </c>
      <c r="M184">
        <v>0</v>
      </c>
      <c r="N184">
        <f>AVERAGE(D184:G184)</f>
        <v>39.787499999999994</v>
      </c>
      <c r="P184" s="6">
        <f>_xlfn.STDEV.P(D184:D188)</f>
        <v>3.8515627996957269</v>
      </c>
      <c r="Q184">
        <f>_xlfn.STDEV.P(D184,D189,D194,D199,D204,D209)</f>
        <v>5.7474151194737582</v>
      </c>
      <c r="R184" s="6">
        <f>_xlfn.STDEV.P(E184:E188)</f>
        <v>1.647543626129516</v>
      </c>
      <c r="S184">
        <f>_xlfn.STDEV.P(E184,E189,E194,E199,E204,E209)</f>
        <v>8.7229442022493657</v>
      </c>
      <c r="T184" s="6">
        <f>_xlfn.STDEV.P(F184:F188)</f>
        <v>0.81480304368601864</v>
      </c>
      <c r="U184">
        <f>_xlfn.STDEV.P(F184,F189,F194,F199,F204,F209)</f>
        <v>2.5193831917091671</v>
      </c>
      <c r="V184" s="6">
        <f>_xlfn.STDEV.P(G184:G188)</f>
        <v>0</v>
      </c>
      <c r="W184">
        <f>_xlfn.STDEV.P(G184,G189,G194,G199,G204,G209)</f>
        <v>21.460080511394999</v>
      </c>
    </row>
    <row r="185" spans="1:23" x14ac:dyDescent="0.75">
      <c r="A185" s="1">
        <v>1</v>
      </c>
      <c r="B185">
        <v>0</v>
      </c>
      <c r="C185">
        <v>0.2</v>
      </c>
      <c r="D185">
        <v>46.42</v>
      </c>
      <c r="E185">
        <v>47.2</v>
      </c>
      <c r="F185">
        <v>51.89</v>
      </c>
      <c r="G185">
        <v>0</v>
      </c>
      <c r="I185">
        <f t="shared" ref="I185:I208" si="68">_xlfn.STDEV.P(D185:G185)</f>
        <v>21.106506550113878</v>
      </c>
      <c r="J185">
        <v>5</v>
      </c>
      <c r="K185">
        <f>_xlfn.STDEV.P(D189:G193)</f>
        <v>10.836638500937459</v>
      </c>
      <c r="L185">
        <f t="shared" ref="L185:L188" si="69">_xlfn.STDEV.P(D185:G185,D190:G190,D195:G195,D200:G200,D205:G205,D210:F210)</f>
        <v>14.941638297370639</v>
      </c>
      <c r="M185">
        <v>0.2</v>
      </c>
      <c r="N185">
        <f t="shared" ref="N185:N193" si="70">AVERAGE(D185:G185)</f>
        <v>36.377499999999998</v>
      </c>
      <c r="P185" s="6">
        <f>_xlfn.STDEV.P(D189:D193)</f>
        <v>7.3979629628703014</v>
      </c>
      <c r="Q185">
        <f t="shared" ref="Q185:Q188" si="71">_xlfn.STDEV.P(D185,D190,D195,D200,D205,D210)</f>
        <v>5.7653372745129916</v>
      </c>
      <c r="R185" s="6">
        <f>_xlfn.STDEV.P(E189:E193)</f>
        <v>2.7331256831693596</v>
      </c>
      <c r="S185">
        <f t="shared" ref="S185:S188" si="72">_xlfn.STDEV.P(E185,E190,E195,E200,E205,E210)</f>
        <v>9.0601644883277572</v>
      </c>
      <c r="T185" s="6">
        <f>_xlfn.STDEV.P(F189:F193)</f>
        <v>2.6602075107028775</v>
      </c>
      <c r="U185">
        <f t="shared" ref="U185:U188" si="73">_xlfn.STDEV.P(F185,F190,F195,F200,F205,F210)</f>
        <v>1.9745013435182954</v>
      </c>
      <c r="V185" s="6">
        <f>_xlfn.STDEV.P(G189:G193)</f>
        <v>1.5678851998791234</v>
      </c>
      <c r="W185">
        <f t="shared" ref="W185:W188" si="74">_xlfn.STDEV.P(G185,G190,G195,G200,G205,G210)</f>
        <v>22.04850259465859</v>
      </c>
    </row>
    <row r="186" spans="1:23" x14ac:dyDescent="0.75">
      <c r="A186" s="1">
        <v>2</v>
      </c>
      <c r="B186">
        <v>0</v>
      </c>
      <c r="C186">
        <v>0.45</v>
      </c>
      <c r="D186">
        <v>47.77</v>
      </c>
      <c r="E186">
        <v>49.3</v>
      </c>
      <c r="F186">
        <v>51.43</v>
      </c>
      <c r="G186">
        <v>0</v>
      </c>
      <c r="I186">
        <f t="shared" si="68"/>
        <v>21.473502858173841</v>
      </c>
      <c r="J186">
        <v>10</v>
      </c>
      <c r="K186">
        <f>_xlfn.STDEV.P(D194:G198)</f>
        <v>11.379477624214589</v>
      </c>
      <c r="L186">
        <f t="shared" si="69"/>
        <v>14.90999572101739</v>
      </c>
      <c r="M186">
        <v>0.45</v>
      </c>
      <c r="N186">
        <f t="shared" si="70"/>
        <v>37.125</v>
      </c>
      <c r="P186" s="6">
        <f>_xlfn.STDEV.P(D194:D198)</f>
        <v>6.3287648083965369</v>
      </c>
      <c r="Q186">
        <f t="shared" si="71"/>
        <v>5.6076279893254899</v>
      </c>
      <c r="R186" s="6">
        <f>_xlfn.STDEV.P(E194:E198)</f>
        <v>2.89482711055427</v>
      </c>
      <c r="S186">
        <f t="shared" si="72"/>
        <v>8.2927190286955952</v>
      </c>
      <c r="T186" s="6">
        <f>_xlfn.STDEV.P(F194:F198)</f>
        <v>0.74276241154220968</v>
      </c>
      <c r="U186">
        <f t="shared" si="73"/>
        <v>1.1840666741737509</v>
      </c>
      <c r="V186" s="6">
        <f>_xlfn.STDEV.P(G194:G198)</f>
        <v>1.7338465906763498</v>
      </c>
      <c r="W186">
        <f t="shared" si="74"/>
        <v>22.071342656636602</v>
      </c>
    </row>
    <row r="187" spans="1:23" x14ac:dyDescent="0.75">
      <c r="A187" s="1">
        <v>3</v>
      </c>
      <c r="B187">
        <v>0</v>
      </c>
      <c r="C187">
        <v>0.65</v>
      </c>
      <c r="D187">
        <v>48.77</v>
      </c>
      <c r="E187">
        <v>48.6</v>
      </c>
      <c r="F187">
        <v>50.21</v>
      </c>
      <c r="G187">
        <v>0</v>
      </c>
      <c r="I187">
        <f t="shared" si="68"/>
        <v>21.310519116154818</v>
      </c>
      <c r="J187">
        <v>20</v>
      </c>
      <c r="K187">
        <f>_xlfn.STDEV.P(D199:G203)</f>
        <v>10.699801061234719</v>
      </c>
      <c r="L187">
        <f t="shared" si="69"/>
        <v>14.670930092944388</v>
      </c>
      <c r="M187">
        <v>0.65</v>
      </c>
      <c r="N187">
        <f t="shared" si="70"/>
        <v>36.895000000000003</v>
      </c>
      <c r="P187" s="6">
        <f>_xlfn.STDEV.P(D199:D203)</f>
        <v>6.6979089274190162</v>
      </c>
      <c r="Q187">
        <f t="shared" si="71"/>
        <v>3.7192278171087545</v>
      </c>
      <c r="R187" s="6">
        <f>_xlfn.STDEV.P(E199:E203)</f>
        <v>3.319172185952397</v>
      </c>
      <c r="S187">
        <f t="shared" si="72"/>
        <v>8.5868400603611246</v>
      </c>
      <c r="T187" s="6">
        <f>_xlfn.STDEV.P(F199:F203)</f>
        <v>1.5633988614553862</v>
      </c>
      <c r="U187">
        <f t="shared" si="73"/>
        <v>0.87936846025365656</v>
      </c>
      <c r="V187" s="6">
        <f>_xlfn.STDEV.P(G199:G203)</f>
        <v>2.2869752950130446</v>
      </c>
      <c r="W187">
        <f t="shared" si="74"/>
        <v>21.51637883876684</v>
      </c>
    </row>
    <row r="188" spans="1:23" x14ac:dyDescent="0.75">
      <c r="A188" s="1">
        <v>4</v>
      </c>
      <c r="B188">
        <v>0</v>
      </c>
      <c r="C188">
        <v>0.85</v>
      </c>
      <c r="D188">
        <v>46</v>
      </c>
      <c r="E188">
        <v>47.7</v>
      </c>
      <c r="F188">
        <v>52.49</v>
      </c>
      <c r="G188">
        <v>0</v>
      </c>
      <c r="I188">
        <f t="shared" si="68"/>
        <v>21.2344712378246</v>
      </c>
      <c r="J188">
        <v>50</v>
      </c>
      <c r="K188">
        <f>_xlfn.STDEV.P(D205:G208)</f>
        <v>8.2822490670936482</v>
      </c>
      <c r="L188">
        <f t="shared" si="69"/>
        <v>13.165429683544817</v>
      </c>
      <c r="M188">
        <v>0.85</v>
      </c>
      <c r="N188">
        <f t="shared" si="70"/>
        <v>36.547499999999999</v>
      </c>
      <c r="P188" s="6">
        <f>_xlfn.STDEV.P(D204:D208)</f>
        <v>5.697840292602101</v>
      </c>
      <c r="Q188">
        <f t="shared" si="71"/>
        <v>2.7493317369862815</v>
      </c>
      <c r="R188" s="6">
        <f>_xlfn.STDEV.P(E204:E208)</f>
        <v>2.8789164628380575</v>
      </c>
      <c r="S188">
        <f t="shared" si="72"/>
        <v>7.0985906269405747</v>
      </c>
      <c r="T188" s="6">
        <f>_xlfn.STDEV.P(F204:F208)</f>
        <v>1.2285275739681203</v>
      </c>
      <c r="U188">
        <f t="shared" si="73"/>
        <v>1.8311236683765759</v>
      </c>
      <c r="V188" s="6">
        <f>_xlfn.STDEV.P(G204:G208)</f>
        <v>1.520505179208542</v>
      </c>
      <c r="W188">
        <f t="shared" si="74"/>
        <v>22.179682456899357</v>
      </c>
    </row>
    <row r="189" spans="1:23" x14ac:dyDescent="0.75">
      <c r="A189" s="1">
        <v>5</v>
      </c>
      <c r="B189">
        <v>5</v>
      </c>
      <c r="C189">
        <v>0</v>
      </c>
      <c r="D189">
        <v>72.5</v>
      </c>
      <c r="E189">
        <v>74.27</v>
      </c>
      <c r="F189">
        <v>53.59</v>
      </c>
      <c r="G189">
        <v>44.28</v>
      </c>
      <c r="I189">
        <f t="shared" si="68"/>
        <v>12.675833305940879</v>
      </c>
      <c r="J189">
        <v>100</v>
      </c>
      <c r="K189">
        <f>_xlfn.STDEV.P(D209:F213)</f>
        <v>8.6794409958245726</v>
      </c>
      <c r="N189">
        <f t="shared" si="70"/>
        <v>61.16</v>
      </c>
      <c r="P189" s="6">
        <f>_xlfn.STDEV.P(D209:D213)</f>
        <v>5.1532413100882426</v>
      </c>
      <c r="R189" s="6">
        <f>_xlfn.STDEV.P(E209:E213)</f>
        <v>1.9202020726996405</v>
      </c>
      <c r="T189" s="6">
        <f>_xlfn.STDEV.P(F209:F213)</f>
        <v>1.323474215842529</v>
      </c>
      <c r="V189" s="6">
        <f>_xlfn.STDEV.P(G209:G213)</f>
        <v>0</v>
      </c>
    </row>
    <row r="190" spans="1:23" x14ac:dyDescent="0.75">
      <c r="A190" s="1">
        <v>6</v>
      </c>
      <c r="B190">
        <v>5</v>
      </c>
      <c r="C190">
        <v>0.2</v>
      </c>
      <c r="D190">
        <v>61.7</v>
      </c>
      <c r="E190">
        <v>70.2</v>
      </c>
      <c r="F190">
        <v>45.56</v>
      </c>
      <c r="G190">
        <v>45.77</v>
      </c>
      <c r="I190">
        <f t="shared" si="68"/>
        <v>10.578613744248313</v>
      </c>
      <c r="K190">
        <f>AVERAGE(K184:K189)</f>
        <v>11.92762767725098</v>
      </c>
      <c r="N190">
        <f t="shared" si="70"/>
        <v>55.807500000000005</v>
      </c>
      <c r="P190" s="6">
        <f>AVERAGE(P184:P189)</f>
        <v>5.8545468501786537</v>
      </c>
      <c r="Q190">
        <f>AVERAGE(Q184:Q188)</f>
        <v>4.7177879874814552</v>
      </c>
      <c r="R190" s="6">
        <f>AVERAGE(R184:R189)</f>
        <v>2.5656311902238733</v>
      </c>
      <c r="S190">
        <f>AVERAGE(S184:S188)</f>
        <v>8.3522516813148844</v>
      </c>
      <c r="T190" s="6">
        <f>AVERAGE(T184:T189)</f>
        <v>1.388862269532857</v>
      </c>
      <c r="U190">
        <f>AVERAGE(U184:U188)</f>
        <v>1.6776886676062894</v>
      </c>
      <c r="V190" s="6">
        <f>AVERAGE(V184:V189)</f>
        <v>1.1848687107961766</v>
      </c>
      <c r="W190">
        <f>AVERAGE(W184:W188)</f>
        <v>21.855197411671277</v>
      </c>
    </row>
    <row r="191" spans="1:23" x14ac:dyDescent="0.75">
      <c r="A191" s="1">
        <v>7</v>
      </c>
      <c r="B191">
        <v>5</v>
      </c>
      <c r="C191">
        <v>0.45</v>
      </c>
      <c r="D191">
        <v>65.959999999999994</v>
      </c>
      <c r="E191">
        <v>70.08</v>
      </c>
      <c r="F191">
        <v>51.41</v>
      </c>
      <c r="G191">
        <v>41.99</v>
      </c>
      <c r="I191">
        <f t="shared" si="68"/>
        <v>11.262746112738233</v>
      </c>
      <c r="N191">
        <f t="shared" si="70"/>
        <v>57.36</v>
      </c>
      <c r="P191" s="6">
        <f>_xlfn.STDEV.P(P184:P189)</f>
        <v>1.1435767773654832</v>
      </c>
      <c r="Q191">
        <f>_xlfn.STDEV.P(Q184:Q188)</f>
        <v>1.2506997395494286</v>
      </c>
      <c r="R191" s="6">
        <f>_xlfn.STDEV.P(R184:R189)</f>
        <v>0.5862109367941627</v>
      </c>
      <c r="S191">
        <f>_xlfn.STDEV.P(S184:S188)</f>
        <v>0.67361641473110545</v>
      </c>
      <c r="T191" s="6">
        <f>_xlfn.STDEV.P(T184:T189)</f>
        <v>0.63557763459814498</v>
      </c>
      <c r="U191">
        <f>_xlfn.STDEV.P(U184:U188)</f>
        <v>0.58327824609118673</v>
      </c>
      <c r="V191" s="6">
        <f>_xlfn.STDEV.P(V184:V189)</f>
        <v>0.87399435820616522</v>
      </c>
      <c r="W191">
        <f>_xlfn.STDEV.P(W184:W188)</f>
        <v>0.3034111387198834</v>
      </c>
    </row>
    <row r="192" spans="1:23" x14ac:dyDescent="0.75">
      <c r="A192" s="1">
        <v>8</v>
      </c>
      <c r="B192">
        <v>5</v>
      </c>
      <c r="C192">
        <v>0.65</v>
      </c>
      <c r="D192">
        <v>55.78</v>
      </c>
      <c r="E192">
        <v>71.91</v>
      </c>
      <c r="F192">
        <v>49.29</v>
      </c>
      <c r="G192">
        <v>45.59</v>
      </c>
      <c r="I192">
        <f t="shared" si="68"/>
        <v>10.075433923658094</v>
      </c>
      <c r="K192" cm="1">
        <f t="array" ref="K192">INDEX(LINEST(K184:K189),1)</f>
        <v>-2.0967552558969409</v>
      </c>
      <c r="L192" cm="1">
        <f t="array" ref="L192">INDEX(LINEST(L184:L188),1)</f>
        <v>-0.82334079277120409</v>
      </c>
      <c r="N192">
        <f t="shared" si="70"/>
        <v>55.642499999999998</v>
      </c>
      <c r="P192" s="6"/>
      <c r="R192" s="6"/>
      <c r="T192" s="6"/>
      <c r="V192" s="6"/>
    </row>
    <row r="193" spans="1:23" x14ac:dyDescent="0.75">
      <c r="A193" s="1">
        <v>9</v>
      </c>
      <c r="B193">
        <v>5</v>
      </c>
      <c r="C193">
        <v>0.85</v>
      </c>
      <c r="D193">
        <v>51.5</v>
      </c>
      <c r="E193">
        <v>65.930000000000007</v>
      </c>
      <c r="F193">
        <v>50.57</v>
      </c>
      <c r="G193">
        <v>46.4</v>
      </c>
      <c r="I193">
        <f t="shared" si="68"/>
        <v>7.373259116564407</v>
      </c>
      <c r="N193">
        <f t="shared" si="70"/>
        <v>53.6</v>
      </c>
      <c r="P193" s="6"/>
      <c r="R193" s="6"/>
      <c r="T193" s="6"/>
      <c r="V193" s="6"/>
    </row>
    <row r="194" spans="1:23" x14ac:dyDescent="0.75">
      <c r="A194" s="1">
        <v>10</v>
      </c>
      <c r="B194">
        <v>10</v>
      </c>
      <c r="C194">
        <v>0</v>
      </c>
      <c r="D194">
        <v>73.88</v>
      </c>
      <c r="E194">
        <v>77.3</v>
      </c>
      <c r="F194">
        <v>52.86</v>
      </c>
      <c r="G194">
        <v>46.05</v>
      </c>
      <c r="I194">
        <f t="shared" si="68"/>
        <v>13.34236181303741</v>
      </c>
      <c r="N194">
        <f xml:space="preserve"> AVERAGEIF(D194:G194, "&lt;&gt;0",D194:G194)</f>
        <v>62.522500000000008</v>
      </c>
      <c r="P194" s="6" t="s">
        <v>36</v>
      </c>
      <c r="R194" s="6"/>
      <c r="T194" s="6"/>
      <c r="V194" s="6"/>
    </row>
    <row r="195" spans="1:23" x14ac:dyDescent="0.75">
      <c r="A195" s="1">
        <v>11</v>
      </c>
      <c r="B195">
        <v>10</v>
      </c>
      <c r="C195">
        <v>0.2</v>
      </c>
      <c r="D195">
        <v>63.92</v>
      </c>
      <c r="E195">
        <v>72.87</v>
      </c>
      <c r="F195">
        <v>50.85</v>
      </c>
      <c r="G195">
        <v>44.6</v>
      </c>
      <c r="I195">
        <f t="shared" si="68"/>
        <v>11.032128081199938</v>
      </c>
      <c r="J195" s="2"/>
      <c r="K195" t="s">
        <v>26</v>
      </c>
      <c r="L195" t="s">
        <v>27</v>
      </c>
      <c r="N195">
        <f t="shared" ref="N195:N213" si="75" xml:space="preserve"> AVERAGEIF(D195:G195, "&lt;&gt;0",D195:G195)</f>
        <v>58.06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1">
        <v>12</v>
      </c>
      <c r="B196">
        <v>10</v>
      </c>
      <c r="C196">
        <v>0.45</v>
      </c>
      <c r="D196">
        <v>60.99</v>
      </c>
      <c r="E196">
        <v>72.95</v>
      </c>
      <c r="F196">
        <v>51.71</v>
      </c>
      <c r="G196">
        <v>45.25</v>
      </c>
      <c r="I196">
        <f t="shared" si="68"/>
        <v>10.419533338878475</v>
      </c>
      <c r="J196">
        <v>2</v>
      </c>
      <c r="K196">
        <f>AVERAGE(D184:G188)</f>
        <v>37.346500000000006</v>
      </c>
      <c r="L196">
        <f>AVERAGE(D184:G184,D189:G189,D194:G194,D199:G199,D204:G204,D209:F209)</f>
        <v>57.416521739130424</v>
      </c>
      <c r="M196">
        <v>0</v>
      </c>
      <c r="N196">
        <f t="shared" si="75"/>
        <v>57.725000000000001</v>
      </c>
      <c r="P196" s="6">
        <f>AVERAGE(D184:D188)</f>
        <v>49.102000000000004</v>
      </c>
      <c r="Q196">
        <f>AVERAGE(D184,D189,D194,D199,D204,D209)</f>
        <v>68.658333333333346</v>
      </c>
      <c r="R196" s="6">
        <f>AVERAGE(E184:E188)</f>
        <v>48.94</v>
      </c>
      <c r="S196">
        <f>AVERAGE(E184,E189,E194,E199,E204,E209)</f>
        <v>71.056666666666658</v>
      </c>
      <c r="T196" s="6">
        <f>AVERAGE(F184:F188)</f>
        <v>51.344000000000008</v>
      </c>
      <c r="U196">
        <f>AVERAGE(F184,F189,F194,F199,F204,F209)</f>
        <v>50.055</v>
      </c>
      <c r="V196" s="6">
        <f>AVERAGE(G184:G188)</f>
        <v>0</v>
      </c>
      <c r="W196">
        <f>AVERAGE(G184,G189,G194,G199,G204)</f>
        <v>36.392000000000003</v>
      </c>
    </row>
    <row r="197" spans="1:23" x14ac:dyDescent="0.75">
      <c r="A197" s="1">
        <v>13</v>
      </c>
      <c r="B197">
        <v>10</v>
      </c>
      <c r="C197">
        <v>0.65</v>
      </c>
      <c r="D197">
        <v>60.78</v>
      </c>
      <c r="E197">
        <v>72.86</v>
      </c>
      <c r="F197">
        <v>51.37</v>
      </c>
      <c r="G197">
        <v>41.05</v>
      </c>
      <c r="I197">
        <f t="shared" si="68"/>
        <v>11.736550813590839</v>
      </c>
      <c r="J197">
        <v>5</v>
      </c>
      <c r="K197">
        <f>AVERAGE(D189:G193)</f>
        <v>56.713999999999999</v>
      </c>
      <c r="L197">
        <f t="shared" ref="L197:L200" si="76">AVERAGE(D185:G185,D190:G190,D195:G195,D200:G200,D205:G205,D210:F210)</f>
        <v>53.835652173913033</v>
      </c>
      <c r="M197">
        <v>0.2</v>
      </c>
      <c r="N197">
        <f t="shared" si="75"/>
        <v>56.515000000000001</v>
      </c>
      <c r="P197" s="6">
        <f>AVERAGE(D189:D193)</f>
        <v>61.487999999999985</v>
      </c>
      <c r="Q197">
        <f t="shared" ref="Q197:Q200" si="77">AVERAGE(D185,D190,D195,D200,D205,D210)</f>
        <v>58.561666666666667</v>
      </c>
      <c r="R197" s="6">
        <f>AVERAGE(E189:E193)</f>
        <v>70.478000000000009</v>
      </c>
      <c r="S197">
        <f t="shared" ref="S197:S200" si="78">AVERAGE(E185,E190,E195,E200,E205,E210)</f>
        <v>67.101666666666674</v>
      </c>
      <c r="T197" s="6">
        <f>AVERAGE(F189:F193)</f>
        <v>50.083999999999996</v>
      </c>
      <c r="U197">
        <f t="shared" ref="U197:U200" si="79">AVERAGE(F185,F190,F195,F200,F205,F210)</f>
        <v>49.616666666666674</v>
      </c>
      <c r="V197" s="6">
        <f>AVERAGE(G189:G193)</f>
        <v>44.806000000000004</v>
      </c>
      <c r="W197">
        <f>AVERAGE(G185,G190,G195,G200,G205)</f>
        <v>37.308000000000007</v>
      </c>
    </row>
    <row r="198" spans="1:23" x14ac:dyDescent="0.75">
      <c r="A198" s="1">
        <v>14</v>
      </c>
      <c r="B198">
        <v>10</v>
      </c>
      <c r="C198">
        <v>0.85</v>
      </c>
      <c r="D198">
        <v>54.5</v>
      </c>
      <c r="E198">
        <v>68.150000000000006</v>
      </c>
      <c r="F198">
        <v>52.55</v>
      </c>
      <c r="G198">
        <v>44.97</v>
      </c>
      <c r="I198">
        <f t="shared" si="68"/>
        <v>8.3631434730010632</v>
      </c>
      <c r="J198">
        <v>10</v>
      </c>
      <c r="K198">
        <f>AVERAGE(D194:G198)</f>
        <v>57.972999999999999</v>
      </c>
      <c r="L198">
        <f t="shared" si="76"/>
        <v>54.304347826086946</v>
      </c>
      <c r="M198">
        <v>0.45</v>
      </c>
      <c r="N198">
        <f t="shared" si="75"/>
        <v>55.042499999999997</v>
      </c>
      <c r="P198" s="6">
        <f>AVERAGE(D194:D198)</f>
        <v>62.814000000000007</v>
      </c>
      <c r="Q198">
        <f t="shared" si="77"/>
        <v>59.474999999999994</v>
      </c>
      <c r="R198" s="6">
        <f>AVERAGE(E194:E198)</f>
        <v>72.825999999999993</v>
      </c>
      <c r="S198">
        <f t="shared" si="78"/>
        <v>67.303333333333327</v>
      </c>
      <c r="T198" s="6">
        <f>AVERAGE(F194:F198)</f>
        <v>51.868000000000009</v>
      </c>
      <c r="U198">
        <f t="shared" si="79"/>
        <v>50.408333333333331</v>
      </c>
      <c r="V198" s="6">
        <f>AVERAGE(G194:G198)</f>
        <v>44.384</v>
      </c>
      <c r="W198">
        <f>AVERAGE(G186,G191,G196,G201,G206)</f>
        <v>37.176000000000002</v>
      </c>
    </row>
    <row r="199" spans="1:23" x14ac:dyDescent="0.75">
      <c r="A199" s="1">
        <v>15</v>
      </c>
      <c r="B199">
        <v>20</v>
      </c>
      <c r="C199">
        <v>0</v>
      </c>
      <c r="D199">
        <v>70.91</v>
      </c>
      <c r="E199">
        <v>76.5</v>
      </c>
      <c r="F199">
        <v>48.47</v>
      </c>
      <c r="G199">
        <v>44.79</v>
      </c>
      <c r="I199">
        <f t="shared" si="68"/>
        <v>13.74273330709725</v>
      </c>
      <c r="J199">
        <v>20</v>
      </c>
      <c r="K199">
        <f>AVERAGE(D199:G203)</f>
        <v>57.228500000000011</v>
      </c>
      <c r="L199">
        <f t="shared" si="76"/>
        <v>53.245652173913037</v>
      </c>
      <c r="M199">
        <v>0.65</v>
      </c>
      <c r="N199">
        <f t="shared" si="75"/>
        <v>60.167499999999997</v>
      </c>
      <c r="P199" s="6">
        <f>AVERAGE(D199:D203)</f>
        <v>59.534000000000006</v>
      </c>
      <c r="Q199">
        <f t="shared" si="77"/>
        <v>55.473333333333336</v>
      </c>
      <c r="R199" s="6">
        <f>AVERAGE(E199:E203)</f>
        <v>72.366</v>
      </c>
      <c r="S199">
        <f t="shared" si="78"/>
        <v>67.606666666666669</v>
      </c>
      <c r="T199" s="6">
        <f>AVERAGE(F199:F203)</f>
        <v>50.481999999999999</v>
      </c>
      <c r="U199">
        <f t="shared" si="79"/>
        <v>50.783333333333331</v>
      </c>
      <c r="V199" s="6">
        <f>AVERAGE(G199:G203)</f>
        <v>46.531999999999996</v>
      </c>
      <c r="W199">
        <f>AVERAGE(G187,G192,G197,G202,G207)</f>
        <v>36.294000000000004</v>
      </c>
    </row>
    <row r="200" spans="1:23" x14ac:dyDescent="0.75">
      <c r="A200" s="1">
        <v>16</v>
      </c>
      <c r="B200">
        <v>20</v>
      </c>
      <c r="C200">
        <v>0.2</v>
      </c>
      <c r="D200">
        <v>58.95</v>
      </c>
      <c r="E200">
        <v>73.11</v>
      </c>
      <c r="F200">
        <v>49.67</v>
      </c>
      <c r="G200">
        <v>46.09</v>
      </c>
      <c r="I200">
        <f t="shared" si="68"/>
        <v>10.441306192234748</v>
      </c>
      <c r="J200">
        <v>50</v>
      </c>
      <c r="K200">
        <f>AVERAGE(D204:G208)</f>
        <v>57.005500000000005</v>
      </c>
      <c r="L200">
        <f t="shared" si="76"/>
        <v>51.462173913043472</v>
      </c>
      <c r="M200">
        <v>0.85</v>
      </c>
      <c r="N200">
        <f t="shared" si="75"/>
        <v>56.955000000000005</v>
      </c>
      <c r="P200" s="6">
        <f>AVERAGE(D204:D208)</f>
        <v>59.803999999999995</v>
      </c>
      <c r="Q200">
        <f t="shared" si="77"/>
        <v>51.714999999999996</v>
      </c>
      <c r="R200" s="6">
        <f>AVERAGE(E204:E208)</f>
        <v>70.240000000000009</v>
      </c>
      <c r="S200">
        <f t="shared" si="78"/>
        <v>63.433333333333337</v>
      </c>
      <c r="T200" s="6">
        <f>AVERAGE(F204:F208)</f>
        <v>49.04</v>
      </c>
      <c r="U200">
        <f t="shared" si="79"/>
        <v>50.881666666666668</v>
      </c>
      <c r="V200" s="6">
        <f>AVERAGE(G204:G208)</f>
        <v>48.938000000000002</v>
      </c>
      <c r="W200">
        <f>AVERAGE(G188,G193,G198,G203,G208)</f>
        <v>37.489999999999995</v>
      </c>
    </row>
    <row r="201" spans="1:23" x14ac:dyDescent="0.75">
      <c r="A201" s="1">
        <v>17</v>
      </c>
      <c r="B201">
        <v>20</v>
      </c>
      <c r="C201">
        <v>0.45</v>
      </c>
      <c r="D201">
        <v>62.01</v>
      </c>
      <c r="E201">
        <v>73.27</v>
      </c>
      <c r="F201">
        <v>49.68</v>
      </c>
      <c r="G201">
        <v>51.02</v>
      </c>
      <c r="I201">
        <f t="shared" si="68"/>
        <v>9.5293717001698965</v>
      </c>
      <c r="J201">
        <v>100</v>
      </c>
      <c r="K201">
        <f>AVERAGE(D209:F213)</f>
        <v>59.381999999999998</v>
      </c>
      <c r="N201">
        <f t="shared" si="75"/>
        <v>58.995000000000005</v>
      </c>
      <c r="P201" s="6">
        <f>AVERAGE(D209:D213)</f>
        <v>59.918000000000006</v>
      </c>
      <c r="R201" s="6">
        <f>AVERAGE(E209:E213)</f>
        <v>68.951999999999998</v>
      </c>
      <c r="T201" s="6">
        <f>AVERAGE(F209:F213)</f>
        <v>49.275999999999996</v>
      </c>
      <c r="V201" s="6"/>
    </row>
    <row r="202" spans="1:23" x14ac:dyDescent="0.75">
      <c r="A202" s="1">
        <v>18</v>
      </c>
      <c r="B202">
        <v>20</v>
      </c>
      <c r="C202">
        <v>0.65</v>
      </c>
      <c r="D202">
        <v>53.35</v>
      </c>
      <c r="E202">
        <v>72.63</v>
      </c>
      <c r="F202">
        <v>51.91</v>
      </c>
      <c r="G202">
        <v>45.63</v>
      </c>
      <c r="I202">
        <f t="shared" si="68"/>
        <v>10.096865850351803</v>
      </c>
      <c r="K202">
        <f>AVERAGE(K196:K201)</f>
        <v>54.274916666666662</v>
      </c>
      <c r="N202">
        <f t="shared" si="75"/>
        <v>55.879999999999995</v>
      </c>
      <c r="P202" s="6">
        <f>AVERAGE(P196:P201)</f>
        <v>58.776666666666664</v>
      </c>
      <c r="Q202">
        <f>AVERAGE(Q196:Q200)</f>
        <v>58.776666666666664</v>
      </c>
      <c r="R202" s="6">
        <f>AVERAGE(R196:R201)</f>
        <v>67.300333333333342</v>
      </c>
      <c r="S202">
        <f>AVERAGE(S196:S200)</f>
        <v>67.300333333333327</v>
      </c>
      <c r="T202" s="6">
        <f>AVERAGE(T196:T201)</f>
        <v>50.348999999999997</v>
      </c>
      <c r="U202">
        <f>AVERAGE(U196:U200)</f>
        <v>50.349000000000004</v>
      </c>
      <c r="V202" s="6">
        <f>AVERAGE(V196:V200)</f>
        <v>36.931999999999995</v>
      </c>
      <c r="W202">
        <f>AVERAGE(W196:W200)</f>
        <v>36.932000000000002</v>
      </c>
    </row>
    <row r="203" spans="1:23" x14ac:dyDescent="0.75">
      <c r="A203" s="1">
        <v>19</v>
      </c>
      <c r="B203">
        <v>20</v>
      </c>
      <c r="C203">
        <v>0.85</v>
      </c>
      <c r="D203">
        <v>52.45</v>
      </c>
      <c r="E203">
        <v>66.319999999999993</v>
      </c>
      <c r="F203">
        <v>52.68</v>
      </c>
      <c r="G203">
        <v>45.13</v>
      </c>
      <c r="I203">
        <f t="shared" si="68"/>
        <v>7.6570245526575391</v>
      </c>
      <c r="N203">
        <f t="shared" si="75"/>
        <v>54.144999999999996</v>
      </c>
      <c r="P203" s="6">
        <f>_xlfn.STDEV.P(P196:P201)</f>
        <v>4.4755292672735596</v>
      </c>
      <c r="Q203">
        <f>_xlfn.STDEV.P(Q196:Q200)</f>
        <v>5.6384462004665439</v>
      </c>
      <c r="R203" s="6">
        <f>_xlfn.STDEV.P(R196:R201)</f>
        <v>8.3142750669489285</v>
      </c>
      <c r="S203">
        <f>_xlfn.STDEV.P(S196:S200)</f>
        <v>2.4164869818257482</v>
      </c>
      <c r="T203" s="6">
        <f>_xlfn.STDEV.P(T196:T201)</f>
        <v>1.0206297075825341</v>
      </c>
      <c r="U203">
        <f>_xlfn.STDEV.P(U196:U200)</f>
        <v>0.46875319258171805</v>
      </c>
      <c r="V203" s="6">
        <f>_xlfn.STDEV.P(V196:V200)</f>
        <v>18.535419283091507</v>
      </c>
      <c r="W203">
        <f>_xlfn.STDEV.P(W196:W200)</f>
        <v>0.49212193610933302</v>
      </c>
    </row>
    <row r="204" spans="1:23" x14ac:dyDescent="0.75">
      <c r="A204" s="1">
        <v>20</v>
      </c>
      <c r="B204">
        <v>50</v>
      </c>
      <c r="C204">
        <v>0</v>
      </c>
      <c r="D204">
        <v>70.5</v>
      </c>
      <c r="E204">
        <v>74.069999999999993</v>
      </c>
      <c r="F204">
        <v>47.03</v>
      </c>
      <c r="G204">
        <v>46.84</v>
      </c>
      <c r="I204">
        <f t="shared" si="68"/>
        <v>12.73786677587734</v>
      </c>
      <c r="N204">
        <f t="shared" si="75"/>
        <v>59.61</v>
      </c>
      <c r="P204" s="6"/>
      <c r="R204" s="6"/>
      <c r="T204" s="6"/>
      <c r="V204" s="6"/>
    </row>
    <row r="205" spans="1:23" x14ac:dyDescent="0.75">
      <c r="A205" s="1">
        <v>21</v>
      </c>
      <c r="B205">
        <v>50</v>
      </c>
      <c r="C205">
        <v>0.2</v>
      </c>
      <c r="D205">
        <v>58.19</v>
      </c>
      <c r="E205">
        <v>71.17</v>
      </c>
      <c r="F205">
        <v>49.62</v>
      </c>
      <c r="G205">
        <v>50.08</v>
      </c>
      <c r="I205">
        <f t="shared" si="68"/>
        <v>8.7217386454766057</v>
      </c>
      <c r="N205">
        <f t="shared" si="75"/>
        <v>57.265000000000001</v>
      </c>
      <c r="P205" s="6" cm="1">
        <f t="array" ref="P205">INDEX(LINEST(P196:P201), 1)</f>
        <v>1.3070857142857155</v>
      </c>
      <c r="Q205" s="6" cm="1">
        <f t="array" ref="Q205">INDEX(LINEST(Q196:Q200), 1)</f>
        <v>-3.6975000000000029</v>
      </c>
      <c r="R205" s="6" cm="1">
        <f t="array" ref="R205">INDEX(LINEST(R196:R201), 1)</f>
        <v>2.8253142857142866</v>
      </c>
      <c r="S205" s="6" cm="1">
        <f t="array" ref="S205">INDEX(LINEST(S196:S200), 1)</f>
        <v>-1.4741666666666644</v>
      </c>
      <c r="T205" s="6" cm="1">
        <f t="array" ref="T205">INDEX(LINEST(T196:T201), 1)</f>
        <v>-0.4245142857142874</v>
      </c>
      <c r="U205" s="6" cm="1">
        <f t="array" ref="U205">INDEX(LINEST(U196:U200), 1)</f>
        <v>0.28199999999999931</v>
      </c>
      <c r="V205" s="6" cm="1">
        <f t="array" ref="V205">INDEX(LINEST(V196:V200), 1)</f>
        <v>9.9602000000000022</v>
      </c>
      <c r="W205" s="6" cm="1">
        <f t="array" ref="W205">INDEX(LINEST(W196:W200), 1)</f>
        <v>0.11819999999999807</v>
      </c>
    </row>
    <row r="206" spans="1:23" x14ac:dyDescent="0.75">
      <c r="A206" s="1">
        <v>22</v>
      </c>
      <c r="B206">
        <v>50</v>
      </c>
      <c r="C206">
        <v>0.45</v>
      </c>
      <c r="D206">
        <v>59.74</v>
      </c>
      <c r="E206">
        <v>70.95</v>
      </c>
      <c r="F206">
        <v>49.73</v>
      </c>
      <c r="G206">
        <v>47.62</v>
      </c>
      <c r="I206">
        <f t="shared" si="68"/>
        <v>9.2594141283344715</v>
      </c>
      <c r="K206" cm="1">
        <f t="array" ref="K206">INDEX(LINEST(K196:K201),1)</f>
        <v>3.1516428571428574</v>
      </c>
      <c r="L206" s="15" cm="1">
        <f t="array" ref="L206">INDEX(LINEST(L196:L200),1)</f>
        <v>-1.2498695652173899</v>
      </c>
      <c r="N206">
        <f t="shared" si="75"/>
        <v>57.01</v>
      </c>
    </row>
    <row r="207" spans="1:23" x14ac:dyDescent="0.75">
      <c r="A207" s="1">
        <v>23</v>
      </c>
      <c r="B207">
        <v>50</v>
      </c>
      <c r="C207">
        <v>0.65</v>
      </c>
      <c r="D207">
        <v>56.82</v>
      </c>
      <c r="E207">
        <v>69.790000000000006</v>
      </c>
      <c r="F207">
        <v>50.51</v>
      </c>
      <c r="G207">
        <v>49.2</v>
      </c>
      <c r="I207">
        <f t="shared" si="68"/>
        <v>8.1527756009840147</v>
      </c>
      <c r="N207">
        <f t="shared" si="75"/>
        <v>56.58</v>
      </c>
    </row>
    <row r="208" spans="1:23" x14ac:dyDescent="0.75">
      <c r="A208" s="1">
        <v>24</v>
      </c>
      <c r="B208">
        <v>50</v>
      </c>
      <c r="C208">
        <v>0.85</v>
      </c>
      <c r="D208">
        <v>53.77</v>
      </c>
      <c r="E208">
        <v>65.22</v>
      </c>
      <c r="F208">
        <v>48.31</v>
      </c>
      <c r="G208">
        <v>50.95</v>
      </c>
      <c r="I208">
        <f t="shared" si="68"/>
        <v>6.448919967715554</v>
      </c>
      <c r="N208">
        <f t="shared" si="75"/>
        <v>54.5625</v>
      </c>
    </row>
    <row r="209" spans="1:23" x14ac:dyDescent="0.75">
      <c r="A209" s="1">
        <v>25</v>
      </c>
      <c r="B209">
        <v>100</v>
      </c>
      <c r="C209">
        <v>0</v>
      </c>
      <c r="D209">
        <v>67.61</v>
      </c>
      <c r="E209">
        <v>72.3</v>
      </c>
      <c r="F209">
        <v>47.68</v>
      </c>
      <c r="G209">
        <v>0</v>
      </c>
      <c r="I209">
        <f>_xlfn.STDEV.P(D209:F209)</f>
        <v>10.673671658181476</v>
      </c>
      <c r="N209" s="15">
        <f t="shared" si="75"/>
        <v>62.53</v>
      </c>
    </row>
    <row r="210" spans="1:23" x14ac:dyDescent="0.75">
      <c r="A210" s="1">
        <v>26</v>
      </c>
      <c r="B210">
        <v>100</v>
      </c>
      <c r="C210">
        <v>0.2</v>
      </c>
      <c r="D210">
        <v>62.19</v>
      </c>
      <c r="E210">
        <v>68.06</v>
      </c>
      <c r="F210">
        <v>50.11</v>
      </c>
      <c r="G210">
        <v>0</v>
      </c>
      <c r="I210">
        <f t="shared" ref="I210:I213" si="80">_xlfn.STDEV.P(D210:F210)</f>
        <v>7.4728084858816723</v>
      </c>
      <c r="N210">
        <f t="shared" si="75"/>
        <v>60.120000000000005</v>
      </c>
    </row>
    <row r="211" spans="1:23" x14ac:dyDescent="0.75">
      <c r="A211" s="1">
        <v>27</v>
      </c>
      <c r="B211">
        <v>100</v>
      </c>
      <c r="C211">
        <v>0.45</v>
      </c>
      <c r="D211">
        <v>60.38</v>
      </c>
      <c r="E211">
        <v>67.27</v>
      </c>
      <c r="F211">
        <v>48.49</v>
      </c>
      <c r="G211">
        <v>0</v>
      </c>
      <c r="I211">
        <f t="shared" si="80"/>
        <v>7.7569510046724375</v>
      </c>
      <c r="N211">
        <f t="shared" si="75"/>
        <v>58.713333333333338</v>
      </c>
    </row>
    <row r="212" spans="1:23" x14ac:dyDescent="0.75">
      <c r="A212" s="1">
        <v>28</v>
      </c>
      <c r="B212">
        <v>100</v>
      </c>
      <c r="C212">
        <v>0.65</v>
      </c>
      <c r="D212">
        <v>57.34</v>
      </c>
      <c r="E212">
        <v>69.849999999999994</v>
      </c>
      <c r="F212">
        <v>51.41</v>
      </c>
      <c r="G212">
        <v>0</v>
      </c>
      <c r="I212">
        <f t="shared" si="80"/>
        <v>7.6861968633532793</v>
      </c>
      <c r="N212">
        <f t="shared" si="75"/>
        <v>59.533333333333331</v>
      </c>
    </row>
    <row r="213" spans="1:23" x14ac:dyDescent="0.75">
      <c r="A213" s="1">
        <v>29</v>
      </c>
      <c r="B213">
        <v>100</v>
      </c>
      <c r="C213">
        <v>0.85</v>
      </c>
      <c r="D213">
        <v>52.07</v>
      </c>
      <c r="E213">
        <v>67.28</v>
      </c>
      <c r="F213">
        <v>48.69</v>
      </c>
      <c r="G213">
        <v>0</v>
      </c>
      <c r="I213">
        <f t="shared" si="80"/>
        <v>8.0853543865161193</v>
      </c>
      <c r="N213">
        <f t="shared" si="75"/>
        <v>56.013333333333328</v>
      </c>
    </row>
    <row r="217" spans="1:23" x14ac:dyDescent="0.75">
      <c r="A217" s="1">
        <v>0</v>
      </c>
      <c r="B217" t="s">
        <v>12</v>
      </c>
    </row>
    <row r="218" spans="1:23" x14ac:dyDescent="0.75">
      <c r="P218" t="s">
        <v>35</v>
      </c>
    </row>
    <row r="219" spans="1:23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1">
        <v>0</v>
      </c>
      <c r="B220">
        <v>0</v>
      </c>
      <c r="C220">
        <v>0</v>
      </c>
      <c r="D220">
        <v>0</v>
      </c>
      <c r="E220">
        <v>0</v>
      </c>
      <c r="F220">
        <v>46.15</v>
      </c>
      <c r="G220">
        <v>0</v>
      </c>
      <c r="I220">
        <f>_xlfn.STDEV.P(D220:G220)</f>
        <v>19.983536192325921</v>
      </c>
      <c r="J220">
        <v>2</v>
      </c>
      <c r="K220">
        <f>_xlfn.STDEV.P(D220:G224)</f>
        <v>22.930917529614902</v>
      </c>
      <c r="L220">
        <f>_xlfn.STDEV.P(D220:G220,D225:G225,D230:G230,D235:G235,D240:G240,D245:F245)</f>
        <v>21.945718995526736</v>
      </c>
      <c r="M220">
        <v>0</v>
      </c>
      <c r="N220">
        <f>AVERAGE(D220:G220)</f>
        <v>11.5375</v>
      </c>
      <c r="P220" s="6">
        <f>_xlfn.STDEV.P(D220:D224)</f>
        <v>20.171407090235419</v>
      </c>
      <c r="Q220">
        <f>_xlfn.STDEV.P(D220,D225,D230,D235,D240,D245)</f>
        <v>20.138910720294685</v>
      </c>
      <c r="R220" s="6">
        <f>_xlfn.STDEV.P(E220:E224)</f>
        <v>0</v>
      </c>
      <c r="S220">
        <f>_xlfn.STDEV.P(E220,E225,E230,E235,E240,E245)</f>
        <v>17.674319175949403</v>
      </c>
      <c r="T220" s="6">
        <f>_xlfn.STDEV.P(F220:F224)</f>
        <v>4.9613731970090864</v>
      </c>
      <c r="U220">
        <f>_xlfn.STDEV.P(F220,F225,F230,F235,F240,F245)</f>
        <v>4.2125632207586978</v>
      </c>
      <c r="V220" s="6">
        <f>_xlfn.STDEV.P(G220:G224)</f>
        <v>0</v>
      </c>
      <c r="W220">
        <f>_xlfn.STDEV.P(G220,G225,G230,G235,G240,G245)</f>
        <v>36.025856647999667</v>
      </c>
    </row>
    <row r="221" spans="1:23" x14ac:dyDescent="0.75">
      <c r="A221" s="1">
        <v>1</v>
      </c>
      <c r="B221">
        <v>0</v>
      </c>
      <c r="C221">
        <v>0.2</v>
      </c>
      <c r="D221">
        <v>52.06</v>
      </c>
      <c r="E221">
        <v>0</v>
      </c>
      <c r="F221">
        <v>50</v>
      </c>
      <c r="G221">
        <v>0</v>
      </c>
      <c r="I221">
        <f t="shared" ref="I221:I244" si="81">_xlfn.STDEV.P(D221:G221)</f>
        <v>25.525392749182135</v>
      </c>
      <c r="J221">
        <v>5</v>
      </c>
      <c r="K221">
        <f>_xlfn.STDEV.P(D225:G229)</f>
        <v>20.958915734121383</v>
      </c>
      <c r="L221">
        <f t="shared" ref="L221:L224" si="82">_xlfn.STDEV.P(D221:G221,D226:G226,D231:G231,D236:G236,D241:G241,D246:F246)</f>
        <v>21.017214872170534</v>
      </c>
      <c r="M221">
        <v>0.2</v>
      </c>
      <c r="N221">
        <f t="shared" ref="N221:N244" si="83">AVERAGE(D221:G221)</f>
        <v>25.515000000000001</v>
      </c>
      <c r="P221" s="6">
        <f>_xlfn.STDEV.P(D225:D229)</f>
        <v>15.500727724852153</v>
      </c>
      <c r="Q221">
        <f t="shared" ref="Q221:Q224" si="84">_xlfn.STDEV.P(D221,D226,D231,D236,D241,D246)</f>
        <v>2.6123132575469512</v>
      </c>
      <c r="R221" s="6">
        <f>_xlfn.STDEV.P(E225:E229)</f>
        <v>2.6903501630828659</v>
      </c>
      <c r="S221">
        <f t="shared" ref="S221:S224" si="85">_xlfn.STDEV.P(E221,E226,E231,E236,E241,E246)</f>
        <v>18.023930774266635</v>
      </c>
      <c r="T221" s="6">
        <f>_xlfn.STDEV.P(F225:F229)</f>
        <v>2.5404377575528199</v>
      </c>
      <c r="U221">
        <f t="shared" ref="U221:U224" si="86">_xlfn.STDEV.P(F221,F226,F231,F236,F241,F246)</f>
        <v>1.8725687941672218</v>
      </c>
      <c r="V221" s="6">
        <f>_xlfn.STDEV.P(G225:G229)</f>
        <v>20</v>
      </c>
      <c r="W221">
        <f t="shared" ref="W221:W224" si="87">_xlfn.STDEV.P(G221,G226,G231,G236,G241,G246)</f>
        <v>37.597593192768194</v>
      </c>
    </row>
    <row r="222" spans="1:23" x14ac:dyDescent="0.75">
      <c r="A222" s="1">
        <v>2</v>
      </c>
      <c r="B222">
        <v>0</v>
      </c>
      <c r="C222">
        <v>0.45</v>
      </c>
      <c r="D222">
        <v>53.16</v>
      </c>
      <c r="E222">
        <v>0</v>
      </c>
      <c r="F222">
        <v>36.67</v>
      </c>
      <c r="G222">
        <v>0</v>
      </c>
      <c r="I222">
        <f t="shared" si="81"/>
        <v>23.201924893206595</v>
      </c>
      <c r="J222">
        <v>10</v>
      </c>
      <c r="K222">
        <f>_xlfn.STDEV.P(D230:G234)</f>
        <v>25.081931743787226</v>
      </c>
      <c r="L222">
        <f t="shared" si="82"/>
        <v>20.007529433352467</v>
      </c>
      <c r="M222">
        <v>0.45</v>
      </c>
      <c r="N222">
        <f t="shared" si="83"/>
        <v>22.4575</v>
      </c>
      <c r="P222" s="6">
        <f>_xlfn.STDEV.P(D230:D234)</f>
        <v>4.6401181019452524</v>
      </c>
      <c r="Q222">
        <f t="shared" si="84"/>
        <v>3.9062841109621762</v>
      </c>
      <c r="R222" s="6">
        <f>_xlfn.STDEV.P(E230:E234)</f>
        <v>1.152676884473701</v>
      </c>
      <c r="S222">
        <f t="shared" si="85"/>
        <v>18.146187539596902</v>
      </c>
      <c r="T222" s="6">
        <f>_xlfn.STDEV.P(F230:F234)</f>
        <v>4.1687763192572476</v>
      </c>
      <c r="U222">
        <f t="shared" si="86"/>
        <v>6.6323977564678129</v>
      </c>
      <c r="V222" s="6">
        <f>_xlfn.STDEV.P(G230:G234)</f>
        <v>48.989794855663561</v>
      </c>
      <c r="W222">
        <f t="shared" si="87"/>
        <v>27.917260938948388</v>
      </c>
    </row>
    <row r="223" spans="1:23" x14ac:dyDescent="0.75">
      <c r="A223" s="1">
        <v>3</v>
      </c>
      <c r="B223">
        <v>0</v>
      </c>
      <c r="C223">
        <v>0.65</v>
      </c>
      <c r="D223">
        <v>50.9</v>
      </c>
      <c r="E223">
        <v>0</v>
      </c>
      <c r="F223">
        <v>38.36</v>
      </c>
      <c r="G223">
        <v>0</v>
      </c>
      <c r="I223">
        <f t="shared" si="81"/>
        <v>22.75116865130229</v>
      </c>
      <c r="J223">
        <v>20</v>
      </c>
      <c r="K223">
        <f>_xlfn.STDEV.P(D235:G239)</f>
        <v>17.13601542803929</v>
      </c>
      <c r="L223">
        <f t="shared" si="82"/>
        <v>22.781558961876591</v>
      </c>
      <c r="M223">
        <v>0.65</v>
      </c>
      <c r="N223">
        <f t="shared" si="83"/>
        <v>22.314999999999998</v>
      </c>
      <c r="P223" s="6">
        <f>_xlfn.STDEV.P(D235:D239)</f>
        <v>1.3371222831140011</v>
      </c>
      <c r="Q223">
        <f t="shared" si="84"/>
        <v>3.232149697440803</v>
      </c>
      <c r="R223" s="6">
        <f>_xlfn.STDEV.P(E235:E239)</f>
        <v>1.4303901565656827</v>
      </c>
      <c r="S223">
        <f t="shared" si="85"/>
        <v>17.39376293068549</v>
      </c>
      <c r="T223" s="6">
        <f>_xlfn.STDEV.P(F235:F239)</f>
        <v>4.8813047436110946</v>
      </c>
      <c r="U223">
        <f t="shared" si="86"/>
        <v>6.1297890574545022</v>
      </c>
      <c r="V223" s="6">
        <f>_xlfn.STDEV.P(G235:G239)</f>
        <v>33.573137476262175</v>
      </c>
      <c r="W223">
        <f t="shared" si="87"/>
        <v>38.188130791298668</v>
      </c>
    </row>
    <row r="224" spans="1:23" x14ac:dyDescent="0.75">
      <c r="A224" s="1">
        <v>4</v>
      </c>
      <c r="B224">
        <v>0</v>
      </c>
      <c r="C224">
        <v>0.85</v>
      </c>
      <c r="D224">
        <v>40</v>
      </c>
      <c r="E224">
        <v>0</v>
      </c>
      <c r="F224">
        <v>40.950000000000003</v>
      </c>
      <c r="G224">
        <v>0</v>
      </c>
      <c r="I224">
        <f t="shared" si="81"/>
        <v>20.240287022421398</v>
      </c>
      <c r="J224">
        <v>50</v>
      </c>
      <c r="K224">
        <f>_xlfn.STDEV.P(D241:G244)</f>
        <v>9.4638765304907349</v>
      </c>
      <c r="L224">
        <f t="shared" si="82"/>
        <v>24.226265230780736</v>
      </c>
      <c r="M224">
        <v>0.85</v>
      </c>
      <c r="N224">
        <f t="shared" si="83"/>
        <v>20.237500000000001</v>
      </c>
      <c r="P224" s="6">
        <f>_xlfn.STDEV.P(D240:D244)</f>
        <v>2.960493202153994</v>
      </c>
      <c r="Q224">
        <f t="shared" si="84"/>
        <v>8.0291297785002715</v>
      </c>
      <c r="R224" s="6">
        <f>_xlfn.STDEV.P(E240:E244)</f>
        <v>2.2881293669720693</v>
      </c>
      <c r="S224">
        <f t="shared" si="85"/>
        <v>16.991886952961483</v>
      </c>
      <c r="T224" s="6">
        <f>_xlfn.STDEV.P(F240:F244)</f>
        <v>6.1971090033982295</v>
      </c>
      <c r="U224">
        <f t="shared" si="86"/>
        <v>3.4393236576719874</v>
      </c>
      <c r="V224" s="6">
        <f>_xlfn.STDEV.P(G240:G244)</f>
        <v>12.399820966449468</v>
      </c>
      <c r="W224">
        <f t="shared" si="87"/>
        <v>43.478425205305371</v>
      </c>
    </row>
    <row r="225" spans="1:23" x14ac:dyDescent="0.75">
      <c r="A225" s="1">
        <v>5</v>
      </c>
      <c r="B225">
        <v>5</v>
      </c>
      <c r="C225">
        <v>0</v>
      </c>
      <c r="D225">
        <v>20</v>
      </c>
      <c r="E225">
        <v>47.64</v>
      </c>
      <c r="F225">
        <v>46.62</v>
      </c>
      <c r="G225">
        <v>50</v>
      </c>
      <c r="I225">
        <f t="shared" si="81"/>
        <v>12.223513202021762</v>
      </c>
      <c r="J225">
        <v>100</v>
      </c>
      <c r="K225">
        <f>_xlfn.STDEV.P(D245:F249)</f>
        <v>4.9861908863936968</v>
      </c>
      <c r="L225">
        <f>AVERAGE((L224-L223), (L223-L222), (L222-L221), (L221-L220))</f>
        <v>0.57013655881350012</v>
      </c>
      <c r="N225">
        <f t="shared" si="83"/>
        <v>41.064999999999998</v>
      </c>
      <c r="P225" s="6">
        <f>_xlfn.STDEV.P(D245:D249)</f>
        <v>5.849819142503434</v>
      </c>
      <c r="R225" s="6">
        <f>_xlfn.STDEV.P(E245:E249)</f>
        <v>1.3608585525321863</v>
      </c>
      <c r="T225" s="6">
        <f>_xlfn.STDEV.P(F245:F249)</f>
        <v>4.0886310667508257</v>
      </c>
      <c r="V225" s="6">
        <f>_xlfn.STDEV.P(G245:G249)</f>
        <v>0</v>
      </c>
    </row>
    <row r="226" spans="1:23" x14ac:dyDescent="0.75">
      <c r="A226" s="1">
        <v>6</v>
      </c>
      <c r="B226">
        <v>5</v>
      </c>
      <c r="C226">
        <v>0.2</v>
      </c>
      <c r="D226">
        <v>55.88</v>
      </c>
      <c r="E226">
        <v>47.04</v>
      </c>
      <c r="F226">
        <v>52.65</v>
      </c>
      <c r="G226">
        <v>0</v>
      </c>
      <c r="I226">
        <f t="shared" si="81"/>
        <v>22.676266640476783</v>
      </c>
      <c r="K226">
        <f>AVERAGE(K220:K225)</f>
        <v>16.759641308741205</v>
      </c>
      <c r="N226">
        <f t="shared" si="83"/>
        <v>38.892499999999998</v>
      </c>
      <c r="P226" s="6">
        <f>AVERAGE(P220:P225)</f>
        <v>8.4099479241340429</v>
      </c>
      <c r="Q226">
        <f>AVERAGE(Q220:Q224)</f>
        <v>7.5837575129489778</v>
      </c>
      <c r="R226" s="6">
        <f>AVERAGE(R220:R225)</f>
        <v>1.4870675206044177</v>
      </c>
      <c r="S226">
        <f>AVERAGE(S220:S224)</f>
        <v>17.64601747469198</v>
      </c>
      <c r="T226" s="6">
        <f>AVERAGE(T220:T225)</f>
        <v>4.4729386812632166</v>
      </c>
      <c r="U226">
        <f>AVERAGE(U220:U224)</f>
        <v>4.4573284973040446</v>
      </c>
      <c r="V226" s="6">
        <f>AVERAGE(V220:V225)</f>
        <v>19.160458883062535</v>
      </c>
      <c r="W226">
        <f>AVERAGE(W220:W224)</f>
        <v>36.641453355264062</v>
      </c>
    </row>
    <row r="227" spans="1:23" x14ac:dyDescent="0.75">
      <c r="A227" s="1">
        <v>7</v>
      </c>
      <c r="B227">
        <v>5</v>
      </c>
      <c r="C227">
        <v>0.45</v>
      </c>
      <c r="D227">
        <v>50</v>
      </c>
      <c r="E227">
        <v>43.1</v>
      </c>
      <c r="F227">
        <v>50.65</v>
      </c>
      <c r="G227">
        <v>0</v>
      </c>
      <c r="I227">
        <f t="shared" si="81"/>
        <v>20.958392561215188</v>
      </c>
      <c r="N227">
        <f t="shared" si="83"/>
        <v>35.9375</v>
      </c>
      <c r="P227" s="6">
        <f>_xlfn.STDEV.P(P220:P225)</f>
        <v>6.9414020615449239</v>
      </c>
      <c r="Q227">
        <f>_xlfn.STDEV.P(Q220:Q224)</f>
        <v>6.5575267853319144</v>
      </c>
      <c r="R227" s="6">
        <f>_xlfn.STDEV.P(R220:R225)</f>
        <v>0.85944915837418601</v>
      </c>
      <c r="S227">
        <f>_xlfn.STDEV.P(S220:S224)</f>
        <v>0.42078703320035776</v>
      </c>
      <c r="T227" s="6">
        <f>_xlfn.STDEV.P(T220:T225)</f>
        <v>1.1070125956792727</v>
      </c>
      <c r="U227">
        <f>_xlfn.STDEV.P(U220:U224)</f>
        <v>1.7495872212893284</v>
      </c>
      <c r="V227" s="6">
        <f>_xlfn.STDEV.P(V220:V225)</f>
        <v>17.692616220440755</v>
      </c>
      <c r="W227">
        <f>_xlfn.STDEV.P(W220:W224)</f>
        <v>5.0307274062734022</v>
      </c>
    </row>
    <row r="228" spans="1:23" x14ac:dyDescent="0.75">
      <c r="A228" s="1">
        <v>8</v>
      </c>
      <c r="B228">
        <v>5</v>
      </c>
      <c r="C228">
        <v>0.65</v>
      </c>
      <c r="D228">
        <v>50</v>
      </c>
      <c r="E228">
        <v>45.9</v>
      </c>
      <c r="F228">
        <v>54.05</v>
      </c>
      <c r="G228">
        <v>0</v>
      </c>
      <c r="I228">
        <f t="shared" si="81"/>
        <v>21.834387299624421</v>
      </c>
      <c r="K228" cm="1">
        <f t="array" ref="K228">INDEX(LINEST(K220:K225),1)</f>
        <v>-3.7758476326498833</v>
      </c>
      <c r="L228" cm="1">
        <f t="array" ref="L228">INDEX(LINEST(L220:L224),1)</f>
        <v>0.63254365602140572</v>
      </c>
      <c r="N228">
        <f t="shared" si="83"/>
        <v>37.487499999999997</v>
      </c>
      <c r="P228" s="6"/>
      <c r="R228" s="6"/>
      <c r="T228" s="6"/>
      <c r="V228" s="6"/>
    </row>
    <row r="229" spans="1:23" x14ac:dyDescent="0.75">
      <c r="A229" s="1">
        <v>9</v>
      </c>
      <c r="B229">
        <v>5</v>
      </c>
      <c r="C229">
        <v>0.85</v>
      </c>
      <c r="D229">
        <v>66.67</v>
      </c>
      <c r="E229">
        <v>40.44</v>
      </c>
      <c r="F229">
        <v>49.91</v>
      </c>
      <c r="G229">
        <v>0</v>
      </c>
      <c r="I229">
        <f t="shared" si="81"/>
        <v>24.53299054334795</v>
      </c>
      <c r="N229">
        <f t="shared" si="83"/>
        <v>39.254999999999995</v>
      </c>
      <c r="P229" s="6"/>
      <c r="R229" s="6"/>
      <c r="T229" s="6"/>
      <c r="V229" s="6"/>
    </row>
    <row r="230" spans="1:23" x14ac:dyDescent="0.75">
      <c r="A230" s="1">
        <v>10</v>
      </c>
      <c r="B230">
        <v>10</v>
      </c>
      <c r="C230">
        <v>0</v>
      </c>
      <c r="D230">
        <v>56.4</v>
      </c>
      <c r="E230">
        <v>48.57</v>
      </c>
      <c r="F230">
        <v>56.93</v>
      </c>
      <c r="G230">
        <v>100</v>
      </c>
      <c r="I230">
        <f t="shared" si="81"/>
        <v>20.205984880722863</v>
      </c>
      <c r="N230">
        <f t="shared" si="83"/>
        <v>65.474999999999994</v>
      </c>
      <c r="P230" s="6" t="s">
        <v>36</v>
      </c>
      <c r="R230" s="6"/>
      <c r="T230" s="6"/>
      <c r="V230" s="6"/>
    </row>
    <row r="231" spans="1:23" x14ac:dyDescent="0.75">
      <c r="A231" s="1">
        <v>11</v>
      </c>
      <c r="B231">
        <v>10</v>
      </c>
      <c r="C231">
        <v>0.2</v>
      </c>
      <c r="D231">
        <v>48.47</v>
      </c>
      <c r="E231">
        <v>47.24</v>
      </c>
      <c r="F231">
        <v>49.59</v>
      </c>
      <c r="G231">
        <v>100</v>
      </c>
      <c r="I231">
        <f t="shared" si="81"/>
        <v>22.344485337550285</v>
      </c>
      <c r="J231" s="2"/>
      <c r="K231" t="s">
        <v>26</v>
      </c>
      <c r="L231" t="s">
        <v>27</v>
      </c>
      <c r="N231">
        <f t="shared" si="83"/>
        <v>61.325000000000003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1">
        <v>12</v>
      </c>
      <c r="B232">
        <v>10</v>
      </c>
      <c r="C232">
        <v>0.45</v>
      </c>
      <c r="D232">
        <v>46.05</v>
      </c>
      <c r="E232">
        <v>49.41</v>
      </c>
      <c r="F232">
        <v>56.92</v>
      </c>
      <c r="G232">
        <v>0</v>
      </c>
      <c r="I232">
        <f t="shared" si="81"/>
        <v>22.343460452669373</v>
      </c>
      <c r="J232">
        <v>2</v>
      </c>
      <c r="K232">
        <f>AVERAGE(D220:G224)</f>
        <v>20.412500000000001</v>
      </c>
      <c r="L232">
        <f>AVERAGE(D220:G220,D225:G225,D230:G230,D235:G235,D240:G240,D245:F245)</f>
        <v>45.437826086956527</v>
      </c>
      <c r="M232">
        <v>0</v>
      </c>
      <c r="N232">
        <f t="shared" si="83"/>
        <v>38.094999999999999</v>
      </c>
      <c r="P232" s="6">
        <f>AVERAGE(D220:D224)</f>
        <v>39.224000000000004</v>
      </c>
      <c r="Q232">
        <f>AVERAGE(D220,D225,D230,D235,D240,D245)</f>
        <v>36.594999999999999</v>
      </c>
      <c r="R232" s="6">
        <f>AVERAGE(E220:E224)</f>
        <v>0</v>
      </c>
      <c r="S232">
        <f>AVERAGE(E220,E225,E230,E235,E240,E245)</f>
        <v>39.495000000000005</v>
      </c>
      <c r="T232" s="6">
        <f>AVERAGE(F220:F224)</f>
        <v>42.426000000000002</v>
      </c>
      <c r="U232">
        <f>AVERAGE(F220,F225,F230,F235,F240,F245)</f>
        <v>51.976666666666667</v>
      </c>
      <c r="V232" s="6">
        <f>AVERAGE(G220:G224)</f>
        <v>0</v>
      </c>
      <c r="W232">
        <f>AVERAGE(G220,G225,G230,G235,G240)</f>
        <v>55.334000000000003</v>
      </c>
    </row>
    <row r="233" spans="1:23" x14ac:dyDescent="0.75">
      <c r="A233" s="1">
        <v>13</v>
      </c>
      <c r="B233">
        <v>10</v>
      </c>
      <c r="C233">
        <v>0.65</v>
      </c>
      <c r="D233">
        <v>56.2</v>
      </c>
      <c r="E233">
        <v>46.04</v>
      </c>
      <c r="F233">
        <v>53.38</v>
      </c>
      <c r="G233">
        <v>0</v>
      </c>
      <c r="I233">
        <f t="shared" si="81"/>
        <v>22.765927940674857</v>
      </c>
      <c r="J233">
        <v>5</v>
      </c>
      <c r="K233">
        <f>AVERAGE(D225:G229)</f>
        <v>38.527499999999989</v>
      </c>
      <c r="L233">
        <f t="shared" ref="L233:L236" si="88">AVERAGE(D221:G221,D226:G226,D231:G231,D236:G236,D241:G241,D246:F246)</f>
        <v>46.080869565217398</v>
      </c>
      <c r="M233">
        <v>0.2</v>
      </c>
      <c r="N233">
        <f t="shared" si="83"/>
        <v>38.905000000000001</v>
      </c>
      <c r="P233" s="6">
        <f>AVERAGE(D225:D229)</f>
        <v>48.510000000000005</v>
      </c>
      <c r="Q233">
        <f t="shared" ref="Q233:Q236" si="89">AVERAGE(D221,D226,D231,D236,D241,D246)</f>
        <v>52.17833333333332</v>
      </c>
      <c r="R233" s="6">
        <f>AVERAGE(E225:E229)</f>
        <v>44.823999999999998</v>
      </c>
      <c r="S233">
        <f t="shared" ref="S233:S236" si="90">AVERAGE(E221,E226,E231,E236,E241,E246)</f>
        <v>40.241666666666667</v>
      </c>
      <c r="T233" s="6">
        <f>AVERAGE(F225:F229)</f>
        <v>50.775999999999996</v>
      </c>
      <c r="U233">
        <f t="shared" ref="U233:U236" si="91">AVERAGE(F221,F226,F231,F236,F241,F246)</f>
        <v>52.001666666666665</v>
      </c>
      <c r="V233" s="6">
        <f>AVERAGE(G225:G229)</f>
        <v>10</v>
      </c>
      <c r="W233">
        <f>AVERAGE(G221,G226,G231,G236,G241)</f>
        <v>38.665999999999997</v>
      </c>
    </row>
    <row r="234" spans="1:23" x14ac:dyDescent="0.75">
      <c r="A234" s="1">
        <v>14</v>
      </c>
      <c r="B234">
        <v>10</v>
      </c>
      <c r="C234">
        <v>0.85</v>
      </c>
      <c r="D234">
        <v>57.14</v>
      </c>
      <c r="E234">
        <v>47.57</v>
      </c>
      <c r="F234">
        <v>46.29</v>
      </c>
      <c r="G234">
        <v>100</v>
      </c>
      <c r="I234">
        <f t="shared" si="81"/>
        <v>21.911176371888391</v>
      </c>
      <c r="J234">
        <v>10</v>
      </c>
      <c r="K234">
        <f>AVERAGE(D230:G234)</f>
        <v>53.309999999999988</v>
      </c>
      <c r="L234">
        <f t="shared" si="88"/>
        <v>41.949130434782603</v>
      </c>
      <c r="M234">
        <v>0.45</v>
      </c>
      <c r="N234">
        <f t="shared" si="83"/>
        <v>62.75</v>
      </c>
      <c r="P234" s="6">
        <f>AVERAGE(D230:D234)</f>
        <v>52.851999999999997</v>
      </c>
      <c r="Q234">
        <f t="shared" si="89"/>
        <v>51.486666666666657</v>
      </c>
      <c r="R234" s="6">
        <f>AVERAGE(E230:E234)</f>
        <v>47.765999999999998</v>
      </c>
      <c r="S234">
        <f t="shared" si="90"/>
        <v>40.213333333333331</v>
      </c>
      <c r="T234" s="6">
        <f>AVERAGE(F230:F234)</f>
        <v>52.622</v>
      </c>
      <c r="U234">
        <f t="shared" si="91"/>
        <v>49.660000000000004</v>
      </c>
      <c r="V234" s="6">
        <f>AVERAGE(G230:G234)</f>
        <v>60</v>
      </c>
      <c r="W234">
        <f>AVERAGE(G222,G227,G232,G237,G242)</f>
        <v>23.334</v>
      </c>
    </row>
    <row r="235" spans="1:23" x14ac:dyDescent="0.75">
      <c r="A235" s="1">
        <v>15</v>
      </c>
      <c r="B235">
        <v>20</v>
      </c>
      <c r="C235">
        <v>0</v>
      </c>
      <c r="D235">
        <v>53.45</v>
      </c>
      <c r="E235">
        <v>46.49</v>
      </c>
      <c r="F235">
        <v>52.5</v>
      </c>
      <c r="G235">
        <v>60</v>
      </c>
      <c r="I235">
        <f t="shared" si="81"/>
        <v>4.7902035447358591</v>
      </c>
      <c r="J235">
        <v>20</v>
      </c>
      <c r="K235">
        <f>AVERAGE(D235:G239)</f>
        <v>50.489499999999992</v>
      </c>
      <c r="L235">
        <f t="shared" si="88"/>
        <v>43.028695652173909</v>
      </c>
      <c r="M235">
        <v>0.65</v>
      </c>
      <c r="N235">
        <f t="shared" si="83"/>
        <v>53.11</v>
      </c>
      <c r="P235" s="6">
        <f>AVERAGE(D235:D239)</f>
        <v>53.321999999999989</v>
      </c>
      <c r="Q235">
        <f t="shared" si="89"/>
        <v>54.645000000000003</v>
      </c>
      <c r="R235" s="6">
        <f>AVERAGE(E235:E239)</f>
        <v>48.218000000000004</v>
      </c>
      <c r="S235">
        <f t="shared" si="90"/>
        <v>38.846666666666671</v>
      </c>
      <c r="T235" s="6">
        <f>AVERAGE(F235:F239)</f>
        <v>48.417999999999999</v>
      </c>
      <c r="U235">
        <f t="shared" si="91"/>
        <v>46.451666666666661</v>
      </c>
      <c r="V235" s="6">
        <f>AVERAGE(G235:G239)</f>
        <v>52</v>
      </c>
      <c r="W235">
        <f>AVERAGE(G223,G228,G233,G238,G243)</f>
        <v>30</v>
      </c>
    </row>
    <row r="236" spans="1:23" x14ac:dyDescent="0.75">
      <c r="A236" s="1">
        <v>16</v>
      </c>
      <c r="B236">
        <v>20</v>
      </c>
      <c r="C236">
        <v>0.2</v>
      </c>
      <c r="D236">
        <v>52.17</v>
      </c>
      <c r="E236">
        <v>49.31</v>
      </c>
      <c r="F236">
        <v>53.44</v>
      </c>
      <c r="G236">
        <v>33.33</v>
      </c>
      <c r="I236">
        <f t="shared" si="81"/>
        <v>8.0683312246089827</v>
      </c>
      <c r="J236">
        <v>50</v>
      </c>
      <c r="K236">
        <f>AVERAGE(D240:G244)</f>
        <v>52.018000000000008</v>
      </c>
      <c r="L236">
        <f t="shared" si="88"/>
        <v>43.446521739130439</v>
      </c>
      <c r="M236">
        <v>0.85</v>
      </c>
      <c r="N236">
        <f t="shared" si="83"/>
        <v>47.0625</v>
      </c>
      <c r="P236" s="6">
        <f>AVERAGE(D240:D244)</f>
        <v>50.14</v>
      </c>
      <c r="Q236">
        <f t="shared" si="89"/>
        <v>53.765000000000008</v>
      </c>
      <c r="R236" s="6">
        <f>AVERAGE(E240:E244)</f>
        <v>47.021999999999998</v>
      </c>
      <c r="S236">
        <f t="shared" si="90"/>
        <v>37.543333333333329</v>
      </c>
      <c r="T236" s="6">
        <f>AVERAGE(F240:F244)</f>
        <v>48.910000000000004</v>
      </c>
      <c r="U236">
        <f t="shared" si="91"/>
        <v>44.681666666666665</v>
      </c>
      <c r="V236" s="6">
        <f>AVERAGE(G240:G244)</f>
        <v>62</v>
      </c>
      <c r="W236">
        <f>AVERAGE(G224,G229,G234,G239,G244)</f>
        <v>36.665999999999997</v>
      </c>
    </row>
    <row r="237" spans="1:23" x14ac:dyDescent="0.75">
      <c r="A237" s="1">
        <v>17</v>
      </c>
      <c r="B237">
        <v>20</v>
      </c>
      <c r="C237">
        <v>0.45</v>
      </c>
      <c r="D237">
        <v>52.26</v>
      </c>
      <c r="E237">
        <v>50.15</v>
      </c>
      <c r="F237">
        <v>48.74</v>
      </c>
      <c r="G237">
        <v>66.67</v>
      </c>
      <c r="I237">
        <f t="shared" si="81"/>
        <v>7.1627246910655593</v>
      </c>
      <c r="J237">
        <v>100</v>
      </c>
      <c r="K237">
        <f>AVERAGE(D245:F249)</f>
        <v>50.902666666666669</v>
      </c>
      <c r="L237">
        <f>AVERAGE((L236-L235), (L235-L234), (L234-L233), (L233-L232))</f>
        <v>-0.49782608695652186</v>
      </c>
      <c r="N237">
        <f t="shared" si="83"/>
        <v>54.454999999999998</v>
      </c>
      <c r="P237" s="6">
        <f>AVERAGE(D245:D249)</f>
        <v>54.356000000000009</v>
      </c>
      <c r="R237" s="6">
        <f>AVERAGE(E245:E249)</f>
        <v>47.778000000000006</v>
      </c>
      <c r="T237" s="6">
        <f>AVERAGE(F245:F249)</f>
        <v>50.573999999999998</v>
      </c>
      <c r="V237" s="6"/>
    </row>
    <row r="238" spans="1:23" x14ac:dyDescent="0.75">
      <c r="A238" s="1">
        <v>18</v>
      </c>
      <c r="B238">
        <v>20</v>
      </c>
      <c r="C238">
        <v>0.65</v>
      </c>
      <c r="D238">
        <v>55.83</v>
      </c>
      <c r="E238">
        <v>48.43</v>
      </c>
      <c r="F238">
        <v>47.75</v>
      </c>
      <c r="G238">
        <v>100</v>
      </c>
      <c r="I238">
        <f t="shared" si="81"/>
        <v>21.594306396594448</v>
      </c>
      <c r="K238">
        <f>AVERAGE(K232:K237)</f>
        <v>44.276694444444438</v>
      </c>
      <c r="N238">
        <f t="shared" si="83"/>
        <v>63.002499999999998</v>
      </c>
      <c r="P238" s="6">
        <f>AVERAGE(P232:P237)</f>
        <v>49.734000000000002</v>
      </c>
      <c r="Q238">
        <f>AVERAGE(Q232:Q236)</f>
        <v>49.733999999999995</v>
      </c>
      <c r="R238" s="6">
        <f>AVERAGE(R232:R237)</f>
        <v>39.268000000000001</v>
      </c>
      <c r="S238">
        <f>AVERAGE(S232:S236)</f>
        <v>39.268000000000001</v>
      </c>
      <c r="T238" s="6">
        <f>AVERAGE(T232:T237)</f>
        <v>48.954333333333331</v>
      </c>
      <c r="U238">
        <f>AVERAGE(U232:U236)</f>
        <v>48.954333333333331</v>
      </c>
      <c r="V238" s="6">
        <f>AVERAGE(V232:V236)</f>
        <v>36.799999999999997</v>
      </c>
      <c r="W238">
        <f>AVERAGE(W232:W236)</f>
        <v>36.799999999999997</v>
      </c>
    </row>
    <row r="239" spans="1:23" x14ac:dyDescent="0.75">
      <c r="A239" s="1">
        <v>19</v>
      </c>
      <c r="B239">
        <v>20</v>
      </c>
      <c r="C239">
        <v>0.85</v>
      </c>
      <c r="D239">
        <v>52.9</v>
      </c>
      <c r="E239">
        <v>46.71</v>
      </c>
      <c r="F239">
        <v>39.659999999999997</v>
      </c>
      <c r="G239">
        <v>0</v>
      </c>
      <c r="I239">
        <f t="shared" si="81"/>
        <v>20.640472832520103</v>
      </c>
      <c r="N239">
        <f t="shared" si="83"/>
        <v>34.817499999999995</v>
      </c>
      <c r="P239" s="6">
        <f>_xlfn.STDEV.P(P232:P237)</f>
        <v>5.1003539746439817</v>
      </c>
      <c r="Q239">
        <f>_xlfn.STDEV.P(Q232:Q236)</f>
        <v>6.6640349472206148</v>
      </c>
      <c r="R239" s="6">
        <f>_xlfn.STDEV.P(R232:R237)</f>
        <v>17.595965825533231</v>
      </c>
      <c r="S239">
        <f>_xlfn.STDEV.P(S232:S236)</f>
        <v>1.00451060499905</v>
      </c>
      <c r="T239" s="6">
        <f>_xlfn.STDEV.P(T232:T237)</f>
        <v>3.2223780900998489</v>
      </c>
      <c r="U239">
        <f>_xlfn.STDEV.P(U232:U236)</f>
        <v>2.9474641831769759</v>
      </c>
      <c r="V239" s="6">
        <f>_xlfn.STDEV.P(V232:V236)</f>
        <v>26.369679558159216</v>
      </c>
      <c r="W239">
        <f>_xlfn.STDEV.P(W232:W236)</f>
        <v>10.71990880558225</v>
      </c>
    </row>
    <row r="240" spans="1:23" x14ac:dyDescent="0.75">
      <c r="A240" s="1">
        <v>20</v>
      </c>
      <c r="B240">
        <v>50</v>
      </c>
      <c r="C240">
        <v>0</v>
      </c>
      <c r="D240">
        <v>46.58</v>
      </c>
      <c r="E240">
        <v>47.32</v>
      </c>
      <c r="F240">
        <v>56</v>
      </c>
      <c r="G240">
        <v>66.67</v>
      </c>
      <c r="I240">
        <f t="shared" si="81"/>
        <v>8.1259841711635303</v>
      </c>
      <c r="N240">
        <f t="shared" si="83"/>
        <v>54.142499999999998</v>
      </c>
      <c r="P240" s="6"/>
      <c r="R240" s="6"/>
      <c r="T240" s="6"/>
      <c r="V240" s="6"/>
    </row>
    <row r="241" spans="1:25" x14ac:dyDescent="0.75">
      <c r="A241" s="1">
        <v>21</v>
      </c>
      <c r="B241">
        <v>50</v>
      </c>
      <c r="C241">
        <v>0.2</v>
      </c>
      <c r="D241">
        <v>49.65</v>
      </c>
      <c r="E241">
        <v>49.76</v>
      </c>
      <c r="F241">
        <v>54.9</v>
      </c>
      <c r="G241">
        <v>60</v>
      </c>
      <c r="I241">
        <f t="shared" si="81"/>
        <v>4.2718870244892955</v>
      </c>
      <c r="N241">
        <f t="shared" si="83"/>
        <v>53.577500000000001</v>
      </c>
      <c r="P241" s="6" cm="1">
        <f t="array" ref="P241">INDEX(LINEST(P232:P237), 1)</f>
        <v>2.3148571428571429</v>
      </c>
      <c r="Q241" s="6" cm="1">
        <f t="array" ref="Q241">INDEX(LINEST(Q232:Q236), 1)</f>
        <v>3.6806666666666694</v>
      </c>
      <c r="R241" s="6" cm="1">
        <f t="array" ref="R241">INDEX(LINEST(R232:R237), 1)</f>
        <v>7.0267428571428612</v>
      </c>
      <c r="S241" s="6" cm="1">
        <f t="array" ref="S241">INDEX(LINEST(S232:S236), 1)</f>
        <v>-0.5298333333333346</v>
      </c>
      <c r="T241" s="6" cm="1">
        <f t="array" ref="T241">INDEX(LINEST(T232:T237), 1)</f>
        <v>0.88394285714285747</v>
      </c>
      <c r="U241" s="6" cm="1">
        <f t="array" ref="U241">INDEX(LINEST(U232:U236), 1)</f>
        <v>-2.0140000000000007</v>
      </c>
      <c r="V241" s="6" cm="1">
        <f t="array" ref="V241">INDEX(LINEST(V232:V236), 1)</f>
        <v>16.599999999999998</v>
      </c>
      <c r="W241" s="6" cm="1">
        <f t="array" ref="W241">INDEX(LINEST(W232:W236), 1)</f>
        <v>-4.6002000000000001</v>
      </c>
      <c r="Y241" t="s">
        <v>37</v>
      </c>
    </row>
    <row r="242" spans="1:25" x14ac:dyDescent="0.75">
      <c r="A242" s="1">
        <v>22</v>
      </c>
      <c r="B242">
        <v>50</v>
      </c>
      <c r="C242">
        <v>0.45</v>
      </c>
      <c r="D242">
        <v>48.91</v>
      </c>
      <c r="E242">
        <v>48.46</v>
      </c>
      <c r="F242">
        <v>48.98</v>
      </c>
      <c r="G242">
        <v>50</v>
      </c>
      <c r="I242">
        <f t="shared" si="81"/>
        <v>0.56335490589858206</v>
      </c>
      <c r="K242" cm="1">
        <f t="array" ref="K242">INDEX(LINEST(K232:K237),1)</f>
        <v>5.4314809523809542</v>
      </c>
      <c r="L242" cm="1">
        <f t="array" ref="L242">INDEX(LINEST(L232:L236),1)</f>
        <v>-0.70347826086956633</v>
      </c>
      <c r="N242">
        <f t="shared" si="83"/>
        <v>49.087499999999999</v>
      </c>
    </row>
    <row r="243" spans="1:25" x14ac:dyDescent="0.75">
      <c r="A243" s="1">
        <v>23</v>
      </c>
      <c r="B243">
        <v>50</v>
      </c>
      <c r="C243">
        <v>0.65</v>
      </c>
      <c r="D243">
        <v>55.56</v>
      </c>
      <c r="E243">
        <v>46.59</v>
      </c>
      <c r="F243">
        <v>39.22</v>
      </c>
      <c r="G243">
        <v>50</v>
      </c>
      <c r="I243">
        <f t="shared" si="81"/>
        <v>5.9188443762275238</v>
      </c>
      <c r="N243">
        <f t="shared" si="83"/>
        <v>47.842500000000001</v>
      </c>
    </row>
    <row r="244" spans="1:25" x14ac:dyDescent="0.75">
      <c r="A244" s="1">
        <v>24</v>
      </c>
      <c r="B244">
        <v>50</v>
      </c>
      <c r="C244">
        <v>0.85</v>
      </c>
      <c r="D244">
        <v>50</v>
      </c>
      <c r="E244">
        <v>42.98</v>
      </c>
      <c r="F244">
        <v>45.45</v>
      </c>
      <c r="G244">
        <v>83.33</v>
      </c>
      <c r="I244">
        <f t="shared" si="81"/>
        <v>16.297986071904727</v>
      </c>
      <c r="N244">
        <f t="shared" si="83"/>
        <v>55.44</v>
      </c>
    </row>
    <row r="245" spans="1:25" x14ac:dyDescent="0.75">
      <c r="A245" s="1">
        <v>25</v>
      </c>
      <c r="B245">
        <v>100</v>
      </c>
      <c r="C245">
        <v>0</v>
      </c>
      <c r="D245">
        <v>43.14</v>
      </c>
      <c r="E245">
        <v>46.95</v>
      </c>
      <c r="F245">
        <v>53.66</v>
      </c>
      <c r="G245">
        <v>0</v>
      </c>
      <c r="I245">
        <f>_xlfn.STDEV.P(D245:F245)</f>
        <v>4.3488261506858228</v>
      </c>
      <c r="N245">
        <f>AVERAGEIF(D245:G245, "&lt;&gt;0", D245:G245)</f>
        <v>47.916666666666664</v>
      </c>
    </row>
    <row r="246" spans="1:25" x14ac:dyDescent="0.75">
      <c r="A246" s="1">
        <v>26</v>
      </c>
      <c r="B246">
        <v>100</v>
      </c>
      <c r="C246">
        <v>0.2</v>
      </c>
      <c r="D246">
        <v>54.84</v>
      </c>
      <c r="E246">
        <v>48.1</v>
      </c>
      <c r="F246">
        <v>51.43</v>
      </c>
      <c r="G246">
        <v>0</v>
      </c>
      <c r="I246">
        <f t="shared" ref="I246:I249" si="92">_xlfn.STDEV.P(D246:F246)</f>
        <v>2.7516580859951016</v>
      </c>
      <c r="N246">
        <f t="shared" ref="N246:N249" si="93">AVERAGEIF(D246:G246, "&lt;&gt;0", D246:G246)</f>
        <v>51.456666666666671</v>
      </c>
    </row>
    <row r="247" spans="1:25" x14ac:dyDescent="0.75">
      <c r="A247" s="1">
        <v>27</v>
      </c>
      <c r="B247">
        <v>100</v>
      </c>
      <c r="C247">
        <v>0.45</v>
      </c>
      <c r="D247">
        <v>58.54</v>
      </c>
      <c r="E247">
        <v>50.16</v>
      </c>
      <c r="F247">
        <v>56</v>
      </c>
      <c r="G247">
        <v>0</v>
      </c>
      <c r="I247">
        <f t="shared" si="92"/>
        <v>3.5084279480511884</v>
      </c>
      <c r="N247">
        <f t="shared" si="93"/>
        <v>54.9</v>
      </c>
    </row>
    <row r="248" spans="1:25" x14ac:dyDescent="0.75">
      <c r="A248" s="1">
        <v>28</v>
      </c>
      <c r="B248">
        <v>100</v>
      </c>
      <c r="C248">
        <v>0.65</v>
      </c>
      <c r="D248">
        <v>59.38</v>
      </c>
      <c r="E248">
        <v>46.12</v>
      </c>
      <c r="F248">
        <v>45.95</v>
      </c>
      <c r="G248">
        <v>0</v>
      </c>
      <c r="I248">
        <f t="shared" si="92"/>
        <v>6.2912761468207865</v>
      </c>
      <c r="N248">
        <f t="shared" si="93"/>
        <v>50.483333333333327</v>
      </c>
    </row>
    <row r="249" spans="1:25" x14ac:dyDescent="0.75">
      <c r="A249" s="1">
        <v>29</v>
      </c>
      <c r="B249">
        <v>100</v>
      </c>
      <c r="C249">
        <v>0.85</v>
      </c>
      <c r="D249">
        <v>55.88</v>
      </c>
      <c r="E249">
        <v>47.56</v>
      </c>
      <c r="F249">
        <v>45.83</v>
      </c>
      <c r="G249">
        <v>0</v>
      </c>
      <c r="I249">
        <f t="shared" si="92"/>
        <v>4.3870744491314753</v>
      </c>
      <c r="N249">
        <f t="shared" si="93"/>
        <v>49.756666666666661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49"/>
  <sheetViews>
    <sheetView workbookViewId="0">
      <selection activeCell="D18" sqref="A1:XFD1048576"/>
    </sheetView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100</v>
      </c>
      <c r="F4">
        <v>36.200000000000003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100</v>
      </c>
      <c r="F5">
        <v>25.8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100</v>
      </c>
      <c r="F6">
        <v>27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100</v>
      </c>
      <c r="F7">
        <v>26.5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100</v>
      </c>
      <c r="F8">
        <v>27.9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87.1</v>
      </c>
      <c r="E9">
        <v>100</v>
      </c>
      <c r="F9">
        <v>25.6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95</v>
      </c>
      <c r="E10">
        <v>100</v>
      </c>
      <c r="F10">
        <v>26.8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96.5</v>
      </c>
      <c r="E11">
        <v>100</v>
      </c>
      <c r="F11">
        <v>28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98.1</v>
      </c>
      <c r="E12">
        <v>100</v>
      </c>
      <c r="F12">
        <v>27.9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98.1</v>
      </c>
      <c r="E13">
        <v>100</v>
      </c>
      <c r="F13">
        <v>30.2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40.9</v>
      </c>
      <c r="E14">
        <v>85.4</v>
      </c>
      <c r="F14">
        <v>23.5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16.899999999999999</v>
      </c>
      <c r="E15">
        <v>93.2</v>
      </c>
      <c r="F15">
        <v>26.3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24.1</v>
      </c>
      <c r="E16">
        <v>93.1</v>
      </c>
      <c r="F16">
        <v>29.2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26.1</v>
      </c>
      <c r="E17">
        <v>93.3</v>
      </c>
      <c r="F17">
        <v>24.5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37</v>
      </c>
      <c r="E18">
        <v>91.6</v>
      </c>
      <c r="F18">
        <v>28.2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26.3</v>
      </c>
      <c r="E19">
        <v>0</v>
      </c>
      <c r="F19">
        <v>25.7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3.7</v>
      </c>
      <c r="E20">
        <v>0.2</v>
      </c>
      <c r="F20">
        <v>26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4.5999999999999996</v>
      </c>
      <c r="E21">
        <v>0.5</v>
      </c>
      <c r="F21">
        <v>24.6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10.029999999999999</v>
      </c>
      <c r="E22">
        <v>0.3</v>
      </c>
      <c r="F22">
        <v>25.5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22.5</v>
      </c>
      <c r="E23">
        <v>1.1000000000000001</v>
      </c>
      <c r="F23">
        <v>26.6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30.5</v>
      </c>
      <c r="E24">
        <v>0</v>
      </c>
      <c r="F24">
        <v>28.6</v>
      </c>
      <c r="G24">
        <v>0</v>
      </c>
    </row>
    <row r="25" spans="1:7" x14ac:dyDescent="0.75">
      <c r="A25" s="1">
        <v>21</v>
      </c>
      <c r="B25">
        <v>50</v>
      </c>
      <c r="C25">
        <v>0.2</v>
      </c>
      <c r="D25">
        <v>4.5999999999999996</v>
      </c>
      <c r="E25">
        <v>0</v>
      </c>
      <c r="F25">
        <v>30.7</v>
      </c>
      <c r="G25">
        <v>0</v>
      </c>
    </row>
    <row r="26" spans="1:7" x14ac:dyDescent="0.75">
      <c r="A26" s="1">
        <v>22</v>
      </c>
      <c r="B26">
        <v>50</v>
      </c>
      <c r="C26">
        <v>0.45</v>
      </c>
      <c r="D26">
        <v>5.2</v>
      </c>
      <c r="E26">
        <v>0</v>
      </c>
      <c r="F26">
        <v>30</v>
      </c>
      <c r="G26">
        <v>0</v>
      </c>
    </row>
    <row r="27" spans="1:7" x14ac:dyDescent="0.75">
      <c r="A27" s="1">
        <v>23</v>
      </c>
      <c r="B27">
        <v>50</v>
      </c>
      <c r="C27">
        <v>0.65</v>
      </c>
      <c r="D27">
        <v>10</v>
      </c>
      <c r="E27">
        <v>0</v>
      </c>
      <c r="F27">
        <v>31.4</v>
      </c>
      <c r="G27">
        <v>0</v>
      </c>
    </row>
    <row r="28" spans="1:7" x14ac:dyDescent="0.75">
      <c r="A28" s="1">
        <v>24</v>
      </c>
      <c r="B28">
        <v>50</v>
      </c>
      <c r="C28">
        <v>0.85</v>
      </c>
      <c r="D28">
        <v>22.5</v>
      </c>
      <c r="E28">
        <v>0.7</v>
      </c>
      <c r="F28">
        <v>28.4</v>
      </c>
      <c r="G28">
        <v>0</v>
      </c>
    </row>
    <row r="29" spans="1:7" x14ac:dyDescent="0.75">
      <c r="A29" s="1">
        <v>25</v>
      </c>
      <c r="B29">
        <v>100</v>
      </c>
      <c r="C29">
        <v>0</v>
      </c>
      <c r="D29">
        <v>30.6</v>
      </c>
      <c r="E29">
        <v>0</v>
      </c>
      <c r="F29">
        <v>0</v>
      </c>
      <c r="G29">
        <v>0</v>
      </c>
    </row>
    <row r="30" spans="1:7" x14ac:dyDescent="0.75">
      <c r="A30" s="1">
        <v>26</v>
      </c>
      <c r="B30">
        <v>100</v>
      </c>
      <c r="C30">
        <v>0.2</v>
      </c>
      <c r="D30">
        <v>7.84</v>
      </c>
      <c r="E30">
        <v>0.1</v>
      </c>
      <c r="F30">
        <v>0</v>
      </c>
      <c r="G30">
        <v>0</v>
      </c>
    </row>
    <row r="31" spans="1:7" x14ac:dyDescent="0.75">
      <c r="A31" s="1">
        <v>27</v>
      </c>
      <c r="B31">
        <v>100</v>
      </c>
      <c r="C31">
        <v>0.45</v>
      </c>
      <c r="D31">
        <v>8</v>
      </c>
      <c r="E31">
        <v>0.1</v>
      </c>
      <c r="F31">
        <v>0</v>
      </c>
      <c r="G31">
        <v>0</v>
      </c>
    </row>
    <row r="32" spans="1:7" x14ac:dyDescent="0.75">
      <c r="A32" s="1">
        <v>28</v>
      </c>
      <c r="B32">
        <v>100</v>
      </c>
      <c r="C32">
        <v>0.65</v>
      </c>
      <c r="D32">
        <v>13.7</v>
      </c>
      <c r="E32">
        <v>0</v>
      </c>
      <c r="F32">
        <v>0</v>
      </c>
      <c r="G32">
        <v>0</v>
      </c>
    </row>
    <row r="33" spans="1:7" x14ac:dyDescent="0.75">
      <c r="A33" s="1">
        <v>29</v>
      </c>
      <c r="B33">
        <v>100</v>
      </c>
      <c r="C33">
        <v>0.85</v>
      </c>
      <c r="D33">
        <v>21.5</v>
      </c>
      <c r="E33">
        <v>2.4</v>
      </c>
      <c r="F33">
        <v>0</v>
      </c>
      <c r="G33">
        <v>0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0.2</v>
      </c>
      <c r="E40">
        <v>0</v>
      </c>
      <c r="F40">
        <v>0</v>
      </c>
      <c r="G40">
        <v>100</v>
      </c>
    </row>
    <row r="41" spans="1:7" x14ac:dyDescent="0.75">
      <c r="A41" s="1">
        <v>1</v>
      </c>
      <c r="B41">
        <v>0</v>
      </c>
      <c r="C41">
        <v>0.2</v>
      </c>
      <c r="D41">
        <v>0.2</v>
      </c>
      <c r="E41">
        <v>0</v>
      </c>
      <c r="F41">
        <v>2.5</v>
      </c>
      <c r="G41">
        <v>100</v>
      </c>
    </row>
    <row r="42" spans="1:7" x14ac:dyDescent="0.75">
      <c r="A42" s="1">
        <v>2</v>
      </c>
      <c r="B42">
        <v>0</v>
      </c>
      <c r="C42">
        <v>0.45</v>
      </c>
      <c r="D42">
        <v>0.3</v>
      </c>
      <c r="E42">
        <v>0</v>
      </c>
      <c r="F42">
        <v>3.3</v>
      </c>
      <c r="G42">
        <v>100</v>
      </c>
    </row>
    <row r="43" spans="1:7" x14ac:dyDescent="0.75">
      <c r="A43" s="1">
        <v>3</v>
      </c>
      <c r="B43">
        <v>0</v>
      </c>
      <c r="C43">
        <v>0.65</v>
      </c>
      <c r="D43">
        <v>0.2</v>
      </c>
      <c r="E43">
        <v>0</v>
      </c>
      <c r="F43">
        <v>6.6</v>
      </c>
      <c r="G43">
        <v>100</v>
      </c>
    </row>
    <row r="44" spans="1:7" x14ac:dyDescent="0.75">
      <c r="A44" s="1">
        <v>4</v>
      </c>
      <c r="B44">
        <v>0</v>
      </c>
      <c r="C44">
        <v>0.85</v>
      </c>
      <c r="D44">
        <v>0.7</v>
      </c>
      <c r="E44">
        <v>0</v>
      </c>
      <c r="F44">
        <v>13.1</v>
      </c>
      <c r="G44">
        <v>100</v>
      </c>
    </row>
    <row r="45" spans="1:7" x14ac:dyDescent="0.75">
      <c r="A45" s="1">
        <v>5</v>
      </c>
      <c r="B45">
        <v>5</v>
      </c>
      <c r="C45">
        <v>0</v>
      </c>
      <c r="D45">
        <v>33.020000000000003</v>
      </c>
      <c r="E45">
        <v>0</v>
      </c>
      <c r="F45">
        <v>10.7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33</v>
      </c>
      <c r="E46">
        <v>0</v>
      </c>
      <c r="F46">
        <v>17.5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32.200000000000003</v>
      </c>
      <c r="E47">
        <v>0</v>
      </c>
      <c r="F47">
        <v>18.3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35.200000000000003</v>
      </c>
      <c r="E48">
        <v>0</v>
      </c>
      <c r="F48">
        <v>21.2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32.700000000000003</v>
      </c>
      <c r="E49">
        <v>0</v>
      </c>
      <c r="F49">
        <v>24.8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</v>
      </c>
      <c r="E50">
        <v>0</v>
      </c>
      <c r="F50">
        <v>29.5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0.3</v>
      </c>
      <c r="E51">
        <v>0</v>
      </c>
      <c r="F51">
        <v>30.1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0.3</v>
      </c>
      <c r="E52">
        <v>0</v>
      </c>
      <c r="F52">
        <v>29.6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</v>
      </c>
      <c r="E53">
        <v>0</v>
      </c>
      <c r="F53">
        <v>29.3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0.3</v>
      </c>
      <c r="E54">
        <v>0</v>
      </c>
      <c r="F54">
        <v>28.6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</v>
      </c>
      <c r="E55">
        <v>0</v>
      </c>
      <c r="F55">
        <v>29.6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1.5</v>
      </c>
      <c r="E56">
        <v>0</v>
      </c>
      <c r="F56">
        <v>24.9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1.4</v>
      </c>
      <c r="E57">
        <v>0</v>
      </c>
      <c r="F57">
        <v>27.1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2.2000000000000002</v>
      </c>
      <c r="E58">
        <v>0</v>
      </c>
      <c r="F58">
        <v>23.4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4.7</v>
      </c>
      <c r="E59">
        <v>0</v>
      </c>
      <c r="F59">
        <v>25.7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</v>
      </c>
      <c r="E60">
        <v>0</v>
      </c>
      <c r="F60">
        <v>40.299999999999997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0.4</v>
      </c>
      <c r="E61">
        <v>0</v>
      </c>
      <c r="F61">
        <v>31.3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0.2</v>
      </c>
      <c r="E62">
        <v>0</v>
      </c>
      <c r="F62">
        <v>30.5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0.1</v>
      </c>
      <c r="E63">
        <v>0</v>
      </c>
      <c r="F63">
        <v>32.9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0.3</v>
      </c>
      <c r="E64">
        <v>0</v>
      </c>
      <c r="F64">
        <v>27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0.2</v>
      </c>
    </row>
    <row r="66" spans="1:7" x14ac:dyDescent="0.75">
      <c r="A66" s="1">
        <v>26</v>
      </c>
      <c r="B66">
        <v>100</v>
      </c>
      <c r="C66">
        <v>0.2</v>
      </c>
      <c r="D66">
        <v>0.2</v>
      </c>
      <c r="E66">
        <v>0</v>
      </c>
      <c r="F66">
        <v>0</v>
      </c>
      <c r="G66">
        <v>0</v>
      </c>
    </row>
    <row r="67" spans="1:7" x14ac:dyDescent="0.7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75">
      <c r="A68" s="1">
        <v>28</v>
      </c>
      <c r="B68">
        <v>100</v>
      </c>
      <c r="C68">
        <v>0.65</v>
      </c>
      <c r="D68">
        <v>0.1</v>
      </c>
      <c r="E68">
        <v>0</v>
      </c>
      <c r="F68">
        <v>0</v>
      </c>
      <c r="G68">
        <v>0</v>
      </c>
    </row>
    <row r="69" spans="1:7" x14ac:dyDescent="0.75">
      <c r="A69" s="1">
        <v>29</v>
      </c>
      <c r="B69">
        <v>100</v>
      </c>
      <c r="C69">
        <v>0.85</v>
      </c>
      <c r="D69">
        <v>0.3</v>
      </c>
      <c r="E69">
        <v>0</v>
      </c>
      <c r="F69">
        <v>0</v>
      </c>
      <c r="G69">
        <v>0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0.5</v>
      </c>
      <c r="E76">
        <v>0</v>
      </c>
      <c r="F76">
        <v>15.7</v>
      </c>
      <c r="G76">
        <v>100</v>
      </c>
    </row>
    <row r="77" spans="1:7" x14ac:dyDescent="0.75">
      <c r="A77" s="1">
        <v>1</v>
      </c>
      <c r="B77">
        <v>0</v>
      </c>
      <c r="C77">
        <v>0.2</v>
      </c>
      <c r="D77">
        <v>1.59</v>
      </c>
      <c r="E77">
        <v>0</v>
      </c>
      <c r="F77">
        <v>14.5</v>
      </c>
      <c r="G77">
        <v>100</v>
      </c>
    </row>
    <row r="78" spans="1:7" x14ac:dyDescent="0.75">
      <c r="A78" s="1">
        <v>2</v>
      </c>
      <c r="B78">
        <v>0</v>
      </c>
      <c r="C78">
        <v>0.45</v>
      </c>
      <c r="D78">
        <v>1.8</v>
      </c>
      <c r="E78">
        <v>0</v>
      </c>
      <c r="F78">
        <v>18.5</v>
      </c>
      <c r="G78">
        <v>100</v>
      </c>
    </row>
    <row r="79" spans="1:7" x14ac:dyDescent="0.75">
      <c r="A79" s="1">
        <v>3</v>
      </c>
      <c r="B79">
        <v>0</v>
      </c>
      <c r="C79">
        <v>0.65</v>
      </c>
      <c r="D79">
        <v>1.6</v>
      </c>
      <c r="E79">
        <v>0</v>
      </c>
      <c r="F79">
        <v>18.3</v>
      </c>
      <c r="G79">
        <v>100</v>
      </c>
    </row>
    <row r="80" spans="1:7" x14ac:dyDescent="0.75">
      <c r="A80" s="1">
        <v>4</v>
      </c>
      <c r="B80">
        <v>0</v>
      </c>
      <c r="C80">
        <v>0.85</v>
      </c>
      <c r="D80">
        <v>1.2</v>
      </c>
      <c r="E80">
        <v>0</v>
      </c>
      <c r="F80">
        <v>24.8</v>
      </c>
      <c r="G80">
        <v>100</v>
      </c>
    </row>
    <row r="81" spans="1:7" x14ac:dyDescent="0.75">
      <c r="A81" s="1">
        <v>5</v>
      </c>
      <c r="B81">
        <v>5</v>
      </c>
      <c r="C81">
        <v>0</v>
      </c>
      <c r="D81">
        <v>0.3</v>
      </c>
      <c r="E81">
        <v>0</v>
      </c>
      <c r="F81">
        <v>27.9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0.2</v>
      </c>
      <c r="E82">
        <v>0</v>
      </c>
      <c r="F82">
        <v>29.6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0</v>
      </c>
      <c r="E83">
        <v>0</v>
      </c>
      <c r="F83">
        <v>28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0.1</v>
      </c>
      <c r="E84">
        <v>0</v>
      </c>
      <c r="F84">
        <v>30.1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0.2</v>
      </c>
      <c r="E85">
        <v>0</v>
      </c>
      <c r="F85">
        <v>27.6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1.4</v>
      </c>
      <c r="E86">
        <v>0</v>
      </c>
      <c r="F86">
        <v>27.9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0.5</v>
      </c>
      <c r="E87">
        <v>0</v>
      </c>
      <c r="F87">
        <v>29.3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0.5</v>
      </c>
      <c r="E88">
        <v>0</v>
      </c>
      <c r="F88">
        <v>28.2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0.3</v>
      </c>
      <c r="E89">
        <v>0</v>
      </c>
      <c r="F89">
        <v>24.3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0.7</v>
      </c>
      <c r="E90">
        <v>0</v>
      </c>
      <c r="F90">
        <v>30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1.4</v>
      </c>
      <c r="E91">
        <v>0</v>
      </c>
      <c r="F91">
        <v>27.2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0.2</v>
      </c>
      <c r="E92">
        <v>0</v>
      </c>
      <c r="F92">
        <v>28.5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0.61</v>
      </c>
      <c r="E93">
        <v>0</v>
      </c>
      <c r="F93">
        <v>29.3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0.4</v>
      </c>
      <c r="E94">
        <v>0</v>
      </c>
      <c r="F94">
        <v>29.3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0.1</v>
      </c>
      <c r="E95">
        <v>0</v>
      </c>
      <c r="F95">
        <v>30.4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0.3</v>
      </c>
      <c r="E96">
        <v>0</v>
      </c>
      <c r="F96">
        <v>32.299999999999997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0</v>
      </c>
      <c r="E97">
        <v>0</v>
      </c>
      <c r="F97">
        <v>31.3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32.9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0</v>
      </c>
      <c r="E99">
        <v>0</v>
      </c>
      <c r="F99">
        <v>32.4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23.4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1.2</v>
      </c>
      <c r="E101">
        <v>0</v>
      </c>
      <c r="F101">
        <v>0</v>
      </c>
      <c r="G101">
        <v>0.1</v>
      </c>
    </row>
    <row r="102" spans="1:7" x14ac:dyDescent="0.7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0.2</v>
      </c>
      <c r="E103">
        <v>0</v>
      </c>
      <c r="F103">
        <v>0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0.31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0.2</v>
      </c>
      <c r="E105">
        <v>0</v>
      </c>
      <c r="F105">
        <v>0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96.7</v>
      </c>
      <c r="E117">
        <v>94.5</v>
      </c>
      <c r="F117">
        <v>49.7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99.6</v>
      </c>
      <c r="E118">
        <v>85.9</v>
      </c>
      <c r="F118">
        <v>50.2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99.4</v>
      </c>
      <c r="E119">
        <v>82.8</v>
      </c>
      <c r="F119">
        <v>51.2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99.5</v>
      </c>
      <c r="E120">
        <v>78.8</v>
      </c>
      <c r="F120">
        <v>47.5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99.8</v>
      </c>
      <c r="E121">
        <v>70.400000000000006</v>
      </c>
      <c r="F121">
        <v>48.8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8</v>
      </c>
      <c r="E122">
        <v>4</v>
      </c>
      <c r="F122">
        <v>44.8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18.7</v>
      </c>
      <c r="E123">
        <v>6.1</v>
      </c>
      <c r="F123">
        <v>46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18.34</v>
      </c>
      <c r="E124">
        <v>8</v>
      </c>
      <c r="F124">
        <v>48.8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24.5</v>
      </c>
      <c r="E125">
        <v>9.4</v>
      </c>
      <c r="F125">
        <v>47.7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32.299999999999997</v>
      </c>
      <c r="E126">
        <v>8.9</v>
      </c>
      <c r="F126">
        <v>51.5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0.5</v>
      </c>
      <c r="E127">
        <v>0</v>
      </c>
      <c r="F127">
        <v>50.2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1.8</v>
      </c>
      <c r="E128">
        <v>0</v>
      </c>
      <c r="F128">
        <v>45.3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1.4</v>
      </c>
      <c r="E129">
        <v>0</v>
      </c>
      <c r="F129">
        <v>46.3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2.2000000000000002</v>
      </c>
      <c r="E130">
        <v>0</v>
      </c>
      <c r="F130">
        <v>48.1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7.69</v>
      </c>
      <c r="E131">
        <v>0</v>
      </c>
      <c r="F131">
        <v>49.9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0.4</v>
      </c>
      <c r="E132">
        <v>0</v>
      </c>
      <c r="F132">
        <v>52.3</v>
      </c>
      <c r="G132">
        <v>0</v>
      </c>
    </row>
    <row r="133" spans="1:7" x14ac:dyDescent="0.75">
      <c r="A133" s="1">
        <v>21</v>
      </c>
      <c r="B133">
        <v>50</v>
      </c>
      <c r="C133">
        <v>0.2</v>
      </c>
      <c r="D133">
        <v>1.3</v>
      </c>
      <c r="E133">
        <v>0</v>
      </c>
      <c r="F133">
        <v>48.5</v>
      </c>
      <c r="G133">
        <v>0</v>
      </c>
    </row>
    <row r="134" spans="1:7" x14ac:dyDescent="0.75">
      <c r="A134" s="1">
        <v>22</v>
      </c>
      <c r="B134">
        <v>50</v>
      </c>
      <c r="C134">
        <v>0.45</v>
      </c>
      <c r="D134">
        <v>1.8</v>
      </c>
      <c r="E134">
        <v>0</v>
      </c>
      <c r="F134">
        <v>43.9</v>
      </c>
      <c r="G134">
        <v>0</v>
      </c>
    </row>
    <row r="135" spans="1:7" x14ac:dyDescent="0.75">
      <c r="A135" s="1">
        <v>23</v>
      </c>
      <c r="B135">
        <v>50</v>
      </c>
      <c r="C135">
        <v>0.65</v>
      </c>
      <c r="D135">
        <v>2.8</v>
      </c>
      <c r="E135">
        <v>0</v>
      </c>
      <c r="F135">
        <v>41.4</v>
      </c>
      <c r="G135">
        <v>0</v>
      </c>
    </row>
    <row r="136" spans="1:7" x14ac:dyDescent="0.75">
      <c r="A136" s="1">
        <v>24</v>
      </c>
      <c r="B136">
        <v>50</v>
      </c>
      <c r="C136">
        <v>0.85</v>
      </c>
      <c r="D136">
        <v>10.7</v>
      </c>
      <c r="E136">
        <v>0</v>
      </c>
      <c r="F136">
        <v>33.299999999999997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0.3</v>
      </c>
      <c r="E137">
        <v>0</v>
      </c>
      <c r="F137">
        <v>0</v>
      </c>
      <c r="G137">
        <v>0.6</v>
      </c>
    </row>
    <row r="138" spans="1:7" x14ac:dyDescent="0.75">
      <c r="A138" s="1">
        <v>26</v>
      </c>
      <c r="B138">
        <v>100</v>
      </c>
      <c r="C138">
        <v>0.2</v>
      </c>
      <c r="D138">
        <v>5.6</v>
      </c>
      <c r="E138">
        <v>0</v>
      </c>
      <c r="F138">
        <v>0</v>
      </c>
      <c r="G138">
        <v>0.1</v>
      </c>
    </row>
    <row r="139" spans="1:7" x14ac:dyDescent="0.75">
      <c r="A139" s="1">
        <v>27</v>
      </c>
      <c r="B139">
        <v>100</v>
      </c>
      <c r="C139">
        <v>0.45</v>
      </c>
      <c r="D139">
        <v>8.5</v>
      </c>
      <c r="E139">
        <v>0.1</v>
      </c>
      <c r="F139">
        <v>0</v>
      </c>
      <c r="G139">
        <v>0.1</v>
      </c>
    </row>
    <row r="140" spans="1:7" x14ac:dyDescent="0.75">
      <c r="A140" s="1">
        <v>28</v>
      </c>
      <c r="B140">
        <v>100</v>
      </c>
      <c r="C140">
        <v>0.65</v>
      </c>
      <c r="D140">
        <v>15.2</v>
      </c>
      <c r="E140">
        <v>0</v>
      </c>
      <c r="F140">
        <v>0</v>
      </c>
      <c r="G140">
        <v>0</v>
      </c>
    </row>
    <row r="141" spans="1:7" x14ac:dyDescent="0.75">
      <c r="A141" s="1">
        <v>29</v>
      </c>
      <c r="B141">
        <v>100</v>
      </c>
      <c r="C141">
        <v>0.85</v>
      </c>
      <c r="D141">
        <v>36</v>
      </c>
      <c r="E141">
        <v>0</v>
      </c>
      <c r="F141">
        <v>0</v>
      </c>
      <c r="G141">
        <v>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65.8</v>
      </c>
      <c r="E148">
        <v>0</v>
      </c>
      <c r="F148">
        <v>0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69.5</v>
      </c>
      <c r="E149">
        <v>0</v>
      </c>
      <c r="F149">
        <v>1.2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71.099999999999994</v>
      </c>
      <c r="E150">
        <v>0</v>
      </c>
      <c r="F150">
        <v>1.9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73.8</v>
      </c>
      <c r="E151">
        <v>0</v>
      </c>
      <c r="F151">
        <v>4.9000000000000004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74.8</v>
      </c>
      <c r="E152">
        <v>0</v>
      </c>
      <c r="F152">
        <v>10.6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26.1</v>
      </c>
      <c r="E153">
        <v>0</v>
      </c>
      <c r="F153">
        <v>10.3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43.9</v>
      </c>
      <c r="E154">
        <v>0</v>
      </c>
      <c r="F154">
        <v>17.399999999999999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48.9</v>
      </c>
      <c r="E155">
        <v>0</v>
      </c>
      <c r="F155">
        <v>19.600000000000001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52.5</v>
      </c>
      <c r="E156">
        <v>0</v>
      </c>
      <c r="F156">
        <v>21.8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57.8</v>
      </c>
      <c r="E157">
        <v>0</v>
      </c>
      <c r="F157">
        <v>23.3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64.7</v>
      </c>
      <c r="E158">
        <v>0</v>
      </c>
      <c r="F158">
        <v>26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63.5</v>
      </c>
      <c r="E159">
        <v>0</v>
      </c>
      <c r="F159">
        <v>26.9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64</v>
      </c>
      <c r="E160">
        <v>0</v>
      </c>
      <c r="F160">
        <v>36.299999999999997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66.599999999999994</v>
      </c>
      <c r="E161">
        <v>0</v>
      </c>
      <c r="F161">
        <v>39.799999999999997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65.7</v>
      </c>
      <c r="E162">
        <v>0</v>
      </c>
      <c r="F162">
        <v>41.6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16.399999999999999</v>
      </c>
      <c r="E163">
        <v>0</v>
      </c>
      <c r="F163">
        <v>23.5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38.6</v>
      </c>
      <c r="E164">
        <v>0</v>
      </c>
      <c r="F164">
        <v>23.3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45.5</v>
      </c>
      <c r="E165">
        <v>0</v>
      </c>
      <c r="F165">
        <v>4.0999999999999996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50.5</v>
      </c>
      <c r="E166">
        <v>0</v>
      </c>
      <c r="F166">
        <v>38.200000000000003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55.8</v>
      </c>
      <c r="E167">
        <v>0</v>
      </c>
      <c r="F167">
        <v>35.1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18.7</v>
      </c>
      <c r="E168">
        <v>0</v>
      </c>
      <c r="F168">
        <v>31.7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18.899999999999999</v>
      </c>
      <c r="E169">
        <v>0</v>
      </c>
      <c r="F169">
        <v>43.6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27.2</v>
      </c>
      <c r="E170">
        <v>0</v>
      </c>
      <c r="F170">
        <v>49.5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36.200000000000003</v>
      </c>
      <c r="E171">
        <v>0</v>
      </c>
      <c r="F171">
        <v>45.9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48.2</v>
      </c>
      <c r="E172">
        <v>0</v>
      </c>
      <c r="F172">
        <v>39.700000000000003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3.7</v>
      </c>
      <c r="E173">
        <v>0</v>
      </c>
      <c r="F173">
        <v>0</v>
      </c>
      <c r="G173">
        <v>0.3</v>
      </c>
    </row>
    <row r="174" spans="1:7" x14ac:dyDescent="0.75">
      <c r="A174" s="1">
        <v>26</v>
      </c>
      <c r="B174">
        <v>100</v>
      </c>
      <c r="C174">
        <v>0.2</v>
      </c>
      <c r="D174">
        <v>28.2</v>
      </c>
      <c r="E174">
        <v>0</v>
      </c>
      <c r="F174">
        <v>0</v>
      </c>
      <c r="G174">
        <v>0</v>
      </c>
    </row>
    <row r="175" spans="1:7" x14ac:dyDescent="0.75">
      <c r="A175" s="1">
        <v>27</v>
      </c>
      <c r="B175">
        <v>100</v>
      </c>
      <c r="C175">
        <v>0.45</v>
      </c>
      <c r="D175">
        <v>32.1</v>
      </c>
      <c r="E175">
        <v>0</v>
      </c>
      <c r="F175">
        <v>0</v>
      </c>
      <c r="G175">
        <v>0</v>
      </c>
    </row>
    <row r="176" spans="1:7" x14ac:dyDescent="0.75">
      <c r="A176" s="1">
        <v>28</v>
      </c>
      <c r="B176">
        <v>100</v>
      </c>
      <c r="C176">
        <v>0.65</v>
      </c>
      <c r="D176">
        <v>42.8</v>
      </c>
      <c r="E176">
        <v>0</v>
      </c>
      <c r="F176">
        <v>0</v>
      </c>
      <c r="G176">
        <v>0</v>
      </c>
    </row>
    <row r="177" spans="1:7" x14ac:dyDescent="0.75">
      <c r="A177" s="1">
        <v>29</v>
      </c>
      <c r="B177">
        <v>100</v>
      </c>
      <c r="C177">
        <v>0.85</v>
      </c>
      <c r="D177">
        <v>53.6</v>
      </c>
      <c r="E177">
        <v>0</v>
      </c>
      <c r="F177">
        <v>0</v>
      </c>
      <c r="G177">
        <v>0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30.5</v>
      </c>
      <c r="E184">
        <v>0</v>
      </c>
      <c r="F184">
        <v>0.4</v>
      </c>
      <c r="G184">
        <v>100</v>
      </c>
    </row>
    <row r="185" spans="1:7" x14ac:dyDescent="0.75">
      <c r="A185" s="1">
        <v>1</v>
      </c>
      <c r="B185">
        <v>0</v>
      </c>
      <c r="C185">
        <v>0.2</v>
      </c>
      <c r="D185">
        <v>30.2</v>
      </c>
      <c r="E185">
        <v>0</v>
      </c>
      <c r="F185">
        <v>2.2999999999999998</v>
      </c>
      <c r="G185">
        <v>100</v>
      </c>
    </row>
    <row r="186" spans="1:7" x14ac:dyDescent="0.75">
      <c r="A186" s="1">
        <v>2</v>
      </c>
      <c r="B186">
        <v>0</v>
      </c>
      <c r="C186">
        <v>0.45</v>
      </c>
      <c r="D186">
        <v>25.65</v>
      </c>
      <c r="E186">
        <v>0</v>
      </c>
      <c r="F186">
        <v>5.5</v>
      </c>
      <c r="G186">
        <v>100</v>
      </c>
    </row>
    <row r="187" spans="1:7" x14ac:dyDescent="0.75">
      <c r="A187" s="1">
        <v>3</v>
      </c>
      <c r="B187">
        <v>0</v>
      </c>
      <c r="C187">
        <v>0.65</v>
      </c>
      <c r="D187">
        <v>27</v>
      </c>
      <c r="E187">
        <v>0</v>
      </c>
      <c r="F187">
        <v>5.4</v>
      </c>
      <c r="G187">
        <v>100</v>
      </c>
    </row>
    <row r="188" spans="1:7" x14ac:dyDescent="0.75">
      <c r="A188" s="1">
        <v>4</v>
      </c>
      <c r="B188">
        <v>0</v>
      </c>
      <c r="C188">
        <v>0.85</v>
      </c>
      <c r="D188">
        <v>30</v>
      </c>
      <c r="E188">
        <v>0</v>
      </c>
      <c r="F188">
        <v>7.8</v>
      </c>
      <c r="G188">
        <v>100</v>
      </c>
    </row>
    <row r="189" spans="1:7" x14ac:dyDescent="0.75">
      <c r="A189" s="1">
        <v>5</v>
      </c>
      <c r="B189">
        <v>5</v>
      </c>
      <c r="C189">
        <v>0</v>
      </c>
      <c r="D189">
        <v>6.9</v>
      </c>
      <c r="E189">
        <v>0.5</v>
      </c>
      <c r="F189">
        <v>2.4</v>
      </c>
      <c r="G189">
        <v>24.8</v>
      </c>
    </row>
    <row r="190" spans="1:7" x14ac:dyDescent="0.75">
      <c r="A190" s="1">
        <v>6</v>
      </c>
      <c r="B190">
        <v>5</v>
      </c>
      <c r="C190">
        <v>0.2</v>
      </c>
      <c r="D190">
        <v>8.1</v>
      </c>
      <c r="E190">
        <v>14.1</v>
      </c>
      <c r="F190">
        <v>5.4</v>
      </c>
      <c r="G190">
        <v>38.6</v>
      </c>
    </row>
    <row r="191" spans="1:7" x14ac:dyDescent="0.75">
      <c r="A191" s="1">
        <v>7</v>
      </c>
      <c r="B191">
        <v>5</v>
      </c>
      <c r="C191">
        <v>0.45</v>
      </c>
      <c r="D191">
        <v>10.7</v>
      </c>
      <c r="E191">
        <v>22.8</v>
      </c>
      <c r="F191">
        <v>7.8</v>
      </c>
      <c r="G191">
        <v>43.8</v>
      </c>
    </row>
    <row r="192" spans="1:7" x14ac:dyDescent="0.75">
      <c r="A192" s="1">
        <v>8</v>
      </c>
      <c r="B192">
        <v>5</v>
      </c>
      <c r="C192">
        <v>0.65</v>
      </c>
      <c r="D192">
        <v>14.3</v>
      </c>
      <c r="E192">
        <v>37.700000000000003</v>
      </c>
      <c r="F192">
        <v>8.5</v>
      </c>
      <c r="G192">
        <v>52.4</v>
      </c>
    </row>
    <row r="193" spans="1:7" x14ac:dyDescent="0.75">
      <c r="A193" s="1">
        <v>9</v>
      </c>
      <c r="B193">
        <v>5</v>
      </c>
      <c r="C193">
        <v>0.85</v>
      </c>
      <c r="D193">
        <v>16.7</v>
      </c>
      <c r="E193">
        <v>54.5</v>
      </c>
      <c r="F193">
        <v>12.4</v>
      </c>
      <c r="G193">
        <v>62.5</v>
      </c>
    </row>
    <row r="194" spans="1:7" x14ac:dyDescent="0.75">
      <c r="A194" s="1">
        <v>10</v>
      </c>
      <c r="B194">
        <v>10</v>
      </c>
      <c r="C194">
        <v>0</v>
      </c>
      <c r="D194">
        <v>3.9</v>
      </c>
      <c r="E194">
        <v>0</v>
      </c>
      <c r="F194">
        <v>0.5</v>
      </c>
      <c r="G194">
        <v>20.3</v>
      </c>
    </row>
    <row r="195" spans="1:7" x14ac:dyDescent="0.75">
      <c r="A195" s="1">
        <v>11</v>
      </c>
      <c r="B195">
        <v>10</v>
      </c>
      <c r="C195">
        <v>0.2</v>
      </c>
      <c r="D195">
        <v>10.199999999999999</v>
      </c>
      <c r="E195">
        <v>13</v>
      </c>
      <c r="F195">
        <v>0.3</v>
      </c>
      <c r="G195">
        <v>44.4</v>
      </c>
    </row>
    <row r="196" spans="1:7" x14ac:dyDescent="0.75">
      <c r="A196" s="1">
        <v>12</v>
      </c>
      <c r="B196">
        <v>10</v>
      </c>
      <c r="C196">
        <v>0.45</v>
      </c>
      <c r="D196">
        <v>9.35</v>
      </c>
      <c r="E196">
        <v>22</v>
      </c>
      <c r="F196">
        <v>0.4</v>
      </c>
      <c r="G196">
        <v>50.5</v>
      </c>
    </row>
    <row r="197" spans="1:7" x14ac:dyDescent="0.75">
      <c r="A197" s="1">
        <v>13</v>
      </c>
      <c r="B197">
        <v>10</v>
      </c>
      <c r="C197">
        <v>0.65</v>
      </c>
      <c r="D197">
        <v>12.3</v>
      </c>
      <c r="E197">
        <v>33.299999999999997</v>
      </c>
      <c r="F197">
        <v>1.5</v>
      </c>
      <c r="G197">
        <v>62</v>
      </c>
    </row>
    <row r="198" spans="1:7" x14ac:dyDescent="0.75">
      <c r="A198" s="1">
        <v>14</v>
      </c>
      <c r="B198">
        <v>10</v>
      </c>
      <c r="C198">
        <v>0.85</v>
      </c>
      <c r="D198">
        <v>18.899999999999999</v>
      </c>
      <c r="E198">
        <v>50.7</v>
      </c>
      <c r="F198">
        <v>9.8000000000000007</v>
      </c>
      <c r="G198">
        <v>70.2</v>
      </c>
    </row>
    <row r="199" spans="1:7" x14ac:dyDescent="0.75">
      <c r="A199" s="1">
        <v>15</v>
      </c>
      <c r="B199">
        <v>20</v>
      </c>
      <c r="C199">
        <v>0</v>
      </c>
      <c r="D199">
        <v>5.8</v>
      </c>
      <c r="E199">
        <v>0</v>
      </c>
      <c r="F199">
        <v>21.6</v>
      </c>
      <c r="G199">
        <v>26.1</v>
      </c>
    </row>
    <row r="200" spans="1:7" x14ac:dyDescent="0.75">
      <c r="A200" s="1">
        <v>16</v>
      </c>
      <c r="B200">
        <v>20</v>
      </c>
      <c r="C200">
        <v>0.2</v>
      </c>
      <c r="D200">
        <v>5</v>
      </c>
      <c r="E200">
        <v>14.1</v>
      </c>
      <c r="F200">
        <v>23.1</v>
      </c>
      <c r="G200">
        <v>54</v>
      </c>
    </row>
    <row r="201" spans="1:7" x14ac:dyDescent="0.75">
      <c r="A201" s="1">
        <v>17</v>
      </c>
      <c r="B201">
        <v>20</v>
      </c>
      <c r="C201">
        <v>0.45</v>
      </c>
      <c r="D201">
        <v>7.6</v>
      </c>
      <c r="E201">
        <v>21.8</v>
      </c>
      <c r="F201">
        <v>20.9</v>
      </c>
      <c r="G201">
        <v>60.6</v>
      </c>
    </row>
    <row r="202" spans="1:7" x14ac:dyDescent="0.75">
      <c r="A202" s="1">
        <v>18</v>
      </c>
      <c r="B202">
        <v>20</v>
      </c>
      <c r="C202">
        <v>0.65</v>
      </c>
      <c r="D202">
        <v>11.9</v>
      </c>
      <c r="E202">
        <v>34.6</v>
      </c>
      <c r="F202">
        <v>24.1</v>
      </c>
      <c r="G202">
        <v>69.099999999999994</v>
      </c>
    </row>
    <row r="203" spans="1:7" x14ac:dyDescent="0.75">
      <c r="A203" s="1">
        <v>19</v>
      </c>
      <c r="B203">
        <v>20</v>
      </c>
      <c r="C203">
        <v>0.85</v>
      </c>
      <c r="D203">
        <v>20.3</v>
      </c>
      <c r="E203">
        <v>51.6</v>
      </c>
      <c r="F203">
        <v>29</v>
      </c>
      <c r="G203">
        <v>80.5</v>
      </c>
    </row>
    <row r="204" spans="1:7" x14ac:dyDescent="0.75">
      <c r="A204" s="1">
        <v>20</v>
      </c>
      <c r="B204">
        <v>50</v>
      </c>
      <c r="C204">
        <v>0</v>
      </c>
      <c r="D204">
        <v>5.0999999999999996</v>
      </c>
      <c r="E204">
        <v>0.1</v>
      </c>
      <c r="F204">
        <v>9.1999999999999993</v>
      </c>
      <c r="G204">
        <v>21</v>
      </c>
    </row>
    <row r="205" spans="1:7" x14ac:dyDescent="0.75">
      <c r="A205" s="1">
        <v>21</v>
      </c>
      <c r="B205">
        <v>50</v>
      </c>
      <c r="C205">
        <v>0.2</v>
      </c>
      <c r="D205">
        <v>6</v>
      </c>
      <c r="E205">
        <v>15.7</v>
      </c>
      <c r="F205">
        <v>7.9</v>
      </c>
      <c r="G205">
        <v>36.700000000000003</v>
      </c>
    </row>
    <row r="206" spans="1:7" x14ac:dyDescent="0.75">
      <c r="A206" s="1">
        <v>22</v>
      </c>
      <c r="B206">
        <v>50</v>
      </c>
      <c r="C206">
        <v>0.45</v>
      </c>
      <c r="D206">
        <v>6.1</v>
      </c>
      <c r="E206">
        <v>22.2</v>
      </c>
      <c r="F206">
        <v>8.9</v>
      </c>
      <c r="G206">
        <v>47.5</v>
      </c>
    </row>
    <row r="207" spans="1:7" x14ac:dyDescent="0.75">
      <c r="A207" s="1">
        <v>23</v>
      </c>
      <c r="B207">
        <v>50</v>
      </c>
      <c r="C207">
        <v>0.65</v>
      </c>
      <c r="D207">
        <v>10.6</v>
      </c>
      <c r="E207">
        <v>33.799999999999997</v>
      </c>
      <c r="F207">
        <v>12.3</v>
      </c>
      <c r="G207">
        <v>56.1</v>
      </c>
    </row>
    <row r="208" spans="1:7" x14ac:dyDescent="0.75">
      <c r="A208" s="1">
        <v>24</v>
      </c>
      <c r="B208">
        <v>50</v>
      </c>
      <c r="C208">
        <v>0.85</v>
      </c>
      <c r="D208">
        <v>21.7</v>
      </c>
      <c r="E208">
        <v>51.7</v>
      </c>
      <c r="F208">
        <v>23</v>
      </c>
      <c r="G208">
        <v>73.7</v>
      </c>
    </row>
    <row r="209" spans="1:7" x14ac:dyDescent="0.75">
      <c r="A209" s="1">
        <v>25</v>
      </c>
      <c r="B209">
        <v>100</v>
      </c>
      <c r="C209">
        <v>0</v>
      </c>
      <c r="D209">
        <v>4.3</v>
      </c>
      <c r="E209">
        <v>0</v>
      </c>
      <c r="F209">
        <v>3.1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6.9</v>
      </c>
      <c r="E210">
        <v>13.9</v>
      </c>
      <c r="F210">
        <v>12.6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9.4</v>
      </c>
      <c r="E211">
        <v>22.7</v>
      </c>
      <c r="F211">
        <v>13.8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13.5</v>
      </c>
      <c r="E212">
        <v>33</v>
      </c>
      <c r="F212">
        <v>22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25.1</v>
      </c>
      <c r="E213">
        <v>51.4</v>
      </c>
      <c r="F213">
        <v>38.799999999999997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99.9</v>
      </c>
      <c r="E220">
        <v>100</v>
      </c>
      <c r="F220">
        <v>97.4</v>
      </c>
      <c r="G220">
        <v>100</v>
      </c>
    </row>
    <row r="221" spans="1:7" x14ac:dyDescent="0.75">
      <c r="A221" s="1">
        <v>1</v>
      </c>
      <c r="B221">
        <v>0</v>
      </c>
      <c r="C221">
        <v>0.2</v>
      </c>
      <c r="D221">
        <v>79.27</v>
      </c>
      <c r="E221">
        <v>100</v>
      </c>
      <c r="F221">
        <v>97.2</v>
      </c>
      <c r="G221">
        <v>100</v>
      </c>
    </row>
    <row r="222" spans="1:7" x14ac:dyDescent="0.75">
      <c r="A222" s="1">
        <v>2</v>
      </c>
      <c r="B222">
        <v>0</v>
      </c>
      <c r="C222">
        <v>0.45</v>
      </c>
      <c r="D222">
        <v>73.099999999999994</v>
      </c>
      <c r="E222">
        <v>100</v>
      </c>
      <c r="F222">
        <v>97</v>
      </c>
      <c r="G222">
        <v>100</v>
      </c>
    </row>
    <row r="223" spans="1:7" x14ac:dyDescent="0.75">
      <c r="A223" s="1">
        <v>3</v>
      </c>
      <c r="B223">
        <v>0</v>
      </c>
      <c r="C223">
        <v>0.65</v>
      </c>
      <c r="D223">
        <v>83.3</v>
      </c>
      <c r="E223">
        <v>100</v>
      </c>
      <c r="F223">
        <v>92.7</v>
      </c>
      <c r="G223">
        <v>100</v>
      </c>
    </row>
    <row r="224" spans="1:7" x14ac:dyDescent="0.75">
      <c r="A224" s="1">
        <v>4</v>
      </c>
      <c r="B224">
        <v>0</v>
      </c>
      <c r="C224">
        <v>0.85</v>
      </c>
      <c r="D224">
        <v>99.5</v>
      </c>
      <c r="E224">
        <v>100</v>
      </c>
      <c r="F224">
        <v>89.5</v>
      </c>
      <c r="G224">
        <v>100</v>
      </c>
    </row>
    <row r="225" spans="1:7" x14ac:dyDescent="0.75">
      <c r="A225" s="1">
        <v>5</v>
      </c>
      <c r="B225">
        <v>5</v>
      </c>
      <c r="C225">
        <v>0</v>
      </c>
      <c r="D225">
        <v>99.5</v>
      </c>
      <c r="E225">
        <v>44.2</v>
      </c>
      <c r="F225">
        <v>27.5</v>
      </c>
      <c r="G225">
        <v>99.8</v>
      </c>
    </row>
    <row r="226" spans="1:7" x14ac:dyDescent="0.75">
      <c r="A226" s="1">
        <v>6</v>
      </c>
      <c r="B226">
        <v>5</v>
      </c>
      <c r="C226">
        <v>0.2</v>
      </c>
      <c r="D226">
        <v>96.6</v>
      </c>
      <c r="E226">
        <v>59</v>
      </c>
      <c r="F226">
        <v>28.4</v>
      </c>
      <c r="G226">
        <v>99.8</v>
      </c>
    </row>
    <row r="227" spans="1:7" x14ac:dyDescent="0.75">
      <c r="A227" s="1">
        <v>7</v>
      </c>
      <c r="B227">
        <v>5</v>
      </c>
      <c r="C227">
        <v>0.45</v>
      </c>
      <c r="D227">
        <v>99.2</v>
      </c>
      <c r="E227">
        <v>64.599999999999994</v>
      </c>
      <c r="F227">
        <v>30.9</v>
      </c>
      <c r="G227">
        <v>100</v>
      </c>
    </row>
    <row r="228" spans="1:7" x14ac:dyDescent="0.75">
      <c r="A228" s="1">
        <v>8</v>
      </c>
      <c r="B228">
        <v>5</v>
      </c>
      <c r="C228">
        <v>0.65</v>
      </c>
      <c r="D228">
        <v>99.6</v>
      </c>
      <c r="E228">
        <v>69.099999999999994</v>
      </c>
      <c r="F228">
        <v>38.200000000000003</v>
      </c>
      <c r="G228">
        <v>99.9</v>
      </c>
    </row>
    <row r="229" spans="1:7" x14ac:dyDescent="0.75">
      <c r="A229" s="1">
        <v>9</v>
      </c>
      <c r="B229">
        <v>5</v>
      </c>
      <c r="C229">
        <v>0.85</v>
      </c>
      <c r="D229">
        <v>99.7</v>
      </c>
      <c r="E229">
        <v>77.2</v>
      </c>
      <c r="F229">
        <v>44.7</v>
      </c>
      <c r="G229">
        <v>100</v>
      </c>
    </row>
    <row r="230" spans="1:7" x14ac:dyDescent="0.75">
      <c r="A230" s="1">
        <v>10</v>
      </c>
      <c r="B230">
        <v>10</v>
      </c>
      <c r="C230">
        <v>0</v>
      </c>
      <c r="D230">
        <v>65.599999999999994</v>
      </c>
      <c r="E230">
        <v>12.5</v>
      </c>
      <c r="F230">
        <v>86.3</v>
      </c>
      <c r="G230">
        <v>99.8</v>
      </c>
    </row>
    <row r="231" spans="1:7" x14ac:dyDescent="0.75">
      <c r="A231" s="1">
        <v>11</v>
      </c>
      <c r="B231">
        <v>10</v>
      </c>
      <c r="C231">
        <v>0.2</v>
      </c>
      <c r="D231">
        <v>77.099999999999994</v>
      </c>
      <c r="E231">
        <v>25.7</v>
      </c>
      <c r="F231">
        <v>87.9</v>
      </c>
      <c r="G231">
        <v>99.9</v>
      </c>
    </row>
    <row r="232" spans="1:7" x14ac:dyDescent="0.75">
      <c r="A232" s="1">
        <v>12</v>
      </c>
      <c r="B232">
        <v>10</v>
      </c>
      <c r="C232">
        <v>0.45</v>
      </c>
      <c r="D232">
        <v>83.69</v>
      </c>
      <c r="E232">
        <v>32.1</v>
      </c>
      <c r="F232">
        <v>87</v>
      </c>
      <c r="G232">
        <v>99.9</v>
      </c>
    </row>
    <row r="233" spans="1:7" x14ac:dyDescent="0.75">
      <c r="A233" s="1">
        <v>13</v>
      </c>
      <c r="B233">
        <v>10</v>
      </c>
      <c r="C233">
        <v>0.65</v>
      </c>
      <c r="D233">
        <v>87.9</v>
      </c>
      <c r="E233">
        <v>36.6</v>
      </c>
      <c r="F233">
        <v>85.2</v>
      </c>
      <c r="G233">
        <v>100</v>
      </c>
    </row>
    <row r="234" spans="1:7" x14ac:dyDescent="0.75">
      <c r="A234" s="1">
        <v>14</v>
      </c>
      <c r="B234">
        <v>10</v>
      </c>
      <c r="C234">
        <v>0.85</v>
      </c>
      <c r="D234">
        <v>94.4</v>
      </c>
      <c r="E234">
        <v>48.3</v>
      </c>
      <c r="F234">
        <v>82.5</v>
      </c>
      <c r="G234">
        <v>99.9</v>
      </c>
    </row>
    <row r="235" spans="1:7" x14ac:dyDescent="0.75">
      <c r="A235" s="1">
        <v>15</v>
      </c>
      <c r="B235">
        <v>20</v>
      </c>
      <c r="C235">
        <v>0</v>
      </c>
      <c r="D235">
        <v>49.3</v>
      </c>
      <c r="E235">
        <v>7.5</v>
      </c>
      <c r="F235">
        <v>88</v>
      </c>
      <c r="G235">
        <v>99.5</v>
      </c>
    </row>
    <row r="236" spans="1:7" x14ac:dyDescent="0.75">
      <c r="A236" s="1">
        <v>16</v>
      </c>
      <c r="B236">
        <v>20</v>
      </c>
      <c r="C236">
        <v>0.2</v>
      </c>
      <c r="D236">
        <v>58.6</v>
      </c>
      <c r="E236">
        <v>27.6</v>
      </c>
      <c r="F236">
        <v>86.9</v>
      </c>
      <c r="G236">
        <v>99.7</v>
      </c>
    </row>
    <row r="237" spans="1:7" x14ac:dyDescent="0.75">
      <c r="A237" s="1">
        <v>17</v>
      </c>
      <c r="B237">
        <v>20</v>
      </c>
      <c r="C237">
        <v>0.45</v>
      </c>
      <c r="D237">
        <v>69</v>
      </c>
      <c r="E237">
        <v>33</v>
      </c>
      <c r="F237">
        <v>88.1</v>
      </c>
      <c r="G237">
        <v>99.7</v>
      </c>
    </row>
    <row r="238" spans="1:7" x14ac:dyDescent="0.75">
      <c r="A238" s="1">
        <v>18</v>
      </c>
      <c r="B238">
        <v>20</v>
      </c>
      <c r="C238">
        <v>0.65</v>
      </c>
      <c r="D238">
        <v>76</v>
      </c>
      <c r="E238">
        <v>39.5</v>
      </c>
      <c r="F238">
        <v>88.9</v>
      </c>
      <c r="G238">
        <v>99.7</v>
      </c>
    </row>
    <row r="239" spans="1:7" x14ac:dyDescent="0.75">
      <c r="A239" s="1">
        <v>19</v>
      </c>
      <c r="B239">
        <v>20</v>
      </c>
      <c r="C239">
        <v>0.85</v>
      </c>
      <c r="D239">
        <v>86.2</v>
      </c>
      <c r="E239">
        <v>48.4</v>
      </c>
      <c r="F239">
        <v>88.4</v>
      </c>
      <c r="G239">
        <v>100</v>
      </c>
    </row>
    <row r="240" spans="1:7" x14ac:dyDescent="0.75">
      <c r="A240" s="1">
        <v>20</v>
      </c>
      <c r="B240">
        <v>50</v>
      </c>
      <c r="C240">
        <v>0</v>
      </c>
      <c r="D240">
        <v>85.4</v>
      </c>
      <c r="E240">
        <v>14.2</v>
      </c>
      <c r="F240">
        <v>95</v>
      </c>
      <c r="G240">
        <v>99.1</v>
      </c>
    </row>
    <row r="241" spans="1:7" x14ac:dyDescent="0.75">
      <c r="A241" s="1">
        <v>21</v>
      </c>
      <c r="B241">
        <v>50</v>
      </c>
      <c r="C241">
        <v>0.2</v>
      </c>
      <c r="D241">
        <v>85.7</v>
      </c>
      <c r="E241">
        <v>37.1</v>
      </c>
      <c r="F241">
        <v>94.9</v>
      </c>
      <c r="G241">
        <v>99.5</v>
      </c>
    </row>
    <row r="242" spans="1:7" x14ac:dyDescent="0.75">
      <c r="A242" s="1">
        <v>22</v>
      </c>
      <c r="B242">
        <v>50</v>
      </c>
      <c r="C242">
        <v>0.45</v>
      </c>
      <c r="D242">
        <v>90.8</v>
      </c>
      <c r="E242">
        <v>44.9</v>
      </c>
      <c r="F242">
        <v>95.1</v>
      </c>
      <c r="G242">
        <v>99.4</v>
      </c>
    </row>
    <row r="243" spans="1:7" x14ac:dyDescent="0.75">
      <c r="A243" s="1">
        <v>23</v>
      </c>
      <c r="B243">
        <v>50</v>
      </c>
      <c r="C243">
        <v>0.65</v>
      </c>
      <c r="D243">
        <v>91.39</v>
      </c>
      <c r="E243">
        <v>54.5</v>
      </c>
      <c r="F243">
        <v>94.9</v>
      </c>
      <c r="G243">
        <v>99.8</v>
      </c>
    </row>
    <row r="244" spans="1:7" x14ac:dyDescent="0.75">
      <c r="A244" s="1">
        <v>24</v>
      </c>
      <c r="B244">
        <v>50</v>
      </c>
      <c r="C244">
        <v>0.85</v>
      </c>
      <c r="D244">
        <v>93.4</v>
      </c>
      <c r="E244">
        <v>65.8</v>
      </c>
      <c r="F244">
        <v>96.7</v>
      </c>
      <c r="G244">
        <v>99.4</v>
      </c>
    </row>
    <row r="245" spans="1:7" x14ac:dyDescent="0.75">
      <c r="A245" s="1">
        <v>25</v>
      </c>
      <c r="B245">
        <v>100</v>
      </c>
      <c r="C245">
        <v>0</v>
      </c>
      <c r="D245">
        <v>94.9</v>
      </c>
      <c r="E245">
        <v>37.799999999999997</v>
      </c>
      <c r="F245">
        <v>95.9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96.9</v>
      </c>
      <c r="E246">
        <v>60.5</v>
      </c>
      <c r="F246">
        <v>96.5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95.9</v>
      </c>
      <c r="E247">
        <v>69.5</v>
      </c>
      <c r="F247">
        <v>97.5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96.8</v>
      </c>
      <c r="E248">
        <v>75.5</v>
      </c>
      <c r="F248">
        <v>96.3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96.6</v>
      </c>
      <c r="E249">
        <v>83.6</v>
      </c>
      <c r="F249">
        <v>97.6</v>
      </c>
      <c r="G249">
        <v>100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235EC-F4F2-43B9-A2D0-78BC44757263}">
  <dimension ref="A1:AL249"/>
  <sheetViews>
    <sheetView zoomScale="99" workbookViewId="0">
      <selection activeCell="H1" sqref="H1:AM1048576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1">
        <v>0</v>
      </c>
      <c r="B1" t="s">
        <v>0</v>
      </c>
    </row>
    <row r="2" spans="1:38" x14ac:dyDescent="0.75">
      <c r="AI2" s="9" t="s">
        <v>39</v>
      </c>
    </row>
    <row r="3" spans="1:3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9" t="s">
        <v>40</v>
      </c>
      <c r="AJ3" s="9" t="s">
        <v>41</v>
      </c>
      <c r="AK3" s="9" t="s">
        <v>42</v>
      </c>
      <c r="AL3" s="9" t="s">
        <v>43</v>
      </c>
    </row>
    <row r="4" spans="1:38" x14ac:dyDescent="0.75">
      <c r="A4" s="1">
        <v>0</v>
      </c>
      <c r="B4">
        <v>2</v>
      </c>
      <c r="C4">
        <v>0</v>
      </c>
      <c r="D4">
        <v>0</v>
      </c>
      <c r="E4">
        <v>0</v>
      </c>
      <c r="F4">
        <v>45.04</v>
      </c>
      <c r="G4">
        <v>51.1</v>
      </c>
      <c r="I4">
        <f>_xlfn.STDEV.P(D4:G4)</f>
        <v>24.130306152222769</v>
      </c>
      <c r="J4">
        <v>2</v>
      </c>
      <c r="K4">
        <f>_xlfn.STDEV.P(D4:G8)</f>
        <v>22.744189252422263</v>
      </c>
      <c r="L4">
        <f>_xlfn.STDEV.P(D4:G4,D9:G9,D14:G14,D19:G19,D24:G24,D29:G29)</f>
        <v>14.198089146665716</v>
      </c>
      <c r="M4">
        <v>0</v>
      </c>
      <c r="N4">
        <f>AVERAGE(D4:G4)</f>
        <v>24.035</v>
      </c>
      <c r="P4" s="6">
        <f>_xlfn.STDEV.P(D4:D8)</f>
        <v>0</v>
      </c>
      <c r="Q4">
        <f>_xlfn.STDEV.P(D4,D9,D14,D19,D24,D29)</f>
        <v>19.172145303944355</v>
      </c>
      <c r="R4" s="6">
        <f>_xlfn.STDEV.P(E4:E8)</f>
        <v>0</v>
      </c>
      <c r="S4">
        <f>_xlfn.STDEV.P(E4,E9,E14,E19,E24,E29)</f>
        <v>19.145957507758361</v>
      </c>
      <c r="T4" s="6">
        <f>_xlfn.STDEV.P(F4:F8)</f>
        <v>3.653050232340092</v>
      </c>
      <c r="U4">
        <f>_xlfn.STDEV.P(F4,F9,F14,F19,F24,F29)</f>
        <v>5.0461734677541692</v>
      </c>
      <c r="V4" s="6">
        <f>_xlfn.STDEV.P(G4:G8)</f>
        <v>1.2765578717786361</v>
      </c>
      <c r="W4">
        <f>_xlfn.STDEV.P(G4,G9,G14,G19,G24,G29)</f>
        <v>1.1430952132988168</v>
      </c>
      <c r="AA4" t="s">
        <v>33</v>
      </c>
      <c r="AB4">
        <f>AVERAGE(P25,P61,P97,P169,P205)</f>
        <v>3.7054857142857145</v>
      </c>
      <c r="AC4">
        <f>AVERAGE(R25,R61,R97,R169,R205)</f>
        <v>1.9385942857142857</v>
      </c>
      <c r="AD4">
        <f>AVERAGE(T25,T61,T97,T169,T205)</f>
        <v>2.5805485714285723</v>
      </c>
      <c r="AE4">
        <f>AVERAGE(V25,V61,V97,V169,V205)</f>
        <v>4.9529599999999991</v>
      </c>
      <c r="AF4">
        <f>AVERAGE(AB4:AE4)</f>
        <v>3.294397142857143</v>
      </c>
      <c r="AG4">
        <f>_xlfn.STDEV.P(AB4:AE4)</f>
        <v>1.147563259151799</v>
      </c>
      <c r="AH4" t="s">
        <v>44</v>
      </c>
      <c r="AI4">
        <f>AVERAGE(K26,K62,K98,K134,K170,K206,K242)</f>
        <v>3.5165040816326543</v>
      </c>
      <c r="AJ4">
        <f>AVERAGE(K12,K48,K84,K120,K156,K192,K228)</f>
        <v>-1.3094126633346603</v>
      </c>
      <c r="AK4">
        <f>AVERAGE(K26,K62,K98,K170,K206)</f>
        <v>3.2152628571428581</v>
      </c>
      <c r="AL4">
        <f>AVERAGE(K12,K48,K84,K156,K192)</f>
        <v>-1.9722818212691293</v>
      </c>
    </row>
    <row r="5" spans="1:38" x14ac:dyDescent="0.75">
      <c r="A5" s="1">
        <v>1</v>
      </c>
      <c r="B5">
        <v>2</v>
      </c>
      <c r="C5">
        <v>0.2</v>
      </c>
      <c r="D5">
        <v>0</v>
      </c>
      <c r="E5">
        <v>0</v>
      </c>
      <c r="F5">
        <v>42.89</v>
      </c>
      <c r="G5">
        <v>51.1</v>
      </c>
      <c r="I5">
        <f t="shared" ref="I5:I33" si="0">_xlfn.STDEV.P(D5:G5)</f>
        <v>23.676106494734302</v>
      </c>
      <c r="J5">
        <v>5</v>
      </c>
      <c r="K5">
        <f>_xlfn.STDEV.P(D9:G13)</f>
        <v>4.6837082263949794</v>
      </c>
      <c r="L5">
        <f>_xlfn.STDEV.P(D5:G5,D10:G10,D15:G15,D20:G20,D25:G25,D30:G30)</f>
        <v>15.945203034969095</v>
      </c>
      <c r="M5">
        <v>0.2</v>
      </c>
      <c r="N5">
        <f t="shared" ref="N5:N33" si="1">AVERAGE(D5:G5)</f>
        <v>23.497500000000002</v>
      </c>
      <c r="P5" s="6">
        <f>_xlfn.STDEV.P(D9:D13)</f>
        <v>3.1291749711385588</v>
      </c>
      <c r="Q5">
        <f t="shared" ref="Q5:Q8" si="2">_xlfn.STDEV.P(D5,D10,D15,D20,D25,D30)</f>
        <v>20.299566292575484</v>
      </c>
      <c r="R5" s="6">
        <f>_xlfn.STDEV.P(E9:E13)</f>
        <v>3.8637153104233755</v>
      </c>
      <c r="S5">
        <f t="shared" ref="S5:S8" si="3">_xlfn.STDEV.P(E5,E10,E15,E20,E25,E30)</f>
        <v>19.466777682331838</v>
      </c>
      <c r="T5" s="6">
        <f>_xlfn.STDEV.P(F9:F13)</f>
        <v>1.5237768865552457</v>
      </c>
      <c r="U5">
        <f t="shared" ref="U5:U8" si="4">_xlfn.STDEV.P(F5,F10,F15,F20,F25,F30)</f>
        <v>7.550080941435156</v>
      </c>
      <c r="V5" s="6">
        <f>_xlfn.STDEV.P(G9:G13)</f>
        <v>1.841086635658409</v>
      </c>
      <c r="W5">
        <f t="shared" ref="W5:W8" si="5">_xlfn.STDEV.P(G5,G10,G15,G20,G25,G30)</f>
        <v>7.4133700538658731</v>
      </c>
      <c r="AA5" t="s">
        <v>34</v>
      </c>
      <c r="AB5">
        <f>AVERAGE(Q25,Q61,Q97,Q169,Q205)</f>
        <v>0.37686666666666524</v>
      </c>
      <c r="AC5">
        <f>AVERAGE(S25,S61,S97,S169,S205)</f>
        <v>-1.7754666666666665</v>
      </c>
      <c r="AD5">
        <f>AVERAGE(U25,U61,U97,U169,U205)</f>
        <v>-0.40073333333333316</v>
      </c>
      <c r="AE5">
        <f>AVERAGE(W25,W61,W97,W169,W205)</f>
        <v>-8.4816666666666984E-2</v>
      </c>
      <c r="AH5" t="s">
        <v>29</v>
      </c>
      <c r="AI5">
        <f>_xlfn.STDEV.P(K26,K62,K98,K134,K170,K206,K242)</f>
        <v>1.8472537978066352</v>
      </c>
      <c r="AJ5">
        <f>_xlfn.STDEV.P(K12,K48,K84,K120,K156,K192,K228)</f>
        <v>1.423485242072283</v>
      </c>
      <c r="AK5">
        <f>_xlfn.STDEV.P(K26,K62,K98,K170,K206)</f>
        <v>1.2304558903470688</v>
      </c>
      <c r="AL5">
        <f>_xlfn.STDEV.P(K12,K48,K84,K156,K192)</f>
        <v>0.75929498879067248</v>
      </c>
    </row>
    <row r="6" spans="1:38" x14ac:dyDescent="0.75">
      <c r="A6" s="1">
        <v>2</v>
      </c>
      <c r="B6">
        <v>2</v>
      </c>
      <c r="C6">
        <v>0.45</v>
      </c>
      <c r="D6">
        <v>0</v>
      </c>
      <c r="E6">
        <v>0</v>
      </c>
      <c r="F6">
        <v>40.380000000000003</v>
      </c>
      <c r="G6">
        <v>49.1</v>
      </c>
      <c r="I6">
        <f t="shared" si="0"/>
        <v>22.58144592358957</v>
      </c>
      <c r="J6">
        <v>10</v>
      </c>
      <c r="K6">
        <f>_xlfn.STDEV.P(D14:G18)</f>
        <v>6.0888664585455707</v>
      </c>
      <c r="L6">
        <f t="shared" ref="L6:L8" si="6">_xlfn.STDEV.P(D6:G6,D11:G11,D16:G16,D21:G21,D26:G26,D31:G31)</f>
        <v>15.675235904436095</v>
      </c>
      <c r="M6">
        <v>0.45</v>
      </c>
      <c r="N6">
        <f t="shared" si="1"/>
        <v>22.37</v>
      </c>
      <c r="P6" s="6">
        <f>_xlfn.STDEV.P(D14:D18)</f>
        <v>2.0911298381497017</v>
      </c>
      <c r="Q6">
        <f t="shared" si="2"/>
        <v>20.304301200046808</v>
      </c>
      <c r="R6" s="6">
        <f>_xlfn.STDEV.P(E14:E18)</f>
        <v>5.4293145055338465</v>
      </c>
      <c r="S6">
        <f t="shared" si="3"/>
        <v>18.992054186480789</v>
      </c>
      <c r="T6" s="6">
        <f>_xlfn.STDEV.P(F14:F18)</f>
        <v>2.6146403194321022</v>
      </c>
      <c r="U6">
        <f t="shared" si="4"/>
        <v>6.3930422248636187</v>
      </c>
      <c r="V6" s="6">
        <f>_xlfn.STDEV.P(G14:G18)</f>
        <v>1.6007498243010967</v>
      </c>
      <c r="W6">
        <f t="shared" si="5"/>
        <v>7.3299423978334053</v>
      </c>
      <c r="AI6" s="9" t="s">
        <v>45</v>
      </c>
    </row>
    <row r="7" spans="1:38" x14ac:dyDescent="0.75">
      <c r="A7" s="1">
        <v>3</v>
      </c>
      <c r="B7">
        <v>2</v>
      </c>
      <c r="C7">
        <v>0.65</v>
      </c>
      <c r="D7">
        <v>0</v>
      </c>
      <c r="E7">
        <v>0</v>
      </c>
      <c r="F7">
        <v>36.65</v>
      </c>
      <c r="G7">
        <v>48.4</v>
      </c>
      <c r="I7">
        <f t="shared" si="0"/>
        <v>21.664526737272613</v>
      </c>
      <c r="J7">
        <v>20</v>
      </c>
      <c r="K7">
        <f>_xlfn.STDEV.P(D19:G23)</f>
        <v>7.1588501171626282</v>
      </c>
      <c r="L7">
        <f t="shared" si="6"/>
        <v>15.701223540212448</v>
      </c>
      <c r="M7">
        <v>0.65</v>
      </c>
      <c r="N7">
        <f t="shared" si="1"/>
        <v>21.262499999999999</v>
      </c>
      <c r="P7" s="6">
        <f>_xlfn.STDEV.P(D19:D23)</f>
        <v>1.2775069471435372</v>
      </c>
      <c r="Q7">
        <f t="shared" si="2"/>
        <v>20.001197464151996</v>
      </c>
      <c r="R7" s="6">
        <f>_xlfn.STDEV.P(E19:E23)</f>
        <v>2.577972847025352</v>
      </c>
      <c r="S7">
        <f t="shared" si="3"/>
        <v>19.551703818905953</v>
      </c>
      <c r="T7" s="6">
        <f>_xlfn.STDEV.P(F19:F23)</f>
        <v>1.3244772553728492</v>
      </c>
      <c r="U7">
        <f t="shared" si="4"/>
        <v>7.2791271225790632</v>
      </c>
      <c r="V7" s="6">
        <f>_xlfn.STDEV.P(G19:G23)</f>
        <v>1.9380402472601042</v>
      </c>
      <c r="W7">
        <f t="shared" si="5"/>
        <v>7.046689530079564</v>
      </c>
      <c r="AA7" t="s">
        <v>46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9" t="s">
        <v>40</v>
      </c>
      <c r="AJ7" s="9" t="s">
        <v>41</v>
      </c>
      <c r="AK7" s="9" t="s">
        <v>42</v>
      </c>
      <c r="AL7" s="9" t="s">
        <v>43</v>
      </c>
    </row>
    <row r="8" spans="1:38" x14ac:dyDescent="0.75">
      <c r="A8" s="1">
        <v>4</v>
      </c>
      <c r="B8">
        <v>2</v>
      </c>
      <c r="C8">
        <v>0.85</v>
      </c>
      <c r="D8">
        <v>0</v>
      </c>
      <c r="E8">
        <v>0</v>
      </c>
      <c r="F8">
        <v>35.35</v>
      </c>
      <c r="G8">
        <v>48.2</v>
      </c>
      <c r="I8">
        <f t="shared" si="0"/>
        <v>21.375873520162866</v>
      </c>
      <c r="J8">
        <v>50</v>
      </c>
      <c r="K8">
        <f>_xlfn.STDEV.P(D25:G28)</f>
        <v>5.6899068739633449</v>
      </c>
      <c r="L8">
        <f t="shared" si="6"/>
        <v>15.884614673744291</v>
      </c>
      <c r="M8">
        <v>0.85</v>
      </c>
      <c r="N8" s="15">
        <f t="shared" si="1"/>
        <v>20.887500000000003</v>
      </c>
      <c r="P8" s="6">
        <f>_xlfn.STDEV.P(D24:D28)</f>
        <v>0.94594714440078653</v>
      </c>
      <c r="Q8">
        <f t="shared" si="2"/>
        <v>20.623623523091716</v>
      </c>
      <c r="R8" s="6">
        <f>_xlfn.STDEV.P(E24:E28)</f>
        <v>3.42530349020346</v>
      </c>
      <c r="S8">
        <f t="shared" si="3"/>
        <v>20.385531157062246</v>
      </c>
      <c r="T8" s="6">
        <f>_xlfn.STDEV.P(F24:F28)</f>
        <v>6.0422591801410972</v>
      </c>
      <c r="U8">
        <f t="shared" si="4"/>
        <v>7.9304175313927825</v>
      </c>
      <c r="V8" s="6">
        <f>_xlfn.STDEV.P(G24:G28)</f>
        <v>4.7763584455105539</v>
      </c>
      <c r="W8">
        <f t="shared" si="5"/>
        <v>6.2312162180071304</v>
      </c>
      <c r="AH8" t="s">
        <v>44</v>
      </c>
      <c r="AI8">
        <f>AVERAGE(L26,L62,L98,L134,L170,L206,L242)</f>
        <v>-0.21186278195488509</v>
      </c>
      <c r="AJ8">
        <f>AVERAGE(L12,L48,L84,L120,L156,L192,L228)</f>
        <v>0.29645804650970409</v>
      </c>
      <c r="AK8">
        <f>AVERAGE(L26,L62,L98,L170,L206)</f>
        <v>-0.46148333333333069</v>
      </c>
      <c r="AL8">
        <f>AVERAGE(L12,L48,L84,L156,L192)</f>
        <v>0.22914964598061155</v>
      </c>
    </row>
    <row r="9" spans="1:38" x14ac:dyDescent="0.75">
      <c r="A9" s="1">
        <v>5</v>
      </c>
      <c r="B9">
        <v>5</v>
      </c>
      <c r="C9">
        <v>0</v>
      </c>
      <c r="D9">
        <v>48.22</v>
      </c>
      <c r="E9">
        <v>51.33</v>
      </c>
      <c r="F9">
        <v>41.46</v>
      </c>
      <c r="G9">
        <v>51.6</v>
      </c>
      <c r="I9">
        <f t="shared" si="0"/>
        <v>4.0858253450190452</v>
      </c>
      <c r="J9">
        <v>100</v>
      </c>
      <c r="K9">
        <f>_xlfn.STDEV.P(D29:G33)</f>
        <v>5.6033743405201841</v>
      </c>
      <c r="L9">
        <f>AVERAGE((L8-L7), (L7-L6), (L6-L5), (L5-L4))</f>
        <v>0.42163138176964399</v>
      </c>
      <c r="N9">
        <f t="shared" si="1"/>
        <v>48.152499999999996</v>
      </c>
      <c r="P9" s="6">
        <f>_xlfn.STDEV.P(D29:D33)</f>
        <v>1.6498848444664249</v>
      </c>
      <c r="R9" s="6">
        <f>_xlfn.STDEV.P(E29:E33)</f>
        <v>1.3280060240827234</v>
      </c>
      <c r="T9" s="6">
        <f>_xlfn.STDEV.P(F29:F33)</f>
        <v>3.516006825931941</v>
      </c>
      <c r="V9" s="6">
        <f>_xlfn.STDEV.P(G29:G33)</f>
        <v>7.0326097574087445</v>
      </c>
      <c r="AH9" t="s">
        <v>29</v>
      </c>
      <c r="AI9">
        <f>_xlfn.STDEV.P(L26,L62,L98,L134,L170,L206,L242)</f>
        <v>0.75843864691743823</v>
      </c>
      <c r="AJ9">
        <f>_xlfn.STDEV.P(L12,L48,L84,L120,L156,L192,L228)</f>
        <v>0.47295705071926619</v>
      </c>
      <c r="AK9">
        <f>_xlfn.STDEV.P(L26,L62,L98,L170,L206)</f>
        <v>0.75925826130580221</v>
      </c>
      <c r="AL9">
        <f>_xlfn.STDEV.P(L12,L48,L84,L156,L192)</f>
        <v>0.50062992844766696</v>
      </c>
    </row>
    <row r="10" spans="1:38" x14ac:dyDescent="0.75">
      <c r="A10" s="1">
        <v>6</v>
      </c>
      <c r="B10">
        <v>5</v>
      </c>
      <c r="C10">
        <v>0.2</v>
      </c>
      <c r="D10">
        <v>55.91</v>
      </c>
      <c r="E10">
        <v>46.76</v>
      </c>
      <c r="F10">
        <v>44</v>
      </c>
      <c r="G10">
        <v>50.4</v>
      </c>
      <c r="I10">
        <f t="shared" si="0"/>
        <v>4.4564412651800973</v>
      </c>
      <c r="K10">
        <f>AVERAGE(K4:K9)</f>
        <v>8.6614825448348274</v>
      </c>
      <c r="N10">
        <f t="shared" si="1"/>
        <v>49.267499999999998</v>
      </c>
      <c r="P10" s="6">
        <f>AVERAGE(P4:P9)</f>
        <v>1.5156072908831681</v>
      </c>
      <c r="Q10">
        <f>AVERAGE(Q4:Q8)</f>
        <v>20.080166756762072</v>
      </c>
      <c r="R10" s="6">
        <f>AVERAGE(R4:R9)</f>
        <v>2.7707186962114592</v>
      </c>
      <c r="S10">
        <f>AVERAGE(S4:S8)</f>
        <v>19.508404870507839</v>
      </c>
      <c r="T10" s="6">
        <f>AVERAGE(T4:T9)</f>
        <v>3.1123684499622217</v>
      </c>
      <c r="U10">
        <f>AVERAGE(U4:U8)</f>
        <v>6.8397682576049572</v>
      </c>
      <c r="V10" s="6">
        <f>AVERAGE(V4:V9)</f>
        <v>3.0775671303195913</v>
      </c>
      <c r="W10">
        <f>AVERAGE(W4:W8)</f>
        <v>5.8328626826169581</v>
      </c>
    </row>
    <row r="11" spans="1:38" x14ac:dyDescent="0.75">
      <c r="A11" s="1">
        <v>7</v>
      </c>
      <c r="B11">
        <v>5</v>
      </c>
      <c r="C11">
        <v>0.45</v>
      </c>
      <c r="D11">
        <v>54.89</v>
      </c>
      <c r="E11">
        <v>41.26</v>
      </c>
      <c r="F11">
        <v>43.69</v>
      </c>
      <c r="G11">
        <v>48.5</v>
      </c>
      <c r="I11">
        <f t="shared" si="0"/>
        <v>5.2052113309643655</v>
      </c>
      <c r="N11">
        <f t="shared" si="1"/>
        <v>47.085000000000001</v>
      </c>
      <c r="P11" s="6">
        <f>_xlfn.STDEV.P(P4:P9)</f>
        <v>0.96877304178453005</v>
      </c>
      <c r="Q11">
        <f>_xlfn.STDEV.P(Q4:Q8)</f>
        <v>0.49486498558772712</v>
      </c>
      <c r="R11" s="6">
        <f>_xlfn.STDEV.P(R4:R9)</f>
        <v>1.755311341746618</v>
      </c>
      <c r="S11">
        <f>_xlfn.STDEV.P(S4:S8)</f>
        <v>0.48393062807633913</v>
      </c>
      <c r="T11" s="6">
        <f>_xlfn.STDEV.P(T4:T9)</f>
        <v>1.581530471309248</v>
      </c>
      <c r="U11">
        <f>_xlfn.STDEV.P(U4:U8)</f>
        <v>1.0299167517779335</v>
      </c>
      <c r="V11" s="6">
        <f>_xlfn.STDEV.P(V4:V9)</f>
        <v>2.1126714269797251</v>
      </c>
      <c r="W11">
        <f>_xlfn.STDEV.P(W4:W8)</f>
        <v>2.3818157483457134</v>
      </c>
    </row>
    <row r="12" spans="1:38" x14ac:dyDescent="0.75">
      <c r="A12" s="1">
        <v>8</v>
      </c>
      <c r="B12">
        <v>5</v>
      </c>
      <c r="C12">
        <v>0.65</v>
      </c>
      <c r="D12">
        <v>54.7</v>
      </c>
      <c r="E12">
        <v>42.55</v>
      </c>
      <c r="F12">
        <v>45.37</v>
      </c>
      <c r="G12">
        <v>47.5</v>
      </c>
      <c r="I12">
        <f t="shared" si="0"/>
        <v>4.496548676485113</v>
      </c>
      <c r="K12" cm="1">
        <f t="array" ref="K12">INDEX(LINEST(K4:K9),1)</f>
        <v>-2.3318712845196652</v>
      </c>
      <c r="L12" cm="1">
        <f t="array" ref="L12">INDEX(LINEST(L4:L8),1)</f>
        <v>0.31290715594005047</v>
      </c>
      <c r="N12">
        <f t="shared" si="1"/>
        <v>47.53</v>
      </c>
      <c r="P12" s="6"/>
      <c r="R12" s="6"/>
      <c r="T12" s="6"/>
      <c r="V12" s="6"/>
    </row>
    <row r="13" spans="1:38" x14ac:dyDescent="0.75">
      <c r="A13" s="1">
        <v>9</v>
      </c>
      <c r="B13">
        <v>5</v>
      </c>
      <c r="C13">
        <v>0.85</v>
      </c>
      <c r="D13">
        <v>57.29</v>
      </c>
      <c r="E13">
        <v>49.41</v>
      </c>
      <c r="F13">
        <v>45.79</v>
      </c>
      <c r="G13">
        <v>46.6</v>
      </c>
      <c r="I13">
        <f t="shared" si="0"/>
        <v>4.5433818626657381</v>
      </c>
      <c r="N13">
        <f t="shared" si="1"/>
        <v>49.772499999999994</v>
      </c>
      <c r="P13" s="6"/>
      <c r="R13" s="6"/>
      <c r="T13" s="6"/>
      <c r="V13" s="6"/>
      <c r="AA13" s="1" t="s">
        <v>1</v>
      </c>
      <c r="AB13" s="1" t="s">
        <v>2</v>
      </c>
      <c r="AC13" s="1" t="s">
        <v>21</v>
      </c>
      <c r="AD13" s="1" t="s">
        <v>22</v>
      </c>
      <c r="AE13" s="1" t="s">
        <v>23</v>
      </c>
      <c r="AF13" s="1" t="s">
        <v>24</v>
      </c>
    </row>
    <row r="14" spans="1:38" x14ac:dyDescent="0.75">
      <c r="A14" s="1">
        <v>10</v>
      </c>
      <c r="B14">
        <v>10</v>
      </c>
      <c r="C14">
        <v>0</v>
      </c>
      <c r="D14">
        <v>48.39</v>
      </c>
      <c r="E14">
        <v>49.42</v>
      </c>
      <c r="F14">
        <v>42.2</v>
      </c>
      <c r="G14">
        <v>48.7</v>
      </c>
      <c r="I14">
        <f t="shared" si="0"/>
        <v>2.8979507846062527</v>
      </c>
      <c r="N14">
        <f t="shared" si="1"/>
        <v>47.177499999999995</v>
      </c>
      <c r="P14" s="6"/>
      <c r="R14" s="6"/>
      <c r="T14" s="6"/>
      <c r="V14" s="6"/>
      <c r="Z14" s="1">
        <v>0</v>
      </c>
      <c r="AA14">
        <v>2</v>
      </c>
      <c r="AB14">
        <v>0</v>
      </c>
      <c r="AC14">
        <f>AVERAGE(D4,D40,D76,D112,D148,D184,D220)</f>
        <v>40.279999999999994</v>
      </c>
      <c r="AD14">
        <f t="shared" ref="AD14:AF29" si="8">AVERAGE(E4,E40,E76,E112,E148,E184,E220)</f>
        <v>39.005714285714291</v>
      </c>
      <c r="AE14">
        <f t="shared" si="8"/>
        <v>41.932857142857138</v>
      </c>
      <c r="AF14">
        <f t="shared" si="8"/>
        <v>42.870000000000005</v>
      </c>
    </row>
    <row r="15" spans="1:38" x14ac:dyDescent="0.75">
      <c r="A15" s="1">
        <v>11</v>
      </c>
      <c r="B15">
        <v>10</v>
      </c>
      <c r="C15">
        <v>0.2</v>
      </c>
      <c r="D15">
        <v>54.22</v>
      </c>
      <c r="E15">
        <v>39.42</v>
      </c>
      <c r="F15">
        <v>46.63</v>
      </c>
      <c r="G15">
        <v>49.6</v>
      </c>
      <c r="I15">
        <f t="shared" si="0"/>
        <v>5.3760458284877162</v>
      </c>
      <c r="J15" s="2"/>
      <c r="K15" t="s">
        <v>26</v>
      </c>
      <c r="L15" t="s">
        <v>27</v>
      </c>
      <c r="N15">
        <f t="shared" si="1"/>
        <v>47.467500000000001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1">
        <v>1</v>
      </c>
      <c r="AA15">
        <v>2</v>
      </c>
      <c r="AB15">
        <v>0.2</v>
      </c>
      <c r="AC15">
        <f t="shared" ref="AC15:AE30" si="9">AVERAGE(D5,D41,D77,D113,D149,D185,D221)</f>
        <v>37.287142857142854</v>
      </c>
      <c r="AD15">
        <f t="shared" si="8"/>
        <v>39.402857142857144</v>
      </c>
      <c r="AE15">
        <f t="shared" si="8"/>
        <v>40.241428571428571</v>
      </c>
      <c r="AF15">
        <f t="shared" si="8"/>
        <v>41.08</v>
      </c>
    </row>
    <row r="16" spans="1:38" x14ac:dyDescent="0.75">
      <c r="A16" s="1">
        <v>12</v>
      </c>
      <c r="B16">
        <v>10</v>
      </c>
      <c r="C16">
        <v>0.45</v>
      </c>
      <c r="D16">
        <v>53.14</v>
      </c>
      <c r="E16">
        <v>36.770000000000003</v>
      </c>
      <c r="F16">
        <v>46.25</v>
      </c>
      <c r="G16">
        <v>51.8</v>
      </c>
      <c r="I16">
        <f t="shared" si="0"/>
        <v>6.4411683722753459</v>
      </c>
      <c r="J16">
        <v>2</v>
      </c>
      <c r="K16">
        <f>AVERAGE(D4:G8)</f>
        <v>22.410499999999999</v>
      </c>
      <c r="L16">
        <f>AVERAGE(D4:G4,D9:G9,D14:G14,D19:G19,D24:G24,D29:G29)</f>
        <v>44.207499999999989</v>
      </c>
      <c r="M16">
        <v>0</v>
      </c>
      <c r="N16">
        <f t="shared" si="1"/>
        <v>46.989999999999995</v>
      </c>
      <c r="P16" s="6">
        <f>AVERAGE(D4:D8)</f>
        <v>0</v>
      </c>
      <c r="Q16">
        <f>AVERAGE(D4,D9,D14,D19,D24,D29)</f>
        <v>42.546666666666667</v>
      </c>
      <c r="R16" s="6">
        <f>AVERAGE(E4:E8)</f>
        <v>0</v>
      </c>
      <c r="S16">
        <f>AVERAGE(E4,E9,E14,E19,E24,E29)</f>
        <v>42.683333333333337</v>
      </c>
      <c r="T16" s="6">
        <f>AVERAGE(F4:F8)</f>
        <v>40.061999999999998</v>
      </c>
      <c r="U16">
        <f>AVERAGE(F4,F9,F14,F19,F24,F29)</f>
        <v>41.6</v>
      </c>
      <c r="V16" s="6">
        <f>AVERAGE(G4:G8)</f>
        <v>49.580000000000005</v>
      </c>
      <c r="W16">
        <f>AVERAGE(G4,G9,G14,G19,G24,G29)</f>
        <v>50</v>
      </c>
      <c r="Z16" s="1">
        <v>2</v>
      </c>
      <c r="AA16">
        <v>2</v>
      </c>
      <c r="AB16">
        <v>0.45</v>
      </c>
      <c r="AC16">
        <f t="shared" si="9"/>
        <v>37.038571428571423</v>
      </c>
      <c r="AD16">
        <f t="shared" si="8"/>
        <v>38.60857142857143</v>
      </c>
      <c r="AE16">
        <f t="shared" si="8"/>
        <v>38.601428571428571</v>
      </c>
      <c r="AF16">
        <f t="shared" si="8"/>
        <v>28.147142857142857</v>
      </c>
    </row>
    <row r="17" spans="1:32" x14ac:dyDescent="0.75">
      <c r="A17" s="1">
        <v>13</v>
      </c>
      <c r="B17">
        <v>10</v>
      </c>
      <c r="C17">
        <v>0.65</v>
      </c>
      <c r="D17">
        <v>51.03</v>
      </c>
      <c r="E17">
        <v>33.06</v>
      </c>
      <c r="F17">
        <v>45.15</v>
      </c>
      <c r="G17">
        <v>52.3</v>
      </c>
      <c r="I17">
        <f t="shared" si="0"/>
        <v>7.6099293689231722</v>
      </c>
      <c r="J17">
        <v>5</v>
      </c>
      <c r="K17">
        <f>AVERAGE(D9:G13)</f>
        <v>48.361499999999992</v>
      </c>
      <c r="L17">
        <f t="shared" ref="L17:L20" si="10">AVERAGE(D5:G5,D10:G10,D15:G15,D20:G20,D25:G25,D30:G30)</f>
        <v>47.672083333333347</v>
      </c>
      <c r="M17">
        <v>0.2</v>
      </c>
      <c r="N17" s="15">
        <f t="shared" si="1"/>
        <v>45.385000000000005</v>
      </c>
      <c r="P17" s="6">
        <f>AVERAGE(D9:D13)</f>
        <v>54.201999999999998</v>
      </c>
      <c r="Q17">
        <f t="shared" ref="Q17:Q20" si="11">AVERAGE(D5,D10,D15,D20,D25,D30)</f>
        <v>45.335000000000001</v>
      </c>
      <c r="R17" s="6">
        <f>AVERAGE(E9:E13)</f>
        <v>46.261999999999993</v>
      </c>
      <c r="S17">
        <f t="shared" ref="S17:S20" si="12">AVERAGE(E5,E10,E15,E20,E25,E30)</f>
        <v>41.57</v>
      </c>
      <c r="T17" s="6">
        <f>AVERAGE(F9:F13)</f>
        <v>44.061999999999998</v>
      </c>
      <c r="U17">
        <f t="shared" ref="U17:U20" si="13">AVERAGE(F5,F10,F15,F20,F25,F30)</f>
        <v>47.666666666666664</v>
      </c>
      <c r="V17" s="6">
        <f>AVERAGE(G9:G13)</f>
        <v>48.92</v>
      </c>
      <c r="W17">
        <f t="shared" ref="W17:W20" si="14">AVERAGE(G5,G10,G15,G20,G25,G30)</f>
        <v>56.116666666666674</v>
      </c>
      <c r="Z17" s="1">
        <v>3</v>
      </c>
      <c r="AA17">
        <v>2</v>
      </c>
      <c r="AB17">
        <v>0.65</v>
      </c>
      <c r="AC17">
        <f t="shared" si="9"/>
        <v>37.17285714285714</v>
      </c>
      <c r="AD17">
        <f t="shared" si="8"/>
        <v>38.771428571428565</v>
      </c>
      <c r="AE17">
        <f t="shared" si="8"/>
        <v>36.787142857142854</v>
      </c>
      <c r="AF17">
        <f t="shared" si="8"/>
        <v>29.229999999999997</v>
      </c>
    </row>
    <row r="18" spans="1:32" x14ac:dyDescent="0.75">
      <c r="A18" s="1">
        <v>14</v>
      </c>
      <c r="B18">
        <v>10</v>
      </c>
      <c r="C18">
        <v>0.85</v>
      </c>
      <c r="D18">
        <v>53.29</v>
      </c>
      <c r="E18">
        <v>39.22</v>
      </c>
      <c r="F18">
        <v>39.799999999999997</v>
      </c>
      <c r="G18">
        <v>52.8</v>
      </c>
      <c r="I18">
        <f t="shared" si="0"/>
        <v>6.7728220669082519</v>
      </c>
      <c r="J18">
        <v>10</v>
      </c>
      <c r="K18">
        <f>AVERAGE(D14:G18)</f>
        <v>46.659499999999987</v>
      </c>
      <c r="L18">
        <f t="shared" si="10"/>
        <v>46.110416666666659</v>
      </c>
      <c r="M18">
        <v>0.45</v>
      </c>
      <c r="N18">
        <f t="shared" si="1"/>
        <v>46.277500000000003</v>
      </c>
      <c r="P18" s="6">
        <f>AVERAGE(D14:D18)</f>
        <v>52.013999999999996</v>
      </c>
      <c r="Q18">
        <f t="shared" si="11"/>
        <v>45.038333333333334</v>
      </c>
      <c r="R18" s="6">
        <f>AVERAGE(E14:E18)</f>
        <v>39.578000000000003</v>
      </c>
      <c r="S18">
        <f t="shared" si="12"/>
        <v>39.733333333333327</v>
      </c>
      <c r="T18" s="6">
        <f>AVERAGE(F14:F18)</f>
        <v>44.006000000000007</v>
      </c>
      <c r="U18">
        <f t="shared" si="13"/>
        <v>45.053333333333335</v>
      </c>
      <c r="V18" s="6">
        <f>AVERAGE(G14:G18)</f>
        <v>51.040000000000006</v>
      </c>
      <c r="W18">
        <f t="shared" si="14"/>
        <v>54.616666666666667</v>
      </c>
      <c r="Z18" s="1">
        <v>4</v>
      </c>
      <c r="AA18">
        <v>2</v>
      </c>
      <c r="AB18">
        <v>0.85</v>
      </c>
      <c r="AC18">
        <f t="shared" si="9"/>
        <v>38.361428571428569</v>
      </c>
      <c r="AD18">
        <f t="shared" si="8"/>
        <v>39.452857142857148</v>
      </c>
      <c r="AE18">
        <f t="shared" si="8"/>
        <v>35.970000000000006</v>
      </c>
      <c r="AF18">
        <f t="shared" si="8"/>
        <v>42.230000000000004</v>
      </c>
    </row>
    <row r="19" spans="1:32" x14ac:dyDescent="0.75">
      <c r="A19" s="1">
        <v>15</v>
      </c>
      <c r="B19">
        <v>20</v>
      </c>
      <c r="C19">
        <v>0</v>
      </c>
      <c r="D19">
        <v>50.73</v>
      </c>
      <c r="E19">
        <v>49.95</v>
      </c>
      <c r="F19">
        <v>35.299999999999997</v>
      </c>
      <c r="G19">
        <v>48.9</v>
      </c>
      <c r="I19">
        <f t="shared" si="0"/>
        <v>6.3380162511624736</v>
      </c>
      <c r="J19">
        <v>20</v>
      </c>
      <c r="K19">
        <f>AVERAGE(D19:G23)</f>
        <v>47.535000000000011</v>
      </c>
      <c r="L19">
        <f t="shared" si="10"/>
        <v>45.579583333333339</v>
      </c>
      <c r="M19">
        <v>0.65</v>
      </c>
      <c r="N19">
        <f t="shared" si="1"/>
        <v>46.220000000000006</v>
      </c>
      <c r="P19" s="6">
        <f>AVERAGE(D19:D23)</f>
        <v>51.576000000000001</v>
      </c>
      <c r="Q19">
        <f t="shared" si="11"/>
        <v>44.47</v>
      </c>
      <c r="R19" s="6">
        <f>AVERAGE(E19:E23)</f>
        <v>53.583999999999989</v>
      </c>
      <c r="S19">
        <f t="shared" si="12"/>
        <v>39.613333333333337</v>
      </c>
      <c r="T19" s="6">
        <f>AVERAGE(F19:F23)</f>
        <v>35.879999999999995</v>
      </c>
      <c r="U19">
        <f t="shared" si="13"/>
        <v>44.685000000000002</v>
      </c>
      <c r="V19" s="6">
        <f>AVERAGE(G19:G23)</f>
        <v>49.1</v>
      </c>
      <c r="W19">
        <f t="shared" si="14"/>
        <v>53.550000000000004</v>
      </c>
      <c r="Z19" s="1">
        <v>5</v>
      </c>
      <c r="AA19">
        <v>5</v>
      </c>
      <c r="AB19">
        <v>0</v>
      </c>
      <c r="AC19">
        <f t="shared" si="9"/>
        <v>53.761428571428574</v>
      </c>
      <c r="AD19">
        <f t="shared" si="8"/>
        <v>60.59571428571428</v>
      </c>
      <c r="AE19">
        <f t="shared" si="8"/>
        <v>40.938571428571429</v>
      </c>
      <c r="AF19">
        <f t="shared" si="8"/>
        <v>50.548571428571435</v>
      </c>
    </row>
    <row r="20" spans="1:32" x14ac:dyDescent="0.75">
      <c r="A20" s="1">
        <v>16</v>
      </c>
      <c r="B20">
        <v>20</v>
      </c>
      <c r="C20">
        <v>0.2</v>
      </c>
      <c r="D20">
        <v>53.94</v>
      </c>
      <c r="E20">
        <v>53.08</v>
      </c>
      <c r="F20">
        <v>37.659999999999997</v>
      </c>
      <c r="G20">
        <v>52.7</v>
      </c>
      <c r="I20">
        <f t="shared" si="0"/>
        <v>6.761277615953964</v>
      </c>
      <c r="J20">
        <v>50</v>
      </c>
      <c r="K20">
        <f>AVERAGE(D24:G28)</f>
        <v>53.742999999999995</v>
      </c>
      <c r="L20">
        <f t="shared" si="10"/>
        <v>46.135000000000012</v>
      </c>
      <c r="M20">
        <v>0.85</v>
      </c>
      <c r="N20">
        <f t="shared" si="1"/>
        <v>49.344999999999999</v>
      </c>
      <c r="P20" s="6">
        <f>AVERAGE(D24:D28)</f>
        <v>53.408000000000001</v>
      </c>
      <c r="Q20">
        <f t="shared" si="11"/>
        <v>45.868333333333339</v>
      </c>
      <c r="R20" s="6">
        <f>AVERAGE(E24:E28)</f>
        <v>56.715999999999994</v>
      </c>
      <c r="S20">
        <f t="shared" si="12"/>
        <v>43.041666666666664</v>
      </c>
      <c r="T20" s="6">
        <f>AVERAGE(F24:F28)</f>
        <v>45.568000000000005</v>
      </c>
      <c r="U20">
        <f t="shared" si="13"/>
        <v>42.74666666666667</v>
      </c>
      <c r="V20" s="6">
        <f>AVERAGE(G24:G28)</f>
        <v>59.280000000000008</v>
      </c>
      <c r="W20">
        <f t="shared" si="14"/>
        <v>52.883333333333333</v>
      </c>
      <c r="Z20" s="1">
        <v>6</v>
      </c>
      <c r="AA20">
        <v>5</v>
      </c>
      <c r="AB20">
        <v>0.2</v>
      </c>
      <c r="AC20">
        <f t="shared" si="9"/>
        <v>62.00714285714286</v>
      </c>
      <c r="AD20">
        <f t="shared" si="8"/>
        <v>59.571428571428569</v>
      </c>
      <c r="AE20">
        <f t="shared" si="8"/>
        <v>38.575714285714284</v>
      </c>
      <c r="AF20">
        <f t="shared" si="8"/>
        <v>51.209999999999994</v>
      </c>
    </row>
    <row r="21" spans="1:32" x14ac:dyDescent="0.75">
      <c r="A21" s="1">
        <v>17</v>
      </c>
      <c r="B21">
        <v>20</v>
      </c>
      <c r="C21">
        <v>0.45</v>
      </c>
      <c r="D21">
        <v>51</v>
      </c>
      <c r="E21">
        <v>55.07</v>
      </c>
      <c r="F21">
        <v>36.5</v>
      </c>
      <c r="G21">
        <v>49.1</v>
      </c>
      <c r="I21">
        <f t="shared" si="0"/>
        <v>6.9357349105916777</v>
      </c>
      <c r="J21">
        <v>100</v>
      </c>
      <c r="K21">
        <f>AVERAGE(D29:G33)</f>
        <v>56.936000000000014</v>
      </c>
      <c r="L21">
        <f>AVERAGE((L20-L19), (L19-L18), (L18-L17), (L17-L16))</f>
        <v>0.48187500000000583</v>
      </c>
      <c r="N21">
        <f t="shared" si="1"/>
        <v>47.917499999999997</v>
      </c>
      <c r="P21" s="6">
        <f>AVERAGE(D29:D33)</f>
        <v>56.71</v>
      </c>
      <c r="R21" s="6">
        <f>AVERAGE(E29:E33)</f>
        <v>51.830000000000005</v>
      </c>
      <c r="T21" s="6">
        <f>AVERAGE(F29:F33)</f>
        <v>56.524000000000001</v>
      </c>
      <c r="V21" s="6">
        <f>AVERAGE(G29:G33)</f>
        <v>62.679999999999993</v>
      </c>
      <c r="Z21" s="1">
        <v>7</v>
      </c>
      <c r="AA21">
        <v>5</v>
      </c>
      <c r="AB21">
        <v>0.45</v>
      </c>
      <c r="AC21">
        <f t="shared" si="9"/>
        <v>60.254285714285707</v>
      </c>
      <c r="AD21">
        <f t="shared" si="8"/>
        <v>57.035714285714285</v>
      </c>
      <c r="AE21">
        <f t="shared" si="8"/>
        <v>38.522857142857148</v>
      </c>
      <c r="AF21">
        <f t="shared" si="8"/>
        <v>48.797142857142866</v>
      </c>
    </row>
    <row r="22" spans="1:32" x14ac:dyDescent="0.75">
      <c r="A22" s="1">
        <v>18</v>
      </c>
      <c r="B22">
        <v>20</v>
      </c>
      <c r="C22">
        <v>0.65</v>
      </c>
      <c r="D22">
        <v>50.37</v>
      </c>
      <c r="E22">
        <v>52.26</v>
      </c>
      <c r="F22">
        <v>36.24</v>
      </c>
      <c r="G22">
        <v>47.4</v>
      </c>
      <c r="I22">
        <f t="shared" si="0"/>
        <v>6.2091439627375262</v>
      </c>
      <c r="K22">
        <f>AVERAGE(K16:K21)</f>
        <v>45.940916666666674</v>
      </c>
      <c r="N22">
        <f t="shared" si="1"/>
        <v>46.567500000000003</v>
      </c>
      <c r="P22" s="6">
        <f>AVERAGE(P16:P21)</f>
        <v>44.651666666666664</v>
      </c>
      <c r="Q22">
        <f>AVERAGE(Q16:Q20)</f>
        <v>44.651666666666664</v>
      </c>
      <c r="R22" s="6">
        <f>AVERAGE(R16:R21)</f>
        <v>41.328333333333333</v>
      </c>
      <c r="S22">
        <f>AVERAGE(S16:S20)</f>
        <v>41.328333333333333</v>
      </c>
      <c r="T22" s="6">
        <f>AVERAGE(T16:T21)</f>
        <v>44.350333333333332</v>
      </c>
      <c r="U22">
        <f>AVERAGE(U16:U20)</f>
        <v>44.350333333333332</v>
      </c>
      <c r="V22" s="6">
        <f>AVERAGE(V16:V21)</f>
        <v>53.433333333333337</v>
      </c>
      <c r="W22">
        <f>AVERAGE(W16:W20)</f>
        <v>53.433333333333337</v>
      </c>
      <c r="Z22" s="1">
        <v>8</v>
      </c>
      <c r="AA22">
        <v>5</v>
      </c>
      <c r="AB22">
        <v>0.65</v>
      </c>
      <c r="AC22">
        <f t="shared" si="9"/>
        <v>62.19714285714285</v>
      </c>
      <c r="AD22">
        <f t="shared" si="8"/>
        <v>57.684285714285728</v>
      </c>
      <c r="AE22">
        <f t="shared" si="8"/>
        <v>38.769999999999996</v>
      </c>
      <c r="AF22">
        <f t="shared" si="8"/>
        <v>47.032857142857139</v>
      </c>
    </row>
    <row r="23" spans="1:32" x14ac:dyDescent="0.75">
      <c r="A23" s="1">
        <v>19</v>
      </c>
      <c r="B23">
        <v>20</v>
      </c>
      <c r="C23">
        <v>0.85</v>
      </c>
      <c r="D23">
        <v>51.84</v>
      </c>
      <c r="E23">
        <v>57.56</v>
      </c>
      <c r="F23">
        <v>33.700000000000003</v>
      </c>
      <c r="G23">
        <v>47.4</v>
      </c>
      <c r="I23">
        <f t="shared" si="0"/>
        <v>8.809465080241818</v>
      </c>
      <c r="N23">
        <f t="shared" si="1"/>
        <v>47.625000000000007</v>
      </c>
      <c r="P23" s="6">
        <f>_xlfn.STDEV.P(P16:P21)</f>
        <v>20.038327123013271</v>
      </c>
      <c r="Q23">
        <f>_xlfn.STDEV.P(Q16:Q20)</f>
        <v>1.145492131017156</v>
      </c>
      <c r="R23" s="6">
        <f>_xlfn.STDEV.P(R16:R21)</f>
        <v>19.290336628017201</v>
      </c>
      <c r="S23">
        <f>_xlfn.STDEV.P(S16:S20)</f>
        <v>1.4363278796214254</v>
      </c>
      <c r="T23" s="6">
        <f>_xlfn.STDEV.P(T16:T21)</f>
        <v>6.324804652231518</v>
      </c>
      <c r="U23">
        <f>_xlfn.STDEV.P(U16:U20)</f>
        <v>2.0852030010422369</v>
      </c>
      <c r="V23" s="6">
        <f>_xlfn.STDEV.P(V16:V21)</f>
        <v>5.4682192917092953</v>
      </c>
      <c r="W23">
        <f>_xlfn.STDEV.P(W16:W20)</f>
        <v>2.0349174157417047</v>
      </c>
      <c r="Z23" s="1">
        <v>9</v>
      </c>
      <c r="AA23">
        <v>5</v>
      </c>
      <c r="AB23">
        <v>0.85</v>
      </c>
      <c r="AC23">
        <f t="shared" si="9"/>
        <v>62.648571428571422</v>
      </c>
      <c r="AD23">
        <f t="shared" si="8"/>
        <v>59.082857142857129</v>
      </c>
      <c r="AE23">
        <f t="shared" si="8"/>
        <v>38.098571428571425</v>
      </c>
      <c r="AF23">
        <f t="shared" si="8"/>
        <v>47.17285714285714</v>
      </c>
    </row>
    <row r="24" spans="1:32" x14ac:dyDescent="0.75">
      <c r="A24" s="1">
        <v>20</v>
      </c>
      <c r="B24">
        <v>50</v>
      </c>
      <c r="C24">
        <v>0</v>
      </c>
      <c r="D24">
        <v>53.29</v>
      </c>
      <c r="E24">
        <v>51.3</v>
      </c>
      <c r="F24">
        <v>35.799999999999997</v>
      </c>
      <c r="G24">
        <v>50.6</v>
      </c>
      <c r="I24">
        <f t="shared" si="0"/>
        <v>6.9681251962059836</v>
      </c>
      <c r="N24">
        <f t="shared" si="1"/>
        <v>47.747499999999995</v>
      </c>
      <c r="P24" s="6"/>
      <c r="R24" s="6"/>
      <c r="T24" s="6"/>
      <c r="V24" s="6"/>
      <c r="Z24" s="1">
        <v>10</v>
      </c>
      <c r="AA24">
        <v>10</v>
      </c>
      <c r="AB24">
        <v>0</v>
      </c>
      <c r="AC24">
        <f t="shared" si="9"/>
        <v>59.651428571428575</v>
      </c>
      <c r="AD24">
        <f t="shared" si="8"/>
        <v>60.381428571428572</v>
      </c>
      <c r="AE24">
        <f t="shared" si="8"/>
        <v>39.644285714285715</v>
      </c>
      <c r="AF24">
        <f t="shared" si="8"/>
        <v>49.142857142857146</v>
      </c>
    </row>
    <row r="25" spans="1:32" x14ac:dyDescent="0.75">
      <c r="A25" s="1">
        <v>21</v>
      </c>
      <c r="B25">
        <v>50</v>
      </c>
      <c r="C25">
        <v>0.2</v>
      </c>
      <c r="D25">
        <v>52.7</v>
      </c>
      <c r="E25">
        <v>57.96</v>
      </c>
      <c r="F25">
        <v>54.7</v>
      </c>
      <c r="G25">
        <v>65</v>
      </c>
      <c r="I25">
        <f t="shared" si="0"/>
        <v>4.6719696060655176</v>
      </c>
      <c r="N25">
        <f t="shared" si="1"/>
        <v>57.59</v>
      </c>
      <c r="P25" s="6" cm="1">
        <f t="array" ref="P25">INDEX(LINEST(P16:P21), 1)</f>
        <v>8.020857142857146</v>
      </c>
      <c r="Q25" s="6" cm="1">
        <f t="array" ref="Q25">INDEX(LINEST(Q16:Q20), 1)</f>
        <v>0.57783333333333431</v>
      </c>
      <c r="R25" s="6" cm="1">
        <f t="array" ref="R25">INDEX(LINEST(R16:R21), 1)</f>
        <v>8.7005142857142896</v>
      </c>
      <c r="S25" s="6" cm="1">
        <f t="array" ref="S25">INDEX(LINEST(S16:S20), 1)</f>
        <v>-0.12400000000000094</v>
      </c>
      <c r="T25" s="6" cm="1">
        <f t="array" ref="T25">INDEX(LINEST(T16:T21), 1)</f>
        <v>2.2486285714285725</v>
      </c>
      <c r="U25" s="6" cm="1">
        <f t="array" ref="U25">INDEX(LINEST(U16:U20), 1)</f>
        <v>-6.8833333333332261E-2</v>
      </c>
      <c r="V25" s="6" cm="1">
        <f t="array" ref="V25">INDEX(LINEST(V16:V20), 1)</f>
        <v>1.9580000000000002</v>
      </c>
      <c r="W25" s="6" cm="1">
        <f t="array" ref="W25">INDEX(LINEST(W16:W20), 1)</f>
        <v>0.31999999999999956</v>
      </c>
      <c r="Z25" s="1">
        <v>11</v>
      </c>
      <c r="AA25">
        <v>10</v>
      </c>
      <c r="AB25">
        <v>0.2</v>
      </c>
      <c r="AC25">
        <f t="shared" si="9"/>
        <v>61.888571428571424</v>
      </c>
      <c r="AD25">
        <f t="shared" si="8"/>
        <v>54.69</v>
      </c>
      <c r="AE25">
        <f t="shared" si="8"/>
        <v>39.535714285714292</v>
      </c>
      <c r="AF25">
        <f t="shared" si="8"/>
        <v>49.389999999999993</v>
      </c>
    </row>
    <row r="26" spans="1:32" x14ac:dyDescent="0.75">
      <c r="A26" s="1">
        <v>22</v>
      </c>
      <c r="B26">
        <v>50</v>
      </c>
      <c r="C26">
        <v>0.45</v>
      </c>
      <c r="D26">
        <v>52.15</v>
      </c>
      <c r="E26">
        <v>54.3</v>
      </c>
      <c r="F26">
        <v>46.4</v>
      </c>
      <c r="G26">
        <v>61.7</v>
      </c>
      <c r="I26">
        <f t="shared" si="0"/>
        <v>5.4780670632988322</v>
      </c>
      <c r="K26" cm="1">
        <f t="array" ref="K26">INDEX(LINEST(K16:K21),1)</f>
        <v>5.4185000000000052</v>
      </c>
      <c r="L26" cm="1">
        <f t="array" ref="L26">INDEX(LINEST(L16:L20),1)</f>
        <v>0.17625000000000385</v>
      </c>
      <c r="N26">
        <f t="shared" si="1"/>
        <v>53.637500000000003</v>
      </c>
      <c r="Z26" s="1">
        <v>12</v>
      </c>
      <c r="AA26">
        <v>10</v>
      </c>
      <c r="AB26">
        <v>0.45</v>
      </c>
      <c r="AC26">
        <f t="shared" si="9"/>
        <v>59.919999999999995</v>
      </c>
      <c r="AD26">
        <f t="shared" si="8"/>
        <v>53.372857142857143</v>
      </c>
      <c r="AE26">
        <f t="shared" si="8"/>
        <v>38.852857142857147</v>
      </c>
      <c r="AF26">
        <f t="shared" si="8"/>
        <v>50.501428571428569</v>
      </c>
    </row>
    <row r="27" spans="1:32" x14ac:dyDescent="0.75">
      <c r="A27" s="1">
        <v>23</v>
      </c>
      <c r="B27">
        <v>50</v>
      </c>
      <c r="C27">
        <v>0.65</v>
      </c>
      <c r="D27">
        <v>54.13</v>
      </c>
      <c r="E27">
        <v>59.66</v>
      </c>
      <c r="F27">
        <v>46.7</v>
      </c>
      <c r="G27">
        <v>59.5</v>
      </c>
      <c r="I27">
        <f t="shared" si="0"/>
        <v>5.2823402720763815</v>
      </c>
      <c r="N27">
        <f t="shared" si="1"/>
        <v>54.997500000000002</v>
      </c>
      <c r="Z27" s="1">
        <v>13</v>
      </c>
      <c r="AA27">
        <v>10</v>
      </c>
      <c r="AB27">
        <v>0.65</v>
      </c>
      <c r="AC27">
        <f t="shared" si="9"/>
        <v>60.742857142857147</v>
      </c>
      <c r="AD27">
        <f t="shared" si="8"/>
        <v>51.68571428571429</v>
      </c>
      <c r="AE27">
        <f t="shared" si="8"/>
        <v>38.945714285714288</v>
      </c>
      <c r="AF27">
        <f t="shared" si="8"/>
        <v>51.454285714285717</v>
      </c>
    </row>
    <row r="28" spans="1:32" x14ac:dyDescent="0.75">
      <c r="A28" s="1">
        <v>24</v>
      </c>
      <c r="B28">
        <v>50</v>
      </c>
      <c r="C28">
        <v>0.85</v>
      </c>
      <c r="D28">
        <v>54.77</v>
      </c>
      <c r="E28">
        <v>60.36</v>
      </c>
      <c r="F28">
        <v>44.24</v>
      </c>
      <c r="G28">
        <v>59.6</v>
      </c>
      <c r="I28">
        <f t="shared" si="0"/>
        <v>6.4314631888863607</v>
      </c>
      <c r="N28">
        <f t="shared" si="1"/>
        <v>54.7425</v>
      </c>
      <c r="Z28" s="1">
        <v>14</v>
      </c>
      <c r="AA28">
        <v>10</v>
      </c>
      <c r="AB28">
        <v>0.85</v>
      </c>
      <c r="AC28">
        <f t="shared" si="9"/>
        <v>62.948571428571427</v>
      </c>
      <c r="AD28">
        <f t="shared" si="8"/>
        <v>52.282857142857146</v>
      </c>
      <c r="AE28">
        <f t="shared" si="8"/>
        <v>37.895714285714284</v>
      </c>
      <c r="AF28">
        <f t="shared" si="8"/>
        <v>51.637142857142855</v>
      </c>
    </row>
    <row r="29" spans="1:32" x14ac:dyDescent="0.75">
      <c r="A29" s="1">
        <v>25</v>
      </c>
      <c r="B29">
        <v>100</v>
      </c>
      <c r="C29">
        <v>0</v>
      </c>
      <c r="D29">
        <v>54.65</v>
      </c>
      <c r="E29">
        <v>54.1</v>
      </c>
      <c r="F29">
        <v>49.8</v>
      </c>
      <c r="G29">
        <v>49.1</v>
      </c>
      <c r="I29">
        <f t="shared" si="0"/>
        <v>2.4825327288879802</v>
      </c>
      <c r="N29">
        <f t="shared" si="1"/>
        <v>51.912500000000001</v>
      </c>
      <c r="Z29" s="1">
        <v>15</v>
      </c>
      <c r="AA29">
        <v>20</v>
      </c>
      <c r="AB29">
        <v>0</v>
      </c>
      <c r="AC29">
        <f t="shared" si="9"/>
        <v>63.731428571428573</v>
      </c>
      <c r="AD29">
        <f t="shared" si="8"/>
        <v>61.041428571428575</v>
      </c>
      <c r="AE29">
        <f t="shared" si="8"/>
        <v>38.154285714285713</v>
      </c>
      <c r="AF29">
        <f>AVERAGE(G19,G55,G91,G127,G163,G199)</f>
        <v>49.216666666666669</v>
      </c>
    </row>
    <row r="30" spans="1:32" x14ac:dyDescent="0.75">
      <c r="A30" s="1">
        <v>26</v>
      </c>
      <c r="B30">
        <v>100</v>
      </c>
      <c r="C30">
        <v>0.2</v>
      </c>
      <c r="D30">
        <v>55.24</v>
      </c>
      <c r="E30">
        <v>52.2</v>
      </c>
      <c r="F30">
        <v>60.12</v>
      </c>
      <c r="G30">
        <v>67.900000000000006</v>
      </c>
      <c r="I30">
        <f t="shared" si="0"/>
        <v>5.9323077297118889</v>
      </c>
      <c r="N30">
        <f t="shared" si="1"/>
        <v>58.865000000000002</v>
      </c>
      <c r="Z30" s="1">
        <v>16</v>
      </c>
      <c r="AA30">
        <v>20</v>
      </c>
      <c r="AB30">
        <v>0.2</v>
      </c>
      <c r="AC30">
        <f t="shared" si="9"/>
        <v>64.704285714285703</v>
      </c>
      <c r="AD30">
        <f t="shared" si="9"/>
        <v>58.162857142857142</v>
      </c>
      <c r="AE30">
        <f t="shared" si="9"/>
        <v>36.19714285714285</v>
      </c>
      <c r="AF30">
        <f t="shared" ref="AF30:AF33" si="15">AVERAGE(G20,G56,G92,G128,G164,G200)</f>
        <v>52.141666666666673</v>
      </c>
    </row>
    <row r="31" spans="1:32" x14ac:dyDescent="0.75">
      <c r="A31" s="1">
        <v>27</v>
      </c>
      <c r="B31">
        <v>100</v>
      </c>
      <c r="C31">
        <v>0.45</v>
      </c>
      <c r="D31">
        <v>59.05</v>
      </c>
      <c r="E31">
        <v>51</v>
      </c>
      <c r="F31">
        <v>57.1</v>
      </c>
      <c r="G31">
        <v>67.5</v>
      </c>
      <c r="I31">
        <f t="shared" si="0"/>
        <v>5.9035344286283022</v>
      </c>
      <c r="N31">
        <f t="shared" si="1"/>
        <v>58.662500000000001</v>
      </c>
      <c r="Z31" s="1">
        <v>17</v>
      </c>
      <c r="AA31">
        <v>20</v>
      </c>
      <c r="AB31">
        <v>0.45</v>
      </c>
      <c r="AC31">
        <f t="shared" ref="AC31:AE43" si="16">AVERAGE(D21,D57,D93,D129,D165,D201,D237)</f>
        <v>64.574285714285708</v>
      </c>
      <c r="AD31">
        <f t="shared" si="16"/>
        <v>56.587142857142858</v>
      </c>
      <c r="AE31">
        <f t="shared" si="16"/>
        <v>35.861428571428569</v>
      </c>
      <c r="AF31">
        <f t="shared" si="15"/>
        <v>49.916666666666664</v>
      </c>
    </row>
    <row r="32" spans="1:32" x14ac:dyDescent="0.75">
      <c r="A32" s="1">
        <v>28</v>
      </c>
      <c r="B32">
        <v>100</v>
      </c>
      <c r="C32">
        <v>0.65</v>
      </c>
      <c r="D32">
        <v>56.59</v>
      </c>
      <c r="E32">
        <v>50.15</v>
      </c>
      <c r="F32">
        <v>58</v>
      </c>
      <c r="G32">
        <v>66.2</v>
      </c>
      <c r="I32">
        <f t="shared" si="0"/>
        <v>5.7133549688427392</v>
      </c>
      <c r="N32">
        <f t="shared" si="1"/>
        <v>57.734999999999999</v>
      </c>
      <c r="Z32" s="1">
        <v>18</v>
      </c>
      <c r="AA32">
        <v>20</v>
      </c>
      <c r="AB32">
        <v>0.65</v>
      </c>
      <c r="AC32">
        <f t="shared" si="16"/>
        <v>64.271428571428572</v>
      </c>
      <c r="AD32">
        <f t="shared" si="16"/>
        <v>55.171428571428578</v>
      </c>
      <c r="AE32">
        <f t="shared" si="16"/>
        <v>35.691428571428574</v>
      </c>
      <c r="AF32">
        <f t="shared" si="15"/>
        <v>49.183333333333337</v>
      </c>
    </row>
    <row r="33" spans="1:32" x14ac:dyDescent="0.75">
      <c r="A33" s="1">
        <v>29</v>
      </c>
      <c r="B33">
        <v>100</v>
      </c>
      <c r="C33">
        <v>0.85</v>
      </c>
      <c r="D33">
        <v>58.02</v>
      </c>
      <c r="E33">
        <v>51.7</v>
      </c>
      <c r="F33">
        <v>57.6</v>
      </c>
      <c r="G33">
        <v>62.7</v>
      </c>
      <c r="I33">
        <f t="shared" si="0"/>
        <v>3.9038538650928007</v>
      </c>
      <c r="N33">
        <f t="shared" si="1"/>
        <v>57.504999999999995</v>
      </c>
      <c r="Z33" s="1">
        <v>19</v>
      </c>
      <c r="AA33">
        <v>20</v>
      </c>
      <c r="AB33">
        <v>0.85</v>
      </c>
      <c r="AC33">
        <f t="shared" si="16"/>
        <v>66.181428571428569</v>
      </c>
      <c r="AD33">
        <f t="shared" si="16"/>
        <v>55.717142857142854</v>
      </c>
      <c r="AE33">
        <f t="shared" si="16"/>
        <v>35.567142857142862</v>
      </c>
      <c r="AF33">
        <f t="shared" si="15"/>
        <v>49.483333333333341</v>
      </c>
    </row>
    <row r="34" spans="1:32" x14ac:dyDescent="0.75">
      <c r="Z34" s="1">
        <v>20</v>
      </c>
      <c r="AA34">
        <v>50</v>
      </c>
      <c r="AB34">
        <v>0</v>
      </c>
      <c r="AC34">
        <f t="shared" si="16"/>
        <v>63.962857142857153</v>
      </c>
      <c r="AD34">
        <f t="shared" si="16"/>
        <v>62.251428571428562</v>
      </c>
      <c r="AE34">
        <f t="shared" si="16"/>
        <v>40.837142857142858</v>
      </c>
      <c r="AF34">
        <f>AVERAGE(G24,G60,G96,G132,G168)</f>
        <v>48.739999999999995</v>
      </c>
    </row>
    <row r="35" spans="1:32" x14ac:dyDescent="0.75">
      <c r="Z35" s="1">
        <v>21</v>
      </c>
      <c r="AA35">
        <v>50</v>
      </c>
      <c r="AB35">
        <v>0.2</v>
      </c>
      <c r="AC35">
        <f t="shared" si="16"/>
        <v>64.237142857142871</v>
      </c>
      <c r="AD35">
        <f t="shared" si="16"/>
        <v>58.667142857142856</v>
      </c>
      <c r="AE35">
        <f t="shared" si="16"/>
        <v>48.75714285714286</v>
      </c>
      <c r="AF35">
        <f t="shared" ref="AF35:AF43" si="17">AVERAGE(G25,G61,G97,G133,G169)</f>
        <v>63.059999999999988</v>
      </c>
    </row>
    <row r="36" spans="1:32" x14ac:dyDescent="0.75">
      <c r="Z36" s="1">
        <v>22</v>
      </c>
      <c r="AA36">
        <v>50</v>
      </c>
      <c r="AB36">
        <v>0.45</v>
      </c>
      <c r="AC36">
        <f t="shared" si="16"/>
        <v>64.578571428571422</v>
      </c>
      <c r="AD36">
        <f t="shared" si="16"/>
        <v>56.290000000000006</v>
      </c>
      <c r="AE36">
        <f t="shared" si="16"/>
        <v>47.972857142857144</v>
      </c>
      <c r="AF36">
        <f t="shared" si="17"/>
        <v>59.160000000000004</v>
      </c>
    </row>
    <row r="37" spans="1:32" x14ac:dyDescent="0.7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16"/>
        <v>64.081428571428575</v>
      </c>
      <c r="AD37">
        <f t="shared" si="16"/>
        <v>55.744285714285702</v>
      </c>
      <c r="AE37">
        <f t="shared" si="16"/>
        <v>48.51428571428572</v>
      </c>
      <c r="AF37">
        <f t="shared" si="17"/>
        <v>57.660000000000004</v>
      </c>
    </row>
    <row r="38" spans="1:32" x14ac:dyDescent="0.75">
      <c r="Z38" s="1">
        <v>24</v>
      </c>
      <c r="AA38">
        <v>50</v>
      </c>
      <c r="AB38">
        <v>0.85</v>
      </c>
      <c r="AC38">
        <f t="shared" si="16"/>
        <v>66.271428571428572</v>
      </c>
      <c r="AD38">
        <f t="shared" si="16"/>
        <v>56.01</v>
      </c>
      <c r="AE38">
        <f t="shared" si="16"/>
        <v>46.101428571428571</v>
      </c>
      <c r="AF38">
        <f t="shared" si="17"/>
        <v>57.8</v>
      </c>
    </row>
    <row r="39" spans="1:32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1">
        <v>25</v>
      </c>
      <c r="AA39">
        <v>100</v>
      </c>
      <c r="AB39">
        <v>0</v>
      </c>
      <c r="AC39">
        <f t="shared" si="16"/>
        <v>63.87</v>
      </c>
      <c r="AD39">
        <f>AVERAGE(E29,E65,E101,E137,E173,E209)</f>
        <v>64.216666666666654</v>
      </c>
      <c r="AE39">
        <f>AVERAGE(F29,F65,F101,F137,F173,F209)</f>
        <v>50.85</v>
      </c>
      <c r="AF39">
        <f t="shared" si="17"/>
        <v>49.8</v>
      </c>
    </row>
    <row r="40" spans="1:32" x14ac:dyDescent="0.75">
      <c r="A40" s="1">
        <v>0</v>
      </c>
      <c r="B40">
        <v>0</v>
      </c>
      <c r="C40">
        <v>0</v>
      </c>
      <c r="D40">
        <v>54.94</v>
      </c>
      <c r="E40">
        <v>59</v>
      </c>
      <c r="F40">
        <v>50.75</v>
      </c>
      <c r="G40">
        <v>70</v>
      </c>
      <c r="I40">
        <f>_xlfn.STDEV.P(D40:G40)</f>
        <v>7.1609544580314175</v>
      </c>
      <c r="J40">
        <v>2</v>
      </c>
      <c r="K40">
        <f>_xlfn.STDEV.P(D40:G44)</f>
        <v>17.305670537427915</v>
      </c>
      <c r="L40">
        <f>_xlfn.STDEV.P(D40:G40,D45:G45,D50:G50,D55:G55,D60:G60,D65:G65)</f>
        <v>12.911486810846663</v>
      </c>
      <c r="M40">
        <v>0</v>
      </c>
      <c r="N40">
        <f>AVERAGE(D40:G40)</f>
        <v>58.672499999999999</v>
      </c>
      <c r="P40" s="6">
        <f>_xlfn.STDEV.P(D40:D44)</f>
        <v>2.8241430558666809</v>
      </c>
      <c r="Q40">
        <f>_xlfn.STDEV.P(D40,D45,D50,D55,D60,D65)</f>
        <v>5.2985797363276745</v>
      </c>
      <c r="R40" s="6">
        <f>_xlfn.STDEV.P(E40:E44)</f>
        <v>2.5345184947046651</v>
      </c>
      <c r="S40">
        <f>_xlfn.STDEV.P(E40,E45,E50,E55,E60,E65)</f>
        <v>0.91104335791442947</v>
      </c>
      <c r="T40" s="6">
        <f>_xlfn.STDEV.P(F40:F44)</f>
        <v>4.3685173686274066</v>
      </c>
      <c r="U40">
        <f>_xlfn.STDEV.P(F40,F45,F50,F55,F60,F65)</f>
        <v>11.271735176488527</v>
      </c>
      <c r="V40" s="6">
        <f>_xlfn.STDEV.P(G40:G44)</f>
        <v>25.743931323712001</v>
      </c>
      <c r="W40">
        <f>_xlfn.STDEV.P(G40,G45,G50,G55,G60,G65)</f>
        <v>7.856137020755698</v>
      </c>
      <c r="Z40" s="1">
        <v>26</v>
      </c>
      <c r="AA40">
        <v>100</v>
      </c>
      <c r="AB40">
        <v>0.2</v>
      </c>
      <c r="AC40">
        <f t="shared" si="16"/>
        <v>62.357142857142854</v>
      </c>
      <c r="AD40">
        <f t="shared" ref="AD40:AE43" si="18">AVERAGE(E30,E66,E102,E138,E174,E210)</f>
        <v>56.849999999999994</v>
      </c>
      <c r="AE40">
        <f t="shared" si="18"/>
        <v>59.598333333333336</v>
      </c>
      <c r="AF40">
        <f t="shared" si="17"/>
        <v>64.679999999999993</v>
      </c>
    </row>
    <row r="41" spans="1:32" x14ac:dyDescent="0.75">
      <c r="A41" s="1">
        <v>1</v>
      </c>
      <c r="B41">
        <v>0</v>
      </c>
      <c r="C41">
        <v>0.2</v>
      </c>
      <c r="D41">
        <v>50.84</v>
      </c>
      <c r="E41">
        <v>54.2</v>
      </c>
      <c r="F41">
        <v>41.8</v>
      </c>
      <c r="G41">
        <v>25</v>
      </c>
      <c r="I41">
        <f t="shared" ref="I41:I69" si="19">_xlfn.STDEV.P(D41:G41)</f>
        <v>11.317455544423405</v>
      </c>
      <c r="J41">
        <v>5</v>
      </c>
      <c r="K41">
        <f>_xlfn.STDEV.P(D45:G49)</f>
        <v>13.664712391777599</v>
      </c>
      <c r="L41">
        <f>_xlfn.STDEV.P(D41:G41,D46:G46,D51:G51,D56:G56,D61:G61,D66:G66)</f>
        <v>12.534977555878969</v>
      </c>
      <c r="M41">
        <v>0.2</v>
      </c>
      <c r="N41">
        <f t="shared" ref="N41:N69" si="20">AVERAGE(D41:G41)</f>
        <v>42.96</v>
      </c>
      <c r="P41" s="6">
        <f>_xlfn.STDEV.P(D45:D49)</f>
        <v>1.7362142724905802</v>
      </c>
      <c r="Q41">
        <f t="shared" ref="Q41:Q44" si="21">_xlfn.STDEV.P(D41,D46,D51,D56,D61,D66)</f>
        <v>5.8140337880759585</v>
      </c>
      <c r="R41" s="6">
        <f>_xlfn.STDEV.P(E45:E49)</f>
        <v>1.7872884490199115</v>
      </c>
      <c r="S41">
        <f t="shared" ref="S41:S44" si="22">_xlfn.STDEV.P(E41,E46,E51,E56,E61,E66)</f>
        <v>3.7130400841718179</v>
      </c>
      <c r="T41" s="6">
        <f>_xlfn.STDEV.P(F45:F49)</f>
        <v>1.3522337076112254</v>
      </c>
      <c r="U41">
        <f t="shared" ref="U41:U44" si="23">_xlfn.STDEV.P(F41,F46,F51,F56,F61,F66)</f>
        <v>13.057348399358222</v>
      </c>
      <c r="V41" s="6">
        <f>_xlfn.STDEV.P(G45:G49)</f>
        <v>1.3166624472506243</v>
      </c>
      <c r="W41">
        <f t="shared" ref="W41:W44" si="24">_xlfn.STDEV.P(G41,G46,G51,G56,G61,G66)</f>
        <v>12.594134437198218</v>
      </c>
      <c r="Z41" s="1">
        <v>27</v>
      </c>
      <c r="AA41">
        <v>100</v>
      </c>
      <c r="AB41">
        <v>0.45</v>
      </c>
      <c r="AC41">
        <f t="shared" si="16"/>
        <v>63.448571428571427</v>
      </c>
      <c r="AD41">
        <f t="shared" si="18"/>
        <v>55.15</v>
      </c>
      <c r="AE41">
        <f t="shared" si="18"/>
        <v>56.849999999999994</v>
      </c>
      <c r="AF41">
        <f t="shared" si="17"/>
        <v>64.34</v>
      </c>
    </row>
    <row r="42" spans="1:32" x14ac:dyDescent="0.75">
      <c r="A42" s="1">
        <v>2</v>
      </c>
      <c r="B42">
        <v>0</v>
      </c>
      <c r="C42">
        <v>0.45</v>
      </c>
      <c r="D42">
        <v>46.11</v>
      </c>
      <c r="E42">
        <v>51.8</v>
      </c>
      <c r="F42">
        <v>41.69</v>
      </c>
      <c r="G42">
        <v>0</v>
      </c>
      <c r="I42">
        <f t="shared" si="19"/>
        <v>20.465753101217651</v>
      </c>
      <c r="J42">
        <v>10</v>
      </c>
      <c r="K42">
        <f>_xlfn.STDEV.P(D50:G54)</f>
        <v>12.529361077086092</v>
      </c>
      <c r="L42">
        <f t="shared" ref="L42:L44" si="25">_xlfn.STDEV.P(D42:G42,D47:G47,D52:G52,D57:G57,D62:G62,D67:G67)</f>
        <v>15.175563227466469</v>
      </c>
      <c r="M42">
        <v>0.45</v>
      </c>
      <c r="N42">
        <f t="shared" si="20"/>
        <v>34.9</v>
      </c>
      <c r="P42" s="6">
        <f>_xlfn.STDEV.P(D50:D54)</f>
        <v>2.1982957034939594</v>
      </c>
      <c r="Q42">
        <f t="shared" si="21"/>
        <v>7.3140861052871911</v>
      </c>
      <c r="R42" s="6">
        <f>_xlfn.STDEV.P(E50:E54)</f>
        <v>2.8047103237232909</v>
      </c>
      <c r="S42">
        <f t="shared" si="22"/>
        <v>4.6849641288796304</v>
      </c>
      <c r="T42" s="6">
        <f>_xlfn.STDEV.P(F50:F54)</f>
        <v>0.77562877718661249</v>
      </c>
      <c r="U42">
        <f t="shared" si="23"/>
        <v>11.592411909904209</v>
      </c>
      <c r="V42" s="6">
        <f>_xlfn.STDEV.P(G50:G54)</f>
        <v>1.4634206503941374</v>
      </c>
      <c r="W42">
        <f t="shared" si="24"/>
        <v>21.048647356910028</v>
      </c>
      <c r="Z42" s="1">
        <v>28</v>
      </c>
      <c r="AA42">
        <v>100</v>
      </c>
      <c r="AB42">
        <v>0.65</v>
      </c>
      <c r="AC42">
        <f t="shared" si="16"/>
        <v>64.424285714285716</v>
      </c>
      <c r="AD42">
        <f t="shared" si="18"/>
        <v>53.908333333333331</v>
      </c>
      <c r="AE42">
        <f t="shared" si="18"/>
        <v>56.57500000000001</v>
      </c>
      <c r="AF42">
        <f t="shared" si="17"/>
        <v>63.660000000000004</v>
      </c>
    </row>
    <row r="43" spans="1:32" x14ac:dyDescent="0.75">
      <c r="A43" s="1">
        <v>3</v>
      </c>
      <c r="B43">
        <v>0</v>
      </c>
      <c r="C43">
        <v>0.65</v>
      </c>
      <c r="D43">
        <v>50.64</v>
      </c>
      <c r="E43">
        <v>52.61</v>
      </c>
      <c r="F43">
        <v>40.020000000000003</v>
      </c>
      <c r="G43">
        <v>0</v>
      </c>
      <c r="I43">
        <f t="shared" si="19"/>
        <v>21.22645092213957</v>
      </c>
      <c r="J43">
        <v>20</v>
      </c>
      <c r="K43">
        <f>_xlfn.STDEV.P(D55:G59)</f>
        <v>14.785088865137038</v>
      </c>
      <c r="L43">
        <f t="shared" si="25"/>
        <v>15.179144678133914</v>
      </c>
      <c r="M43">
        <v>0.65</v>
      </c>
      <c r="N43">
        <f t="shared" si="20"/>
        <v>35.817500000000003</v>
      </c>
      <c r="P43" s="6">
        <f>_xlfn.STDEV.P(D55:D59)</f>
        <v>1.7861623666397182</v>
      </c>
      <c r="Q43">
        <f t="shared" si="21"/>
        <v>5.4525865421834423</v>
      </c>
      <c r="R43" s="6">
        <f>_xlfn.STDEV.P(E55:E59)</f>
        <v>2.7514359887157109</v>
      </c>
      <c r="S43">
        <f t="shared" si="22"/>
        <v>5.2952927208984386</v>
      </c>
      <c r="T43" s="6">
        <f>_xlfn.STDEV.P(F55:F59)</f>
        <v>1.9695217693643297</v>
      </c>
      <c r="U43">
        <f t="shared" si="23"/>
        <v>11.689740040831614</v>
      </c>
      <c r="V43" s="6">
        <f>_xlfn.STDEV.P(G55:G59)</f>
        <v>0.88408144421201484</v>
      </c>
      <c r="W43">
        <f t="shared" si="24"/>
        <v>20.815592446262219</v>
      </c>
      <c r="Z43" s="1">
        <v>29</v>
      </c>
      <c r="AA43">
        <v>100</v>
      </c>
      <c r="AB43">
        <v>0.85</v>
      </c>
      <c r="AC43">
        <f t="shared" si="16"/>
        <v>64.378571428571419</v>
      </c>
      <c r="AD43">
        <f t="shared" si="18"/>
        <v>54.75</v>
      </c>
      <c r="AE43">
        <f t="shared" si="18"/>
        <v>55.266666666666673</v>
      </c>
      <c r="AF43">
        <f t="shared" si="17"/>
        <v>61.38000000000001</v>
      </c>
    </row>
    <row r="44" spans="1:32" x14ac:dyDescent="0.75">
      <c r="A44" s="1">
        <v>4</v>
      </c>
      <c r="B44">
        <v>0</v>
      </c>
      <c r="C44">
        <v>0.85</v>
      </c>
      <c r="D44">
        <v>51.65</v>
      </c>
      <c r="E44">
        <v>53.31</v>
      </c>
      <c r="F44">
        <v>38.020000000000003</v>
      </c>
      <c r="G44">
        <v>31.25</v>
      </c>
      <c r="I44">
        <f t="shared" si="19"/>
        <v>9.2565959590985543</v>
      </c>
      <c r="J44">
        <v>50</v>
      </c>
      <c r="K44">
        <f>_xlfn.STDEV.P(D61:G64)</f>
        <v>8.991639867121032</v>
      </c>
      <c r="L44">
        <f t="shared" si="25"/>
        <v>12.431930215734351</v>
      </c>
      <c r="M44">
        <v>0.85</v>
      </c>
      <c r="N44">
        <f t="shared" si="20"/>
        <v>43.557500000000005</v>
      </c>
      <c r="P44" s="6">
        <f>_xlfn.STDEV.P(D60:D64)</f>
        <v>1.5393687017735571</v>
      </c>
      <c r="Q44">
        <f t="shared" si="21"/>
        <v>6.6345871930529912</v>
      </c>
      <c r="R44" s="6">
        <f>_xlfn.STDEV.P(E60:E64)</f>
        <v>3.0009331881932995</v>
      </c>
      <c r="S44">
        <f t="shared" si="22"/>
        <v>5.2719396072244811</v>
      </c>
      <c r="T44" s="6">
        <f>_xlfn.STDEV.P(F60:F64)</f>
        <v>7.2283884787689656</v>
      </c>
      <c r="U44">
        <f t="shared" si="23"/>
        <v>10.542223700697845</v>
      </c>
      <c r="V44" s="6">
        <f>_xlfn.STDEV.P(G60:G64)</f>
        <v>5.2312140082393865</v>
      </c>
      <c r="W44">
        <f t="shared" si="24"/>
        <v>9.908599660003528</v>
      </c>
    </row>
    <row r="45" spans="1:32" x14ac:dyDescent="0.75">
      <c r="A45" s="1">
        <v>5</v>
      </c>
      <c r="B45">
        <v>5</v>
      </c>
      <c r="C45">
        <v>0</v>
      </c>
      <c r="D45">
        <v>54.22</v>
      </c>
      <c r="E45">
        <v>61.9</v>
      </c>
      <c r="F45">
        <v>28.8</v>
      </c>
      <c r="G45">
        <v>51.1</v>
      </c>
      <c r="I45">
        <f t="shared" si="19"/>
        <v>12.309633422649107</v>
      </c>
      <c r="J45">
        <v>100</v>
      </c>
      <c r="K45">
        <f>_xlfn.STDEV.P(D65:G69)</f>
        <v>5.1969918221986839</v>
      </c>
      <c r="N45">
        <f t="shared" si="20"/>
        <v>49.005000000000003</v>
      </c>
      <c r="P45" s="6">
        <f>_xlfn.STDEV.P(D65:D69)</f>
        <v>2.2134642531561215</v>
      </c>
      <c r="R45" s="6">
        <f>_xlfn.STDEV.P(E65:E69)</f>
        <v>3.8584971167541378</v>
      </c>
      <c r="T45" s="6">
        <f>_xlfn.STDEV.P(F65:F69)</f>
        <v>3.7359871520121684</v>
      </c>
      <c r="V45" s="6">
        <f>_xlfn.STDEV.P(G65:G69)</f>
        <v>5.6356011214421491</v>
      </c>
    </row>
    <row r="46" spans="1:32" x14ac:dyDescent="0.75">
      <c r="A46" s="1">
        <v>6</v>
      </c>
      <c r="B46">
        <v>5</v>
      </c>
      <c r="C46">
        <v>0.2</v>
      </c>
      <c r="D46">
        <v>49.2</v>
      </c>
      <c r="E46">
        <v>62.8</v>
      </c>
      <c r="F46">
        <v>28.03</v>
      </c>
      <c r="G46">
        <v>51.2</v>
      </c>
      <c r="I46">
        <f t="shared" si="19"/>
        <v>12.543650535230949</v>
      </c>
      <c r="K46">
        <f>AVERAGE(K40:K45)</f>
        <v>12.078910760124728</v>
      </c>
      <c r="N46">
        <f t="shared" si="20"/>
        <v>47.807500000000005</v>
      </c>
      <c r="P46" s="6">
        <f>AVERAGE(P40:P45)</f>
        <v>2.0496080589034364</v>
      </c>
      <c r="Q46">
        <f>AVERAGE(Q40:Q44)</f>
        <v>6.1027746729854515</v>
      </c>
      <c r="R46" s="6">
        <f>AVERAGE(R40:R45)</f>
        <v>2.789563926851836</v>
      </c>
      <c r="S46">
        <f>AVERAGE(S40:S44)</f>
        <v>3.9752559798177591</v>
      </c>
      <c r="T46" s="6">
        <f>AVERAGE(T40:T45)</f>
        <v>3.2383795422617845</v>
      </c>
      <c r="U46">
        <f>AVERAGE(U40:U44)</f>
        <v>11.630691845456084</v>
      </c>
      <c r="V46" s="6">
        <f>AVERAGE(V40:V45)</f>
        <v>6.7124851658750524</v>
      </c>
      <c r="W46">
        <f>AVERAGE(W40:W44)</f>
        <v>14.444622184225938</v>
      </c>
    </row>
    <row r="47" spans="1:32" x14ac:dyDescent="0.75">
      <c r="A47" s="1">
        <v>7</v>
      </c>
      <c r="B47">
        <v>5</v>
      </c>
      <c r="C47">
        <v>0.45</v>
      </c>
      <c r="D47">
        <v>51.11</v>
      </c>
      <c r="E47">
        <v>65.8</v>
      </c>
      <c r="F47">
        <v>25.8</v>
      </c>
      <c r="G47">
        <v>49.3</v>
      </c>
      <c r="I47">
        <f t="shared" si="19"/>
        <v>14.326915884097311</v>
      </c>
      <c r="N47">
        <f t="shared" si="20"/>
        <v>48.002499999999998</v>
      </c>
      <c r="P47" s="6">
        <f>_xlfn.STDEV.P(P40:P45)</f>
        <v>0.42363994721707232</v>
      </c>
      <c r="Q47">
        <f>_xlfn.STDEV.P(Q40:Q44)</f>
        <v>0.76196395488574342</v>
      </c>
      <c r="R47" s="6">
        <f>_xlfn.STDEV.P(R40:R45)</f>
        <v>0.61353926633940814</v>
      </c>
      <c r="S47">
        <f>_xlfn.STDEV.P(S40:S44)</f>
        <v>1.6361984752708623</v>
      </c>
      <c r="T47" s="6">
        <f>_xlfn.STDEV.P(T40:T45)</f>
        <v>2.1862328193173362</v>
      </c>
      <c r="U47">
        <f>_xlfn.STDEV.P(U40:U44)</f>
        <v>0.81901327925554612</v>
      </c>
      <c r="V47" s="6">
        <f>_xlfn.STDEV.P(V40:V45)</f>
        <v>8.7195915174531375</v>
      </c>
      <c r="W47">
        <f>_xlfn.STDEV.P(W40:W44)</f>
        <v>5.5065479667867407</v>
      </c>
    </row>
    <row r="48" spans="1:32" x14ac:dyDescent="0.75">
      <c r="A48" s="1">
        <v>8</v>
      </c>
      <c r="B48">
        <v>5</v>
      </c>
      <c r="C48">
        <v>0.65</v>
      </c>
      <c r="D48">
        <v>52.71</v>
      </c>
      <c r="E48">
        <v>65.3</v>
      </c>
      <c r="F48">
        <v>25.23</v>
      </c>
      <c r="G48">
        <v>48.5</v>
      </c>
      <c r="I48">
        <f t="shared" si="19"/>
        <v>14.492930173018856</v>
      </c>
      <c r="K48" cm="1">
        <f t="array" ref="K48">INDEX(LINEST(K40:K45),1)</f>
        <v>-2.0659109532018549</v>
      </c>
      <c r="L48" cm="1">
        <f t="array" ref="L48">INDEX(LINEST(L40:L44),1)</f>
        <v>0.16850539320303209</v>
      </c>
      <c r="N48">
        <f t="shared" si="20"/>
        <v>47.934999999999995</v>
      </c>
      <c r="P48" s="6"/>
      <c r="R48" s="6"/>
      <c r="T48" s="6"/>
      <c r="V48" s="6"/>
    </row>
    <row r="49" spans="1:32" x14ac:dyDescent="0.75">
      <c r="A49" s="1">
        <v>9</v>
      </c>
      <c r="B49">
        <v>5</v>
      </c>
      <c r="C49">
        <v>0.85</v>
      </c>
      <c r="D49">
        <v>53.01</v>
      </c>
      <c r="E49">
        <v>66.5</v>
      </c>
      <c r="F49">
        <v>26.38</v>
      </c>
      <c r="G49">
        <v>48</v>
      </c>
      <c r="I49">
        <f t="shared" si="19"/>
        <v>14.438502995463224</v>
      </c>
      <c r="N49">
        <f t="shared" si="20"/>
        <v>48.472499999999997</v>
      </c>
      <c r="P49" s="6"/>
      <c r="R49" s="6"/>
      <c r="T49" s="6"/>
      <c r="V49" s="6"/>
    </row>
    <row r="50" spans="1:32" x14ac:dyDescent="0.75">
      <c r="A50" s="1">
        <v>10</v>
      </c>
      <c r="B50">
        <v>10</v>
      </c>
      <c r="C50">
        <v>0</v>
      </c>
      <c r="D50">
        <v>61.71</v>
      </c>
      <c r="E50">
        <v>59.6</v>
      </c>
      <c r="F50">
        <v>26.5</v>
      </c>
      <c r="G50">
        <v>48.7</v>
      </c>
      <c r="I50">
        <f t="shared" si="19"/>
        <v>13.965842930163594</v>
      </c>
      <c r="N50">
        <f t="shared" si="20"/>
        <v>49.127499999999998</v>
      </c>
      <c r="P50" s="6"/>
      <c r="R50" s="6"/>
      <c r="T50" s="6"/>
      <c r="V50" s="6"/>
    </row>
    <row r="51" spans="1:32" x14ac:dyDescent="0.75">
      <c r="A51" s="1">
        <v>11</v>
      </c>
      <c r="B51">
        <v>10</v>
      </c>
      <c r="C51">
        <v>0.2</v>
      </c>
      <c r="D51">
        <v>59.56</v>
      </c>
      <c r="E51">
        <v>53.8</v>
      </c>
      <c r="F51">
        <v>25.3</v>
      </c>
      <c r="G51">
        <v>48.5</v>
      </c>
      <c r="I51">
        <f t="shared" si="19"/>
        <v>13.009200590351437</v>
      </c>
      <c r="J51" s="2"/>
      <c r="K51" t="s">
        <v>26</v>
      </c>
      <c r="L51" t="s">
        <v>27</v>
      </c>
      <c r="N51">
        <f t="shared" si="20"/>
        <v>46.79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1">
        <v>12</v>
      </c>
      <c r="B52">
        <v>10</v>
      </c>
      <c r="C52">
        <v>0.45</v>
      </c>
      <c r="D52">
        <v>55.46</v>
      </c>
      <c r="E52">
        <v>54.7</v>
      </c>
      <c r="F52">
        <v>26.8</v>
      </c>
      <c r="G52">
        <v>50.6</v>
      </c>
      <c r="I52">
        <f t="shared" si="19"/>
        <v>11.745352272281989</v>
      </c>
      <c r="J52">
        <v>2</v>
      </c>
      <c r="K52">
        <f>AVERAGE(D40:G44)</f>
        <v>43.181499999999993</v>
      </c>
      <c r="L52">
        <f>AVERAGE(D40:G40,D45:G45,D50:G50,D55:G55,D60:G60,D65:G65)</f>
        <v>52.339999999999996</v>
      </c>
      <c r="M52">
        <v>0</v>
      </c>
      <c r="N52">
        <f t="shared" si="20"/>
        <v>46.89</v>
      </c>
      <c r="P52" s="6">
        <f>AVERAGE(D40:D44)</f>
        <v>50.835999999999999</v>
      </c>
      <c r="Q52">
        <f>AVERAGE(D40,D45,D50,D55,D60,D65)</f>
        <v>61.568333333333349</v>
      </c>
      <c r="R52" s="6">
        <f>AVERAGE(E40:E44)</f>
        <v>54.184000000000005</v>
      </c>
      <c r="S52">
        <f>AVERAGE(E40,E45,E50,E55,E60,E65)</f>
        <v>60.199999999999996</v>
      </c>
      <c r="T52" s="6">
        <f>AVERAGE(F40:F44)</f>
        <v>42.456000000000003</v>
      </c>
      <c r="U52">
        <f>AVERAGE(F40,F45,F50,F55,F60,F65)</f>
        <v>34.958333333333336</v>
      </c>
      <c r="V52" s="6">
        <f>AVERAGE(G40:G44)</f>
        <v>25.25</v>
      </c>
      <c r="W52">
        <f>AVERAGE(G40,G45,G50,G55,G60,G65)</f>
        <v>52.633333333333333</v>
      </c>
    </row>
    <row r="53" spans="1:32" x14ac:dyDescent="0.75">
      <c r="A53" s="1">
        <v>13</v>
      </c>
      <c r="B53">
        <v>10</v>
      </c>
      <c r="C53">
        <v>0.65</v>
      </c>
      <c r="D53">
        <v>59.36</v>
      </c>
      <c r="E53">
        <v>52.9</v>
      </c>
      <c r="F53">
        <v>27.5</v>
      </c>
      <c r="G53">
        <v>51.4</v>
      </c>
      <c r="I53">
        <f t="shared" si="19"/>
        <v>12.090215051850812</v>
      </c>
      <c r="J53">
        <v>5</v>
      </c>
      <c r="K53">
        <f>AVERAGE(D45:G49)</f>
        <v>48.244500000000002</v>
      </c>
      <c r="L53">
        <f>AVERAGE(D41:G41,D46:G46,D51:G51,D56:G56,D61:G61,D66:G66)</f>
        <v>50.017083333333325</v>
      </c>
      <c r="M53">
        <v>0.2</v>
      </c>
      <c r="N53">
        <f t="shared" si="20"/>
        <v>47.79</v>
      </c>
      <c r="P53" s="6">
        <f>AVERAGE(D45:D49)</f>
        <v>52.05</v>
      </c>
      <c r="Q53">
        <f t="shared" ref="Q53:Q56" si="26">AVERAGE(D41,D46,D51,D56,D61,D66)</f>
        <v>57.896666666666668</v>
      </c>
      <c r="R53" s="6">
        <f>AVERAGE(E45:E49)</f>
        <v>64.460000000000008</v>
      </c>
      <c r="S53">
        <f t="shared" ref="S53:S56" si="27">AVERAGE(E41,E46,E51,E56,E61,E66)</f>
        <v>54.9</v>
      </c>
      <c r="T53" s="6">
        <f>AVERAGE(F45:F49)</f>
        <v>26.848000000000003</v>
      </c>
      <c r="U53">
        <f t="shared" ref="U53:U56" si="28">AVERAGE(F41,F46,F51,F56,F61,F66)</f>
        <v>37.138333333333328</v>
      </c>
      <c r="V53" s="6">
        <f>AVERAGE(G45:G49)</f>
        <v>49.620000000000005</v>
      </c>
      <c r="W53">
        <f t="shared" ref="W53:W56" si="29">AVERAGE(G41,G46,G51,G56,G61,G66)</f>
        <v>50.133333333333333</v>
      </c>
    </row>
    <row r="54" spans="1:32" x14ac:dyDescent="0.75">
      <c r="A54" s="1">
        <v>14</v>
      </c>
      <c r="B54">
        <v>10</v>
      </c>
      <c r="C54">
        <v>0.85</v>
      </c>
      <c r="D54">
        <v>56.83</v>
      </c>
      <c r="E54">
        <v>51.3</v>
      </c>
      <c r="F54">
        <v>27.3</v>
      </c>
      <c r="G54">
        <v>52.2</v>
      </c>
      <c r="I54">
        <f t="shared" si="19"/>
        <v>11.513195418735855</v>
      </c>
      <c r="J54">
        <v>10</v>
      </c>
      <c r="K54">
        <f>AVERAGE(D50:G54)</f>
        <v>47.500999999999998</v>
      </c>
      <c r="L54">
        <f t="shared" ref="L54:L56" si="30">AVERAGE(D42:G42,D47:G47,D52:G52,D57:G57,D62:G62,D67:G67)</f>
        <v>48.998750000000008</v>
      </c>
      <c r="M54">
        <v>0.45</v>
      </c>
      <c r="N54">
        <f t="shared" si="20"/>
        <v>46.907499999999999</v>
      </c>
      <c r="P54" s="6">
        <f>AVERAGE(D50:D54)</f>
        <v>58.584000000000003</v>
      </c>
      <c r="Q54">
        <f t="shared" si="26"/>
        <v>57.063333333333333</v>
      </c>
      <c r="R54" s="6">
        <f>AVERAGE(E50:E54)</f>
        <v>54.46</v>
      </c>
      <c r="S54">
        <f t="shared" si="27"/>
        <v>56.233333333333341</v>
      </c>
      <c r="T54" s="6">
        <f>AVERAGE(F50:F54)</f>
        <v>26.68</v>
      </c>
      <c r="U54">
        <f t="shared" si="28"/>
        <v>37.231666666666662</v>
      </c>
      <c r="V54" s="6">
        <f>AVERAGE(G50:G54)</f>
        <v>50.280000000000008</v>
      </c>
      <c r="W54">
        <f t="shared" si="29"/>
        <v>45.466666666666669</v>
      </c>
    </row>
    <row r="55" spans="1:32" x14ac:dyDescent="0.75">
      <c r="A55" s="1">
        <v>15</v>
      </c>
      <c r="B55">
        <v>20</v>
      </c>
      <c r="C55">
        <v>0</v>
      </c>
      <c r="D55">
        <v>67.540000000000006</v>
      </c>
      <c r="E55">
        <v>60.5</v>
      </c>
      <c r="F55">
        <v>29.5</v>
      </c>
      <c r="G55">
        <v>49.5</v>
      </c>
      <c r="I55">
        <f t="shared" si="19"/>
        <v>14.370205287329744</v>
      </c>
      <c r="J55">
        <v>20</v>
      </c>
      <c r="K55">
        <f>AVERAGE(D55:G59)</f>
        <v>49.688500000000012</v>
      </c>
      <c r="L55">
        <f t="shared" si="30"/>
        <v>48.522083333333342</v>
      </c>
      <c r="M55">
        <v>0.65</v>
      </c>
      <c r="N55">
        <f t="shared" si="20"/>
        <v>51.760000000000005</v>
      </c>
      <c r="P55" s="6">
        <f>AVERAGE(D55:D59)</f>
        <v>66.801999999999992</v>
      </c>
      <c r="Q55">
        <f t="shared" si="26"/>
        <v>58.739999999999988</v>
      </c>
      <c r="R55" s="6">
        <f>AVERAGE(E55:E59)</f>
        <v>55.86</v>
      </c>
      <c r="S55">
        <f t="shared" si="27"/>
        <v>53.984999999999992</v>
      </c>
      <c r="T55" s="6">
        <f>AVERAGE(F55:F59)</f>
        <v>26.712</v>
      </c>
      <c r="U55">
        <f t="shared" si="28"/>
        <v>36.396666666666668</v>
      </c>
      <c r="V55" s="6">
        <f>AVERAGE(G55:G59)</f>
        <v>49.38</v>
      </c>
      <c r="W55">
        <f t="shared" si="29"/>
        <v>44.966666666666669</v>
      </c>
    </row>
    <row r="56" spans="1:32" x14ac:dyDescent="0.75">
      <c r="A56" s="1">
        <v>16</v>
      </c>
      <c r="B56">
        <v>20</v>
      </c>
      <c r="C56">
        <v>0.2</v>
      </c>
      <c r="D56">
        <v>64.56</v>
      </c>
      <c r="E56">
        <v>54.3</v>
      </c>
      <c r="F56">
        <v>25</v>
      </c>
      <c r="G56">
        <v>50.7</v>
      </c>
      <c r="I56">
        <f t="shared" si="19"/>
        <v>14.565157053736161</v>
      </c>
      <c r="J56">
        <v>50</v>
      </c>
      <c r="K56">
        <f>AVERAGE(D60:G64)</f>
        <v>53.548000000000002</v>
      </c>
      <c r="L56">
        <f t="shared" si="30"/>
        <v>49.846666666666664</v>
      </c>
      <c r="M56">
        <v>0.85</v>
      </c>
      <c r="N56">
        <f t="shared" si="20"/>
        <v>48.64</v>
      </c>
      <c r="P56" s="6">
        <f>AVERAGE(D60:D64)</f>
        <v>65.111999999999995</v>
      </c>
      <c r="Q56">
        <f t="shared" si="26"/>
        <v>59.388333333333328</v>
      </c>
      <c r="R56" s="6">
        <f>AVERAGE(E60:E64)</f>
        <v>54.88000000000001</v>
      </c>
      <c r="S56">
        <f t="shared" si="27"/>
        <v>54.968333333333334</v>
      </c>
      <c r="T56" s="6">
        <f>AVERAGE(F60:F64)</f>
        <v>37.480000000000004</v>
      </c>
      <c r="U56">
        <f t="shared" si="28"/>
        <v>35.021666666666668</v>
      </c>
      <c r="V56" s="6">
        <f>AVERAGE(G60:G64)</f>
        <v>56.720000000000006</v>
      </c>
      <c r="W56">
        <f t="shared" si="29"/>
        <v>50.008333333333333</v>
      </c>
    </row>
    <row r="57" spans="1:32" x14ac:dyDescent="0.75">
      <c r="A57" s="1">
        <v>17</v>
      </c>
      <c r="B57">
        <v>20</v>
      </c>
      <c r="C57">
        <v>0.45</v>
      </c>
      <c r="D57">
        <v>66.569999999999993</v>
      </c>
      <c r="E57">
        <v>57.4</v>
      </c>
      <c r="F57">
        <v>28.7</v>
      </c>
      <c r="G57">
        <v>49.7</v>
      </c>
      <c r="I57">
        <f t="shared" si="19"/>
        <v>13.979455237955449</v>
      </c>
      <c r="J57">
        <v>100</v>
      </c>
      <c r="K57">
        <f>AVERAGE(D65:G69)</f>
        <v>57.506000000000007</v>
      </c>
      <c r="L57">
        <f>AVERAGE((L56-L55), (L55-L54), (L54-L53), (L53-L52))</f>
        <v>-0.62333333333333307</v>
      </c>
      <c r="N57">
        <f t="shared" si="20"/>
        <v>50.592500000000001</v>
      </c>
      <c r="P57" s="6">
        <f>AVERAGE(D65:D69)</f>
        <v>60.203999999999994</v>
      </c>
      <c r="R57" s="6">
        <f>AVERAGE(E65:E69)</f>
        <v>52.5</v>
      </c>
      <c r="T57" s="6">
        <f>AVERAGE(F65:F69)</f>
        <v>56.720000000000006</v>
      </c>
      <c r="V57" s="6">
        <f>AVERAGE(G65:G69)</f>
        <v>60.6</v>
      </c>
    </row>
    <row r="58" spans="1:32" x14ac:dyDescent="0.75">
      <c r="A58" s="1">
        <v>18</v>
      </c>
      <c r="B58">
        <v>20</v>
      </c>
      <c r="C58">
        <v>0.65</v>
      </c>
      <c r="D58">
        <v>65.569999999999993</v>
      </c>
      <c r="E58">
        <v>52.9</v>
      </c>
      <c r="F58">
        <v>25.03</v>
      </c>
      <c r="G58">
        <v>49</v>
      </c>
      <c r="I58">
        <f t="shared" si="19"/>
        <v>14.673729076141475</v>
      </c>
      <c r="K58">
        <f>AVERAGE(K52:K57)</f>
        <v>49.944916666666671</v>
      </c>
      <c r="N58">
        <f t="shared" si="20"/>
        <v>48.125</v>
      </c>
      <c r="P58" s="6">
        <f>AVERAGE(P52:P57)</f>
        <v>58.931333333333335</v>
      </c>
      <c r="Q58">
        <f>AVERAGE(Q52:Q56)</f>
        <v>58.931333333333342</v>
      </c>
      <c r="R58" s="6">
        <f>AVERAGE(R52:R57)</f>
        <v>56.057333333333332</v>
      </c>
      <c r="S58">
        <f>AVERAGE(S52:S56)</f>
        <v>56.057333333333325</v>
      </c>
      <c r="T58" s="6">
        <f>AVERAGE(T52:T57)</f>
        <v>36.149333333333338</v>
      </c>
      <c r="U58">
        <f>AVERAGE(U52:U56)</f>
        <v>36.149333333333331</v>
      </c>
      <c r="V58" s="6">
        <f>AVERAGE(V52:V57)</f>
        <v>48.641666666666673</v>
      </c>
      <c r="W58">
        <f>AVERAGE(W52:W56)</f>
        <v>48.641666666666666</v>
      </c>
      <c r="AA58" s="1" t="s">
        <v>1</v>
      </c>
      <c r="AB58" s="1" t="s">
        <v>2</v>
      </c>
      <c r="AC58" s="1" t="s">
        <v>21</v>
      </c>
      <c r="AD58" s="1" t="s">
        <v>22</v>
      </c>
      <c r="AE58" s="1" t="s">
        <v>23</v>
      </c>
      <c r="AF58" s="1" t="s">
        <v>24</v>
      </c>
    </row>
    <row r="59" spans="1:32" x14ac:dyDescent="0.75">
      <c r="A59" s="1">
        <v>19</v>
      </c>
      <c r="B59">
        <v>20</v>
      </c>
      <c r="C59">
        <v>0.85</v>
      </c>
      <c r="D59">
        <v>69.77</v>
      </c>
      <c r="E59">
        <v>54.2</v>
      </c>
      <c r="F59">
        <v>25.33</v>
      </c>
      <c r="G59">
        <v>48</v>
      </c>
      <c r="I59">
        <f t="shared" si="19"/>
        <v>15.963076927710398</v>
      </c>
      <c r="N59">
        <f t="shared" si="20"/>
        <v>49.325000000000003</v>
      </c>
      <c r="P59" s="6">
        <f>_xlfn.STDEV.P(P52:P57)</f>
        <v>5.9829692368327994</v>
      </c>
      <c r="Q59">
        <f>_xlfn.STDEV.P(Q52:Q56)</f>
        <v>1.5335700541909156</v>
      </c>
      <c r="R59" s="6">
        <f>_xlfn.STDEV.P(R52:R57)</f>
        <v>3.8889873003421132</v>
      </c>
      <c r="S59">
        <f>_xlfn.STDEV.P(S52:S56)</f>
        <v>2.191463894295318</v>
      </c>
      <c r="T59" s="6">
        <f>_xlfn.STDEV.P(T52:T57)</f>
        <v>11.029833644358487</v>
      </c>
      <c r="U59">
        <f>_xlfn.STDEV.P(U52:U56)</f>
        <v>0.99003568959238086</v>
      </c>
      <c r="V59" s="6">
        <f>_xlfn.STDEV.P(V52:V57)</f>
        <v>11.25179751071901</v>
      </c>
      <c r="W59">
        <f>_xlfn.STDEV.P(W52:W56)</f>
        <v>2.9533878851244704</v>
      </c>
      <c r="Z59" s="1">
        <v>0</v>
      </c>
      <c r="AA59">
        <v>2</v>
      </c>
      <c r="AB59">
        <v>0</v>
      </c>
      <c r="AC59">
        <f>AVERAGE(D4,D40,D76,D148,D220)</f>
        <v>45.735999999999997</v>
      </c>
      <c r="AD59">
        <f t="shared" ref="AD59:AF74" si="31">AVERAGE(E4,E40,E76,E148,E220)</f>
        <v>44.454000000000001</v>
      </c>
      <c r="AE59">
        <f t="shared" si="31"/>
        <v>48.543999999999997</v>
      </c>
      <c r="AF59">
        <f t="shared" si="31"/>
        <v>42.724000000000004</v>
      </c>
    </row>
    <row r="60" spans="1:32" x14ac:dyDescent="0.75">
      <c r="A60" s="1">
        <v>20</v>
      </c>
      <c r="B60">
        <v>50</v>
      </c>
      <c r="C60">
        <v>0</v>
      </c>
      <c r="D60">
        <v>66.900000000000006</v>
      </c>
      <c r="E60">
        <v>60.4</v>
      </c>
      <c r="F60">
        <v>23.6</v>
      </c>
      <c r="G60">
        <v>47.1</v>
      </c>
      <c r="I60">
        <f t="shared" si="19"/>
        <v>16.569097742484345</v>
      </c>
      <c r="N60">
        <f t="shared" si="20"/>
        <v>49.5</v>
      </c>
      <c r="P60" s="6"/>
      <c r="R60" s="6"/>
      <c r="T60" s="6"/>
      <c r="V60" s="6"/>
      <c r="Z60" s="1">
        <v>1</v>
      </c>
      <c r="AA60">
        <v>2</v>
      </c>
      <c r="AB60">
        <v>0.2</v>
      </c>
      <c r="AC60">
        <f t="shared" ref="AC60:AF75" si="32">AVERAGE(D5,D41,D77,D149,D221)</f>
        <v>41.434000000000005</v>
      </c>
      <c r="AD60">
        <f t="shared" si="31"/>
        <v>44.585999999999999</v>
      </c>
      <c r="AE60">
        <f t="shared" si="31"/>
        <v>45.025999999999996</v>
      </c>
      <c r="AF60">
        <f t="shared" si="31"/>
        <v>37.453999999999994</v>
      </c>
    </row>
    <row r="61" spans="1:32" x14ac:dyDescent="0.75">
      <c r="A61" s="1">
        <v>21</v>
      </c>
      <c r="B61">
        <v>50</v>
      </c>
      <c r="C61">
        <v>0.2</v>
      </c>
      <c r="D61">
        <v>62.76</v>
      </c>
      <c r="E61">
        <v>53.4</v>
      </c>
      <c r="F61">
        <v>40.700000000000003</v>
      </c>
      <c r="G61">
        <v>62.8</v>
      </c>
      <c r="I61">
        <f t="shared" si="19"/>
        <v>9.0564714431172977</v>
      </c>
      <c r="N61">
        <f t="shared" si="20"/>
        <v>54.915000000000006</v>
      </c>
      <c r="P61" s="6" cm="1">
        <f t="array" ref="P61">INDEX(LINEST(P52:P57), 1)</f>
        <v>2.6926857142857132</v>
      </c>
      <c r="Q61" s="6" cm="1">
        <f t="array" ref="Q61">INDEX(LINEST(Q52:Q56), 1)</f>
        <v>-0.35166666666667229</v>
      </c>
      <c r="R61" s="6" cm="1">
        <f t="array" ref="R61">INDEX(LINEST(R52:R57), 1)</f>
        <v>-1.021714285714286</v>
      </c>
      <c r="S61" s="6" cm="1">
        <f t="array" ref="S61">INDEX(LINEST(S52:S56), 1)</f>
        <v>-1.1378333333333333</v>
      </c>
      <c r="T61" s="6" cm="1">
        <f t="array" ref="T61">INDEX(LINEST(T52:T57), 1)</f>
        <v>2.9499428571428581</v>
      </c>
      <c r="U61" s="6" cm="1">
        <f t="array" ref="U61">INDEX(LINEST(U52:U56), 1)</f>
        <v>-6.1499999999999437E-2</v>
      </c>
      <c r="V61" s="6" cm="1">
        <f t="array" ref="V61">INDEX(LINEST(V52:V56), 1)</f>
        <v>6.27</v>
      </c>
      <c r="W61" s="6" cm="1">
        <f t="array" ref="W61">INDEX(LINEST(W52:W56), 1)</f>
        <v>-1.0416666666666663</v>
      </c>
      <c r="Z61" s="1">
        <v>2</v>
      </c>
      <c r="AA61">
        <v>2</v>
      </c>
      <c r="AB61">
        <v>0.45</v>
      </c>
      <c r="AC61">
        <f t="shared" si="32"/>
        <v>41.146000000000001</v>
      </c>
      <c r="AD61">
        <f t="shared" si="31"/>
        <v>44.101999999999997</v>
      </c>
      <c r="AE61">
        <f t="shared" si="31"/>
        <v>43.86</v>
      </c>
      <c r="AF61">
        <f t="shared" si="31"/>
        <v>31.744</v>
      </c>
    </row>
    <row r="62" spans="1:32" x14ac:dyDescent="0.75">
      <c r="A62" s="1">
        <v>22</v>
      </c>
      <c r="B62">
        <v>50</v>
      </c>
      <c r="C62">
        <v>0.45</v>
      </c>
      <c r="D62">
        <v>65.569999999999993</v>
      </c>
      <c r="E62">
        <v>55.5</v>
      </c>
      <c r="F62">
        <v>41.9</v>
      </c>
      <c r="G62">
        <v>59.2</v>
      </c>
      <c r="I62">
        <f t="shared" si="19"/>
        <v>8.6609421398597881</v>
      </c>
      <c r="K62" cm="1">
        <f t="array" ref="K62">INDEX(LINEST(K52:K57),1)</f>
        <v>2.56344285714286</v>
      </c>
      <c r="L62" cm="1">
        <f t="array" ref="L62">INDEX(LINEST(L52:L56),1)</f>
        <v>-0.64816666666666478</v>
      </c>
      <c r="N62">
        <f t="shared" si="20"/>
        <v>55.542500000000004</v>
      </c>
      <c r="Z62" s="1">
        <v>3</v>
      </c>
      <c r="AA62">
        <v>2</v>
      </c>
      <c r="AB62">
        <v>0.65</v>
      </c>
      <c r="AC62">
        <f t="shared" si="32"/>
        <v>41.597999999999999</v>
      </c>
      <c r="AD62">
        <f t="shared" si="31"/>
        <v>44.293999999999997</v>
      </c>
      <c r="AE62">
        <f t="shared" si="31"/>
        <v>41.053999999999995</v>
      </c>
      <c r="AF62">
        <f t="shared" si="31"/>
        <v>33.357999999999997</v>
      </c>
    </row>
    <row r="63" spans="1:32" x14ac:dyDescent="0.75">
      <c r="A63" s="1">
        <v>23</v>
      </c>
      <c r="B63">
        <v>50</v>
      </c>
      <c r="C63">
        <v>0.65</v>
      </c>
      <c r="D63">
        <v>63.96</v>
      </c>
      <c r="E63">
        <v>51.8</v>
      </c>
      <c r="F63">
        <v>43.7</v>
      </c>
      <c r="G63">
        <v>56.7</v>
      </c>
      <c r="I63">
        <f t="shared" si="19"/>
        <v>7.3725029671069491</v>
      </c>
      <c r="N63">
        <f t="shared" si="20"/>
        <v>54.039999999999992</v>
      </c>
      <c r="Z63" s="1">
        <v>4</v>
      </c>
      <c r="AA63">
        <v>2</v>
      </c>
      <c r="AB63">
        <v>0.85</v>
      </c>
      <c r="AC63">
        <f t="shared" si="32"/>
        <v>43.143999999999991</v>
      </c>
      <c r="AD63">
        <f t="shared" si="31"/>
        <v>44.444000000000003</v>
      </c>
      <c r="AE63">
        <f t="shared" si="31"/>
        <v>39.984000000000002</v>
      </c>
      <c r="AF63">
        <f t="shared" si="31"/>
        <v>46.381999999999998</v>
      </c>
    </row>
    <row r="64" spans="1:32" x14ac:dyDescent="0.75">
      <c r="A64" s="1">
        <v>24</v>
      </c>
      <c r="B64">
        <v>50</v>
      </c>
      <c r="C64">
        <v>0.85</v>
      </c>
      <c r="D64">
        <v>66.37</v>
      </c>
      <c r="E64">
        <v>53.3</v>
      </c>
      <c r="F64">
        <v>37.5</v>
      </c>
      <c r="G64">
        <v>57.8</v>
      </c>
      <c r="I64">
        <f t="shared" si="19"/>
        <v>10.487274133443805</v>
      </c>
      <c r="N64">
        <f t="shared" si="20"/>
        <v>53.742500000000007</v>
      </c>
      <c r="Z64" s="1">
        <v>5</v>
      </c>
      <c r="AA64">
        <v>5</v>
      </c>
      <c r="AB64">
        <v>0</v>
      </c>
      <c r="AC64">
        <f t="shared" si="32"/>
        <v>54.298000000000002</v>
      </c>
      <c r="AD64">
        <f t="shared" si="31"/>
        <v>56.419999999999995</v>
      </c>
      <c r="AE64">
        <f t="shared" si="31"/>
        <v>38.134</v>
      </c>
      <c r="AF64">
        <f t="shared" si="31"/>
        <v>50.428000000000004</v>
      </c>
    </row>
    <row r="65" spans="1:32" x14ac:dyDescent="0.75">
      <c r="A65" s="1">
        <v>25</v>
      </c>
      <c r="B65">
        <v>100</v>
      </c>
      <c r="C65">
        <v>0</v>
      </c>
      <c r="D65">
        <v>64.099999999999994</v>
      </c>
      <c r="E65">
        <v>59.8</v>
      </c>
      <c r="F65">
        <v>50.6</v>
      </c>
      <c r="G65">
        <v>49.4</v>
      </c>
      <c r="I65">
        <f t="shared" si="19"/>
        <v>6.1799575241258724</v>
      </c>
      <c r="N65">
        <f t="shared" si="20"/>
        <v>55.975000000000001</v>
      </c>
      <c r="Z65" s="1">
        <v>6</v>
      </c>
      <c r="AA65">
        <v>5</v>
      </c>
      <c r="AB65">
        <v>0.2</v>
      </c>
      <c r="AC65">
        <f t="shared" si="32"/>
        <v>62.438000000000002</v>
      </c>
      <c r="AD65">
        <f t="shared" si="31"/>
        <v>56.129999999999995</v>
      </c>
      <c r="AE65">
        <f t="shared" si="31"/>
        <v>36.08</v>
      </c>
      <c r="AF65">
        <f t="shared" si="31"/>
        <v>51.334000000000003</v>
      </c>
    </row>
    <row r="66" spans="1:32" x14ac:dyDescent="0.75">
      <c r="A66" s="1">
        <v>26</v>
      </c>
      <c r="B66">
        <v>100</v>
      </c>
      <c r="C66">
        <v>0.2</v>
      </c>
      <c r="D66">
        <v>60.46</v>
      </c>
      <c r="E66">
        <v>50.9</v>
      </c>
      <c r="F66">
        <v>62</v>
      </c>
      <c r="G66">
        <v>62.6</v>
      </c>
      <c r="I66">
        <f t="shared" si="19"/>
        <v>4.7355358725280512</v>
      </c>
      <c r="N66">
        <f t="shared" si="20"/>
        <v>58.99</v>
      </c>
      <c r="Z66" s="1">
        <v>7</v>
      </c>
      <c r="AA66">
        <v>5</v>
      </c>
      <c r="AB66">
        <v>0.45</v>
      </c>
      <c r="AC66">
        <f t="shared" si="32"/>
        <v>61.512</v>
      </c>
      <c r="AD66">
        <f t="shared" si="31"/>
        <v>54.92</v>
      </c>
      <c r="AE66">
        <f t="shared" si="31"/>
        <v>36.432000000000002</v>
      </c>
      <c r="AF66">
        <f t="shared" si="31"/>
        <v>49.116</v>
      </c>
    </row>
    <row r="67" spans="1:32" x14ac:dyDescent="0.75">
      <c r="A67" s="1">
        <v>27</v>
      </c>
      <c r="B67">
        <v>100</v>
      </c>
      <c r="C67">
        <v>0.45</v>
      </c>
      <c r="D67">
        <v>57.56</v>
      </c>
      <c r="E67">
        <v>52.2</v>
      </c>
      <c r="F67">
        <v>58.5</v>
      </c>
      <c r="G67">
        <v>64</v>
      </c>
      <c r="I67">
        <f t="shared" si="19"/>
        <v>4.1852927018310195</v>
      </c>
      <c r="N67">
        <f t="shared" si="20"/>
        <v>58.064999999999998</v>
      </c>
      <c r="Z67" s="1">
        <v>8</v>
      </c>
      <c r="AA67">
        <v>5</v>
      </c>
      <c r="AB67">
        <v>0.65</v>
      </c>
      <c r="AC67">
        <f t="shared" si="32"/>
        <v>63.436</v>
      </c>
      <c r="AD67">
        <f t="shared" si="31"/>
        <v>55.56</v>
      </c>
      <c r="AE67">
        <f t="shared" si="31"/>
        <v>36.713999999999999</v>
      </c>
      <c r="AF67">
        <f t="shared" si="31"/>
        <v>48.366</v>
      </c>
    </row>
    <row r="68" spans="1:32" x14ac:dyDescent="0.75">
      <c r="A68" s="1">
        <v>28</v>
      </c>
      <c r="B68">
        <v>100</v>
      </c>
      <c r="C68">
        <v>0.65</v>
      </c>
      <c r="D68">
        <v>60.2</v>
      </c>
      <c r="E68">
        <v>48.4</v>
      </c>
      <c r="F68">
        <v>56.9</v>
      </c>
      <c r="G68">
        <v>64.2</v>
      </c>
      <c r="I68">
        <f t="shared" si="19"/>
        <v>5.8165174288400321</v>
      </c>
      <c r="N68">
        <f t="shared" si="20"/>
        <v>57.424999999999997</v>
      </c>
      <c r="Z68" s="1">
        <v>9</v>
      </c>
      <c r="AA68">
        <v>5</v>
      </c>
      <c r="AB68">
        <v>0.85</v>
      </c>
      <c r="AC68">
        <f t="shared" si="32"/>
        <v>63.541999999999994</v>
      </c>
      <c r="AD68">
        <f t="shared" si="31"/>
        <v>57.659999999999989</v>
      </c>
      <c r="AE68">
        <f t="shared" si="31"/>
        <v>35.872</v>
      </c>
      <c r="AF68">
        <f t="shared" si="31"/>
        <v>48.381999999999991</v>
      </c>
    </row>
    <row r="69" spans="1:32" x14ac:dyDescent="0.75">
      <c r="A69" s="1">
        <v>29</v>
      </c>
      <c r="B69">
        <v>100</v>
      </c>
      <c r="C69">
        <v>0.85</v>
      </c>
      <c r="D69">
        <v>58.7</v>
      </c>
      <c r="E69">
        <v>51.2</v>
      </c>
      <c r="F69">
        <v>55.6</v>
      </c>
      <c r="G69">
        <v>62.8</v>
      </c>
      <c r="I69">
        <f t="shared" si="19"/>
        <v>4.2458067549053595</v>
      </c>
      <c r="N69">
        <f t="shared" si="20"/>
        <v>57.075000000000003</v>
      </c>
      <c r="Z69" s="1">
        <v>10</v>
      </c>
      <c r="AA69">
        <v>10</v>
      </c>
      <c r="AB69">
        <v>0</v>
      </c>
      <c r="AC69">
        <f t="shared" si="32"/>
        <v>60.938000000000002</v>
      </c>
      <c r="AD69">
        <f t="shared" si="31"/>
        <v>56.102000000000011</v>
      </c>
      <c r="AE69">
        <f t="shared" si="31"/>
        <v>39.222000000000001</v>
      </c>
      <c r="AF69">
        <f t="shared" si="31"/>
        <v>49.000000000000007</v>
      </c>
    </row>
    <row r="70" spans="1:32" x14ac:dyDescent="0.75">
      <c r="Z70" s="1">
        <v>11</v>
      </c>
      <c r="AA70">
        <v>10</v>
      </c>
      <c r="AB70">
        <v>0.2</v>
      </c>
      <c r="AC70">
        <f t="shared" si="32"/>
        <v>64.2</v>
      </c>
      <c r="AD70">
        <f t="shared" si="31"/>
        <v>50.552</v>
      </c>
      <c r="AE70">
        <f t="shared" si="31"/>
        <v>39.120000000000005</v>
      </c>
      <c r="AF70">
        <f t="shared" si="31"/>
        <v>49.465999999999994</v>
      </c>
    </row>
    <row r="71" spans="1:32" x14ac:dyDescent="0.75">
      <c r="Z71" s="1">
        <v>12</v>
      </c>
      <c r="AA71">
        <v>10</v>
      </c>
      <c r="AB71">
        <v>0.45</v>
      </c>
      <c r="AC71">
        <f t="shared" si="32"/>
        <v>60.73</v>
      </c>
      <c r="AD71">
        <f t="shared" si="31"/>
        <v>50.064</v>
      </c>
      <c r="AE71">
        <f t="shared" si="31"/>
        <v>38.153999999999996</v>
      </c>
      <c r="AF71">
        <f t="shared" si="31"/>
        <v>50.822000000000003</v>
      </c>
    </row>
    <row r="72" spans="1:32" x14ac:dyDescent="0.75">
      <c r="Z72" s="1">
        <v>13</v>
      </c>
      <c r="AA72">
        <v>10</v>
      </c>
      <c r="AB72">
        <v>0.65</v>
      </c>
      <c r="AC72">
        <f t="shared" si="32"/>
        <v>61.88000000000001</v>
      </c>
      <c r="AD72">
        <f t="shared" si="31"/>
        <v>48.251999999999995</v>
      </c>
      <c r="AE72">
        <f t="shared" si="31"/>
        <v>38.548000000000002</v>
      </c>
      <c r="AF72">
        <f t="shared" si="31"/>
        <v>51.616</v>
      </c>
    </row>
    <row r="73" spans="1:32" x14ac:dyDescent="0.7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32"/>
        <v>63.827999999999996</v>
      </c>
      <c r="AD73">
        <f t="shared" si="31"/>
        <v>49.624000000000002</v>
      </c>
      <c r="AE73">
        <f t="shared" si="31"/>
        <v>36.494</v>
      </c>
      <c r="AF73">
        <f t="shared" si="31"/>
        <v>52.012</v>
      </c>
    </row>
    <row r="74" spans="1:32" x14ac:dyDescent="0.75">
      <c r="Z74" s="1">
        <v>15</v>
      </c>
      <c r="AA74">
        <v>20</v>
      </c>
      <c r="AB74">
        <v>0</v>
      </c>
      <c r="AC74">
        <f t="shared" si="32"/>
        <v>65.816000000000003</v>
      </c>
      <c r="AD74">
        <f t="shared" si="31"/>
        <v>57.268000000000008</v>
      </c>
      <c r="AE74">
        <f t="shared" si="31"/>
        <v>36.935999999999993</v>
      </c>
      <c r="AF74">
        <f t="shared" si="31"/>
        <v>39.38000000000001</v>
      </c>
    </row>
    <row r="75" spans="1:32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1">
        <v>16</v>
      </c>
      <c r="AA75">
        <v>20</v>
      </c>
      <c r="AB75">
        <v>0.2</v>
      </c>
      <c r="AC75">
        <f t="shared" si="32"/>
        <v>66.69</v>
      </c>
      <c r="AD75">
        <f t="shared" si="32"/>
        <v>54.784000000000006</v>
      </c>
      <c r="AE75">
        <f t="shared" si="32"/>
        <v>33.648000000000003</v>
      </c>
      <c r="AF75">
        <f t="shared" si="32"/>
        <v>41.679999999999993</v>
      </c>
    </row>
    <row r="76" spans="1:32" x14ac:dyDescent="0.75">
      <c r="A76" s="1">
        <v>0</v>
      </c>
      <c r="B76">
        <v>0</v>
      </c>
      <c r="C76">
        <v>0</v>
      </c>
      <c r="D76">
        <v>58.03</v>
      </c>
      <c r="E76">
        <v>56.4</v>
      </c>
      <c r="F76">
        <v>43.88</v>
      </c>
      <c r="G76">
        <v>41.18</v>
      </c>
      <c r="I76">
        <f>_xlfn.STDEV.P(D76:G76)</f>
        <v>7.4266862563326104</v>
      </c>
      <c r="J76">
        <v>2</v>
      </c>
      <c r="K76">
        <f>_xlfn.STDEV.P(D76:G80)</f>
        <v>15.087653851742497</v>
      </c>
      <c r="L76">
        <f>_xlfn.STDEV.P(D76:G76,D81:G81,D86:G86,D91:G91,D96:G96,D101:G101)</f>
        <v>11.291270772580095</v>
      </c>
      <c r="M76">
        <v>0</v>
      </c>
      <c r="N76">
        <f>AVERAGE(D76:G76)</f>
        <v>49.872500000000002</v>
      </c>
      <c r="P76" s="6">
        <f>_xlfn.STDEV.P(D76:D80)</f>
        <v>2.1999454538692551</v>
      </c>
      <c r="Q76">
        <f>_xlfn.STDEV.P(D76,D81,D86,D91,D96,D101)</f>
        <v>5.4869372655020916</v>
      </c>
      <c r="R76" s="6">
        <f>_xlfn.STDEV.P(E76:E80)</f>
        <v>1.9116485032557626</v>
      </c>
      <c r="S76">
        <f>_xlfn.STDEV.P(E76,E81,E86,E91,E96,E101)</f>
        <v>3.1963520874063072</v>
      </c>
      <c r="T76" s="6">
        <f>_xlfn.STDEV.P(F76:F80)</f>
        <v>5.8042915157665975</v>
      </c>
      <c r="U76">
        <f>_xlfn.STDEV.P(F76,F81,F86,F91,F96,F101)</f>
        <v>9.0351658657836769</v>
      </c>
      <c r="V76" s="6">
        <f>_xlfn.STDEV.P(G76:G80)</f>
        <v>19.476045799905055</v>
      </c>
      <c r="W76">
        <f>_xlfn.STDEV.P(G76,G81,G86,G91,G96,G101)</f>
        <v>3.6427172397660637</v>
      </c>
      <c r="Z76" s="1">
        <v>17</v>
      </c>
      <c r="AA76">
        <v>20</v>
      </c>
      <c r="AB76">
        <v>0.45</v>
      </c>
      <c r="AC76">
        <f t="shared" ref="AC76:AF88" si="33">AVERAGE(D21,D57,D93,D165,D237)</f>
        <v>66.131999999999991</v>
      </c>
      <c r="AD76">
        <f t="shared" si="33"/>
        <v>54.963999999999999</v>
      </c>
      <c r="AE76">
        <f t="shared" si="33"/>
        <v>34.565999999999995</v>
      </c>
      <c r="AF76">
        <f t="shared" si="33"/>
        <v>39.840000000000003</v>
      </c>
    </row>
    <row r="77" spans="1:32" x14ac:dyDescent="0.75">
      <c r="A77" s="1">
        <v>1</v>
      </c>
      <c r="B77">
        <v>0</v>
      </c>
      <c r="C77">
        <v>0.2</v>
      </c>
      <c r="D77">
        <v>52.47</v>
      </c>
      <c r="E77">
        <v>51.3</v>
      </c>
      <c r="F77">
        <v>35.950000000000003</v>
      </c>
      <c r="G77">
        <v>56.25</v>
      </c>
      <c r="I77">
        <f t="shared" ref="I77:I105" si="34">_xlfn.STDEV.P(D77:G77)</f>
        <v>7.7491237407851612</v>
      </c>
      <c r="J77">
        <v>5</v>
      </c>
      <c r="K77">
        <f>_xlfn.STDEV.P(D81:G85)</f>
        <v>12.024003690535055</v>
      </c>
      <c r="L77">
        <f>_xlfn.STDEV.P(D77:G77,D82:G82,D87:G87,D92:G92,D97:G97,D102:G102)</f>
        <v>10.490310600409147</v>
      </c>
      <c r="M77">
        <v>0.2</v>
      </c>
      <c r="N77">
        <f t="shared" ref="N77:N105" si="35">AVERAGE(D77:G77)</f>
        <v>48.9925</v>
      </c>
      <c r="P77" s="6">
        <f>_xlfn.STDEV.P(D81:D85)</f>
        <v>1.6890162817450871</v>
      </c>
      <c r="Q77">
        <f t="shared" ref="Q77:Q80" si="36">_xlfn.STDEV.P(D77,D82,D87,D92,D97,D102)</f>
        <v>5.6049603527193277</v>
      </c>
      <c r="R77" s="6">
        <f>_xlfn.STDEV.P(E81:E85)</f>
        <v>1.72325273828304</v>
      </c>
      <c r="S77">
        <f t="shared" ref="S77:S80" si="37">_xlfn.STDEV.P(E77,E82,E87,E92,E97,E102)</f>
        <v>2.493770015235746</v>
      </c>
      <c r="T77" s="6">
        <f>_xlfn.STDEV.P(F81:F85)</f>
        <v>2.1284736315021617</v>
      </c>
      <c r="U77">
        <f t="shared" ref="U77:U80" si="38">_xlfn.STDEV.P(F77,F82,F87,F92,F97,F102)</f>
        <v>13.467628369126063</v>
      </c>
      <c r="V77" s="6">
        <f>_xlfn.STDEV.P(G81:G85)</f>
        <v>1.2172099243762349</v>
      </c>
      <c r="W77">
        <f t="shared" ref="W77:W80" si="39">_xlfn.STDEV.P(G77,G82,G87,G92,G97,G102)</f>
        <v>2.676090120555235</v>
      </c>
      <c r="Z77" s="1">
        <v>18</v>
      </c>
      <c r="AA77">
        <v>20</v>
      </c>
      <c r="AB77">
        <v>0.65</v>
      </c>
      <c r="AC77">
        <f t="shared" si="33"/>
        <v>66.361999999999995</v>
      </c>
      <c r="AD77">
        <f t="shared" si="33"/>
        <v>53.351999999999997</v>
      </c>
      <c r="AE77">
        <f t="shared" si="33"/>
        <v>33.372</v>
      </c>
      <c r="AF77">
        <f t="shared" si="33"/>
        <v>39</v>
      </c>
    </row>
    <row r="78" spans="1:32" x14ac:dyDescent="0.75">
      <c r="A78" s="1">
        <v>2</v>
      </c>
      <c r="B78">
        <v>0</v>
      </c>
      <c r="C78">
        <v>0.45</v>
      </c>
      <c r="D78">
        <v>52.45</v>
      </c>
      <c r="E78">
        <v>51.2</v>
      </c>
      <c r="F78">
        <v>34.19</v>
      </c>
      <c r="G78">
        <v>60</v>
      </c>
      <c r="I78">
        <f t="shared" si="34"/>
        <v>9.437057274383795</v>
      </c>
      <c r="J78">
        <v>10</v>
      </c>
      <c r="K78">
        <f>_xlfn.STDEV.P(D86:G90)</f>
        <v>10.18211140923141</v>
      </c>
      <c r="L78">
        <f t="shared" ref="L78:L80" si="40">_xlfn.STDEV.P(D78:G78,D83:G83,D88:G88,D93:G93,D98:G98,D103:G103)</f>
        <v>10.385873610810163</v>
      </c>
      <c r="M78">
        <v>0.45</v>
      </c>
      <c r="N78">
        <f t="shared" si="35"/>
        <v>49.46</v>
      </c>
      <c r="P78" s="6">
        <f>_xlfn.STDEV.P(D86:D90)</f>
        <v>2.111071765715224</v>
      </c>
      <c r="Q78">
        <f t="shared" si="36"/>
        <v>6.0392698694093427</v>
      </c>
      <c r="R78" s="6">
        <f>_xlfn.STDEV.P(E86:E90)</f>
        <v>1.7350504315437063</v>
      </c>
      <c r="S78">
        <f t="shared" si="37"/>
        <v>2.9482574891318802</v>
      </c>
      <c r="T78" s="6">
        <f>_xlfn.STDEV.P(F86:F90)</f>
        <v>2.1877842672439174</v>
      </c>
      <c r="U78">
        <f t="shared" si="38"/>
        <v>11.616568148793165</v>
      </c>
      <c r="V78" s="6">
        <f>_xlfn.STDEV.P(G86:G90)</f>
        <v>1.3850631754544633</v>
      </c>
      <c r="W78">
        <f t="shared" si="39"/>
        <v>4.209908945967042</v>
      </c>
      <c r="Z78" s="1">
        <v>19</v>
      </c>
      <c r="AA78">
        <v>20</v>
      </c>
      <c r="AB78">
        <v>0.85</v>
      </c>
      <c r="AC78">
        <f t="shared" si="33"/>
        <v>68.60799999999999</v>
      </c>
      <c r="AD78">
        <f t="shared" si="33"/>
        <v>54.577999999999996</v>
      </c>
      <c r="AE78">
        <f t="shared" si="33"/>
        <v>33.564</v>
      </c>
      <c r="AF78">
        <f t="shared" si="33"/>
        <v>38.660000000000004</v>
      </c>
    </row>
    <row r="79" spans="1:32" x14ac:dyDescent="0.75">
      <c r="A79" s="1">
        <v>3</v>
      </c>
      <c r="B79">
        <v>0</v>
      </c>
      <c r="C79">
        <v>0.65</v>
      </c>
      <c r="D79">
        <v>53.05</v>
      </c>
      <c r="E79">
        <v>53.2</v>
      </c>
      <c r="F79">
        <v>29.42</v>
      </c>
      <c r="G79">
        <v>66.67</v>
      </c>
      <c r="I79">
        <f t="shared" si="34"/>
        <v>13.41267031578719</v>
      </c>
      <c r="J79">
        <v>20</v>
      </c>
      <c r="K79">
        <f>_xlfn.STDEV.P(D91:G95)</f>
        <v>15.732042103617736</v>
      </c>
      <c r="L79">
        <f t="shared" si="40"/>
        <v>12.124831843049279</v>
      </c>
      <c r="M79">
        <v>0.65</v>
      </c>
      <c r="N79">
        <f t="shared" si="35"/>
        <v>50.585000000000008</v>
      </c>
      <c r="P79" s="6">
        <f>_xlfn.STDEV.P(D91:D95)</f>
        <v>2.8744766480178625</v>
      </c>
      <c r="Q79">
        <f t="shared" si="36"/>
        <v>7.0394256789094474</v>
      </c>
      <c r="R79" s="6">
        <f>_xlfn.STDEV.P(E91:E95)</f>
        <v>2.7550680572356083</v>
      </c>
      <c r="S79">
        <f t="shared" si="37"/>
        <v>3.1094837013383558</v>
      </c>
      <c r="T79" s="6">
        <f>_xlfn.STDEV.P(F91:F95)</f>
        <v>1.5759111650089934</v>
      </c>
      <c r="U79">
        <f t="shared" si="38"/>
        <v>12.191372176894406</v>
      </c>
      <c r="V79" s="6">
        <f>_xlfn.STDEV.P(G91:G95)</f>
        <v>1.7783138080777512</v>
      </c>
      <c r="W79">
        <f t="shared" si="39"/>
        <v>6.5287579642344324</v>
      </c>
      <c r="Z79" s="1">
        <v>20</v>
      </c>
      <c r="AA79">
        <v>50</v>
      </c>
      <c r="AB79">
        <v>0</v>
      </c>
      <c r="AC79">
        <f t="shared" si="33"/>
        <v>65.226000000000013</v>
      </c>
      <c r="AD79">
        <f t="shared" si="33"/>
        <v>58.591999999999999</v>
      </c>
      <c r="AE79">
        <f t="shared" si="33"/>
        <v>40.272000000000006</v>
      </c>
      <c r="AF79">
        <f t="shared" si="33"/>
        <v>39.239999999999995</v>
      </c>
    </row>
    <row r="80" spans="1:32" x14ac:dyDescent="0.75">
      <c r="A80" s="1">
        <v>4</v>
      </c>
      <c r="B80">
        <v>0</v>
      </c>
      <c r="C80">
        <v>0.85</v>
      </c>
      <c r="D80">
        <v>55.7</v>
      </c>
      <c r="E80">
        <v>52.2</v>
      </c>
      <c r="F80">
        <v>27.21</v>
      </c>
      <c r="G80">
        <v>100</v>
      </c>
      <c r="I80">
        <f t="shared" si="34"/>
        <v>26.213241286609332</v>
      </c>
      <c r="J80">
        <v>50</v>
      </c>
      <c r="K80">
        <f>_xlfn.STDEV.P(D97:G100)</f>
        <v>7.7342985097227768</v>
      </c>
      <c r="L80">
        <f t="shared" si="40"/>
        <v>15.370077526145455</v>
      </c>
      <c r="M80">
        <v>0.85</v>
      </c>
      <c r="N80">
        <f t="shared" si="35"/>
        <v>58.777500000000003</v>
      </c>
      <c r="P80" s="6">
        <f>_xlfn.STDEV.P(D96:D100)</f>
        <v>2.1776005143276391</v>
      </c>
      <c r="Q80">
        <f t="shared" si="36"/>
        <v>7.1656900497362708</v>
      </c>
      <c r="R80" s="6">
        <f>_xlfn.STDEV.P(E96:E100)</f>
        <v>3.4542727165063272</v>
      </c>
      <c r="S80">
        <f t="shared" si="37"/>
        <v>3.3721490015847286</v>
      </c>
      <c r="T80" s="6">
        <f>_xlfn.STDEV.P(F96:F100)</f>
        <v>2.605839595984373</v>
      </c>
      <c r="U80">
        <f t="shared" si="38"/>
        <v>12.032315746448075</v>
      </c>
      <c r="V80" s="6">
        <f>_xlfn.STDEV.P(G96:G100)</f>
        <v>1.8082035283673115</v>
      </c>
      <c r="W80">
        <f t="shared" si="39"/>
        <v>18.853086985660713</v>
      </c>
      <c r="Z80" s="1">
        <v>21</v>
      </c>
      <c r="AA80">
        <v>50</v>
      </c>
      <c r="AB80">
        <v>0.2</v>
      </c>
      <c r="AC80">
        <f t="shared" si="33"/>
        <v>64.666000000000011</v>
      </c>
      <c r="AD80">
        <f t="shared" si="33"/>
        <v>54.682000000000002</v>
      </c>
      <c r="AE80">
        <f t="shared" si="33"/>
        <v>51.3</v>
      </c>
      <c r="AF80">
        <f t="shared" si="33"/>
        <v>49.54</v>
      </c>
    </row>
    <row r="81" spans="1:32" x14ac:dyDescent="0.75">
      <c r="A81" s="1">
        <v>5</v>
      </c>
      <c r="B81">
        <v>5</v>
      </c>
      <c r="C81">
        <v>0</v>
      </c>
      <c r="D81">
        <v>54.22</v>
      </c>
      <c r="E81">
        <v>61.3</v>
      </c>
      <c r="F81">
        <v>28.1</v>
      </c>
      <c r="G81">
        <v>51.1</v>
      </c>
      <c r="I81">
        <f t="shared" si="34"/>
        <v>12.443359674943096</v>
      </c>
      <c r="J81">
        <v>100</v>
      </c>
      <c r="K81">
        <f>_xlfn.STDEV.P(D101:G105)</f>
        <v>4.9776374918228026</v>
      </c>
      <c r="N81">
        <f t="shared" si="35"/>
        <v>48.68</v>
      </c>
      <c r="P81" s="6">
        <f>_xlfn.STDEV.P(D101:D105)</f>
        <v>1.6094719630984551</v>
      </c>
      <c r="R81" s="6">
        <f>_xlfn.STDEV.P(E101:E105)</f>
        <v>3.4602890052710902</v>
      </c>
      <c r="T81" s="6">
        <f>_xlfn.STDEV.P(F101:F105)</f>
        <v>3.6296556310482124</v>
      </c>
      <c r="V81" s="6">
        <f>_xlfn.STDEV.P(G101:G105)</f>
        <v>1.7877359984069232</v>
      </c>
      <c r="Z81" s="1">
        <v>22</v>
      </c>
      <c r="AA81">
        <v>50</v>
      </c>
      <c r="AB81">
        <v>0.45</v>
      </c>
      <c r="AC81">
        <f t="shared" si="33"/>
        <v>65.83</v>
      </c>
      <c r="AD81">
        <f t="shared" si="33"/>
        <v>54.311999999999998</v>
      </c>
      <c r="AE81">
        <f t="shared" si="33"/>
        <v>49.881999999999998</v>
      </c>
      <c r="AF81">
        <f t="shared" si="33"/>
        <v>46.8</v>
      </c>
    </row>
    <row r="82" spans="1:32" x14ac:dyDescent="0.75">
      <c r="A82" s="1">
        <v>6</v>
      </c>
      <c r="B82">
        <v>5</v>
      </c>
      <c r="C82">
        <v>0.2</v>
      </c>
      <c r="D82">
        <v>57.31</v>
      </c>
      <c r="E82">
        <v>58.1</v>
      </c>
      <c r="F82">
        <v>27.1</v>
      </c>
      <c r="G82">
        <v>50.9</v>
      </c>
      <c r="I82">
        <f t="shared" si="34"/>
        <v>12.583809786785572</v>
      </c>
      <c r="K82">
        <f>AVERAGE(K76:K81)</f>
        <v>10.956291176112046</v>
      </c>
      <c r="N82">
        <f t="shared" si="35"/>
        <v>48.352499999999999</v>
      </c>
      <c r="P82" s="6">
        <f>AVERAGE(P76:P81)</f>
        <v>2.1102637711289209</v>
      </c>
      <c r="Q82">
        <f>AVERAGE(Q76:Q80)</f>
        <v>6.2672566432552959</v>
      </c>
      <c r="R82" s="6">
        <f>AVERAGE(R76:R81)</f>
        <v>2.5065969086825892</v>
      </c>
      <c r="S82">
        <f>AVERAGE(S76:S80)</f>
        <v>3.0240024589394037</v>
      </c>
      <c r="T82" s="6">
        <f>AVERAGE(T76:T81)</f>
        <v>2.9886593010923761</v>
      </c>
      <c r="U82">
        <f>AVERAGE(U76:U80)</f>
        <v>11.668610061409078</v>
      </c>
      <c r="V82" s="6">
        <f>AVERAGE(V76:V81)</f>
        <v>4.5754287057646232</v>
      </c>
      <c r="W82">
        <f>AVERAGE(W76:W80)</f>
        <v>7.1821122512366973</v>
      </c>
      <c r="Z82" s="1">
        <v>23</v>
      </c>
      <c r="AA82">
        <v>50</v>
      </c>
      <c r="AB82">
        <v>0.65</v>
      </c>
      <c r="AC82">
        <f t="shared" si="33"/>
        <v>65.853999999999999</v>
      </c>
      <c r="AD82">
        <f t="shared" si="33"/>
        <v>54.041999999999994</v>
      </c>
      <c r="AE82">
        <f t="shared" si="33"/>
        <v>49.940000000000012</v>
      </c>
      <c r="AF82">
        <f t="shared" si="33"/>
        <v>46.02</v>
      </c>
    </row>
    <row r="83" spans="1:32" x14ac:dyDescent="0.75">
      <c r="A83" s="1">
        <v>7</v>
      </c>
      <c r="B83">
        <v>5</v>
      </c>
      <c r="C83">
        <v>0.45</v>
      </c>
      <c r="D83">
        <v>54.01</v>
      </c>
      <c r="E83">
        <v>60.5</v>
      </c>
      <c r="F83">
        <v>33.1</v>
      </c>
      <c r="G83">
        <v>49.5</v>
      </c>
      <c r="I83">
        <f t="shared" si="34"/>
        <v>10.125488568459311</v>
      </c>
      <c r="N83">
        <f t="shared" si="35"/>
        <v>49.277499999999996</v>
      </c>
      <c r="P83" s="6">
        <f>_xlfn.STDEV.P(P76:P81)</f>
        <v>0.41328781286259192</v>
      </c>
      <c r="Q83">
        <f>_xlfn.STDEV.P(Q76:Q80)</f>
        <v>0.70752247770761634</v>
      </c>
      <c r="R83" s="6">
        <f>_xlfn.STDEV.P(R76:R81)</f>
        <v>0.75633233703812397</v>
      </c>
      <c r="S83">
        <f>_xlfn.STDEV.P(S76:S80)</f>
        <v>0.29836259725298553</v>
      </c>
      <c r="T83" s="6">
        <f>_xlfn.STDEV.P(T76:T81)</f>
        <v>1.4060814042321239</v>
      </c>
      <c r="U83">
        <f>_xlfn.STDEV.P(U76:U80)</f>
        <v>1.454631610983278</v>
      </c>
      <c r="V83" s="6">
        <f>_xlfn.STDEV.P(V76:V81)</f>
        <v>6.6675466871355029</v>
      </c>
      <c r="W83">
        <f>_xlfn.STDEV.P(W76:W80)</f>
        <v>5.9716675736879088</v>
      </c>
      <c r="Z83" s="1">
        <v>24</v>
      </c>
      <c r="AA83">
        <v>50</v>
      </c>
      <c r="AB83">
        <v>0.85</v>
      </c>
      <c r="AC83">
        <f t="shared" si="33"/>
        <v>68.091999999999999</v>
      </c>
      <c r="AD83">
        <f t="shared" si="33"/>
        <v>54.684000000000005</v>
      </c>
      <c r="AE83">
        <f t="shared" si="33"/>
        <v>47.762</v>
      </c>
      <c r="AF83">
        <f t="shared" si="33"/>
        <v>46.260000000000005</v>
      </c>
    </row>
    <row r="84" spans="1:32" x14ac:dyDescent="0.75">
      <c r="A84" s="1">
        <v>8</v>
      </c>
      <c r="B84">
        <v>5</v>
      </c>
      <c r="C84">
        <v>0.65</v>
      </c>
      <c r="D84">
        <v>58.16</v>
      </c>
      <c r="E84">
        <v>61.9</v>
      </c>
      <c r="F84">
        <v>31</v>
      </c>
      <c r="G84">
        <v>48.5</v>
      </c>
      <c r="I84">
        <f t="shared" si="34"/>
        <v>11.951957998587506</v>
      </c>
      <c r="K84" cm="1">
        <f t="array" ref="K84">INDEX(LINEST(K76:K81),1)</f>
        <v>-1.6534076185042565</v>
      </c>
      <c r="L84" cm="1">
        <f t="array" ref="L84">INDEX(LINEST(L76:L80),1)</f>
        <v>0.97921347497708466</v>
      </c>
      <c r="N84">
        <f t="shared" si="35"/>
        <v>49.89</v>
      </c>
      <c r="P84" s="6"/>
      <c r="R84" s="6"/>
      <c r="T84" s="6"/>
      <c r="V84" s="6"/>
      <c r="Z84" s="1">
        <v>25</v>
      </c>
      <c r="AA84">
        <v>100</v>
      </c>
      <c r="AB84">
        <v>0</v>
      </c>
      <c r="AC84">
        <f t="shared" si="33"/>
        <v>64.085999999999999</v>
      </c>
      <c r="AD84">
        <f t="shared" si="33"/>
        <v>48.239999999999995</v>
      </c>
      <c r="AE84">
        <f t="shared" si="33"/>
        <v>40.620000000000005</v>
      </c>
      <c r="AF84">
        <f t="shared" si="33"/>
        <v>40.08</v>
      </c>
    </row>
    <row r="85" spans="1:32" x14ac:dyDescent="0.75">
      <c r="A85" s="1">
        <v>9</v>
      </c>
      <c r="B85">
        <v>5</v>
      </c>
      <c r="C85">
        <v>0.85</v>
      </c>
      <c r="D85">
        <v>56.91</v>
      </c>
      <c r="E85">
        <v>63.3</v>
      </c>
      <c r="F85">
        <v>29.4</v>
      </c>
      <c r="G85">
        <v>48.1</v>
      </c>
      <c r="I85">
        <f t="shared" si="34"/>
        <v>12.760261311979491</v>
      </c>
      <c r="N85">
        <f t="shared" si="35"/>
        <v>49.427499999999995</v>
      </c>
      <c r="P85" s="6"/>
      <c r="R85" s="6"/>
      <c r="T85" s="6"/>
      <c r="V85" s="6"/>
      <c r="Z85" s="1">
        <v>26</v>
      </c>
      <c r="AA85">
        <v>100</v>
      </c>
      <c r="AB85">
        <v>0.2</v>
      </c>
      <c r="AC85">
        <f t="shared" si="33"/>
        <v>62.906000000000006</v>
      </c>
      <c r="AD85">
        <f t="shared" si="33"/>
        <v>42.339999999999996</v>
      </c>
      <c r="AE85">
        <f t="shared" si="33"/>
        <v>49.783999999999999</v>
      </c>
      <c r="AF85">
        <f t="shared" si="33"/>
        <v>49.440000000000005</v>
      </c>
    </row>
    <row r="86" spans="1:32" x14ac:dyDescent="0.75">
      <c r="A86" s="1">
        <v>10</v>
      </c>
      <c r="B86">
        <v>10</v>
      </c>
      <c r="C86">
        <v>0</v>
      </c>
      <c r="D86">
        <v>62.7</v>
      </c>
      <c r="E86">
        <v>60.2</v>
      </c>
      <c r="F86">
        <v>35.9</v>
      </c>
      <c r="G86">
        <v>48.7</v>
      </c>
      <c r="I86">
        <f t="shared" si="34"/>
        <v>10.62741149104524</v>
      </c>
      <c r="N86">
        <f t="shared" si="35"/>
        <v>51.875</v>
      </c>
      <c r="P86" s="6"/>
      <c r="R86" s="6"/>
      <c r="T86" s="6"/>
      <c r="V86" s="6"/>
      <c r="Z86" s="1">
        <v>27</v>
      </c>
      <c r="AA86">
        <v>100</v>
      </c>
      <c r="AB86">
        <v>0.45</v>
      </c>
      <c r="AC86">
        <f t="shared" si="33"/>
        <v>64.298000000000002</v>
      </c>
      <c r="AD86">
        <f t="shared" si="33"/>
        <v>41.92</v>
      </c>
      <c r="AE86">
        <f t="shared" si="33"/>
        <v>47.3</v>
      </c>
      <c r="AF86">
        <f t="shared" si="33"/>
        <v>49.92</v>
      </c>
    </row>
    <row r="87" spans="1:32" x14ac:dyDescent="0.75">
      <c r="A87" s="1">
        <v>11</v>
      </c>
      <c r="B87">
        <v>10</v>
      </c>
      <c r="C87">
        <v>0.2</v>
      </c>
      <c r="D87">
        <v>64.900000000000006</v>
      </c>
      <c r="E87">
        <v>56.5</v>
      </c>
      <c r="F87">
        <v>40.4</v>
      </c>
      <c r="G87">
        <v>48.9</v>
      </c>
      <c r="I87">
        <f t="shared" si="34"/>
        <v>9.0692819451156073</v>
      </c>
      <c r="J87" s="2"/>
      <c r="K87" t="s">
        <v>26</v>
      </c>
      <c r="L87" t="s">
        <v>27</v>
      </c>
      <c r="N87">
        <f t="shared" si="35"/>
        <v>52.675000000000004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1">
        <v>28</v>
      </c>
      <c r="AA87">
        <v>100</v>
      </c>
      <c r="AB87">
        <v>0.65</v>
      </c>
      <c r="AC87">
        <f t="shared" si="33"/>
        <v>65.12</v>
      </c>
      <c r="AD87">
        <f t="shared" si="33"/>
        <v>40.869999999999997</v>
      </c>
      <c r="AE87">
        <f t="shared" si="33"/>
        <v>46.56</v>
      </c>
      <c r="AF87">
        <f t="shared" si="33"/>
        <v>49.04</v>
      </c>
    </row>
    <row r="88" spans="1:32" x14ac:dyDescent="0.75">
      <c r="A88" s="1">
        <v>12</v>
      </c>
      <c r="B88">
        <v>10</v>
      </c>
      <c r="C88">
        <v>0.45</v>
      </c>
      <c r="D88">
        <v>60.4</v>
      </c>
      <c r="E88">
        <v>57.4</v>
      </c>
      <c r="F88">
        <v>35.4</v>
      </c>
      <c r="G88">
        <v>50.5</v>
      </c>
      <c r="I88">
        <f t="shared" si="34"/>
        <v>9.6554065165584966</v>
      </c>
      <c r="J88">
        <v>2</v>
      </c>
      <c r="K88">
        <f>AVERAGE(D76:G80)</f>
        <v>51.537500000000001</v>
      </c>
      <c r="L88">
        <f>AVERAGE(D76:G76,D81:G81,D86:G86,D91:G91,D96:G96,D101:G101)</f>
        <v>53.429583333333341</v>
      </c>
      <c r="M88">
        <v>0</v>
      </c>
      <c r="N88">
        <f t="shared" si="35"/>
        <v>50.924999999999997</v>
      </c>
      <c r="P88" s="6">
        <f>AVERAGE(D76:D80)</f>
        <v>54.339999999999996</v>
      </c>
      <c r="Q88">
        <f>AVERAGE(D76,D81,D86,D91,D96,D101)</f>
        <v>63.041666666666664</v>
      </c>
      <c r="R88" s="6">
        <f>AVERAGE(E76:E80)</f>
        <v>52.859999999999992</v>
      </c>
      <c r="S88">
        <f>AVERAGE(E76,E81,E86,E91,E96,E101)</f>
        <v>62.1</v>
      </c>
      <c r="T88" s="6">
        <f>AVERAGE(F76:F80)</f>
        <v>34.130000000000003</v>
      </c>
      <c r="U88">
        <f>AVERAGE(F76,F81,F86,F91,F96,F101)</f>
        <v>39.813333333333333</v>
      </c>
      <c r="V88" s="6">
        <f>AVERAGE(G76:G80)</f>
        <v>64.820000000000007</v>
      </c>
      <c r="W88">
        <f>AVERAGE(G76,G81,G86,G91,G96,G101)</f>
        <v>48.763333333333343</v>
      </c>
      <c r="Z88" s="1">
        <v>29</v>
      </c>
      <c r="AA88">
        <v>100</v>
      </c>
      <c r="AB88">
        <v>0.85</v>
      </c>
      <c r="AC88">
        <f t="shared" si="33"/>
        <v>64.929999999999993</v>
      </c>
      <c r="AD88">
        <f t="shared" si="33"/>
        <v>42.06</v>
      </c>
      <c r="AE88">
        <f t="shared" si="33"/>
        <v>45.92</v>
      </c>
      <c r="AF88">
        <f t="shared" si="33"/>
        <v>47.38</v>
      </c>
    </row>
    <row r="89" spans="1:32" x14ac:dyDescent="0.75">
      <c r="A89" s="1">
        <v>13</v>
      </c>
      <c r="B89">
        <v>10</v>
      </c>
      <c r="C89">
        <v>0.65</v>
      </c>
      <c r="D89">
        <v>65.599999999999994</v>
      </c>
      <c r="E89">
        <v>56.1</v>
      </c>
      <c r="F89">
        <v>38.200000000000003</v>
      </c>
      <c r="G89">
        <v>51.5</v>
      </c>
      <c r="I89">
        <f t="shared" si="34"/>
        <v>9.8687638536951727</v>
      </c>
      <c r="J89">
        <v>5</v>
      </c>
      <c r="K89">
        <f>AVERAGE(D81:G85)</f>
        <v>49.125499999999995</v>
      </c>
      <c r="L89">
        <f>AVERAGE(D77:G77,D82:G82,D87:G87,D92:G92,D97:G97,D102:G102)</f>
        <v>53.302083333333321</v>
      </c>
      <c r="M89">
        <v>0.2</v>
      </c>
      <c r="N89">
        <f t="shared" si="35"/>
        <v>52.849999999999994</v>
      </c>
      <c r="P89" s="6">
        <f>AVERAGE(D81:D85)</f>
        <v>56.122</v>
      </c>
      <c r="Q89">
        <f t="shared" ref="Q89:Q92" si="41">AVERAGE(D77,D82,D87,D92,D97,D102)</f>
        <v>62.058333333333337</v>
      </c>
      <c r="R89" s="6">
        <f>AVERAGE(E81:E85)</f>
        <v>61.02</v>
      </c>
      <c r="S89">
        <f t="shared" ref="S89:S92" si="42">AVERAGE(E77,E82,E87,E92,E97,E102)</f>
        <v>56.333333333333336</v>
      </c>
      <c r="T89" s="6">
        <f>AVERAGE(F81:F85)</f>
        <v>29.740000000000002</v>
      </c>
      <c r="U89">
        <f t="shared" ref="U89:U92" si="43">AVERAGE(F77,F82,F87,F92,F97,F102)</f>
        <v>41.991666666666667</v>
      </c>
      <c r="V89" s="6">
        <f>AVERAGE(G81:G85)</f>
        <v>49.62</v>
      </c>
      <c r="W89">
        <f t="shared" ref="W89:W92" si="44">AVERAGE(G77,G82,G87,G92,G97,G102)</f>
        <v>52.82500000000001</v>
      </c>
    </row>
    <row r="90" spans="1:32" x14ac:dyDescent="0.75">
      <c r="A90" s="1">
        <v>14</v>
      </c>
      <c r="B90">
        <v>10</v>
      </c>
      <c r="C90">
        <v>0.85</v>
      </c>
      <c r="D90">
        <v>66.069999999999993</v>
      </c>
      <c r="E90">
        <v>55.1</v>
      </c>
      <c r="F90">
        <v>34.299999999999997</v>
      </c>
      <c r="G90">
        <v>52.2</v>
      </c>
      <c r="I90">
        <f t="shared" si="34"/>
        <v>11.411372342974371</v>
      </c>
      <c r="J90">
        <v>10</v>
      </c>
      <c r="K90">
        <f>AVERAGE(D86:G90)</f>
        <v>52.04849999999999</v>
      </c>
      <c r="L90">
        <f t="shared" ref="L90:L92" si="45">AVERAGE(D78:G78,D83:G83,D88:G88,D93:G93,D98:G98,D103:G103)</f>
        <v>52.872916666666661</v>
      </c>
      <c r="M90">
        <v>0.45</v>
      </c>
      <c r="N90">
        <f t="shared" si="35"/>
        <v>51.91749999999999</v>
      </c>
      <c r="P90" s="6">
        <f>AVERAGE(D86:D90)</f>
        <v>63.93399999999999</v>
      </c>
      <c r="Q90">
        <f t="shared" si="41"/>
        <v>61.071666666666665</v>
      </c>
      <c r="R90" s="6">
        <f>AVERAGE(E86:E90)</f>
        <v>57.06</v>
      </c>
      <c r="S90">
        <f t="shared" si="42"/>
        <v>57.266666666666659</v>
      </c>
      <c r="T90" s="6">
        <f>AVERAGE(F86:F90)</f>
        <v>36.839999999999996</v>
      </c>
      <c r="U90">
        <f t="shared" si="43"/>
        <v>40.75333333333333</v>
      </c>
      <c r="V90" s="6">
        <f>AVERAGE(G86:G90)</f>
        <v>50.36</v>
      </c>
      <c r="W90">
        <f t="shared" si="44"/>
        <v>52.400000000000006</v>
      </c>
    </row>
    <row r="91" spans="1:32" x14ac:dyDescent="0.75">
      <c r="A91" s="1">
        <v>15</v>
      </c>
      <c r="B91">
        <v>20</v>
      </c>
      <c r="C91">
        <v>0</v>
      </c>
      <c r="D91">
        <v>70</v>
      </c>
      <c r="E91">
        <v>65.099999999999994</v>
      </c>
      <c r="F91">
        <v>30.1</v>
      </c>
      <c r="G91">
        <v>48.7</v>
      </c>
      <c r="I91">
        <f t="shared" si="34"/>
        <v>15.631758538309127</v>
      </c>
      <c r="J91">
        <v>20</v>
      </c>
      <c r="K91">
        <f>AVERAGE(D91:G95)</f>
        <v>52.507499999999993</v>
      </c>
      <c r="L91">
        <f t="shared" si="45"/>
        <v>53.511666666666663</v>
      </c>
      <c r="M91">
        <v>0.65</v>
      </c>
      <c r="N91">
        <f t="shared" si="35"/>
        <v>53.474999999999994</v>
      </c>
      <c r="P91" s="6">
        <f>AVERAGE(D91:D95)</f>
        <v>70.837999999999994</v>
      </c>
      <c r="Q91">
        <f t="shared" si="41"/>
        <v>64.631666666666661</v>
      </c>
      <c r="R91" s="6">
        <f>AVERAGE(E91:E95)</f>
        <v>60.04</v>
      </c>
      <c r="S91">
        <f t="shared" si="42"/>
        <v>57.133333333333333</v>
      </c>
      <c r="T91" s="6">
        <f>AVERAGE(F91:F95)</f>
        <v>28.591999999999995</v>
      </c>
      <c r="U91">
        <f t="shared" si="43"/>
        <v>39.353333333333339</v>
      </c>
      <c r="V91" s="6">
        <f>AVERAGE(G91:G95)</f>
        <v>50.56</v>
      </c>
      <c r="W91">
        <f t="shared" si="44"/>
        <v>52.928333333333342</v>
      </c>
    </row>
    <row r="92" spans="1:32" x14ac:dyDescent="0.75">
      <c r="A92" s="1">
        <v>16</v>
      </c>
      <c r="B92">
        <v>20</v>
      </c>
      <c r="C92">
        <v>0.2</v>
      </c>
      <c r="D92">
        <v>68.2</v>
      </c>
      <c r="E92">
        <v>59.3</v>
      </c>
      <c r="F92">
        <v>28.6</v>
      </c>
      <c r="G92">
        <v>53.8</v>
      </c>
      <c r="I92">
        <f t="shared" si="34"/>
        <v>14.710774112873905</v>
      </c>
      <c r="J92">
        <v>50</v>
      </c>
      <c r="K92">
        <f>AVERAGE(D96:G100)</f>
        <v>58.034000000000013</v>
      </c>
      <c r="L92">
        <f t="shared" si="45"/>
        <v>54.615416666666675</v>
      </c>
      <c r="M92">
        <v>0.85</v>
      </c>
      <c r="N92">
        <f t="shared" si="35"/>
        <v>52.474999999999994</v>
      </c>
      <c r="P92" s="6">
        <f>AVERAGE(D96:D100)</f>
        <v>69.116</v>
      </c>
      <c r="Q92">
        <f t="shared" si="41"/>
        <v>65.188333333333333</v>
      </c>
      <c r="R92" s="6">
        <f>AVERAGE(E96:E100)</f>
        <v>58.9</v>
      </c>
      <c r="S92">
        <f t="shared" si="42"/>
        <v>56.583333333333321</v>
      </c>
      <c r="T92" s="6">
        <f>AVERAGE(F96:F100)</f>
        <v>55.44</v>
      </c>
      <c r="U92">
        <f t="shared" si="43"/>
        <v>38.656666666666666</v>
      </c>
      <c r="V92" s="6">
        <f>AVERAGE(G96:G100)</f>
        <v>48.68</v>
      </c>
      <c r="W92">
        <f t="shared" si="44"/>
        <v>58.033333333333331</v>
      </c>
    </row>
    <row r="93" spans="1:32" x14ac:dyDescent="0.75">
      <c r="A93" s="1">
        <v>17</v>
      </c>
      <c r="B93">
        <v>20</v>
      </c>
      <c r="C93">
        <v>0.45</v>
      </c>
      <c r="D93">
        <v>67.569999999999993</v>
      </c>
      <c r="E93">
        <v>58.3</v>
      </c>
      <c r="F93">
        <v>28.13</v>
      </c>
      <c r="G93">
        <v>51</v>
      </c>
      <c r="I93">
        <f t="shared" si="34"/>
        <v>14.582882088256746</v>
      </c>
      <c r="J93">
        <v>100</v>
      </c>
      <c r="K93">
        <f>AVERAGE(D101:G105)</f>
        <v>58.024999999999991</v>
      </c>
      <c r="L93">
        <f>AVERAGE((L92-L91), (L91-L90), (L90-L89), (L89-L88))</f>
        <v>0.29645833333333371</v>
      </c>
      <c r="N93">
        <f t="shared" si="35"/>
        <v>51.25</v>
      </c>
      <c r="P93" s="6">
        <f>AVERAGE(D101:D105)</f>
        <v>64.839999999999989</v>
      </c>
      <c r="R93" s="6">
        <f>AVERAGE(E101:E105)</f>
        <v>57.419999999999995</v>
      </c>
      <c r="T93" s="6">
        <f>AVERAGE(F101:F105)</f>
        <v>55.94</v>
      </c>
      <c r="V93" s="6">
        <f>AVERAGE(G101:G105)</f>
        <v>53.9</v>
      </c>
    </row>
    <row r="94" spans="1:32" x14ac:dyDescent="0.75">
      <c r="A94" s="1">
        <v>18</v>
      </c>
      <c r="B94">
        <v>20</v>
      </c>
      <c r="C94">
        <v>0.65</v>
      </c>
      <c r="D94">
        <v>73.87</v>
      </c>
      <c r="E94">
        <v>60.4</v>
      </c>
      <c r="F94">
        <v>25.9</v>
      </c>
      <c r="G94">
        <v>49.6</v>
      </c>
      <c r="I94">
        <f t="shared" si="34"/>
        <v>17.571594086764005</v>
      </c>
      <c r="K94">
        <f>AVERAGE(K88:K93)</f>
        <v>53.54633333333333</v>
      </c>
      <c r="N94">
        <f t="shared" si="35"/>
        <v>52.442500000000003</v>
      </c>
      <c r="P94" s="6">
        <f>AVERAGE(P88:P93)</f>
        <v>63.198333333333323</v>
      </c>
      <c r="Q94">
        <f>AVERAGE(Q88:Q92)</f>
        <v>63.198333333333338</v>
      </c>
      <c r="R94" s="6">
        <f>AVERAGE(R88:R93)</f>
        <v>57.883333333333333</v>
      </c>
      <c r="S94">
        <f>AVERAGE(S88:S92)</f>
        <v>57.883333333333326</v>
      </c>
      <c r="T94" s="6">
        <f>AVERAGE(T88:T93)</f>
        <v>40.113666666666667</v>
      </c>
      <c r="U94">
        <f>AVERAGE(U88:U92)</f>
        <v>40.113666666666674</v>
      </c>
      <c r="V94" s="6">
        <f>AVERAGE(V88:V93)</f>
        <v>52.99</v>
      </c>
      <c r="W94">
        <f>AVERAGE(W88:W92)</f>
        <v>52.990000000000009</v>
      </c>
    </row>
    <row r="95" spans="1:32" x14ac:dyDescent="0.75">
      <c r="A95" s="1">
        <v>19</v>
      </c>
      <c r="B95">
        <v>20</v>
      </c>
      <c r="C95">
        <v>0.85</v>
      </c>
      <c r="D95">
        <v>74.55</v>
      </c>
      <c r="E95">
        <v>57.1</v>
      </c>
      <c r="F95">
        <v>30.23</v>
      </c>
      <c r="G95">
        <v>49.7</v>
      </c>
      <c r="I95">
        <f t="shared" si="34"/>
        <v>15.894427482611638</v>
      </c>
      <c r="N95">
        <f t="shared" si="35"/>
        <v>52.894999999999996</v>
      </c>
      <c r="P95" s="6">
        <f>_xlfn.STDEV.P(P88:P93)</f>
        <v>6.1259573854940319</v>
      </c>
      <c r="Q95">
        <f>_xlfn.STDEV.P(Q88:Q92)</f>
        <v>1.540220763397246</v>
      </c>
      <c r="R95" s="6">
        <f>_xlfn.STDEV.P(R88:R93)</f>
        <v>2.6347021758740721</v>
      </c>
      <c r="S95">
        <f>_xlfn.STDEV.P(S88:S92)</f>
        <v>2.1361439818306072</v>
      </c>
      <c r="T95" s="6">
        <f>_xlfn.STDEV.P(T88:T93)</f>
        <v>11.344985994800622</v>
      </c>
      <c r="U95">
        <f>_xlfn.STDEV.P(U88:U92)</f>
        <v>1.1599321819255921</v>
      </c>
      <c r="V95" s="6">
        <f>_xlfn.STDEV.P(V88:V93)</f>
        <v>5.530699172196373</v>
      </c>
      <c r="W95">
        <f>_xlfn.STDEV.P(W88:W92)</f>
        <v>2.955640370545777</v>
      </c>
    </row>
    <row r="96" spans="1:32" x14ac:dyDescent="0.75">
      <c r="A96" s="1">
        <v>20</v>
      </c>
      <c r="B96">
        <v>50</v>
      </c>
      <c r="C96">
        <v>0</v>
      </c>
      <c r="D96">
        <v>67.900000000000006</v>
      </c>
      <c r="E96">
        <v>65.5</v>
      </c>
      <c r="F96">
        <v>50.7</v>
      </c>
      <c r="G96">
        <v>50.4</v>
      </c>
      <c r="I96">
        <f t="shared" si="34"/>
        <v>8.1201524000476102</v>
      </c>
      <c r="N96">
        <f t="shared" si="35"/>
        <v>58.625000000000007</v>
      </c>
      <c r="P96" s="6"/>
      <c r="R96" s="6"/>
      <c r="T96" s="6"/>
      <c r="V96" s="6"/>
    </row>
    <row r="97" spans="1:23" x14ac:dyDescent="0.75">
      <c r="A97" s="1">
        <v>21</v>
      </c>
      <c r="B97">
        <v>50</v>
      </c>
      <c r="C97">
        <v>0.2</v>
      </c>
      <c r="D97">
        <v>67.37</v>
      </c>
      <c r="E97">
        <v>56.5</v>
      </c>
      <c r="F97">
        <v>58.7</v>
      </c>
      <c r="G97">
        <v>51.3</v>
      </c>
      <c r="I97">
        <f t="shared" si="34"/>
        <v>5.7998421314722037</v>
      </c>
      <c r="N97">
        <f t="shared" si="35"/>
        <v>58.467500000000001</v>
      </c>
      <c r="P97" s="6" cm="1">
        <f t="array" ref="P97">INDEX(LINEST(P88:P93), 1)</f>
        <v>2.8110285714285701</v>
      </c>
      <c r="Q97" s="6" cm="1">
        <f t="array" ref="Q97">INDEX(LINEST(Q88:Q92), 1)</f>
        <v>0.68666666666666587</v>
      </c>
      <c r="R97" s="6" cm="1">
        <f t="array" ref="R97">INDEX(LINEST(R88:R93), 1)</f>
        <v>0.55485714285714294</v>
      </c>
      <c r="S97" s="6" cm="1">
        <f t="array" ref="S97">INDEX(LINEST(S88:S92), 1)</f>
        <v>-1.0233333333333363</v>
      </c>
      <c r="T97" s="6" cm="1">
        <f t="array" ref="T97">INDEX(LINEST(T88:T93), 1)</f>
        <v>5.0829142857142848</v>
      </c>
      <c r="U97" s="6" cm="1">
        <f t="array" ref="U97">INDEX(LINEST(U88:U92), 1)</f>
        <v>-0.49516666666666592</v>
      </c>
      <c r="V97" s="6" cm="1">
        <f t="array" ref="V97">INDEX(LINEST(V88:V92), 1)</f>
        <v>-3.1340000000000003</v>
      </c>
      <c r="W97" s="6" cm="1">
        <f t="array" ref="W97">INDEX(LINEST(W88:W92), 1)</f>
        <v>1.864333333333331</v>
      </c>
    </row>
    <row r="98" spans="1:23" x14ac:dyDescent="0.75">
      <c r="A98" s="1">
        <v>22</v>
      </c>
      <c r="B98">
        <v>50</v>
      </c>
      <c r="C98">
        <v>0.45</v>
      </c>
      <c r="D98">
        <v>67.3</v>
      </c>
      <c r="E98">
        <v>59.2</v>
      </c>
      <c r="F98">
        <v>55.9</v>
      </c>
      <c r="G98">
        <v>47.6</v>
      </c>
      <c r="I98">
        <f t="shared" si="34"/>
        <v>7.0622234459127675</v>
      </c>
      <c r="K98" cm="1">
        <f t="array" ref="K98">INDEX(LINEST(K88:K93),1)</f>
        <v>1.7034857142857145</v>
      </c>
      <c r="L98" cm="1">
        <f t="array" ref="L98">INDEX(LINEST(L88:L92),1)</f>
        <v>0.2581250000000011</v>
      </c>
      <c r="N98">
        <f t="shared" si="35"/>
        <v>57.5</v>
      </c>
    </row>
    <row r="99" spans="1:23" x14ac:dyDescent="0.75">
      <c r="A99" s="1">
        <v>23</v>
      </c>
      <c r="B99">
        <v>50</v>
      </c>
      <c r="C99">
        <v>0.65</v>
      </c>
      <c r="D99">
        <v>70.010000000000005</v>
      </c>
      <c r="E99">
        <v>56.9</v>
      </c>
      <c r="F99">
        <v>55.7</v>
      </c>
      <c r="G99">
        <v>47.2</v>
      </c>
      <c r="I99">
        <f t="shared" si="34"/>
        <v>8.1575283480966281</v>
      </c>
      <c r="N99">
        <f t="shared" si="35"/>
        <v>57.452500000000001</v>
      </c>
    </row>
    <row r="100" spans="1:23" x14ac:dyDescent="0.75">
      <c r="A100" s="1">
        <v>24</v>
      </c>
      <c r="B100">
        <v>50</v>
      </c>
      <c r="C100">
        <v>0.85</v>
      </c>
      <c r="D100">
        <v>73</v>
      </c>
      <c r="E100">
        <v>56.4</v>
      </c>
      <c r="F100">
        <v>56.2</v>
      </c>
      <c r="G100">
        <v>46.9</v>
      </c>
      <c r="I100">
        <f t="shared" si="34"/>
        <v>9.4067462493679876</v>
      </c>
      <c r="N100">
        <f t="shared" si="35"/>
        <v>58.125000000000007</v>
      </c>
    </row>
    <row r="101" spans="1:23" x14ac:dyDescent="0.75">
      <c r="A101" s="1">
        <v>25</v>
      </c>
      <c r="B101">
        <v>100</v>
      </c>
      <c r="C101">
        <v>0</v>
      </c>
      <c r="D101">
        <v>65.400000000000006</v>
      </c>
      <c r="E101">
        <v>64.099999999999994</v>
      </c>
      <c r="F101">
        <v>50.2</v>
      </c>
      <c r="G101">
        <v>52.5</v>
      </c>
      <c r="I101">
        <f t="shared" si="34"/>
        <v>6.7647985927151391</v>
      </c>
      <c r="N101">
        <f t="shared" si="35"/>
        <v>58.05</v>
      </c>
    </row>
    <row r="102" spans="1:23" x14ac:dyDescent="0.75">
      <c r="A102" s="1">
        <v>26</v>
      </c>
      <c r="B102">
        <v>100</v>
      </c>
      <c r="C102">
        <v>0.2</v>
      </c>
      <c r="D102">
        <v>62.1</v>
      </c>
      <c r="E102">
        <v>56.3</v>
      </c>
      <c r="F102">
        <v>61.2</v>
      </c>
      <c r="G102">
        <v>55.8</v>
      </c>
      <c r="I102">
        <f t="shared" si="34"/>
        <v>2.8235615806991023</v>
      </c>
      <c r="N102">
        <f t="shared" si="35"/>
        <v>58.850000000000009</v>
      </c>
    </row>
    <row r="103" spans="1:23" x14ac:dyDescent="0.75">
      <c r="A103" s="1">
        <v>27</v>
      </c>
      <c r="B103">
        <v>100</v>
      </c>
      <c r="C103">
        <v>0.45</v>
      </c>
      <c r="D103">
        <v>64.7</v>
      </c>
      <c r="E103">
        <v>57</v>
      </c>
      <c r="F103">
        <v>57.8</v>
      </c>
      <c r="G103">
        <v>55.8</v>
      </c>
      <c r="I103">
        <f t="shared" si="34"/>
        <v>3.4658151999205056</v>
      </c>
      <c r="N103">
        <f t="shared" si="35"/>
        <v>58.825000000000003</v>
      </c>
    </row>
    <row r="104" spans="1:23" x14ac:dyDescent="0.75">
      <c r="A104" s="1">
        <v>28</v>
      </c>
      <c r="B104">
        <v>100</v>
      </c>
      <c r="C104">
        <v>0.65</v>
      </c>
      <c r="D104">
        <v>67.099999999999994</v>
      </c>
      <c r="E104">
        <v>54.3</v>
      </c>
      <c r="F104">
        <v>55.9</v>
      </c>
      <c r="G104">
        <v>54.1</v>
      </c>
      <c r="I104">
        <f t="shared" si="34"/>
        <v>5.3858611196353712</v>
      </c>
      <c r="N104">
        <f t="shared" si="35"/>
        <v>57.849999999999994</v>
      </c>
    </row>
    <row r="105" spans="1:23" x14ac:dyDescent="0.75">
      <c r="A105" s="1">
        <v>29</v>
      </c>
      <c r="B105">
        <v>100</v>
      </c>
      <c r="C105">
        <v>0.85</v>
      </c>
      <c r="D105">
        <v>64.900000000000006</v>
      </c>
      <c r="E105">
        <v>55.4</v>
      </c>
      <c r="F105">
        <v>54.6</v>
      </c>
      <c r="G105">
        <v>51.3</v>
      </c>
      <c r="I105">
        <f t="shared" si="34"/>
        <v>5.059891303180339</v>
      </c>
      <c r="N105">
        <f t="shared" si="35"/>
        <v>56.55</v>
      </c>
    </row>
    <row r="109" spans="1:23" x14ac:dyDescent="0.75">
      <c r="A109" s="1">
        <v>0</v>
      </c>
      <c r="B109" t="s">
        <v>9</v>
      </c>
    </row>
    <row r="111" spans="1:23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42.03</v>
      </c>
      <c r="I112">
        <f>_xlfn.STDEV.P(D112:G112)</f>
        <v>18.199523860529979</v>
      </c>
      <c r="J112">
        <v>2</v>
      </c>
      <c r="K112">
        <f>_xlfn.STDEV.P(D112:G116)</f>
        <v>17.217646732349923</v>
      </c>
      <c r="L112">
        <f>_xlfn.STDEV.P(D112:G112,D117:G117,D122:G122,D127:G127,D132:G132,D137:G137)</f>
        <v>17.459126309556709</v>
      </c>
      <c r="M112">
        <v>0</v>
      </c>
      <c r="N112">
        <f>AVERAGE(D112:G112)</f>
        <v>10.5075</v>
      </c>
      <c r="P112" s="6">
        <f>_xlfn.STDEV.P(D112:D116)</f>
        <v>0</v>
      </c>
      <c r="Q112">
        <f>_xlfn.STDEV.P(D112,D117,D122,D127,D132,D137)</f>
        <v>19.411792521271423</v>
      </c>
      <c r="R112" s="6">
        <f>_xlfn.STDEV.P(E112:E116)</f>
        <v>0</v>
      </c>
      <c r="S112">
        <f>_xlfn.STDEV.P(E112,E117,E122,E127,E132,E137)</f>
        <v>19.031358333024993</v>
      </c>
      <c r="T112" s="6">
        <f>_xlfn.STDEV.P(F112:F116)</f>
        <v>0</v>
      </c>
      <c r="U112">
        <f>_xlfn.STDEV.P(F112,F117,F122,F127,F132,F137)</f>
        <v>15.160410797717699</v>
      </c>
      <c r="V112" s="6">
        <f>_xlfn.STDEV.P(G112:G116)</f>
        <v>1.5140356666868848</v>
      </c>
      <c r="W112">
        <f>_xlfn.STDEV.P(G112,G117,G122,G127,G132,G137)</f>
        <v>2.9109205302332337</v>
      </c>
    </row>
    <row r="113" spans="1:23" x14ac:dyDescent="0.7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40.29</v>
      </c>
      <c r="I113">
        <f t="shared" ref="I113:I141" si="46">_xlfn.STDEV.P(D113:G113)</f>
        <v>17.446081759237515</v>
      </c>
      <c r="J113">
        <v>5</v>
      </c>
      <c r="K113">
        <f>_xlfn.STDEV.P(D117:G121)</f>
        <v>7.6646004462071975</v>
      </c>
      <c r="L113">
        <f>_xlfn.STDEV.P(D113:G113,D118:G118,D123:G123,D128:G128,D133:G133,D138:G138)</f>
        <v>19.583537995384454</v>
      </c>
      <c r="M113">
        <v>0.2</v>
      </c>
      <c r="N113">
        <f t="shared" ref="N113:N141" si="47">AVERAGE(D113:G113)</f>
        <v>10.0725</v>
      </c>
      <c r="P113" s="6">
        <f>_xlfn.STDEV.P(D117:D121)</f>
        <v>1.6332470725520998</v>
      </c>
      <c r="Q113">
        <f t="shared" ref="Q113:Q116" si="48">_xlfn.STDEV.P(D113,D118,D123,D128,D133,D138)</f>
        <v>19.771590238409146</v>
      </c>
      <c r="R113" s="6">
        <f>_xlfn.STDEV.P(E117:E121)</f>
        <v>1.7897105911291935</v>
      </c>
      <c r="S113">
        <f t="shared" ref="S113:S116" si="49">_xlfn.STDEV.P(E113,E118,E123,E128,E133,E138)</f>
        <v>19.606111079626835</v>
      </c>
      <c r="T113" s="6">
        <f>_xlfn.STDEV.P(F117:F121)</f>
        <v>1.6620541507423896</v>
      </c>
      <c r="U113">
        <f t="shared" ref="U113:U116" si="50">_xlfn.STDEV.P(F113,F118,F123,F128,F133,F138)</f>
        <v>16.91022315707934</v>
      </c>
      <c r="V113" s="6">
        <f>_xlfn.STDEV.P(G117:G121)</f>
        <v>5.6080656201581993</v>
      </c>
      <c r="W113">
        <f t="shared" ref="W113:W116" si="51">_xlfn.STDEV.P(G113,G118,G123,G128,G133,G138)</f>
        <v>12.61515457693646</v>
      </c>
    </row>
    <row r="114" spans="1:23" x14ac:dyDescent="0.7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38.31</v>
      </c>
      <c r="I114">
        <f t="shared" si="46"/>
        <v>16.588716609490923</v>
      </c>
      <c r="J114">
        <v>10</v>
      </c>
      <c r="K114">
        <f>_xlfn.STDEV.P(D122:G126)</f>
        <v>10.374016230467381</v>
      </c>
      <c r="L114">
        <f t="shared" ref="L114:L116" si="52">_xlfn.STDEV.P(D114:G114,D119:G119,D124:G124,D129:G129,D134:G134,D139:G139)</f>
        <v>18.75869603899304</v>
      </c>
      <c r="M114">
        <v>0.45</v>
      </c>
      <c r="N114">
        <f t="shared" si="47"/>
        <v>9.5775000000000006</v>
      </c>
      <c r="P114" s="6">
        <f>_xlfn.STDEV.P(D122:D126)</f>
        <v>1.9133217188962244</v>
      </c>
      <c r="Q114">
        <f t="shared" si="48"/>
        <v>19.1112407295346</v>
      </c>
      <c r="R114" s="6">
        <f>_xlfn.STDEV.P(E122:E126)</f>
        <v>0.73487413888365893</v>
      </c>
      <c r="S114">
        <f t="shared" si="49"/>
        <v>19.010281209563068</v>
      </c>
      <c r="T114" s="6">
        <f>_xlfn.STDEV.P(F122:F126)</f>
        <v>1.7886821964787367</v>
      </c>
      <c r="U114">
        <f t="shared" si="50"/>
        <v>16.128305001525188</v>
      </c>
      <c r="V114" s="6">
        <f>_xlfn.STDEV.P(G122:G126)</f>
        <v>1.1565465835840751</v>
      </c>
      <c r="W114">
        <f t="shared" si="51"/>
        <v>11.375764321085814</v>
      </c>
    </row>
    <row r="115" spans="1:23" x14ac:dyDescent="0.7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37.82</v>
      </c>
      <c r="I115">
        <f t="shared" si="46"/>
        <v>16.376540385563736</v>
      </c>
      <c r="J115">
        <v>20</v>
      </c>
      <c r="K115">
        <f>_xlfn.STDEV.P(D127:G131)</f>
        <v>10.710587880690753</v>
      </c>
      <c r="L115">
        <f t="shared" si="52"/>
        <v>18.526107404297182</v>
      </c>
      <c r="M115">
        <v>0.65</v>
      </c>
      <c r="N115">
        <f t="shared" si="47"/>
        <v>9.4550000000000001</v>
      </c>
      <c r="P115" s="6">
        <f>_xlfn.STDEV.P(D127:D131)</f>
        <v>1.2300471535677007</v>
      </c>
      <c r="Q115">
        <f t="shared" si="48"/>
        <v>19.244514369901179</v>
      </c>
      <c r="R115" s="6">
        <f>_xlfn.STDEV.P(E127:E131)</f>
        <v>1.0407574165001181</v>
      </c>
      <c r="S115">
        <f t="shared" si="49"/>
        <v>19.02471236459451</v>
      </c>
      <c r="T115" s="6">
        <f>_xlfn.STDEV.P(F127:F131)</f>
        <v>2.3005182024926469</v>
      </c>
      <c r="U115">
        <f t="shared" si="50"/>
        <v>16.11976986670577</v>
      </c>
      <c r="V115" s="6">
        <f>_xlfn.STDEV.P(G127:G131)</f>
        <v>2.041176131547692</v>
      </c>
      <c r="W115">
        <f t="shared" si="51"/>
        <v>12.510484491906038</v>
      </c>
    </row>
    <row r="116" spans="1:23" x14ac:dyDescent="0.7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40.17</v>
      </c>
      <c r="I116">
        <f t="shared" si="46"/>
        <v>17.394120235010451</v>
      </c>
      <c r="J116">
        <v>50</v>
      </c>
      <c r="K116">
        <f>_xlfn.STDEV.P(D133:G136)</f>
        <v>10.307279587747677</v>
      </c>
      <c r="L116">
        <f t="shared" si="52"/>
        <v>18.603474063255558</v>
      </c>
      <c r="M116">
        <v>0.85</v>
      </c>
      <c r="N116">
        <f t="shared" si="47"/>
        <v>10.0425</v>
      </c>
      <c r="P116" s="6">
        <f>_xlfn.STDEV.P(D132:D136)</f>
        <v>1.9845664513943613</v>
      </c>
      <c r="Q116">
        <f t="shared" si="48"/>
        <v>19.751064106354711</v>
      </c>
      <c r="R116" s="6">
        <f>_xlfn.STDEV.P(E132:E136)</f>
        <v>2.1928465518590214</v>
      </c>
      <c r="S116">
        <f t="shared" si="49"/>
        <v>19.65818319852233</v>
      </c>
      <c r="T116" s="6">
        <f>_xlfn.STDEV.P(F132:F136)</f>
        <v>3.0961912085657755</v>
      </c>
      <c r="U116">
        <f t="shared" si="50"/>
        <v>15.973603660066466</v>
      </c>
      <c r="V116" s="6">
        <f>_xlfn.STDEV.P(G132:G136)</f>
        <v>6.5637184583131738</v>
      </c>
      <c r="W116">
        <f t="shared" si="51"/>
        <v>10.935117359528721</v>
      </c>
    </row>
    <row r="117" spans="1:23" x14ac:dyDescent="0.75">
      <c r="A117" s="1">
        <v>5</v>
      </c>
      <c r="B117">
        <v>5</v>
      </c>
      <c r="C117">
        <v>0</v>
      </c>
      <c r="D117">
        <v>47.08</v>
      </c>
      <c r="E117">
        <v>50.87</v>
      </c>
      <c r="F117">
        <v>37.6</v>
      </c>
      <c r="G117">
        <v>51.3</v>
      </c>
      <c r="I117">
        <f t="shared" si="46"/>
        <v>5.51141259116035</v>
      </c>
      <c r="J117">
        <v>100</v>
      </c>
      <c r="K117">
        <f>_xlfn.STDEV.P(D137:G141)</f>
        <v>8.5917840260331406</v>
      </c>
      <c r="N117">
        <f t="shared" si="47"/>
        <v>46.712499999999991</v>
      </c>
      <c r="P117" s="6">
        <f>_xlfn.STDEV.P(D137:D141)</f>
        <v>2.1894784767154039</v>
      </c>
      <c r="R117" s="6">
        <f>_xlfn.STDEV.P(E137:E141)</f>
        <v>1.6426807358704865</v>
      </c>
      <c r="T117" s="6">
        <f>_xlfn.STDEV.P(F137:F141)</f>
        <v>2.4801661234683468</v>
      </c>
      <c r="V117" s="6">
        <f>_xlfn.STDEV.P(G137:G141)</f>
        <v>9.9037366685508985</v>
      </c>
    </row>
    <row r="118" spans="1:23" x14ac:dyDescent="0.75">
      <c r="A118" s="1">
        <v>6</v>
      </c>
      <c r="B118">
        <v>5</v>
      </c>
      <c r="C118">
        <v>0.2</v>
      </c>
      <c r="D118">
        <v>50.39</v>
      </c>
      <c r="E118">
        <v>55.02</v>
      </c>
      <c r="F118">
        <v>36.130000000000003</v>
      </c>
      <c r="G118">
        <v>45.4</v>
      </c>
      <c r="I118">
        <f t="shared" si="46"/>
        <v>7.0044360943619095</v>
      </c>
      <c r="K118">
        <f>AVERAGE(K112:K117)</f>
        <v>10.810985817249346</v>
      </c>
      <c r="N118">
        <f t="shared" si="47"/>
        <v>46.734999999999999</v>
      </c>
      <c r="P118" s="6">
        <f>AVERAGE(P112:P117)</f>
        <v>1.4917768121876316</v>
      </c>
      <c r="Q118">
        <f>AVERAGE(Q112:Q116)</f>
        <v>19.458040393094212</v>
      </c>
      <c r="R118" s="6">
        <f>AVERAGE(R112:R117)</f>
        <v>1.2334782390404131</v>
      </c>
      <c r="S118">
        <f>AVERAGE(S112:S116)</f>
        <v>19.266129237066348</v>
      </c>
      <c r="T118" s="6">
        <f>AVERAGE(T112:T117)</f>
        <v>1.8879353136246493</v>
      </c>
      <c r="U118">
        <f>AVERAGE(U112:U116)</f>
        <v>16.058462496618894</v>
      </c>
      <c r="V118" s="6">
        <f>AVERAGE(V112:V117)</f>
        <v>4.464546521473487</v>
      </c>
      <c r="W118">
        <f>AVERAGE(W112:W116)</f>
        <v>10.069488255938051</v>
      </c>
    </row>
    <row r="119" spans="1:23" x14ac:dyDescent="0.75">
      <c r="A119" s="1">
        <v>7</v>
      </c>
      <c r="B119">
        <v>5</v>
      </c>
      <c r="C119">
        <v>0.45</v>
      </c>
      <c r="D119">
        <v>47.22</v>
      </c>
      <c r="E119">
        <v>53.01</v>
      </c>
      <c r="F119">
        <v>32.799999999999997</v>
      </c>
      <c r="G119">
        <v>42.4</v>
      </c>
      <c r="I119">
        <f t="shared" si="46"/>
        <v>7.4072139668029333</v>
      </c>
      <c r="N119">
        <f t="shared" si="47"/>
        <v>43.857499999999995</v>
      </c>
      <c r="P119" s="6">
        <f>_xlfn.STDEV.P(P112:P117)</f>
        <v>0.7327168229400165</v>
      </c>
      <c r="Q119">
        <f>_xlfn.STDEV.P(Q112:Q116)</f>
        <v>0.26539730100504766</v>
      </c>
      <c r="R119" s="6">
        <f>_xlfn.STDEV.P(R112:R117)</f>
        <v>0.73080373595133596</v>
      </c>
      <c r="S119">
        <f>_xlfn.STDEV.P(S112:S116)</f>
        <v>0.29938325231714291</v>
      </c>
      <c r="T119" s="6">
        <f>_xlfn.STDEV.P(T112:T117)</f>
        <v>0.9666107032145872</v>
      </c>
      <c r="U119">
        <f>_xlfn.STDEV.P(U112:U116)</f>
        <v>0.5563866763082892</v>
      </c>
      <c r="V119" s="6">
        <f>_xlfn.STDEV.P(V112:V117)</f>
        <v>3.1838145398665776</v>
      </c>
      <c r="W119">
        <f>_xlfn.STDEV.P(W112:W116)</f>
        <v>3.6370219253872902</v>
      </c>
    </row>
    <row r="120" spans="1:23" x14ac:dyDescent="0.75">
      <c r="A120" s="1">
        <v>8</v>
      </c>
      <c r="B120">
        <v>5</v>
      </c>
      <c r="C120">
        <v>0.65</v>
      </c>
      <c r="D120">
        <v>50.1</v>
      </c>
      <c r="E120">
        <v>54.27</v>
      </c>
      <c r="F120">
        <v>35.97</v>
      </c>
      <c r="G120">
        <v>36</v>
      </c>
      <c r="I120">
        <f t="shared" si="46"/>
        <v>8.2330872095466248</v>
      </c>
      <c r="K120" cm="1">
        <f t="array" ref="K120">INDEX(LINEST(K112:K117),1)</f>
        <v>-0.99613441304968897</v>
      </c>
      <c r="L120" cm="1">
        <f t="array" ref="L120">INDEX(LINEST(L112:L116),1)</f>
        <v>0.12312649163104264</v>
      </c>
      <c r="N120">
        <f t="shared" si="47"/>
        <v>44.085000000000001</v>
      </c>
      <c r="P120" s="6"/>
      <c r="R120" s="6"/>
      <c r="T120" s="6"/>
      <c r="V120" s="6"/>
    </row>
    <row r="121" spans="1:23" x14ac:dyDescent="0.75">
      <c r="A121" s="1">
        <v>9</v>
      </c>
      <c r="B121">
        <v>5</v>
      </c>
      <c r="C121">
        <v>0.85</v>
      </c>
      <c r="D121">
        <v>50.85</v>
      </c>
      <c r="E121">
        <v>56.06</v>
      </c>
      <c r="F121">
        <v>34.229999999999997</v>
      </c>
      <c r="G121">
        <v>37.1</v>
      </c>
      <c r="I121">
        <f t="shared" si="46"/>
        <v>9.1402215509253804</v>
      </c>
      <c r="N121">
        <f t="shared" si="47"/>
        <v>44.559999999999995</v>
      </c>
      <c r="P121" s="6"/>
      <c r="R121" s="6"/>
      <c r="T121" s="6"/>
      <c r="V121" s="6"/>
    </row>
    <row r="122" spans="1:23" x14ac:dyDescent="0.75">
      <c r="A122" s="1">
        <v>10</v>
      </c>
      <c r="B122">
        <v>10</v>
      </c>
      <c r="C122">
        <v>0</v>
      </c>
      <c r="D122">
        <v>50.41</v>
      </c>
      <c r="E122">
        <v>50.96</v>
      </c>
      <c r="F122">
        <v>24.5</v>
      </c>
      <c r="G122">
        <v>49.7</v>
      </c>
      <c r="I122">
        <f t="shared" si="46"/>
        <v>11.205171518098258</v>
      </c>
      <c r="N122">
        <f t="shared" si="47"/>
        <v>43.892499999999998</v>
      </c>
      <c r="P122" s="6"/>
      <c r="R122" s="6"/>
      <c r="T122" s="6"/>
      <c r="V122" s="6"/>
    </row>
    <row r="123" spans="1:23" x14ac:dyDescent="0.75">
      <c r="A123" s="1">
        <v>11</v>
      </c>
      <c r="B123">
        <v>10</v>
      </c>
      <c r="C123">
        <v>0.2</v>
      </c>
      <c r="D123">
        <v>52.82</v>
      </c>
      <c r="E123">
        <v>49.09</v>
      </c>
      <c r="F123">
        <v>27.05</v>
      </c>
      <c r="G123">
        <v>48.7</v>
      </c>
      <c r="I123">
        <f t="shared" si="46"/>
        <v>10.153867489779435</v>
      </c>
      <c r="J123" s="2"/>
      <c r="K123" t="s">
        <v>26</v>
      </c>
      <c r="L123" t="s">
        <v>27</v>
      </c>
      <c r="N123">
        <f t="shared" si="47"/>
        <v>44.415000000000006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1">
        <v>12</v>
      </c>
      <c r="B124">
        <v>10</v>
      </c>
      <c r="C124">
        <v>0.45</v>
      </c>
      <c r="D124">
        <v>53.38</v>
      </c>
      <c r="E124">
        <v>51.2</v>
      </c>
      <c r="F124">
        <v>28.9</v>
      </c>
      <c r="G124">
        <v>50.7</v>
      </c>
      <c r="I124">
        <f t="shared" si="46"/>
        <v>9.9498278879586746</v>
      </c>
      <c r="J124">
        <v>2</v>
      </c>
      <c r="K124">
        <f>AVERAGE(D112:G116)</f>
        <v>9.9310000000000009</v>
      </c>
      <c r="L124">
        <f>AVERAGE(D112:G112,D117:G117,D122:G122,D127:G127,D132:G132,D137:G137)</f>
        <v>40.15208333333333</v>
      </c>
      <c r="M124">
        <v>0</v>
      </c>
      <c r="N124">
        <f t="shared" si="47"/>
        <v>46.045000000000002</v>
      </c>
      <c r="P124" s="6">
        <f>AVERAGE(D112:D116)</f>
        <v>0</v>
      </c>
      <c r="Q124">
        <f>AVERAGE(D112,D117,D122,D127,D132,D137)</f>
        <v>42.856666666666662</v>
      </c>
      <c r="R124" s="6">
        <f>AVERAGE(E112:E116)</f>
        <v>0</v>
      </c>
      <c r="S124">
        <f>AVERAGE(E112,E117,E122,E127,E132,E137)</f>
        <v>42.53</v>
      </c>
      <c r="T124" s="6">
        <f>AVERAGE(F112:F116)</f>
        <v>0</v>
      </c>
      <c r="U124">
        <f>AVERAGE(F112,F117,F122,F127,F132,F137)</f>
        <v>27.216666666666669</v>
      </c>
      <c r="V124" s="6">
        <f>AVERAGE(G112:G116)</f>
        <v>39.724000000000004</v>
      </c>
      <c r="W124">
        <f>AVERAGE(G112,G117,G122,G127,G132,G137)</f>
        <v>48.005000000000003</v>
      </c>
    </row>
    <row r="125" spans="1:23" x14ac:dyDescent="0.75">
      <c r="A125" s="1">
        <v>13</v>
      </c>
      <c r="B125">
        <v>10</v>
      </c>
      <c r="C125">
        <v>0.65</v>
      </c>
      <c r="D125">
        <v>50.7</v>
      </c>
      <c r="E125">
        <v>50.3</v>
      </c>
      <c r="F125">
        <v>27.53</v>
      </c>
      <c r="G125">
        <v>51.4</v>
      </c>
      <c r="I125">
        <f t="shared" si="46"/>
        <v>10.083894027110766</v>
      </c>
      <c r="J125">
        <v>5</v>
      </c>
      <c r="K125">
        <f>AVERAGE(D117:G121)</f>
        <v>45.190000000000005</v>
      </c>
      <c r="L125">
        <f>AVERAGE(D113:G113,D118:G118,D123:G123,D128:G128,D133:G133,D138:G138)</f>
        <v>43.342500000000001</v>
      </c>
      <c r="M125">
        <v>0.2</v>
      </c>
      <c r="N125">
        <f t="shared" si="47"/>
        <v>44.982500000000002</v>
      </c>
      <c r="P125" s="6">
        <f>AVERAGE(D117:D121)</f>
        <v>49.128</v>
      </c>
      <c r="Q125">
        <f t="shared" ref="Q125:Q128" si="53">AVERAGE(D113,D118,D123,D128,D133,D138)</f>
        <v>44.051666666666669</v>
      </c>
      <c r="R125" s="6">
        <f>AVERAGE(E117:E121)</f>
        <v>53.846000000000004</v>
      </c>
      <c r="S125">
        <f t="shared" ref="S125:S128" si="54">AVERAGE(E113,E118,E123,E128,E133,E138)</f>
        <v>43.305000000000007</v>
      </c>
      <c r="T125" s="6">
        <f>AVERAGE(F117:F121)</f>
        <v>35.345999999999997</v>
      </c>
      <c r="U125">
        <f t="shared" ref="U125:U128" si="55">AVERAGE(F113,F118,F123,F128,F133,F138)</f>
        <v>30.498333333333335</v>
      </c>
      <c r="V125" s="6">
        <f>AVERAGE(G117:G121)</f>
        <v>42.44</v>
      </c>
      <c r="W125">
        <f t="shared" ref="W125:W128" si="56">AVERAGE(G113,G118,G123,G128,G133,G138)</f>
        <v>55.514999999999993</v>
      </c>
    </row>
    <row r="126" spans="1:23" x14ac:dyDescent="0.75">
      <c r="A126" s="1">
        <v>14</v>
      </c>
      <c r="B126">
        <v>10</v>
      </c>
      <c r="C126">
        <v>0.85</v>
      </c>
      <c r="D126">
        <v>55.64</v>
      </c>
      <c r="E126">
        <v>50.55</v>
      </c>
      <c r="F126">
        <v>29.7</v>
      </c>
      <c r="G126">
        <v>51.9</v>
      </c>
      <c r="I126">
        <f t="shared" si="46"/>
        <v>10.130906610466795</v>
      </c>
      <c r="J126">
        <v>10</v>
      </c>
      <c r="K126">
        <f>AVERAGE(D122:G126)</f>
        <v>45.256499999999996</v>
      </c>
      <c r="L126">
        <f t="shared" ref="L126:L128" si="57">AVERAGE(D114:G114,D119:G119,D124:G124,D129:G129,D134:G134,D139:G139)</f>
        <v>41.682499999999997</v>
      </c>
      <c r="M126">
        <v>0.45</v>
      </c>
      <c r="N126">
        <f t="shared" si="47"/>
        <v>46.947499999999998</v>
      </c>
      <c r="P126" s="6">
        <f>AVERAGE(D122:D126)</f>
        <v>52.589999999999996</v>
      </c>
      <c r="Q126">
        <f t="shared" si="53"/>
        <v>42.526666666666664</v>
      </c>
      <c r="R126" s="6">
        <f>AVERAGE(E122:E126)</f>
        <v>50.42</v>
      </c>
      <c r="S126">
        <f t="shared" si="54"/>
        <v>42.435000000000002</v>
      </c>
      <c r="T126" s="6">
        <f>AVERAGE(F122:F126)</f>
        <v>27.535999999999994</v>
      </c>
      <c r="U126">
        <f t="shared" si="55"/>
        <v>28.866666666666664</v>
      </c>
      <c r="V126" s="6">
        <f>AVERAGE(G122:G126)</f>
        <v>50.480000000000004</v>
      </c>
      <c r="W126">
        <f t="shared" si="56"/>
        <v>52.901666666666664</v>
      </c>
    </row>
    <row r="127" spans="1:23" x14ac:dyDescent="0.75">
      <c r="A127" s="1">
        <v>15</v>
      </c>
      <c r="B127">
        <v>20</v>
      </c>
      <c r="C127">
        <v>0</v>
      </c>
      <c r="D127">
        <v>50.47</v>
      </c>
      <c r="E127">
        <v>49.95</v>
      </c>
      <c r="F127">
        <v>24.3</v>
      </c>
      <c r="G127">
        <v>48.9</v>
      </c>
      <c r="I127">
        <f t="shared" si="46"/>
        <v>11.044764596857641</v>
      </c>
      <c r="J127">
        <v>20</v>
      </c>
      <c r="K127">
        <f>AVERAGE(D127:G131)</f>
        <v>44.868499999999997</v>
      </c>
      <c r="L127">
        <f t="shared" si="57"/>
        <v>41.641666666666673</v>
      </c>
      <c r="M127">
        <v>0.65</v>
      </c>
      <c r="N127">
        <f t="shared" si="47"/>
        <v>43.405000000000001</v>
      </c>
      <c r="P127" s="6">
        <f>AVERAGE(D127:D131)</f>
        <v>51.698</v>
      </c>
      <c r="Q127">
        <f t="shared" si="53"/>
        <v>42.830000000000005</v>
      </c>
      <c r="R127" s="6">
        <f>AVERAGE(E127:E131)</f>
        <v>49.811999999999998</v>
      </c>
      <c r="S127">
        <f t="shared" si="54"/>
        <v>42.361666666666672</v>
      </c>
      <c r="T127" s="6">
        <f>AVERAGE(F127:F131)</f>
        <v>26.604000000000003</v>
      </c>
      <c r="U127">
        <f t="shared" si="55"/>
        <v>30.188333333333333</v>
      </c>
      <c r="V127" s="6">
        <f>AVERAGE(G127:G131)</f>
        <v>51.36</v>
      </c>
      <c r="W127">
        <f t="shared" si="56"/>
        <v>51.186666666666667</v>
      </c>
    </row>
    <row r="128" spans="1:23" x14ac:dyDescent="0.75">
      <c r="A128" s="1">
        <v>16</v>
      </c>
      <c r="B128">
        <v>20</v>
      </c>
      <c r="C128">
        <v>0.2</v>
      </c>
      <c r="D128">
        <v>52.35</v>
      </c>
      <c r="E128">
        <v>51.76</v>
      </c>
      <c r="F128">
        <v>29.84</v>
      </c>
      <c r="G128">
        <v>54.9</v>
      </c>
      <c r="I128">
        <f t="shared" si="46"/>
        <v>10.099196440806592</v>
      </c>
      <c r="J128">
        <v>50</v>
      </c>
      <c r="K128">
        <f>AVERAGE(D132:G136)</f>
        <v>49.057000000000002</v>
      </c>
      <c r="L128">
        <f t="shared" si="57"/>
        <v>42.243333333333332</v>
      </c>
      <c r="M128">
        <v>0.85</v>
      </c>
      <c r="N128">
        <f t="shared" si="47"/>
        <v>47.212499999999999</v>
      </c>
      <c r="P128" s="6">
        <f>AVERAGE(D132:D136)</f>
        <v>52.195999999999991</v>
      </c>
      <c r="Q128">
        <f t="shared" si="53"/>
        <v>44.03</v>
      </c>
      <c r="R128" s="6">
        <f>AVERAGE(E132:E136)</f>
        <v>52.811999999999998</v>
      </c>
      <c r="S128">
        <f t="shared" si="54"/>
        <v>43.660000000000004</v>
      </c>
      <c r="T128" s="6">
        <f>AVERAGE(F132:F136)</f>
        <v>32.660000000000004</v>
      </c>
      <c r="U128">
        <f t="shared" si="55"/>
        <v>30.088333333333335</v>
      </c>
      <c r="V128" s="6">
        <f>AVERAGE(G132:G136)</f>
        <v>58.559999999999988</v>
      </c>
      <c r="W128">
        <f t="shared" si="56"/>
        <v>51.195</v>
      </c>
    </row>
    <row r="129" spans="1:23" x14ac:dyDescent="0.75">
      <c r="A129" s="1">
        <v>17</v>
      </c>
      <c r="B129">
        <v>20</v>
      </c>
      <c r="C129">
        <v>0.45</v>
      </c>
      <c r="D129">
        <v>52.06</v>
      </c>
      <c r="E129">
        <v>49.3</v>
      </c>
      <c r="F129">
        <v>23.7</v>
      </c>
      <c r="G129">
        <v>52.1</v>
      </c>
      <c r="I129">
        <f t="shared" si="46"/>
        <v>11.941704233483593</v>
      </c>
      <c r="J129">
        <v>100</v>
      </c>
      <c r="K129">
        <f>AVERAGE(D137:G141)</f>
        <v>56.571500000000015</v>
      </c>
      <c r="L129">
        <f>AVERAGE((L128-L127), (L127-L126), (L126-L125), (L125-L124))</f>
        <v>0.52281250000000057</v>
      </c>
      <c r="N129">
        <f t="shared" si="47"/>
        <v>44.29</v>
      </c>
      <c r="P129" s="6">
        <f>AVERAGE(D137:D141)</f>
        <v>53.941999999999993</v>
      </c>
      <c r="R129" s="6">
        <f>AVERAGE(E137:E141)</f>
        <v>50.260000000000005</v>
      </c>
      <c r="T129" s="6">
        <f>AVERAGE(F137:F141)</f>
        <v>54.083999999999989</v>
      </c>
      <c r="V129" s="6">
        <f>AVERAGE(G137:G141)</f>
        <v>68</v>
      </c>
    </row>
    <row r="130" spans="1:23" x14ac:dyDescent="0.75">
      <c r="A130" s="1">
        <v>18</v>
      </c>
      <c r="B130">
        <v>20</v>
      </c>
      <c r="C130">
        <v>0.65</v>
      </c>
      <c r="D130">
        <v>50.15</v>
      </c>
      <c r="E130">
        <v>48.8</v>
      </c>
      <c r="F130">
        <v>27.98</v>
      </c>
      <c r="G130">
        <v>50.6</v>
      </c>
      <c r="I130">
        <f t="shared" si="46"/>
        <v>9.4931248148331022</v>
      </c>
      <c r="K130">
        <f>AVERAGE(K124:K129)</f>
        <v>41.812416666666671</v>
      </c>
      <c r="N130">
        <f t="shared" si="47"/>
        <v>44.3825</v>
      </c>
      <c r="P130" s="6">
        <f>AVERAGE(P124:P129)</f>
        <v>43.258999999999993</v>
      </c>
      <c r="Q130">
        <f>AVERAGE(Q124:Q128)</f>
        <v>43.259</v>
      </c>
      <c r="R130" s="6">
        <f>AVERAGE(R124:R129)</f>
        <v>42.858333333333327</v>
      </c>
      <c r="S130">
        <f>AVERAGE(S124:S128)</f>
        <v>42.858333333333334</v>
      </c>
      <c r="T130" s="6">
        <f>AVERAGE(T124:T129)</f>
        <v>29.371666666666659</v>
      </c>
      <c r="U130">
        <f>AVERAGE(U124:U128)</f>
        <v>29.371666666666663</v>
      </c>
      <c r="V130" s="6">
        <f>AVERAGE(V124:V129)</f>
        <v>51.760666666666673</v>
      </c>
      <c r="W130">
        <f>AVERAGE(W124:W128)</f>
        <v>51.760666666666665</v>
      </c>
    </row>
    <row r="131" spans="1:23" x14ac:dyDescent="0.75">
      <c r="A131" s="1">
        <v>19</v>
      </c>
      <c r="B131">
        <v>20</v>
      </c>
      <c r="C131">
        <v>0.85</v>
      </c>
      <c r="D131">
        <v>53.46</v>
      </c>
      <c r="E131">
        <v>49.25</v>
      </c>
      <c r="F131">
        <v>27.2</v>
      </c>
      <c r="G131">
        <v>50.3</v>
      </c>
      <c r="I131">
        <f t="shared" si="46"/>
        <v>10.422968327208935</v>
      </c>
      <c r="N131">
        <f t="shared" si="47"/>
        <v>45.052499999999995</v>
      </c>
      <c r="P131" s="6">
        <f>_xlfn.STDEV.P(P124:P129)</f>
        <v>19.399600434029569</v>
      </c>
      <c r="Q131">
        <f>_xlfn.STDEV.P(Q124:Q128)</f>
        <v>0.64884307296397581</v>
      </c>
      <c r="R131" s="6">
        <f>_xlfn.STDEV.P(R124:R129)</f>
        <v>19.222200651561444</v>
      </c>
      <c r="S131">
        <f>_xlfn.STDEV.P(S124:S128)</f>
        <v>0.52457072396812743</v>
      </c>
      <c r="T131" s="6">
        <f>_xlfn.STDEV.P(T124:T129)</f>
        <v>15.973570188143777</v>
      </c>
      <c r="U131">
        <f>_xlfn.STDEV.P(U124:U128)</f>
        <v>1.2123517091449438</v>
      </c>
      <c r="V131" s="6">
        <f>_xlfn.STDEV.P(V124:V129)</f>
        <v>9.5175600281211103</v>
      </c>
      <c r="W131">
        <f>_xlfn.STDEV.P(W124:W128)</f>
        <v>2.4556623003445153</v>
      </c>
    </row>
    <row r="132" spans="1:23" x14ac:dyDescent="0.75">
      <c r="A132" s="1">
        <v>20</v>
      </c>
      <c r="B132">
        <v>50</v>
      </c>
      <c r="C132">
        <v>0</v>
      </c>
      <c r="D132">
        <v>51.76</v>
      </c>
      <c r="E132">
        <v>51.2</v>
      </c>
      <c r="F132">
        <v>27</v>
      </c>
      <c r="G132">
        <v>47.5</v>
      </c>
      <c r="I132">
        <f t="shared" si="46"/>
        <v>10.158428766300414</v>
      </c>
      <c r="N132">
        <f t="shared" si="47"/>
        <v>44.365000000000002</v>
      </c>
      <c r="P132" s="6"/>
      <c r="R132" s="6"/>
      <c r="T132" s="6"/>
      <c r="V132" s="6"/>
    </row>
    <row r="133" spans="1:23" x14ac:dyDescent="0.75">
      <c r="A133" s="1">
        <v>21</v>
      </c>
      <c r="B133">
        <v>50</v>
      </c>
      <c r="C133">
        <v>0.2</v>
      </c>
      <c r="D133">
        <v>56.09</v>
      </c>
      <c r="E133">
        <v>56.36</v>
      </c>
      <c r="F133">
        <v>32.299999999999997</v>
      </c>
      <c r="G133">
        <v>67.599999999999994</v>
      </c>
      <c r="I133">
        <f t="shared" si="46"/>
        <v>12.869120745023729</v>
      </c>
      <c r="N133">
        <f t="shared" si="47"/>
        <v>53.087499999999999</v>
      </c>
      <c r="P133" s="6" cm="1">
        <f t="array" ref="P133">INDEX(LINEST(P124:P129), 1)</f>
        <v>7.943485714285714</v>
      </c>
      <c r="Q133" s="6" cm="1">
        <f t="array" ref="Q133">INDEX(LINEST(Q124:Q128), 1)</f>
        <v>0.11250000000000142</v>
      </c>
      <c r="R133" s="6" cm="1">
        <f t="array" ref="R133">INDEX(LINEST(R124:R129), 1)</f>
        <v>7.0740000000000025</v>
      </c>
      <c r="S133" s="6" cm="1">
        <f t="array" ref="S133">INDEX(LINEST(S124:S128), 1)</f>
        <v>0.13166666666666699</v>
      </c>
      <c r="T133" s="6" cm="1">
        <f t="array" ref="T133">INDEX(LINEST(T124:T129), 1)</f>
        <v>7.4694285714285726</v>
      </c>
      <c r="U133" s="6" cm="1">
        <f t="array" ref="U133">INDEX(LINEST(U124:U128), 1)</f>
        <v>0.543333333333333</v>
      </c>
      <c r="V133" s="6" cm="1">
        <f t="array" ref="V133">INDEX(LINEST(V124:V128), 1)</f>
        <v>4.6591999999999976</v>
      </c>
      <c r="W133" s="6" cm="1">
        <f t="array" ref="W133">INDEX(LINEST(W124:W128), 1)</f>
        <v>0.20516666666666702</v>
      </c>
    </row>
    <row r="134" spans="1:23" x14ac:dyDescent="0.75">
      <c r="A134" s="1">
        <v>22</v>
      </c>
      <c r="B134">
        <v>50</v>
      </c>
      <c r="C134">
        <v>0.45</v>
      </c>
      <c r="D134">
        <v>51.15</v>
      </c>
      <c r="E134">
        <v>50.8</v>
      </c>
      <c r="F134">
        <v>33.1</v>
      </c>
      <c r="G134">
        <v>61.8</v>
      </c>
      <c r="I134">
        <f t="shared" si="46"/>
        <v>10.29965867152892</v>
      </c>
      <c r="K134" cm="1">
        <f t="array" ref="K134">INDEX(LINEST(K124:K129),1)</f>
        <v>6.9833000000000016</v>
      </c>
      <c r="L134" cm="1">
        <f t="array" ref="L134">INDEX(LINEST(L124:L128),1)</f>
        <v>0.24816666666666778</v>
      </c>
      <c r="N134">
        <f t="shared" si="47"/>
        <v>49.212499999999991</v>
      </c>
    </row>
    <row r="135" spans="1:23" x14ac:dyDescent="0.75">
      <c r="A135" s="1">
        <v>23</v>
      </c>
      <c r="B135">
        <v>50</v>
      </c>
      <c r="C135">
        <v>0.65</v>
      </c>
      <c r="D135">
        <v>50.58</v>
      </c>
      <c r="E135">
        <v>51.3</v>
      </c>
      <c r="F135">
        <v>35.5</v>
      </c>
      <c r="G135">
        <v>58.2</v>
      </c>
      <c r="I135">
        <f t="shared" si="46"/>
        <v>8.2860168356092441</v>
      </c>
      <c r="N135">
        <f t="shared" si="47"/>
        <v>48.894999999999996</v>
      </c>
    </row>
    <row r="136" spans="1:23" x14ac:dyDescent="0.75">
      <c r="A136" s="1">
        <v>24</v>
      </c>
      <c r="B136">
        <v>50</v>
      </c>
      <c r="C136">
        <v>0.85</v>
      </c>
      <c r="D136">
        <v>51.4</v>
      </c>
      <c r="E136">
        <v>54.4</v>
      </c>
      <c r="F136">
        <v>35.4</v>
      </c>
      <c r="G136">
        <v>57.7</v>
      </c>
      <c r="I136">
        <f t="shared" si="46"/>
        <v>8.5654465732967253</v>
      </c>
      <c r="N136">
        <f t="shared" si="47"/>
        <v>49.724999999999994</v>
      </c>
    </row>
    <row r="137" spans="1:23" x14ac:dyDescent="0.75">
      <c r="A137" s="1">
        <v>25</v>
      </c>
      <c r="B137">
        <v>100</v>
      </c>
      <c r="C137">
        <v>0</v>
      </c>
      <c r="D137">
        <v>57.42</v>
      </c>
      <c r="E137">
        <v>52.2</v>
      </c>
      <c r="F137">
        <v>49.9</v>
      </c>
      <c r="G137">
        <v>48.6</v>
      </c>
      <c r="I137">
        <f t="shared" si="46"/>
        <v>3.3683378690386752</v>
      </c>
      <c r="N137">
        <f t="shared" si="47"/>
        <v>52.03</v>
      </c>
    </row>
    <row r="138" spans="1:23" x14ac:dyDescent="0.75">
      <c r="A138" s="1">
        <v>26</v>
      </c>
      <c r="B138">
        <v>100</v>
      </c>
      <c r="C138">
        <v>0.2</v>
      </c>
      <c r="D138">
        <v>52.66</v>
      </c>
      <c r="E138">
        <v>47.6</v>
      </c>
      <c r="F138">
        <v>57.67</v>
      </c>
      <c r="G138">
        <v>76.2</v>
      </c>
      <c r="I138">
        <f t="shared" si="46"/>
        <v>10.803821951050489</v>
      </c>
      <c r="N138" s="16">
        <f t="shared" si="47"/>
        <v>58.532499999999999</v>
      </c>
    </row>
    <row r="139" spans="1:23" x14ac:dyDescent="0.75">
      <c r="A139" s="1">
        <v>27</v>
      </c>
      <c r="B139">
        <v>100</v>
      </c>
      <c r="C139">
        <v>0.45</v>
      </c>
      <c r="D139">
        <v>51.35</v>
      </c>
      <c r="E139">
        <v>50.3</v>
      </c>
      <c r="F139">
        <v>54.7</v>
      </c>
      <c r="G139">
        <v>72.099999999999994</v>
      </c>
      <c r="I139">
        <f t="shared" si="46"/>
        <v>8.8042869529564367</v>
      </c>
      <c r="N139">
        <f t="shared" si="47"/>
        <v>57.112500000000004</v>
      </c>
    </row>
    <row r="140" spans="1:23" x14ac:dyDescent="0.75">
      <c r="A140" s="1">
        <v>28</v>
      </c>
      <c r="B140">
        <v>100</v>
      </c>
      <c r="C140">
        <v>0.65</v>
      </c>
      <c r="D140">
        <v>55.45</v>
      </c>
      <c r="E140">
        <v>49.5</v>
      </c>
      <c r="F140">
        <v>54.15</v>
      </c>
      <c r="G140">
        <v>73.099999999999994</v>
      </c>
      <c r="I140">
        <f t="shared" si="46"/>
        <v>8.96625618639127</v>
      </c>
      <c r="N140">
        <f t="shared" si="47"/>
        <v>58.05</v>
      </c>
    </row>
    <row r="141" spans="1:23" x14ac:dyDescent="0.75">
      <c r="A141" s="1">
        <v>29</v>
      </c>
      <c r="B141">
        <v>100</v>
      </c>
      <c r="C141">
        <v>0.85</v>
      </c>
      <c r="D141">
        <v>52.83</v>
      </c>
      <c r="E141">
        <v>51.7</v>
      </c>
      <c r="F141">
        <v>54</v>
      </c>
      <c r="G141">
        <v>70</v>
      </c>
      <c r="I141">
        <f t="shared" si="46"/>
        <v>7.4734308553702524</v>
      </c>
      <c r="N141">
        <f t="shared" si="47"/>
        <v>57.1325</v>
      </c>
    </row>
    <row r="145" spans="1:23" x14ac:dyDescent="0.75">
      <c r="A145" s="1">
        <v>0</v>
      </c>
      <c r="B145" t="s">
        <v>10</v>
      </c>
    </row>
    <row r="147" spans="1:23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1">
        <v>0</v>
      </c>
      <c r="B148">
        <v>0</v>
      </c>
      <c r="C148">
        <v>0</v>
      </c>
      <c r="D148">
        <v>64.48</v>
      </c>
      <c r="E148">
        <v>58.87</v>
      </c>
      <c r="F148">
        <v>53.6</v>
      </c>
      <c r="G148">
        <v>0</v>
      </c>
      <c r="I148">
        <f>_xlfn.STDEV.P(D148:G148)</f>
        <v>25.828674351387072</v>
      </c>
      <c r="J148">
        <v>2</v>
      </c>
      <c r="K148">
        <f>_xlfn.STDEV.P(D148:G152)</f>
        <v>25.659770751119343</v>
      </c>
      <c r="L148">
        <f>_xlfn.STDEV.P(D148:G148,D153:G153,D158:G158,D163:G163,D168:G168,D173:G173)</f>
        <v>14.856226055232451</v>
      </c>
      <c r="M148">
        <v>0</v>
      </c>
      <c r="N148">
        <f>AVERAGE(D148:G148)</f>
        <v>44.237499999999997</v>
      </c>
      <c r="P148" s="6">
        <f>_xlfn.STDEV.P(D148:D152)</f>
        <v>3.6336394978038222</v>
      </c>
      <c r="Q148">
        <f>_xlfn.STDEV.P(D148,D153,D158,D163,D168,D173)</f>
        <v>4.5884880104694856</v>
      </c>
      <c r="R148" s="6">
        <f>_xlfn.STDEV.P(E148:E152)</f>
        <v>3.0752625904140287</v>
      </c>
      <c r="S148">
        <f>_xlfn.STDEV.P(E148,E153,E158,E163,E168,E173)</f>
        <v>2.0068251598537978</v>
      </c>
      <c r="T148" s="6">
        <f>_xlfn.STDEV.P(F148:F152)</f>
        <v>2.3779604706554736</v>
      </c>
      <c r="U148">
        <f>_xlfn.STDEV.P(F148,F153,F158,F163,F168,F173)</f>
        <v>6.089243704179494</v>
      </c>
      <c r="V148" s="6">
        <f>_xlfn.STDEV.P(G148:G152)</f>
        <v>0</v>
      </c>
      <c r="W148">
        <f>_xlfn.STDEV.P(G148,G153,G158,G163,G168,G173)</f>
        <v>18.455118230151999</v>
      </c>
    </row>
    <row r="149" spans="1:23" x14ac:dyDescent="0.75">
      <c r="A149" s="1">
        <v>1</v>
      </c>
      <c r="B149">
        <v>0</v>
      </c>
      <c r="C149">
        <v>0.2</v>
      </c>
      <c r="D149">
        <v>53.8</v>
      </c>
      <c r="E149">
        <v>66.33</v>
      </c>
      <c r="F149">
        <v>51.9</v>
      </c>
      <c r="G149">
        <v>0</v>
      </c>
      <c r="I149">
        <f t="shared" ref="I149:I177" si="58">_xlfn.STDEV.P(D149:G149)</f>
        <v>25.441789810270819</v>
      </c>
      <c r="J149">
        <v>5</v>
      </c>
      <c r="K149">
        <f>_xlfn.STDEV.P(D153:G157)</f>
        <v>12.175161846973536</v>
      </c>
      <c r="L149">
        <f>_xlfn.STDEV.P(D149:G149,D154:G154,D159:G159,D164:G164,D169:G169,D174:G174)</f>
        <v>15.682278076214615</v>
      </c>
      <c r="M149">
        <v>0.2</v>
      </c>
      <c r="N149">
        <f t="shared" ref="N149:N177" si="59">AVERAGE(D149:G149)</f>
        <v>43.0075</v>
      </c>
      <c r="P149" s="6">
        <f>_xlfn.STDEV.P(D153:D157)</f>
        <v>2.95965943986804</v>
      </c>
      <c r="Q149">
        <f t="shared" ref="Q149:Q152" si="60">_xlfn.STDEV.P(D149,D154,D159,D164,D169,D174)</f>
        <v>5.2410359980955441</v>
      </c>
      <c r="R149" s="6">
        <f>_xlfn.STDEV.P(E153:E157)</f>
        <v>1.5869467539901898</v>
      </c>
      <c r="S149">
        <f t="shared" ref="S149:S152" si="61">_xlfn.STDEV.P(E149,E154,E159,E164,E169,E174)</f>
        <v>5.6341333258393282</v>
      </c>
      <c r="T149" s="6">
        <f>_xlfn.STDEV.P(F153:F157)</f>
        <v>4.2665705197500055</v>
      </c>
      <c r="U149">
        <f t="shared" ref="U149:U152" si="62">_xlfn.STDEV.P(F149,F154,F159,F164,F169,F174)</f>
        <v>13.959314393383819</v>
      </c>
      <c r="V149" s="6">
        <f>_xlfn.STDEV.P(G153:G157)</f>
        <v>1.5824032355881983</v>
      </c>
      <c r="W149">
        <f t="shared" ref="W149:W152" si="63">_xlfn.STDEV.P(G149,G154,G159,G164,G169,G174)</f>
        <v>22.003743368395799</v>
      </c>
    </row>
    <row r="150" spans="1:23" x14ac:dyDescent="0.75">
      <c r="A150" s="1">
        <v>2</v>
      </c>
      <c r="B150">
        <v>0</v>
      </c>
      <c r="C150">
        <v>0.45</v>
      </c>
      <c r="D150">
        <v>56.57</v>
      </c>
      <c r="E150">
        <v>67.72</v>
      </c>
      <c r="F150">
        <v>53.85</v>
      </c>
      <c r="G150">
        <v>0</v>
      </c>
      <c r="I150">
        <f t="shared" si="58"/>
        <v>26.232236370542264</v>
      </c>
      <c r="J150">
        <v>10</v>
      </c>
      <c r="K150">
        <f>_xlfn.STDEV.P(D158:G162)</f>
        <v>11.28946438056296</v>
      </c>
      <c r="L150">
        <f t="shared" ref="L150:L152" si="64">_xlfn.STDEV.P(D150:G150,D155:G155,D160:G160,D165:G165,D170:G170,D175:G175)</f>
        <v>15.500012628803095</v>
      </c>
      <c r="M150">
        <v>0.45</v>
      </c>
      <c r="N150">
        <f t="shared" si="59"/>
        <v>44.534999999999997</v>
      </c>
      <c r="P150" s="6">
        <f>_xlfn.STDEV.P(D158:D162)</f>
        <v>2.7024536998809037</v>
      </c>
      <c r="Q150">
        <f t="shared" si="60"/>
        <v>4.4170113073082442</v>
      </c>
      <c r="R150" s="6">
        <f>_xlfn.STDEV.P(E158:E162)</f>
        <v>4.6499032247994139</v>
      </c>
      <c r="S150">
        <f t="shared" si="61"/>
        <v>6.0727442085290306</v>
      </c>
      <c r="T150" s="6">
        <f>_xlfn.STDEV.P(F158:F162)</f>
        <v>3.2049960998416198</v>
      </c>
      <c r="U150">
        <f t="shared" si="62"/>
        <v>13.095877744118152</v>
      </c>
      <c r="V150" s="6">
        <f>_xlfn.STDEV.P(G158:G162)</f>
        <v>1.4510685717773655</v>
      </c>
      <c r="W150">
        <f t="shared" si="63"/>
        <v>21.631432890330888</v>
      </c>
    </row>
    <row r="151" spans="1:23" x14ac:dyDescent="0.75">
      <c r="A151" s="1">
        <v>3</v>
      </c>
      <c r="B151">
        <v>0</v>
      </c>
      <c r="C151">
        <v>0.65</v>
      </c>
      <c r="D151">
        <v>56.6</v>
      </c>
      <c r="E151">
        <v>65.77</v>
      </c>
      <c r="F151">
        <v>50.35</v>
      </c>
      <c r="G151">
        <v>0</v>
      </c>
      <c r="I151">
        <f t="shared" si="58"/>
        <v>25.526093512325769</v>
      </c>
      <c r="J151">
        <v>20</v>
      </c>
      <c r="K151">
        <f>_xlfn.STDEV.P(D163:G167)</f>
        <v>14.605804804939732</v>
      </c>
      <c r="L151">
        <f t="shared" si="64"/>
        <v>15.61396081147325</v>
      </c>
      <c r="M151">
        <v>0.65</v>
      </c>
      <c r="N151">
        <f t="shared" si="59"/>
        <v>43.18</v>
      </c>
      <c r="P151" s="6">
        <f>_xlfn.STDEV.P(D163:D167)</f>
        <v>1.9127195298840856</v>
      </c>
      <c r="Q151">
        <f t="shared" si="60"/>
        <v>4.9387799325564439</v>
      </c>
      <c r="R151" s="6">
        <f>_xlfn.STDEV.P(E163:E167)</f>
        <v>4.4840160570631324</v>
      </c>
      <c r="S151">
        <f t="shared" si="61"/>
        <v>5.7925634797270344</v>
      </c>
      <c r="T151" s="6">
        <f>_xlfn.STDEV.P(F163:F167)</f>
        <v>4.105740371723468</v>
      </c>
      <c r="U151">
        <f t="shared" si="62"/>
        <v>12.802072314885407</v>
      </c>
      <c r="V151" s="6">
        <f>_xlfn.STDEV.P(G163:G167)</f>
        <v>0.99277389167926855</v>
      </c>
      <c r="W151">
        <f t="shared" si="63"/>
        <v>21.629050680354265</v>
      </c>
    </row>
    <row r="152" spans="1:23" x14ac:dyDescent="0.75">
      <c r="A152" s="1">
        <v>4</v>
      </c>
      <c r="B152">
        <v>0</v>
      </c>
      <c r="C152">
        <v>0.85</v>
      </c>
      <c r="D152">
        <v>56.11</v>
      </c>
      <c r="E152">
        <v>65.36</v>
      </c>
      <c r="F152">
        <v>47.39</v>
      </c>
      <c r="G152">
        <v>0</v>
      </c>
      <c r="I152">
        <f t="shared" si="58"/>
        <v>25.187541066964027</v>
      </c>
      <c r="J152">
        <v>50</v>
      </c>
      <c r="K152">
        <f>_xlfn.STDEV.P(D169:G172)</f>
        <v>7.7138211743191762</v>
      </c>
      <c r="L152">
        <f t="shared" si="64"/>
        <v>16.285395020453805</v>
      </c>
      <c r="M152">
        <v>0.85</v>
      </c>
      <c r="N152">
        <f t="shared" si="59"/>
        <v>42.215000000000003</v>
      </c>
      <c r="P152" s="6">
        <f>_xlfn.STDEV.P(D168:D172)</f>
        <v>1.6087460955663575</v>
      </c>
      <c r="Q152">
        <f t="shared" si="60"/>
        <v>5.9786360391722209</v>
      </c>
      <c r="R152" s="6">
        <f>_xlfn.STDEV.P(E168:E172)</f>
        <v>5.0507029213763897</v>
      </c>
      <c r="S152">
        <f t="shared" si="61"/>
        <v>5.5163846856432501</v>
      </c>
      <c r="T152" s="6">
        <f>_xlfn.STDEV.P(F168:F172)</f>
        <v>5.9157417117382476</v>
      </c>
      <c r="U152">
        <f t="shared" si="62"/>
        <v>12.434080406509999</v>
      </c>
      <c r="V152" s="6">
        <f>_xlfn.STDEV.P(G168:G172)</f>
        <v>7.6045775688068442</v>
      </c>
      <c r="W152">
        <f t="shared" si="63"/>
        <v>21.597434261195634</v>
      </c>
    </row>
    <row r="153" spans="1:23" x14ac:dyDescent="0.75">
      <c r="A153" s="1">
        <v>5</v>
      </c>
      <c r="B153">
        <v>5</v>
      </c>
      <c r="C153">
        <v>0</v>
      </c>
      <c r="D153">
        <v>58.1</v>
      </c>
      <c r="E153">
        <v>59.2</v>
      </c>
      <c r="F153">
        <v>40.6</v>
      </c>
      <c r="G153">
        <v>51.1</v>
      </c>
      <c r="I153">
        <f t="shared" si="58"/>
        <v>7.4089472936443492</v>
      </c>
      <c r="J153">
        <v>100</v>
      </c>
      <c r="K153">
        <f>_xlfn.STDEV.P(D173:G177)</f>
        <v>6.3044968871434808</v>
      </c>
      <c r="N153">
        <f t="shared" si="59"/>
        <v>52.25</v>
      </c>
      <c r="P153" s="6">
        <f>_xlfn.STDEV.P(D173:D177)</f>
        <v>1.1487279921722122</v>
      </c>
      <c r="R153" s="6">
        <f>_xlfn.STDEV.P(E173:E177)</f>
        <v>4.8667853866797968</v>
      </c>
      <c r="T153" s="6">
        <f>_xlfn.STDEV.P(F173:F177)</f>
        <v>4.4600448428238915</v>
      </c>
      <c r="V153" s="6">
        <f>_xlfn.STDEV.P(G173:G177)</f>
        <v>4.695700160785397</v>
      </c>
    </row>
    <row r="154" spans="1:23" x14ac:dyDescent="0.75">
      <c r="A154" s="1">
        <v>6</v>
      </c>
      <c r="B154">
        <v>5</v>
      </c>
      <c r="C154">
        <v>0.2</v>
      </c>
      <c r="D154">
        <v>62.56</v>
      </c>
      <c r="E154">
        <v>61.6</v>
      </c>
      <c r="F154">
        <v>29.63</v>
      </c>
      <c r="G154">
        <v>51.1</v>
      </c>
      <c r="I154">
        <f t="shared" si="58"/>
        <v>13.25219297889978</v>
      </c>
      <c r="K154">
        <f>AVERAGE(K148:K153)</f>
        <v>12.958086640843037</v>
      </c>
      <c r="N154">
        <f t="shared" si="59"/>
        <v>51.222499999999997</v>
      </c>
      <c r="P154" s="6">
        <f>AVERAGE(P148:P153)</f>
        <v>2.3276577091959036</v>
      </c>
      <c r="Q154">
        <f>AVERAGE(Q148:Q152)</f>
        <v>5.0327902575203876</v>
      </c>
      <c r="R154" s="6">
        <f>AVERAGE(R148:R153)</f>
        <v>3.9522694890538257</v>
      </c>
      <c r="S154">
        <f>AVERAGE(S148:S152)</f>
        <v>5.0045301719184883</v>
      </c>
      <c r="T154" s="6">
        <f>AVERAGE(T148:T153)</f>
        <v>4.055175669422117</v>
      </c>
      <c r="U154">
        <f>AVERAGE(U148:U152)</f>
        <v>11.676117712615374</v>
      </c>
      <c r="V154" s="6">
        <f>AVERAGE(V148:V153)</f>
        <v>2.721087238106179</v>
      </c>
      <c r="W154">
        <f>AVERAGE(W148:W152)</f>
        <v>21.063355886085716</v>
      </c>
    </row>
    <row r="155" spans="1:23" x14ac:dyDescent="0.75">
      <c r="A155" s="1">
        <v>7</v>
      </c>
      <c r="B155">
        <v>5</v>
      </c>
      <c r="C155">
        <v>0.45</v>
      </c>
      <c r="D155">
        <v>62.86</v>
      </c>
      <c r="E155">
        <v>57.5</v>
      </c>
      <c r="F155">
        <v>30.9</v>
      </c>
      <c r="G155">
        <v>49.5</v>
      </c>
      <c r="I155">
        <f t="shared" si="58"/>
        <v>12.109347629001329</v>
      </c>
      <c r="N155">
        <f t="shared" si="59"/>
        <v>50.19</v>
      </c>
      <c r="P155" s="6">
        <f>_xlfn.STDEV.P(P148:P153)</f>
        <v>0.84895715762784263</v>
      </c>
      <c r="Q155">
        <f>_xlfn.STDEV.P(Q148:Q152)</f>
        <v>0.55198128131213098</v>
      </c>
      <c r="R155" s="6">
        <f>_xlfn.STDEV.P(R148:R153)</f>
        <v>1.2366780310820114</v>
      </c>
      <c r="S155">
        <f>_xlfn.STDEV.P(S148:S152)</f>
        <v>1.5104110855149802</v>
      </c>
      <c r="T155" s="6">
        <f>_xlfn.STDEV.P(T148:T153)</f>
        <v>1.0961087036087285</v>
      </c>
      <c r="U155">
        <f>_xlfn.STDEV.P(U148:U152)</f>
        <v>2.8384554964970032</v>
      </c>
      <c r="V155" s="6">
        <f>_xlfn.STDEV.P(V148:V153)</f>
        <v>2.6156103639397545</v>
      </c>
      <c r="W155">
        <f>_xlfn.STDEV.P(W148:W152)</f>
        <v>1.3126457313754432</v>
      </c>
    </row>
    <row r="156" spans="1:23" x14ac:dyDescent="0.75">
      <c r="A156" s="1">
        <v>8</v>
      </c>
      <c r="B156">
        <v>5</v>
      </c>
      <c r="C156">
        <v>0.65</v>
      </c>
      <c r="D156">
        <v>64.900000000000006</v>
      </c>
      <c r="E156">
        <v>58.2</v>
      </c>
      <c r="F156">
        <v>31.1</v>
      </c>
      <c r="G156">
        <v>48.2</v>
      </c>
      <c r="I156">
        <f t="shared" si="58"/>
        <v>12.730475246431281</v>
      </c>
      <c r="K156" cm="1">
        <f t="array" ref="K156">INDEX(LINEST(K148:K153),1)</f>
        <v>-3.0526871689561608</v>
      </c>
      <c r="L156" cm="1">
        <f t="array" ref="L156">INDEX(LINEST(L148:L152),1)</f>
        <v>0.27900206657013432</v>
      </c>
      <c r="N156">
        <f t="shared" si="59"/>
        <v>50.600000000000009</v>
      </c>
      <c r="P156" s="6"/>
      <c r="R156" s="6"/>
      <c r="T156" s="6"/>
      <c r="V156" s="6"/>
    </row>
    <row r="157" spans="1:23" x14ac:dyDescent="0.75">
      <c r="A157" s="1">
        <v>9</v>
      </c>
      <c r="B157">
        <v>5</v>
      </c>
      <c r="C157">
        <v>0.85</v>
      </c>
      <c r="D157">
        <v>67</v>
      </c>
      <c r="E157">
        <v>57.2</v>
      </c>
      <c r="F157">
        <v>28.89</v>
      </c>
      <c r="G157">
        <v>47.1</v>
      </c>
      <c r="I157">
        <f t="shared" si="58"/>
        <v>14.09674674348661</v>
      </c>
      <c r="N157">
        <f t="shared" si="59"/>
        <v>50.047499999999999</v>
      </c>
      <c r="P157" s="6"/>
      <c r="R157" s="6"/>
      <c r="T157" s="6"/>
      <c r="V157" s="6"/>
    </row>
    <row r="158" spans="1:23" x14ac:dyDescent="0.75">
      <c r="A158" s="1">
        <v>10</v>
      </c>
      <c r="B158">
        <v>10</v>
      </c>
      <c r="C158">
        <v>0</v>
      </c>
      <c r="D158">
        <v>69.099999999999994</v>
      </c>
      <c r="E158">
        <v>61.8</v>
      </c>
      <c r="F158">
        <v>40.4</v>
      </c>
      <c r="G158">
        <v>48.9</v>
      </c>
      <c r="I158">
        <f t="shared" si="58"/>
        <v>11.128903809450415</v>
      </c>
      <c r="N158">
        <f t="shared" si="59"/>
        <v>55.05</v>
      </c>
      <c r="P158" s="6"/>
      <c r="R158" s="6"/>
      <c r="T158" s="6"/>
      <c r="V158" s="6"/>
    </row>
    <row r="159" spans="1:23" x14ac:dyDescent="0.75">
      <c r="A159" s="1">
        <v>11</v>
      </c>
      <c r="B159">
        <v>10</v>
      </c>
      <c r="C159">
        <v>0.2</v>
      </c>
      <c r="D159">
        <v>62.56</v>
      </c>
      <c r="E159">
        <v>51.1</v>
      </c>
      <c r="F159">
        <v>32.200000000000003</v>
      </c>
      <c r="G159">
        <v>48.5</v>
      </c>
      <c r="I159">
        <f t="shared" si="58"/>
        <v>10.84090863350484</v>
      </c>
      <c r="J159" s="2"/>
      <c r="K159" t="s">
        <v>26</v>
      </c>
      <c r="L159" t="s">
        <v>27</v>
      </c>
      <c r="N159">
        <f t="shared" si="59"/>
        <v>48.59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1">
        <v>12</v>
      </c>
      <c r="B160">
        <v>10</v>
      </c>
      <c r="C160">
        <v>0.45</v>
      </c>
      <c r="D160">
        <v>63.39</v>
      </c>
      <c r="E160">
        <v>51.6</v>
      </c>
      <c r="F160">
        <v>34.6</v>
      </c>
      <c r="G160">
        <v>50.7</v>
      </c>
      <c r="I160">
        <f t="shared" si="58"/>
        <v>10.24061857262536</v>
      </c>
      <c r="J160">
        <v>2</v>
      </c>
      <c r="K160">
        <f>AVERAGE(D148:G152)</f>
        <v>43.435000000000002</v>
      </c>
      <c r="L160">
        <f>AVERAGE(D148:G148,D153:G153,D158:G158,D163:G163,D168:G168,D173:G173)</f>
        <v>53.58124999999999</v>
      </c>
      <c r="M160">
        <v>0</v>
      </c>
      <c r="N160">
        <f t="shared" si="59"/>
        <v>50.072500000000005</v>
      </c>
      <c r="P160" s="6">
        <f>AVERAGE(D148:D152)</f>
        <v>57.512</v>
      </c>
      <c r="Q160">
        <f>AVERAGE(D148,D153,D158,D163,D168,D173)</f>
        <v>66.913333333333341</v>
      </c>
      <c r="R160" s="6">
        <f>AVERAGE(E148:E152)</f>
        <v>64.81</v>
      </c>
      <c r="S160">
        <f>AVERAGE(E148,E153,E158,E163,E168,E173)</f>
        <v>61.728333333333332</v>
      </c>
      <c r="T160" s="6">
        <f>AVERAGE(F148:F152)</f>
        <v>51.417999999999992</v>
      </c>
      <c r="U160">
        <f>AVERAGE(F148,F153,F158,F163,F168,F173)</f>
        <v>44.466666666666661</v>
      </c>
      <c r="V160" s="6">
        <f>AVERAGE(G148:G152)</f>
        <v>0</v>
      </c>
      <c r="W160">
        <f>AVERAGE(G148,G153,G158,G163,G168,G173)</f>
        <v>41.216666666666669</v>
      </c>
    </row>
    <row r="161" spans="1:23" x14ac:dyDescent="0.75">
      <c r="A161" s="1">
        <v>13</v>
      </c>
      <c r="B161">
        <v>10</v>
      </c>
      <c r="C161">
        <v>0.65</v>
      </c>
      <c r="D161">
        <v>61.92</v>
      </c>
      <c r="E161">
        <v>49</v>
      </c>
      <c r="F161">
        <v>32.6</v>
      </c>
      <c r="G161">
        <v>51.7</v>
      </c>
      <c r="I161">
        <f t="shared" si="58"/>
        <v>10.524071217927014</v>
      </c>
      <c r="J161">
        <v>5</v>
      </c>
      <c r="K161">
        <f>AVERAGE(D153:G157)</f>
        <v>50.862000000000009</v>
      </c>
      <c r="L161">
        <f>AVERAGE(D149:G149,D154:G154,D159:G159,D164:G164,D169:G169,D174:G174)</f>
        <v>52.66041666666667</v>
      </c>
      <c r="M161">
        <v>0.2</v>
      </c>
      <c r="N161">
        <f t="shared" si="59"/>
        <v>48.805000000000007</v>
      </c>
      <c r="P161" s="6">
        <f>AVERAGE(D153:D157)</f>
        <v>63.083999999999989</v>
      </c>
      <c r="Q161">
        <f t="shared" ref="Q161:Q164" si="65">AVERAGE(D149,D154,D159,D164,D169,D174)</f>
        <v>63.665000000000013</v>
      </c>
      <c r="R161" s="6">
        <f>AVERAGE(E153:E157)</f>
        <v>58.739999999999995</v>
      </c>
      <c r="S161">
        <f t="shared" ref="S161:S164" si="66">AVERAGE(E149,E154,E159,E164,E169,E174)</f>
        <v>56.305</v>
      </c>
      <c r="T161" s="6">
        <f>AVERAGE(F153:F157)</f>
        <v>32.224000000000004</v>
      </c>
      <c r="U161">
        <f t="shared" ref="U161:U164" si="67">AVERAGE(F149,F154,F159,F164,F169,F174)</f>
        <v>43.955000000000005</v>
      </c>
      <c r="V161" s="6">
        <f>AVERAGE(G153:G157)</f>
        <v>49.399999999999991</v>
      </c>
      <c r="W161">
        <f t="shared" ref="W161:W164" si="68">AVERAGE(G149,G154,G159,G164,G169,G174)</f>
        <v>46.716666666666669</v>
      </c>
    </row>
    <row r="162" spans="1:23" x14ac:dyDescent="0.75">
      <c r="A162" s="1">
        <v>14</v>
      </c>
      <c r="B162">
        <v>10</v>
      </c>
      <c r="C162">
        <v>0.85</v>
      </c>
      <c r="D162">
        <v>66.47</v>
      </c>
      <c r="E162">
        <v>49.9</v>
      </c>
      <c r="F162">
        <v>31.7</v>
      </c>
      <c r="G162">
        <v>52.1</v>
      </c>
      <c r="I162">
        <f t="shared" si="58"/>
        <v>12.354793351165382</v>
      </c>
      <c r="J162">
        <v>10</v>
      </c>
      <c r="K162">
        <f>AVERAGE(D158:G162)</f>
        <v>50.512000000000008</v>
      </c>
      <c r="L162">
        <f t="shared" ref="L162:L164" si="69">AVERAGE(D150:G150,D155:G155,D160:G160,D165:G165,D170:G170,D175:G175)</f>
        <v>52.555416666666666</v>
      </c>
      <c r="M162">
        <v>0.45</v>
      </c>
      <c r="N162">
        <f t="shared" si="59"/>
        <v>50.042499999999997</v>
      </c>
      <c r="P162" s="6">
        <f>AVERAGE(D158:D162)</f>
        <v>64.688000000000017</v>
      </c>
      <c r="Q162">
        <f t="shared" si="65"/>
        <v>64.593333333333334</v>
      </c>
      <c r="R162" s="6">
        <f>AVERAGE(E158:E162)</f>
        <v>52.679999999999993</v>
      </c>
      <c r="S162">
        <f t="shared" si="66"/>
        <v>55.353333333333325</v>
      </c>
      <c r="T162" s="6">
        <f>AVERAGE(F158:F162)</f>
        <v>34.299999999999997</v>
      </c>
      <c r="U162">
        <f t="shared" si="67"/>
        <v>44.041666666666664</v>
      </c>
      <c r="V162" s="6">
        <f>AVERAGE(G158:G162)</f>
        <v>50.38</v>
      </c>
      <c r="W162">
        <f t="shared" si="68"/>
        <v>46.233333333333327</v>
      </c>
    </row>
    <row r="163" spans="1:23" x14ac:dyDescent="0.75">
      <c r="A163" s="1">
        <v>15</v>
      </c>
      <c r="B163">
        <v>20</v>
      </c>
      <c r="C163">
        <v>0</v>
      </c>
      <c r="D163">
        <v>72.2</v>
      </c>
      <c r="E163">
        <v>63.5</v>
      </c>
      <c r="F163">
        <v>40.299999999999997</v>
      </c>
      <c r="G163">
        <v>49.8</v>
      </c>
      <c r="I163">
        <f t="shared" si="58"/>
        <v>12.276094655874864</v>
      </c>
      <c r="J163">
        <v>20</v>
      </c>
      <c r="K163">
        <f>AVERAGE(D163:G167)</f>
        <v>52.165999999999997</v>
      </c>
      <c r="L163">
        <f t="shared" si="69"/>
        <v>52.393333333333338</v>
      </c>
      <c r="M163">
        <v>0.65</v>
      </c>
      <c r="N163">
        <f t="shared" si="59"/>
        <v>56.45</v>
      </c>
      <c r="P163" s="6">
        <f>AVERAGE(D163:D167)</f>
        <v>72.177999999999997</v>
      </c>
      <c r="Q163">
        <f t="shared" si="65"/>
        <v>65.281666666666666</v>
      </c>
      <c r="R163" s="6">
        <f>AVERAGE(E163:E167)</f>
        <v>54.739999999999995</v>
      </c>
      <c r="S163">
        <f t="shared" si="66"/>
        <v>54.494999999999997</v>
      </c>
      <c r="T163" s="6">
        <f>AVERAGE(F163:F167)</f>
        <v>32.225999999999999</v>
      </c>
      <c r="U163">
        <f t="shared" si="67"/>
        <v>43.74666666666667</v>
      </c>
      <c r="V163" s="6">
        <f>AVERAGE(G163:G167)</f>
        <v>49.52</v>
      </c>
      <c r="W163">
        <f t="shared" si="68"/>
        <v>46.050000000000004</v>
      </c>
    </row>
    <row r="164" spans="1:23" x14ac:dyDescent="0.75">
      <c r="A164" s="1">
        <v>16</v>
      </c>
      <c r="B164">
        <v>20</v>
      </c>
      <c r="C164">
        <v>0.2</v>
      </c>
      <c r="D164">
        <v>70.87</v>
      </c>
      <c r="E164">
        <v>53</v>
      </c>
      <c r="F164">
        <v>30.2</v>
      </c>
      <c r="G164">
        <v>51.2</v>
      </c>
      <c r="I164">
        <f t="shared" si="58"/>
        <v>14.414347669943337</v>
      </c>
      <c r="J164">
        <v>50</v>
      </c>
      <c r="K164">
        <f>AVERAGE(D168:G172)</f>
        <v>59.253499999999995</v>
      </c>
      <c r="L164">
        <f t="shared" si="69"/>
        <v>52.414166666666667</v>
      </c>
      <c r="M164">
        <v>0.85</v>
      </c>
      <c r="N164">
        <f t="shared" si="59"/>
        <v>51.317499999999995</v>
      </c>
      <c r="P164" s="6">
        <f>AVERAGE(D168:D172)</f>
        <v>68.853999999999999</v>
      </c>
      <c r="Q164">
        <f t="shared" si="65"/>
        <v>67.333333333333329</v>
      </c>
      <c r="R164" s="6">
        <f>AVERAGE(E168:E172)</f>
        <v>53.98</v>
      </c>
      <c r="S164">
        <f t="shared" si="66"/>
        <v>54.31</v>
      </c>
      <c r="T164" s="6">
        <f>AVERAGE(F168:F172)</f>
        <v>51</v>
      </c>
      <c r="U164">
        <f t="shared" si="67"/>
        <v>42.263333333333328</v>
      </c>
      <c r="V164" s="6">
        <f>AVERAGE(G168:G172)</f>
        <v>63.179999999999993</v>
      </c>
      <c r="W164">
        <f t="shared" si="68"/>
        <v>45.75</v>
      </c>
    </row>
    <row r="165" spans="1:23" x14ac:dyDescent="0.75">
      <c r="A165" s="1">
        <v>17</v>
      </c>
      <c r="B165">
        <v>20</v>
      </c>
      <c r="C165">
        <v>0.45</v>
      </c>
      <c r="D165">
        <v>70.34</v>
      </c>
      <c r="E165">
        <v>54.1</v>
      </c>
      <c r="F165">
        <v>28.9</v>
      </c>
      <c r="G165">
        <v>49.4</v>
      </c>
      <c r="I165">
        <f t="shared" si="58"/>
        <v>14.783594792877674</v>
      </c>
      <c r="J165">
        <v>100</v>
      </c>
      <c r="K165">
        <f>AVERAGE(D173:G177)</f>
        <v>60.096999999999994</v>
      </c>
      <c r="L165">
        <f>AVERAGE((L164-L163), (L163-L162), (L162-L161), (L161-L160))</f>
        <v>-0.29177083333333087</v>
      </c>
      <c r="N165">
        <f t="shared" si="59"/>
        <v>50.685000000000002</v>
      </c>
      <c r="P165" s="6">
        <f>AVERAGE(D173:D177)</f>
        <v>67.027999999999992</v>
      </c>
      <c r="R165" s="6">
        <f>AVERAGE(E173:E177)</f>
        <v>53.679999999999993</v>
      </c>
      <c r="T165" s="6">
        <f>AVERAGE(F173:F177)</f>
        <v>61</v>
      </c>
      <c r="V165" s="6">
        <f>AVERAGE(G173:G177)</f>
        <v>58.680000000000007</v>
      </c>
    </row>
    <row r="166" spans="1:23" x14ac:dyDescent="0.75">
      <c r="A166" s="1">
        <v>18</v>
      </c>
      <c r="B166">
        <v>20</v>
      </c>
      <c r="C166">
        <v>0.65</v>
      </c>
      <c r="D166">
        <v>71.7</v>
      </c>
      <c r="E166">
        <v>51.6</v>
      </c>
      <c r="F166">
        <v>30.53</v>
      </c>
      <c r="G166">
        <v>49</v>
      </c>
      <c r="I166">
        <f t="shared" si="58"/>
        <v>14.590482128771479</v>
      </c>
      <c r="K166">
        <f>AVERAGE(K160:K165)</f>
        <v>52.72091666666666</v>
      </c>
      <c r="N166">
        <f t="shared" si="59"/>
        <v>50.707500000000003</v>
      </c>
      <c r="P166" s="6">
        <f>AVERAGE(P160:P165)</f>
        <v>65.557333333333318</v>
      </c>
      <c r="Q166">
        <f>AVERAGE(Q160:Q164)</f>
        <v>65.557333333333332</v>
      </c>
      <c r="R166" s="6">
        <f>AVERAGE(R160:R165)</f>
        <v>56.438333333333333</v>
      </c>
      <c r="S166">
        <f>AVERAGE(S160:S164)</f>
        <v>56.438333333333333</v>
      </c>
      <c r="T166" s="6">
        <f>AVERAGE(T160:T165)</f>
        <v>43.69466666666667</v>
      </c>
      <c r="U166">
        <f>AVERAGE(U160:U164)</f>
        <v>43.694666666666663</v>
      </c>
      <c r="V166" s="6">
        <f>AVERAGE(V160:V165)</f>
        <v>45.193333333333335</v>
      </c>
      <c r="W166">
        <f>AVERAGE(W160:W164)</f>
        <v>45.193333333333335</v>
      </c>
    </row>
    <row r="167" spans="1:23" x14ac:dyDescent="0.75">
      <c r="A167" s="1">
        <v>19</v>
      </c>
      <c r="B167">
        <v>20</v>
      </c>
      <c r="C167">
        <v>0.85</v>
      </c>
      <c r="D167">
        <v>75.78</v>
      </c>
      <c r="E167">
        <v>51.5</v>
      </c>
      <c r="F167">
        <v>31.2</v>
      </c>
      <c r="G167">
        <v>48.2</v>
      </c>
      <c r="I167">
        <f t="shared" si="58"/>
        <v>15.908981739885187</v>
      </c>
      <c r="N167">
        <f t="shared" si="59"/>
        <v>51.67</v>
      </c>
      <c r="P167" s="6">
        <f>_xlfn.STDEV.P(P160:P165)</f>
        <v>4.6271770611848808</v>
      </c>
      <c r="Q167">
        <f>_xlfn.STDEV.P(Q160:Q164)</f>
        <v>1.3841333429663132</v>
      </c>
      <c r="R167" s="6">
        <f>_xlfn.STDEV.P(R160:R165)</f>
        <v>4.2040393935145568</v>
      </c>
      <c r="S167">
        <f>_xlfn.STDEV.P(S160:S164)</f>
        <v>2.738081445099835</v>
      </c>
      <c r="T167" s="6">
        <f>_xlfn.STDEV.P(T160:T165)</f>
        <v>11.283163012008441</v>
      </c>
      <c r="U167">
        <f>_xlfn.STDEV.P(U160:U164)</f>
        <v>0.75307178350480819</v>
      </c>
      <c r="V167" s="6">
        <f>_xlfn.STDEV.P(V160:V165)</f>
        <v>20.861309216399189</v>
      </c>
      <c r="W167">
        <f>_xlfn.STDEV.P(W160:W164)</f>
        <v>2.0129469827979953</v>
      </c>
    </row>
    <row r="168" spans="1:23" x14ac:dyDescent="0.75">
      <c r="A168" s="1">
        <v>20</v>
      </c>
      <c r="B168">
        <v>50</v>
      </c>
      <c r="C168">
        <v>0</v>
      </c>
      <c r="D168">
        <v>70</v>
      </c>
      <c r="E168">
        <v>63.8</v>
      </c>
      <c r="F168">
        <v>39.4</v>
      </c>
      <c r="G168">
        <v>48.1</v>
      </c>
      <c r="I168">
        <f t="shared" si="58"/>
        <v>12.175667332840522</v>
      </c>
      <c r="N168">
        <f t="shared" si="59"/>
        <v>55.325000000000003</v>
      </c>
      <c r="P168" s="6"/>
      <c r="R168" s="6"/>
      <c r="T168" s="6"/>
      <c r="V168" s="6"/>
    </row>
    <row r="169" spans="1:23" x14ac:dyDescent="0.75">
      <c r="A169" s="1">
        <v>21</v>
      </c>
      <c r="B169">
        <v>50</v>
      </c>
      <c r="C169">
        <v>0.2</v>
      </c>
      <c r="D169">
        <v>66.900000000000006</v>
      </c>
      <c r="E169">
        <v>53.5</v>
      </c>
      <c r="F169">
        <v>54.2</v>
      </c>
      <c r="G169">
        <v>68.599999999999994</v>
      </c>
      <c r="I169">
        <f t="shared" si="58"/>
        <v>6.9803295051164636</v>
      </c>
      <c r="N169">
        <f t="shared" si="59"/>
        <v>60.800000000000004</v>
      </c>
      <c r="P169" s="6" cm="1">
        <f t="array" ref="P169">INDEX(LINEST(P160:P165), 1)</f>
        <v>2.0679999999999992</v>
      </c>
      <c r="Q169" s="6" cm="1">
        <f t="array" ref="Q169">INDEX(LINEST(Q160:Q164), 1)</f>
        <v>0.24566666666666265</v>
      </c>
      <c r="R169" s="6" cm="1">
        <f t="array" ref="R169">INDEX(LINEST(R160:R165), 1)</f>
        <v>-1.9391428571428591</v>
      </c>
      <c r="S169" s="6" cm="1">
        <f t="array" ref="S169">INDEX(LINEST(S160:S164), 1)</f>
        <v>-1.6646666666666661</v>
      </c>
      <c r="T169" s="6" cm="1">
        <f t="array" ref="T169">INDEX(LINEST(T160:T165), 1)</f>
        <v>2.9189714285714294</v>
      </c>
      <c r="U169" s="6" cm="1">
        <f t="array" ref="U169">INDEX(LINEST(U160:U164), 1)</f>
        <v>-0.46150000000000008</v>
      </c>
      <c r="V169" s="6" cm="1">
        <f t="array" ref="V169">INDEX(LINEST(V160:V164), 1)</f>
        <v>12.648</v>
      </c>
      <c r="W169" s="6" cm="1">
        <f t="array" ref="W169">INDEX(LINEST(W160:W164), 1)</f>
        <v>0.84000000000000008</v>
      </c>
    </row>
    <row r="170" spans="1:23" x14ac:dyDescent="0.75">
      <c r="A170" s="1">
        <v>22</v>
      </c>
      <c r="B170">
        <v>50</v>
      </c>
      <c r="C170">
        <v>0.45</v>
      </c>
      <c r="D170">
        <v>68.099999999999994</v>
      </c>
      <c r="E170">
        <v>51.8</v>
      </c>
      <c r="F170">
        <v>52.9</v>
      </c>
      <c r="G170">
        <v>65.5</v>
      </c>
      <c r="I170">
        <f t="shared" si="58"/>
        <v>7.293618786309036</v>
      </c>
      <c r="K170" cm="1">
        <f t="array" ref="K170">INDEX(LINEST(K160:K165),1)</f>
        <v>3.1468142857142833</v>
      </c>
      <c r="L170" cm="1">
        <f t="array" ref="L170">INDEX(LINEST(L160:L164),1)</f>
        <v>-0.26012499999999783</v>
      </c>
      <c r="N170">
        <f t="shared" si="59"/>
        <v>59.574999999999996</v>
      </c>
    </row>
    <row r="171" spans="1:23" x14ac:dyDescent="0.75">
      <c r="A171" s="1">
        <v>23</v>
      </c>
      <c r="B171">
        <v>50</v>
      </c>
      <c r="C171">
        <v>0.65</v>
      </c>
      <c r="D171">
        <v>67.900000000000006</v>
      </c>
      <c r="E171">
        <v>50.9</v>
      </c>
      <c r="F171">
        <v>55.9</v>
      </c>
      <c r="G171">
        <v>66.7</v>
      </c>
      <c r="I171">
        <f t="shared" si="58"/>
        <v>7.1838360226274389</v>
      </c>
      <c r="N171">
        <f t="shared" si="59"/>
        <v>60.350000000000009</v>
      </c>
    </row>
    <row r="172" spans="1:23" x14ac:dyDescent="0.75">
      <c r="A172" s="1">
        <v>24</v>
      </c>
      <c r="B172">
        <v>50</v>
      </c>
      <c r="C172">
        <v>0.85</v>
      </c>
      <c r="D172">
        <v>71.37</v>
      </c>
      <c r="E172">
        <v>49.9</v>
      </c>
      <c r="F172">
        <v>52.6</v>
      </c>
      <c r="G172">
        <v>67</v>
      </c>
      <c r="I172">
        <f t="shared" si="58"/>
        <v>9.1495583909826088</v>
      </c>
      <c r="N172">
        <f t="shared" si="59"/>
        <v>60.217500000000001</v>
      </c>
    </row>
    <row r="173" spans="1:23" x14ac:dyDescent="0.75">
      <c r="A173" s="1">
        <v>25</v>
      </c>
      <c r="B173">
        <v>100</v>
      </c>
      <c r="C173">
        <v>0</v>
      </c>
      <c r="D173">
        <v>67.599999999999994</v>
      </c>
      <c r="E173">
        <v>63.2</v>
      </c>
      <c r="F173">
        <v>52.5</v>
      </c>
      <c r="G173">
        <v>49.4</v>
      </c>
      <c r="I173">
        <f t="shared" si="58"/>
        <v>7.4714038172220105</v>
      </c>
      <c r="N173">
        <f t="shared" si="59"/>
        <v>58.175000000000004</v>
      </c>
    </row>
    <row r="174" spans="1:23" x14ac:dyDescent="0.75">
      <c r="A174" s="1">
        <v>26</v>
      </c>
      <c r="B174">
        <v>100</v>
      </c>
      <c r="C174">
        <v>0.2</v>
      </c>
      <c r="D174">
        <v>65.3</v>
      </c>
      <c r="E174">
        <v>52.3</v>
      </c>
      <c r="F174">
        <v>65.599999999999994</v>
      </c>
      <c r="G174">
        <v>60.9</v>
      </c>
      <c r="I174">
        <f t="shared" si="58"/>
        <v>5.3699976722527536</v>
      </c>
      <c r="N174">
        <f t="shared" si="59"/>
        <v>61.024999999999999</v>
      </c>
    </row>
    <row r="175" spans="1:23" x14ac:dyDescent="0.75">
      <c r="A175" s="1">
        <v>27</v>
      </c>
      <c r="B175">
        <v>100</v>
      </c>
      <c r="C175">
        <v>0.45</v>
      </c>
      <c r="D175">
        <v>66.3</v>
      </c>
      <c r="E175">
        <v>49.4</v>
      </c>
      <c r="F175">
        <v>63.1</v>
      </c>
      <c r="G175">
        <v>62.3</v>
      </c>
      <c r="I175">
        <f t="shared" si="58"/>
        <v>6.4546010721035803</v>
      </c>
      <c r="N175">
        <f t="shared" si="59"/>
        <v>60.274999999999991</v>
      </c>
    </row>
    <row r="176" spans="1:23" x14ac:dyDescent="0.75">
      <c r="A176" s="1">
        <v>28</v>
      </c>
      <c r="B176">
        <v>100</v>
      </c>
      <c r="C176">
        <v>0.65</v>
      </c>
      <c r="D176">
        <v>68.67</v>
      </c>
      <c r="E176">
        <v>51.5</v>
      </c>
      <c r="F176">
        <v>62</v>
      </c>
      <c r="G176">
        <v>60.7</v>
      </c>
      <c r="I176">
        <f t="shared" si="58"/>
        <v>6.1206550915731128</v>
      </c>
      <c r="N176">
        <f t="shared" si="59"/>
        <v>60.717500000000001</v>
      </c>
    </row>
    <row r="177" spans="1:23" x14ac:dyDescent="0.75">
      <c r="A177" s="1">
        <v>29</v>
      </c>
      <c r="B177">
        <v>100</v>
      </c>
      <c r="C177">
        <v>0.85</v>
      </c>
      <c r="D177">
        <v>67.27</v>
      </c>
      <c r="E177">
        <v>52</v>
      </c>
      <c r="F177">
        <v>61.8</v>
      </c>
      <c r="G177">
        <v>60.1</v>
      </c>
      <c r="I177">
        <f t="shared" si="58"/>
        <v>5.4717610282248241</v>
      </c>
      <c r="N177">
        <f t="shared" si="59"/>
        <v>60.292499999999997</v>
      </c>
    </row>
    <row r="181" spans="1:23" x14ac:dyDescent="0.75">
      <c r="A181" s="1">
        <v>0</v>
      </c>
      <c r="B181" t="s">
        <v>11</v>
      </c>
    </row>
    <row r="183" spans="1:23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1">
        <v>0</v>
      </c>
      <c r="B184">
        <v>0</v>
      </c>
      <c r="C184">
        <v>0</v>
      </c>
      <c r="D184">
        <v>53.28</v>
      </c>
      <c r="E184">
        <v>50.77</v>
      </c>
      <c r="F184">
        <v>50.81</v>
      </c>
      <c r="G184">
        <v>44.44</v>
      </c>
      <c r="I184">
        <f>_xlfn.STDEV.P(D184:G184)</f>
        <v>3.2710281258344462</v>
      </c>
      <c r="J184">
        <v>2</v>
      </c>
      <c r="K184">
        <f>_xlfn.STDEV.P(D184:G188)</f>
        <v>16.71015263245669</v>
      </c>
      <c r="L184">
        <f>_xlfn.STDEV.P(D184:G184,D189:G189,D194:G194,D199:G199,D204:F204,D209:F209)</f>
        <v>15.97739764596197</v>
      </c>
      <c r="M184">
        <v>0</v>
      </c>
      <c r="N184">
        <f>AVERAGE(D184:G184)</f>
        <v>49.825000000000003</v>
      </c>
      <c r="P184" s="6">
        <f>_xlfn.STDEV.P(D184:D188)</f>
        <v>0.57006666276848805</v>
      </c>
      <c r="Q184">
        <f>_xlfn.STDEV.P(D184,D189,D194,D199,D204,D209)</f>
        <v>6.0636668407454186</v>
      </c>
      <c r="R184" s="6">
        <f>_xlfn.STDEV.P(E184:E188)</f>
        <v>1.672487967071812</v>
      </c>
      <c r="S184">
        <f>_xlfn.STDEV.P(E184,E189,E194,E199,E204,E209)</f>
        <v>15.137360422331099</v>
      </c>
      <c r="T184" s="6">
        <f>_xlfn.STDEV.P(F184:F188)</f>
        <v>2.1132855935722472</v>
      </c>
      <c r="U184">
        <f>_xlfn.STDEV.P(F184,F189,F194,F199,F204,F209)</f>
        <v>3.0008910713690051</v>
      </c>
      <c r="V184" s="6">
        <f>_xlfn.STDEV.P(G184:G188)</f>
        <v>23.888534153438549</v>
      </c>
      <c r="W184">
        <f>_xlfn.STDEV.P(G184,G189,G194,G199)</f>
        <v>2.3292273396987255</v>
      </c>
    </row>
    <row r="185" spans="1:23" x14ac:dyDescent="0.75">
      <c r="A185" s="1">
        <v>1</v>
      </c>
      <c r="B185">
        <v>0</v>
      </c>
      <c r="C185">
        <v>0.2</v>
      </c>
      <c r="D185">
        <v>53.84</v>
      </c>
      <c r="E185">
        <v>52.89</v>
      </c>
      <c r="F185">
        <v>56.56</v>
      </c>
      <c r="G185">
        <v>60</v>
      </c>
      <c r="I185">
        <f t="shared" ref="I185:I203" si="70">_xlfn.STDEV.P(D185:G185)</f>
        <v>2.7624841628505306</v>
      </c>
      <c r="J185">
        <v>5</v>
      </c>
      <c r="K185">
        <f>_xlfn.STDEV.P(D189:G193)</f>
        <v>11.128112721840969</v>
      </c>
      <c r="L185">
        <f t="shared" ref="L185:L188" si="71">_xlfn.STDEV.P(D185:G185,D190:G190,D195:G195,D200:G200,D205:F205,D210:F210)</f>
        <v>11.654716244671171</v>
      </c>
      <c r="M185">
        <v>0.2</v>
      </c>
      <c r="N185">
        <f t="shared" ref="N185:N193" si="72">AVERAGE(D185:G185)</f>
        <v>55.822500000000005</v>
      </c>
      <c r="P185" s="6">
        <f>_xlfn.STDEV.P(D189:D193)</f>
        <v>4.8032005996002294</v>
      </c>
      <c r="Q185">
        <f t="shared" ref="Q185:Q188" si="73">_xlfn.STDEV.P(D185,D190,D195,D200,D205,D210)</f>
        <v>6.4292960129568</v>
      </c>
      <c r="R185" s="6">
        <f>_xlfn.STDEV.P(E189:E193)</f>
        <v>8.2161168443492603</v>
      </c>
      <c r="S185">
        <f t="shared" ref="S185:S188" si="74">_xlfn.STDEV.P(E185,E190,E195,E200,E205,E210)</f>
        <v>10.589785959436014</v>
      </c>
      <c r="T185" s="6">
        <f>_xlfn.STDEV.P(F189:F193)</f>
        <v>2.2019082633025366</v>
      </c>
      <c r="U185">
        <f t="shared" ref="U185:U188" si="75">_xlfn.STDEV.P(F185,F190,F195,F200,F205,F210)</f>
        <v>1.806162291219209</v>
      </c>
      <c r="V185" s="6">
        <f>_xlfn.STDEV.P(G189:G193)</f>
        <v>2.1762352813976706</v>
      </c>
      <c r="W185">
        <f t="shared" ref="W185:W188" si="76">_xlfn.STDEV.P(G185,G190,G195,G200)</f>
        <v>4.4727473380462701</v>
      </c>
    </row>
    <row r="186" spans="1:23" x14ac:dyDescent="0.75">
      <c r="A186" s="1">
        <v>2</v>
      </c>
      <c r="B186">
        <v>0</v>
      </c>
      <c r="C186">
        <v>0.45</v>
      </c>
      <c r="D186">
        <v>53.54</v>
      </c>
      <c r="E186">
        <v>49.75</v>
      </c>
      <c r="F186">
        <v>50.91</v>
      </c>
      <c r="G186">
        <v>0</v>
      </c>
      <c r="I186">
        <f t="shared" si="70"/>
        <v>22.29917150927362</v>
      </c>
      <c r="J186">
        <v>10</v>
      </c>
      <c r="K186">
        <f>_xlfn.STDEV.P(D194:G198)</f>
        <v>11.260771509980984</v>
      </c>
      <c r="L186">
        <f t="shared" si="71"/>
        <v>15.631856280849192</v>
      </c>
      <c r="M186">
        <v>0.45</v>
      </c>
      <c r="N186">
        <f t="shared" si="72"/>
        <v>38.549999999999997</v>
      </c>
      <c r="P186" s="6">
        <f>_xlfn.STDEV.P(D194:D198)</f>
        <v>2.2881748184961737</v>
      </c>
      <c r="Q186">
        <f t="shared" si="73"/>
        <v>6.3390395346789115</v>
      </c>
      <c r="R186" s="6">
        <f>_xlfn.STDEV.P(E194:E198)</f>
        <v>8.7081538801286236</v>
      </c>
      <c r="S186">
        <f t="shared" si="74"/>
        <v>8.1795062333994952</v>
      </c>
      <c r="T186" s="6">
        <f>_xlfn.STDEV.P(F194:F198)</f>
        <v>1.7046993869888023</v>
      </c>
      <c r="U186">
        <f t="shared" si="75"/>
        <v>1.7675823098860848</v>
      </c>
      <c r="V186" s="6">
        <f>_xlfn.STDEV.P(G194:G198)</f>
        <v>0.65238025721200421</v>
      </c>
      <c r="W186">
        <f t="shared" si="76"/>
        <v>21.825028636865515</v>
      </c>
    </row>
    <row r="187" spans="1:23" x14ac:dyDescent="0.75">
      <c r="A187" s="1">
        <v>3</v>
      </c>
      <c r="B187">
        <v>0</v>
      </c>
      <c r="C187">
        <v>0.65</v>
      </c>
      <c r="D187">
        <v>52.22</v>
      </c>
      <c r="E187">
        <v>49.93</v>
      </c>
      <c r="F187">
        <v>52.24</v>
      </c>
      <c r="G187">
        <v>0</v>
      </c>
      <c r="I187">
        <f t="shared" si="70"/>
        <v>22.304051621846636</v>
      </c>
      <c r="J187">
        <v>20</v>
      </c>
      <c r="K187">
        <f>_xlfn.STDEV.P(D199:G203)</f>
        <v>11.287506766332367</v>
      </c>
      <c r="L187">
        <f t="shared" si="71"/>
        <v>15.126607892132093</v>
      </c>
      <c r="M187">
        <v>0.65</v>
      </c>
      <c r="N187">
        <f t="shared" si="72"/>
        <v>38.597500000000004</v>
      </c>
      <c r="P187" s="6">
        <f>_xlfn.STDEV.P(D199:D203)</f>
        <v>0.99593975721426165</v>
      </c>
      <c r="Q187">
        <f t="shared" si="73"/>
        <v>6.041111008930578</v>
      </c>
      <c r="R187" s="6">
        <f>_xlfn.STDEV.P(E199:E203)</f>
        <v>8.5298478298267977</v>
      </c>
      <c r="S187">
        <f t="shared" si="74"/>
        <v>7.6029857073828415</v>
      </c>
      <c r="T187" s="6">
        <f>_xlfn.STDEV.P(F199:F203)</f>
        <v>1.44</v>
      </c>
      <c r="U187">
        <f t="shared" si="75"/>
        <v>1.191171225680375</v>
      </c>
      <c r="V187" s="6">
        <f>_xlfn.STDEV.P(G199:G203)</f>
        <v>1.7223240113288774</v>
      </c>
      <c r="W187">
        <f t="shared" si="76"/>
        <v>21.892121870663892</v>
      </c>
    </row>
    <row r="188" spans="1:23" x14ac:dyDescent="0.75">
      <c r="A188" s="1">
        <v>4</v>
      </c>
      <c r="B188">
        <v>0</v>
      </c>
      <c r="C188">
        <v>0.85</v>
      </c>
      <c r="D188">
        <v>52.81</v>
      </c>
      <c r="E188">
        <v>53.95</v>
      </c>
      <c r="F188">
        <v>51.87</v>
      </c>
      <c r="G188">
        <v>23.53</v>
      </c>
      <c r="I188">
        <f t="shared" si="70"/>
        <v>12.72880591414609</v>
      </c>
      <c r="J188">
        <v>50</v>
      </c>
      <c r="K188">
        <f>_xlfn.STDEV.P(D205:F208)</f>
        <v>9.6822708467590459</v>
      </c>
      <c r="L188">
        <f t="shared" si="71"/>
        <v>11.272052518295292</v>
      </c>
      <c r="M188">
        <v>0.85</v>
      </c>
      <c r="N188">
        <f t="shared" si="72"/>
        <v>45.54</v>
      </c>
      <c r="P188" s="6">
        <f>_xlfn.STDEV.P(D204:D208)</f>
        <v>1.2321201240138913</v>
      </c>
      <c r="Q188">
        <f t="shared" si="73"/>
        <v>6.7669131728497662</v>
      </c>
      <c r="R188" s="6">
        <f>_xlfn.STDEV.P(E204:E208)</f>
        <v>9.7551270622170883</v>
      </c>
      <c r="S188">
        <f t="shared" si="74"/>
        <v>5.1026444668970949</v>
      </c>
      <c r="T188" s="6">
        <f>_xlfn.STDEV.P(F204:F208)</f>
        <v>2.9158875149772152</v>
      </c>
      <c r="U188">
        <f t="shared" si="75"/>
        <v>2.3263347423217788</v>
      </c>
      <c r="V188" s="6"/>
      <c r="W188">
        <f t="shared" si="76"/>
        <v>12.114203182628238</v>
      </c>
    </row>
    <row r="189" spans="1:23" x14ac:dyDescent="0.75">
      <c r="A189" s="1">
        <v>5</v>
      </c>
      <c r="B189">
        <v>5</v>
      </c>
      <c r="C189">
        <v>0</v>
      </c>
      <c r="D189">
        <v>57.76</v>
      </c>
      <c r="E189">
        <v>91.2</v>
      </c>
      <c r="F189">
        <v>58.3</v>
      </c>
      <c r="G189">
        <v>50.4</v>
      </c>
      <c r="I189">
        <f t="shared" si="70"/>
        <v>15.776079202387429</v>
      </c>
      <c r="J189">
        <v>100</v>
      </c>
      <c r="K189">
        <f>_xlfn.STDEV.P(D209:F213)</f>
        <v>12.269586138089599</v>
      </c>
      <c r="N189">
        <f t="shared" si="72"/>
        <v>64.414999999999992</v>
      </c>
      <c r="P189" s="6">
        <f>_xlfn.STDEV.P(D209:D213)</f>
        <v>1.4879704298137117</v>
      </c>
      <c r="R189" s="6">
        <f>_xlfn.STDEV.P(E209:E213)</f>
        <v>9.407784011126175</v>
      </c>
      <c r="T189" s="6">
        <f>_xlfn.STDEV.P(F209:F213)</f>
        <v>1.6260381299342279</v>
      </c>
      <c r="V189" s="6"/>
    </row>
    <row r="190" spans="1:23" x14ac:dyDescent="0.75">
      <c r="A190" s="1">
        <v>6</v>
      </c>
      <c r="B190">
        <v>5</v>
      </c>
      <c r="C190">
        <v>0.2</v>
      </c>
      <c r="D190">
        <v>71.47</v>
      </c>
      <c r="E190">
        <v>81.33</v>
      </c>
      <c r="F190">
        <v>53.5</v>
      </c>
      <c r="G190">
        <v>56.4</v>
      </c>
      <c r="I190">
        <f t="shared" si="70"/>
        <v>11.323838792565013</v>
      </c>
      <c r="K190">
        <f>AVERAGE(K184:K189)</f>
        <v>12.05640010257661</v>
      </c>
      <c r="N190">
        <f t="shared" si="72"/>
        <v>65.674999999999997</v>
      </c>
      <c r="P190" s="6">
        <f>AVERAGE(P184:P189)</f>
        <v>1.8962453986511258</v>
      </c>
      <c r="Q190">
        <f>AVERAGE(Q184:Q188)</f>
        <v>6.3280053140322945</v>
      </c>
      <c r="R190" s="6">
        <f>AVERAGE(R184:R189)</f>
        <v>7.7149195991199599</v>
      </c>
      <c r="S190">
        <f>AVERAGE(S184:S188)</f>
        <v>9.3224565578893088</v>
      </c>
      <c r="T190" s="6">
        <f>AVERAGE(T184:T189)</f>
        <v>2.0003031481291713</v>
      </c>
      <c r="U190">
        <f>AVERAGE(U184:U188)</f>
        <v>2.0184283280952906</v>
      </c>
      <c r="V190" s="6">
        <f>AVERAGE(V184:V189)</f>
        <v>7.109868425844275</v>
      </c>
      <c r="W190">
        <f>AVERAGE(W184:W188)</f>
        <v>12.526665673580528</v>
      </c>
    </row>
    <row r="191" spans="1:23" x14ac:dyDescent="0.75">
      <c r="A191" s="1">
        <v>7</v>
      </c>
      <c r="B191">
        <v>5</v>
      </c>
      <c r="C191">
        <v>0.45</v>
      </c>
      <c r="D191">
        <v>67</v>
      </c>
      <c r="E191">
        <v>71.64</v>
      </c>
      <c r="F191">
        <v>54.7</v>
      </c>
      <c r="G191">
        <v>53.6</v>
      </c>
      <c r="I191">
        <f t="shared" si="70"/>
        <v>7.7701142205247491</v>
      </c>
      <c r="N191">
        <f t="shared" si="72"/>
        <v>61.734999999999992</v>
      </c>
      <c r="P191" s="6">
        <f>_xlfn.STDEV.P(P184:P189)</f>
        <v>1.4012523165943744</v>
      </c>
      <c r="Q191">
        <f>_xlfn.STDEV.P(Q184:Q188)</f>
        <v>0.26653511551203302</v>
      </c>
      <c r="R191" s="6">
        <f>_xlfn.STDEV.P(R184:R189)</f>
        <v>2.7520004080271474</v>
      </c>
      <c r="S191">
        <f>_xlfn.STDEV.P(S184:S188)</f>
        <v>3.3908394328838876</v>
      </c>
      <c r="T191" s="6">
        <f>_xlfn.STDEV.P(T184:T189)</f>
        <v>0.48872280717313787</v>
      </c>
      <c r="U191">
        <f>_xlfn.STDEV.P(U184:U188)</f>
        <v>0.6086664621286676</v>
      </c>
      <c r="V191" s="6">
        <f>_xlfn.STDEV.P(V184:V189)</f>
        <v>9.7029524871135315</v>
      </c>
      <c r="W191">
        <f>_xlfn.STDEV.P(W184:W188)</f>
        <v>8.2848632820547703</v>
      </c>
    </row>
    <row r="192" spans="1:23" x14ac:dyDescent="0.75">
      <c r="A192" s="1">
        <v>8</v>
      </c>
      <c r="B192">
        <v>5</v>
      </c>
      <c r="C192">
        <v>0.65</v>
      </c>
      <c r="D192">
        <v>68.099999999999994</v>
      </c>
      <c r="E192">
        <v>71.72</v>
      </c>
      <c r="F192">
        <v>51.85</v>
      </c>
      <c r="G192">
        <v>51.4</v>
      </c>
      <c r="I192">
        <f t="shared" si="70"/>
        <v>9.233020564798931</v>
      </c>
      <c r="K192" cm="1">
        <f t="array" ref="K192">INDEX(LINEST(K184:K189),1)</f>
        <v>-0.75753208116370996</v>
      </c>
      <c r="L192" cm="1">
        <f t="array" ref="L192">INDEX(LINEST(L184:L188),1)</f>
        <v>-0.59387986078724364</v>
      </c>
      <c r="N192">
        <f t="shared" si="72"/>
        <v>60.767499999999998</v>
      </c>
      <c r="P192" s="6"/>
      <c r="R192" s="6"/>
      <c r="T192" s="6"/>
      <c r="V192" s="6"/>
    </row>
    <row r="193" spans="1:23" x14ac:dyDescent="0.75">
      <c r="A193" s="1">
        <v>9</v>
      </c>
      <c r="B193">
        <v>5</v>
      </c>
      <c r="C193">
        <v>0.85</v>
      </c>
      <c r="D193">
        <v>69.98</v>
      </c>
      <c r="E193">
        <v>69.22</v>
      </c>
      <c r="F193">
        <v>53.1</v>
      </c>
      <c r="G193">
        <v>51.2</v>
      </c>
      <c r="I193">
        <f t="shared" si="70"/>
        <v>8.7549457451203381</v>
      </c>
      <c r="N193">
        <f t="shared" si="72"/>
        <v>60.875</v>
      </c>
      <c r="P193" s="6"/>
      <c r="R193" s="6"/>
      <c r="T193" s="6"/>
      <c r="V193" s="6"/>
    </row>
    <row r="194" spans="1:23" x14ac:dyDescent="0.75">
      <c r="A194" s="1">
        <v>10</v>
      </c>
      <c r="B194">
        <v>10</v>
      </c>
      <c r="C194">
        <v>0</v>
      </c>
      <c r="D194">
        <v>62.46</v>
      </c>
      <c r="E194">
        <v>91.2</v>
      </c>
      <c r="F194">
        <v>56.9</v>
      </c>
      <c r="G194">
        <v>49.3</v>
      </c>
      <c r="I194">
        <f t="shared" si="70"/>
        <v>15.850762599950784</v>
      </c>
      <c r="N194">
        <f xml:space="preserve"> AVERAGEIF(D194:G194, "&lt;&gt;0",D194:G194)</f>
        <v>64.965000000000003</v>
      </c>
      <c r="P194" s="6"/>
      <c r="R194" s="6"/>
      <c r="T194" s="6"/>
      <c r="V194" s="6"/>
    </row>
    <row r="195" spans="1:23" x14ac:dyDescent="0.75">
      <c r="A195" s="1">
        <v>11</v>
      </c>
      <c r="B195">
        <v>10</v>
      </c>
      <c r="C195">
        <v>0.2</v>
      </c>
      <c r="D195">
        <v>59.4</v>
      </c>
      <c r="E195">
        <v>80.98</v>
      </c>
      <c r="F195">
        <v>54.1</v>
      </c>
      <c r="G195">
        <v>49.7</v>
      </c>
      <c r="I195">
        <f t="shared" si="70"/>
        <v>12.010956456502532</v>
      </c>
      <c r="J195" s="2"/>
      <c r="K195" t="s">
        <v>26</v>
      </c>
      <c r="L195" t="s">
        <v>27</v>
      </c>
      <c r="N195">
        <f t="shared" ref="N195:N213" si="77" xml:space="preserve"> AVERAGEIF(D195:G195, "&lt;&gt;0",D195:G195)</f>
        <v>61.045000000000002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1">
        <v>12</v>
      </c>
      <c r="B196">
        <v>10</v>
      </c>
      <c r="C196">
        <v>0.45</v>
      </c>
      <c r="D196">
        <v>62.41</v>
      </c>
      <c r="E196">
        <v>72.09</v>
      </c>
      <c r="F196">
        <v>52.3</v>
      </c>
      <c r="G196">
        <v>48.7</v>
      </c>
      <c r="I196">
        <f t="shared" si="70"/>
        <v>9.1363792062282361</v>
      </c>
      <c r="J196">
        <v>2</v>
      </c>
      <c r="K196">
        <f>AVERAGE(D184:G188)</f>
        <v>45.667000000000002</v>
      </c>
      <c r="L196">
        <f>AVERAGE(D184:G184,D189:G189,D194:G194,D199:G199,D204:F204,D209:F209)</f>
        <v>64.280909090909077</v>
      </c>
      <c r="M196">
        <v>0</v>
      </c>
      <c r="N196">
        <f t="shared" si="77"/>
        <v>58.875</v>
      </c>
      <c r="P196" s="6">
        <f>AVERAGE(D184:D188)</f>
        <v>53.137999999999998</v>
      </c>
      <c r="Q196">
        <f>AVERAGE(D184,D189,D194,D199,D204,D209)</f>
        <v>63.193333333333328</v>
      </c>
      <c r="R196" s="6">
        <f>AVERAGE(E184:E188)</f>
        <v>51.458000000000006</v>
      </c>
      <c r="S196">
        <f>AVERAGE(E184,E189,E194,E199,E204,E209)</f>
        <v>84.611666666666665</v>
      </c>
      <c r="T196" s="6">
        <f>AVERAGE(F184:F188)</f>
        <v>52.477999999999994</v>
      </c>
      <c r="U196">
        <f>AVERAGE(F184,F189,F194,F199,F204,F209)</f>
        <v>55.618333333333339</v>
      </c>
      <c r="V196" s="6">
        <f>AVERAGE(G184:G188)</f>
        <v>25.594000000000001</v>
      </c>
      <c r="W196">
        <f>AVERAGE(G184,G189,G194,G199)</f>
        <v>48.41</v>
      </c>
    </row>
    <row r="197" spans="1:23" x14ac:dyDescent="0.75">
      <c r="A197" s="1">
        <v>13</v>
      </c>
      <c r="B197">
        <v>10</v>
      </c>
      <c r="C197">
        <v>0.65</v>
      </c>
      <c r="D197">
        <v>65.099999999999994</v>
      </c>
      <c r="E197">
        <v>70.239999999999995</v>
      </c>
      <c r="F197">
        <v>52.35</v>
      </c>
      <c r="G197">
        <v>50.7</v>
      </c>
      <c r="I197">
        <f t="shared" si="70"/>
        <v>8.295059900326244</v>
      </c>
      <c r="J197">
        <v>5</v>
      </c>
      <c r="K197">
        <f>AVERAGE(D189:G193)</f>
        <v>62.693500000000007</v>
      </c>
      <c r="L197">
        <f t="shared" ref="L197:L200" si="78">AVERAGE(D185:G185,D190:G190,D195:G195,D200:G200,D205:F205,D210:F210)</f>
        <v>63.152727272727269</v>
      </c>
      <c r="M197">
        <v>0.2</v>
      </c>
      <c r="N197">
        <f t="shared" si="77"/>
        <v>59.597499999999997</v>
      </c>
      <c r="P197" s="6">
        <f>AVERAGE(D189:D193)</f>
        <v>66.861999999999995</v>
      </c>
      <c r="Q197">
        <f t="shared" ref="Q197:Q200" si="79">AVERAGE(D185,D190,D195,D200,D205,D210)</f>
        <v>65.231666666666669</v>
      </c>
      <c r="R197" s="6">
        <f>AVERAGE(E189:E193)</f>
        <v>77.022000000000006</v>
      </c>
      <c r="S197">
        <f t="shared" ref="S197:S200" si="80">AVERAGE(E185,E190,E195,E200,E205,E210)</f>
        <v>76.559999999999988</v>
      </c>
      <c r="T197" s="6">
        <f>AVERAGE(F189:F193)</f>
        <v>54.29</v>
      </c>
      <c r="U197">
        <f t="shared" ref="U197:U200" si="81">AVERAGE(F185,F190,F195,F200,F205,F210)</f>
        <v>53.826666666666661</v>
      </c>
      <c r="V197" s="6">
        <f>AVERAGE(G189:G193)</f>
        <v>52.6</v>
      </c>
      <c r="W197">
        <f t="shared" ref="W197:W200" si="82">AVERAGE(G185,G190,G195,G200)</f>
        <v>53.912500000000009</v>
      </c>
    </row>
    <row r="198" spans="1:23" x14ac:dyDescent="0.75">
      <c r="A198" s="1">
        <v>14</v>
      </c>
      <c r="B198">
        <v>10</v>
      </c>
      <c r="C198">
        <v>0.85</v>
      </c>
      <c r="D198">
        <v>65.86</v>
      </c>
      <c r="E198">
        <v>67.31</v>
      </c>
      <c r="F198">
        <v>53.1</v>
      </c>
      <c r="G198">
        <v>49.5</v>
      </c>
      <c r="I198">
        <f t="shared" si="70"/>
        <v>7.7647033909866634</v>
      </c>
      <c r="J198">
        <v>10</v>
      </c>
      <c r="K198">
        <f>AVERAGE(D194:G198)</f>
        <v>60.685000000000002</v>
      </c>
      <c r="L198">
        <f t="shared" si="78"/>
        <v>57.706818181818178</v>
      </c>
      <c r="M198">
        <v>0.45</v>
      </c>
      <c r="N198">
        <f t="shared" si="77"/>
        <v>58.942500000000003</v>
      </c>
      <c r="P198" s="6">
        <f>AVERAGE(D194:D198)</f>
        <v>63.045999999999992</v>
      </c>
      <c r="Q198">
        <f t="shared" si="79"/>
        <v>65.88333333333334</v>
      </c>
      <c r="R198" s="6">
        <f>AVERAGE(E194:E198)</f>
        <v>76.364000000000004</v>
      </c>
      <c r="S198">
        <f t="shared" si="80"/>
        <v>68.023333333333341</v>
      </c>
      <c r="T198" s="6">
        <f>AVERAGE(F194:F198)</f>
        <v>53.75</v>
      </c>
      <c r="U198">
        <f t="shared" si="81"/>
        <v>52.601666666666659</v>
      </c>
      <c r="V198" s="6">
        <f>AVERAGE(G194:G198)</f>
        <v>49.58</v>
      </c>
      <c r="W198">
        <f t="shared" si="82"/>
        <v>37.625</v>
      </c>
    </row>
    <row r="199" spans="1:23" x14ac:dyDescent="0.75">
      <c r="A199" s="1">
        <v>15</v>
      </c>
      <c r="B199">
        <v>20</v>
      </c>
      <c r="C199">
        <v>0</v>
      </c>
      <c r="D199">
        <v>66.569999999999993</v>
      </c>
      <c r="E199">
        <v>91</v>
      </c>
      <c r="F199">
        <v>58.1</v>
      </c>
      <c r="G199">
        <v>49.5</v>
      </c>
      <c r="I199">
        <f t="shared" si="70"/>
        <v>15.489049962796321</v>
      </c>
      <c r="J199">
        <v>20</v>
      </c>
      <c r="K199">
        <f>AVERAGE(D199:G203)</f>
        <v>62.378999999999998</v>
      </c>
      <c r="L199">
        <f t="shared" si="78"/>
        <v>57.398636363636371</v>
      </c>
      <c r="M199">
        <v>0.65</v>
      </c>
      <c r="N199">
        <f t="shared" si="77"/>
        <v>66.29249999999999</v>
      </c>
      <c r="P199" s="6">
        <f>AVERAGE(D199:D203)</f>
        <v>67.542000000000002</v>
      </c>
      <c r="Q199">
        <f t="shared" si="79"/>
        <v>65.333333333333329</v>
      </c>
      <c r="R199" s="6">
        <f>AVERAGE(E199:E203)</f>
        <v>76.593999999999994</v>
      </c>
      <c r="S199">
        <f t="shared" si="80"/>
        <v>66.804999999999993</v>
      </c>
      <c r="T199" s="6">
        <f>AVERAGE(F199:F203)</f>
        <v>55.370000000000005</v>
      </c>
      <c r="U199">
        <f t="shared" si="81"/>
        <v>53.056666666666665</v>
      </c>
      <c r="V199" s="6">
        <f>AVERAGE(G199:G203)</f>
        <v>50.010000000000005</v>
      </c>
      <c r="W199">
        <f t="shared" si="82"/>
        <v>37.9</v>
      </c>
    </row>
    <row r="200" spans="1:23" x14ac:dyDescent="0.75">
      <c r="A200" s="1">
        <v>16</v>
      </c>
      <c r="B200">
        <v>20</v>
      </c>
      <c r="C200">
        <v>0.2</v>
      </c>
      <c r="D200">
        <v>67.13</v>
      </c>
      <c r="E200">
        <v>81.459999999999994</v>
      </c>
      <c r="F200">
        <v>55.3</v>
      </c>
      <c r="G200">
        <v>49.55</v>
      </c>
      <c r="I200">
        <f t="shared" si="70"/>
        <v>12.221933153147253</v>
      </c>
      <c r="J200">
        <v>50</v>
      </c>
      <c r="K200">
        <f>AVERAGE(D204:F208)</f>
        <v>66.394666666666666</v>
      </c>
      <c r="L200">
        <f t="shared" si="78"/>
        <v>57.990454545454547</v>
      </c>
      <c r="M200">
        <v>0.85</v>
      </c>
      <c r="N200">
        <f t="shared" si="77"/>
        <v>63.36</v>
      </c>
      <c r="P200" s="6">
        <f>AVERAGE(D204:D208)</f>
        <v>70.52</v>
      </c>
      <c r="Q200">
        <f t="shared" si="79"/>
        <v>66.771666666666675</v>
      </c>
      <c r="R200" s="6">
        <f>AVERAGE(E204:E208)</f>
        <v>75.424000000000007</v>
      </c>
      <c r="S200">
        <f t="shared" si="80"/>
        <v>64.851666666666674</v>
      </c>
      <c r="T200" s="6">
        <f>AVERAGE(F204:F208)</f>
        <v>53.240000000000009</v>
      </c>
      <c r="U200">
        <f t="shared" si="81"/>
        <v>51.419999999999995</v>
      </c>
      <c r="V200" s="6"/>
      <c r="W200">
        <f t="shared" si="82"/>
        <v>44.3825</v>
      </c>
    </row>
    <row r="201" spans="1:23" x14ac:dyDescent="0.75">
      <c r="A201" s="1">
        <v>17</v>
      </c>
      <c r="B201">
        <v>20</v>
      </c>
      <c r="C201">
        <v>0.45</v>
      </c>
      <c r="D201">
        <v>69.3</v>
      </c>
      <c r="E201">
        <v>71.989999999999995</v>
      </c>
      <c r="F201">
        <v>54.5</v>
      </c>
      <c r="G201">
        <v>48.2</v>
      </c>
      <c r="I201">
        <f t="shared" si="70"/>
        <v>9.9468597431551018</v>
      </c>
      <c r="J201">
        <v>100</v>
      </c>
      <c r="K201">
        <f>AVERAGE(D209:F213)</f>
        <v>65.815999999999988</v>
      </c>
      <c r="L201">
        <f>AVERAGE((L200-L199), (L199-L198), (L198-L197), (L197-L196))</f>
        <v>-1.5726136363636325</v>
      </c>
      <c r="N201">
        <f t="shared" si="77"/>
        <v>60.997500000000002</v>
      </c>
      <c r="P201" s="6">
        <f>AVERAGE(D209:D213)</f>
        <v>70.588000000000008</v>
      </c>
      <c r="R201" s="6">
        <f>AVERAGE(E209:E213)</f>
        <v>76.16</v>
      </c>
      <c r="T201" s="6">
        <f>AVERAGE(F209:F213)</f>
        <v>50.7</v>
      </c>
      <c r="V201" s="6"/>
    </row>
    <row r="202" spans="1:23" x14ac:dyDescent="0.75">
      <c r="A202" s="1">
        <v>18</v>
      </c>
      <c r="B202">
        <v>20</v>
      </c>
      <c r="C202">
        <v>0.65</v>
      </c>
      <c r="D202">
        <v>67.94</v>
      </c>
      <c r="E202">
        <v>70.64</v>
      </c>
      <c r="F202">
        <v>55</v>
      </c>
      <c r="G202">
        <v>49.5</v>
      </c>
      <c r="I202">
        <f t="shared" si="70"/>
        <v>8.7910693319982496</v>
      </c>
      <c r="K202">
        <f>AVERAGE(K196:K201)</f>
        <v>60.605861111111103</v>
      </c>
      <c r="N202">
        <f t="shared" si="77"/>
        <v>60.769999999999996</v>
      </c>
      <c r="P202" s="6">
        <f>AVERAGE(P196:P201)</f>
        <v>65.282666666666671</v>
      </c>
      <c r="Q202">
        <f>AVERAGE(Q196:Q200)</f>
        <v>65.282666666666657</v>
      </c>
      <c r="R202" s="6">
        <f>AVERAGE(R196:R201)</f>
        <v>72.170333333333318</v>
      </c>
      <c r="S202">
        <f>AVERAGE(S196:S200)</f>
        <v>72.170333333333332</v>
      </c>
      <c r="T202" s="6">
        <f>AVERAGE(T196:T201)</f>
        <v>53.30466666666667</v>
      </c>
      <c r="U202">
        <f>AVERAGE(U196:U200)</f>
        <v>53.304666666666662</v>
      </c>
      <c r="V202" s="6">
        <f>AVERAGE(V196:V201)</f>
        <v>44.445999999999998</v>
      </c>
      <c r="W202">
        <f>AVERAGE(W196:W200)</f>
        <v>44.445999999999998</v>
      </c>
    </row>
    <row r="203" spans="1:23" x14ac:dyDescent="0.75">
      <c r="A203" s="1">
        <v>19</v>
      </c>
      <c r="B203">
        <v>20</v>
      </c>
      <c r="C203">
        <v>0.85</v>
      </c>
      <c r="D203">
        <v>66.77</v>
      </c>
      <c r="E203">
        <v>67.88</v>
      </c>
      <c r="F203">
        <v>53.95</v>
      </c>
      <c r="G203">
        <v>53.3</v>
      </c>
      <c r="I203">
        <f t="shared" si="70"/>
        <v>6.8650801160657107</v>
      </c>
      <c r="N203">
        <f t="shared" si="77"/>
        <v>60.474999999999994</v>
      </c>
      <c r="P203" s="6">
        <f>_xlfn.STDEV.P(P196:P201)</f>
        <v>5.9954247741275379</v>
      </c>
      <c r="Q203">
        <f>_xlfn.STDEV.P(Q196:Q200)</f>
        <v>1.178847176977015</v>
      </c>
      <c r="R203" s="6">
        <f>_xlfn.STDEV.P(R196:R201)</f>
        <v>9.2754054298931017</v>
      </c>
      <c r="S203">
        <f>_xlfn.STDEV.P(S196:S200)</f>
        <v>7.3973406182371413</v>
      </c>
      <c r="T203" s="6">
        <f>_xlfn.STDEV.P(T196:T201)</f>
        <v>1.4666659090907141</v>
      </c>
      <c r="U203">
        <f>_xlfn.STDEV.P(U196:U200)</f>
        <v>1.3952217665223647</v>
      </c>
      <c r="V203" s="6">
        <f>_xlfn.STDEV.P(V196:V201)</f>
        <v>10.945337728914547</v>
      </c>
      <c r="W203">
        <f>_xlfn.STDEV.P(W196:W200)</f>
        <v>6.2403222272571934</v>
      </c>
    </row>
    <row r="204" spans="1:23" x14ac:dyDescent="0.75">
      <c r="A204" s="1">
        <v>20</v>
      </c>
      <c r="B204">
        <v>50</v>
      </c>
      <c r="C204">
        <v>0</v>
      </c>
      <c r="D204">
        <v>69.849999999999994</v>
      </c>
      <c r="E204">
        <v>91.6</v>
      </c>
      <c r="F204">
        <v>57.5</v>
      </c>
      <c r="G204">
        <v>0</v>
      </c>
      <c r="I204">
        <f>_xlfn.STDEV.P(D204:F204)</f>
        <v>14.096473160175746</v>
      </c>
      <c r="N204" s="15">
        <f t="shared" si="77"/>
        <v>72.983333333333334</v>
      </c>
      <c r="P204" s="6"/>
      <c r="R204" s="6"/>
      <c r="T204" s="6"/>
      <c r="V204" s="6"/>
    </row>
    <row r="205" spans="1:23" x14ac:dyDescent="0.75">
      <c r="A205" s="1">
        <v>21</v>
      </c>
      <c r="B205">
        <v>50</v>
      </c>
      <c r="C205">
        <v>0.2</v>
      </c>
      <c r="D205">
        <v>70.239999999999995</v>
      </c>
      <c r="E205">
        <v>80.900000000000006</v>
      </c>
      <c r="F205">
        <v>52.5</v>
      </c>
      <c r="G205">
        <v>0</v>
      </c>
      <c r="I205">
        <f t="shared" ref="I205:I213" si="83">_xlfn.STDEV.P(D205:F205)</f>
        <v>11.713729835823719</v>
      </c>
      <c r="N205">
        <f t="shared" si="77"/>
        <v>67.88</v>
      </c>
      <c r="P205" s="6" cm="1">
        <f t="array" ref="P205">INDEX(LINEST(P196:P201), 1)</f>
        <v>2.9348571428571448</v>
      </c>
      <c r="Q205" s="6" cm="1">
        <f t="array" ref="Q205">INDEX(LINEST(Q196:Q200), 1)</f>
        <v>0.72583333333333544</v>
      </c>
      <c r="R205" s="6" cm="1">
        <f t="array" ref="R205">INDEX(LINEST(R196:R201), 1)</f>
        <v>3.3984571428571422</v>
      </c>
      <c r="S205" s="6" cm="1">
        <f t="array" ref="S205">INDEX(LINEST(S196:S200), 1)</f>
        <v>-4.9274999999999958</v>
      </c>
      <c r="T205" s="6" cm="1">
        <f t="array" ref="T205">INDEX(LINEST(T196:T201), 1)</f>
        <v>-0.29771428571428349</v>
      </c>
      <c r="U205" s="6" cm="1">
        <f t="array" ref="U205">INDEX(LINEST(U196:U200), 1)</f>
        <v>-0.91666666666666829</v>
      </c>
      <c r="V205" s="6" cm="1">
        <f t="array" ref="V205">INDEX(LINEST(V196:V199), 1)</f>
        <v>7.0227999999999993</v>
      </c>
      <c r="W205" s="6" cm="1">
        <f t="array" ref="W205">INDEX(LINEST(W196:W200), 1)</f>
        <v>-2.4067499999999993</v>
      </c>
    </row>
    <row r="206" spans="1:23" x14ac:dyDescent="0.75">
      <c r="A206" s="1">
        <v>22</v>
      </c>
      <c r="B206">
        <v>50</v>
      </c>
      <c r="C206">
        <v>0.45</v>
      </c>
      <c r="D206">
        <v>71.75</v>
      </c>
      <c r="E206">
        <v>71.67</v>
      </c>
      <c r="F206">
        <v>53.3</v>
      </c>
      <c r="G206">
        <v>0</v>
      </c>
      <c r="I206">
        <f t="shared" si="83"/>
        <v>8.6786186816924129</v>
      </c>
      <c r="K206" cm="1">
        <f t="array" ref="K206">INDEX(LINEST(K196:K201),1)</f>
        <v>3.2440714285714263</v>
      </c>
      <c r="L206" cm="1">
        <f t="array" ref="L206">INDEX(LINEST(L196:L200),1)</f>
        <v>-1.8334999999999955</v>
      </c>
      <c r="N206">
        <f t="shared" si="77"/>
        <v>65.573333333333338</v>
      </c>
    </row>
    <row r="207" spans="1:23" x14ac:dyDescent="0.75">
      <c r="A207" s="1">
        <v>23</v>
      </c>
      <c r="B207">
        <v>50</v>
      </c>
      <c r="C207">
        <v>0.65</v>
      </c>
      <c r="D207">
        <v>68.72</v>
      </c>
      <c r="E207">
        <v>68.7</v>
      </c>
      <c r="F207">
        <v>54.4</v>
      </c>
      <c r="G207">
        <v>0</v>
      </c>
      <c r="I207">
        <f t="shared" si="83"/>
        <v>6.7458036338650125</v>
      </c>
      <c r="N207">
        <f t="shared" si="77"/>
        <v>63.940000000000005</v>
      </c>
    </row>
    <row r="208" spans="1:23" x14ac:dyDescent="0.75">
      <c r="A208" s="1">
        <v>24</v>
      </c>
      <c r="B208">
        <v>50</v>
      </c>
      <c r="C208">
        <v>0.85</v>
      </c>
      <c r="D208">
        <v>72.040000000000006</v>
      </c>
      <c r="E208">
        <v>64.25</v>
      </c>
      <c r="F208">
        <v>48.5</v>
      </c>
      <c r="G208">
        <v>0</v>
      </c>
      <c r="I208">
        <f t="shared" si="83"/>
        <v>9.7915961699589857</v>
      </c>
      <c r="N208">
        <f t="shared" si="77"/>
        <v>61.596666666666671</v>
      </c>
    </row>
    <row r="209" spans="1:23" x14ac:dyDescent="0.75">
      <c r="A209" s="1">
        <v>25</v>
      </c>
      <c r="B209">
        <v>100</v>
      </c>
      <c r="C209">
        <v>0</v>
      </c>
      <c r="D209">
        <v>69.239999999999995</v>
      </c>
      <c r="E209">
        <v>91.9</v>
      </c>
      <c r="F209">
        <v>52.1</v>
      </c>
      <c r="G209">
        <v>0</v>
      </c>
      <c r="I209">
        <f t="shared" si="83"/>
        <v>16.300290385961457</v>
      </c>
      <c r="N209">
        <f t="shared" si="77"/>
        <v>71.08</v>
      </c>
    </row>
    <row r="210" spans="1:23" x14ac:dyDescent="0.75">
      <c r="A210" s="1">
        <v>26</v>
      </c>
      <c r="B210">
        <v>100</v>
      </c>
      <c r="C210">
        <v>0.2</v>
      </c>
      <c r="D210">
        <v>69.31</v>
      </c>
      <c r="E210">
        <v>81.8</v>
      </c>
      <c r="F210">
        <v>51</v>
      </c>
      <c r="G210">
        <v>0</v>
      </c>
      <c r="I210">
        <f t="shared" si="83"/>
        <v>12.648654737428252</v>
      </c>
      <c r="N210">
        <f t="shared" si="77"/>
        <v>67.37</v>
      </c>
    </row>
    <row r="211" spans="1:23" x14ac:dyDescent="0.75">
      <c r="A211" s="1">
        <v>27</v>
      </c>
      <c r="B211">
        <v>100</v>
      </c>
      <c r="C211">
        <v>0.45</v>
      </c>
      <c r="D211">
        <v>71.3</v>
      </c>
      <c r="E211">
        <v>71</v>
      </c>
      <c r="F211">
        <v>49.9</v>
      </c>
      <c r="G211">
        <v>0</v>
      </c>
      <c r="I211">
        <f t="shared" si="83"/>
        <v>10.018094740130064</v>
      </c>
      <c r="N211">
        <f t="shared" si="77"/>
        <v>64.066666666666677</v>
      </c>
    </row>
    <row r="212" spans="1:23" x14ac:dyDescent="0.75">
      <c r="A212" s="1">
        <v>28</v>
      </c>
      <c r="B212">
        <v>100</v>
      </c>
      <c r="C212">
        <v>0.65</v>
      </c>
      <c r="D212">
        <v>69.92</v>
      </c>
      <c r="E212">
        <v>69.599999999999994</v>
      </c>
      <c r="F212">
        <v>52.5</v>
      </c>
      <c r="G212">
        <v>0</v>
      </c>
      <c r="I212">
        <f t="shared" si="83"/>
        <v>8.1374907407355384</v>
      </c>
      <c r="N212">
        <f t="shared" si="77"/>
        <v>64.006666666666661</v>
      </c>
    </row>
    <row r="213" spans="1:23" x14ac:dyDescent="0.75">
      <c r="A213" s="1">
        <v>29</v>
      </c>
      <c r="B213">
        <v>100</v>
      </c>
      <c r="C213">
        <v>0.85</v>
      </c>
      <c r="D213">
        <v>73.17</v>
      </c>
      <c r="E213">
        <v>66.5</v>
      </c>
      <c r="F213">
        <v>48</v>
      </c>
      <c r="G213">
        <v>0</v>
      </c>
      <c r="I213">
        <f t="shared" si="83"/>
        <v>10.64721038060623</v>
      </c>
      <c r="N213">
        <f t="shared" si="77"/>
        <v>62.556666666666672</v>
      </c>
    </row>
    <row r="217" spans="1:23" x14ac:dyDescent="0.75">
      <c r="A217" s="1">
        <v>0</v>
      </c>
      <c r="B217" t="s">
        <v>12</v>
      </c>
    </row>
    <row r="218" spans="1:23" x14ac:dyDescent="0.75">
      <c r="P218" t="s">
        <v>35</v>
      </c>
    </row>
    <row r="219" spans="1:23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1">
        <v>0</v>
      </c>
      <c r="B220">
        <v>0</v>
      </c>
      <c r="C220">
        <v>0</v>
      </c>
      <c r="D220">
        <v>51.23</v>
      </c>
      <c r="E220">
        <v>48</v>
      </c>
      <c r="F220">
        <v>49.45</v>
      </c>
      <c r="G220">
        <v>51.34</v>
      </c>
      <c r="I220">
        <f>_xlfn.STDEV.P(D220:G220)</f>
        <v>1.3793929824382896</v>
      </c>
      <c r="J220">
        <v>2</v>
      </c>
      <c r="K220">
        <f>_xlfn.STDEV.P(D220:G224)</f>
        <v>1.6953933909273098</v>
      </c>
      <c r="L220">
        <f>_xlfn.STDEV.P(D220:G220,D225:G225,D230:G230,D235:F235,D240:F240,D245:D245)</f>
        <v>7.1943300620385475</v>
      </c>
      <c r="M220">
        <v>0</v>
      </c>
      <c r="N220">
        <f>AVERAGE(D220:G220)</f>
        <v>50.005000000000003</v>
      </c>
      <c r="P220" s="6">
        <f>_xlfn.STDEV.P(D220:D224)</f>
        <v>1.5224716746133553</v>
      </c>
      <c r="Q220">
        <f>_xlfn.STDEV.P(D220,D225,D230,D235,D240,D245)</f>
        <v>6.6634775705582472</v>
      </c>
      <c r="R220" s="6">
        <f>_xlfn.STDEV.P(E220:E224)</f>
        <v>1.1904049731078921</v>
      </c>
      <c r="S220">
        <f>_xlfn.STDEV.P(E220,E225,E230,E235,E240,E245)</f>
        <v>18.330078574723977</v>
      </c>
      <c r="T220" s="6">
        <f>_xlfn.STDEV.P(F220:F224)</f>
        <v>1.5511337788856272</v>
      </c>
      <c r="U220">
        <f>_xlfn.STDEV.P(F220,F225,F230,F235,F240,F245)</f>
        <v>18.92756668342648</v>
      </c>
      <c r="V220" s="6">
        <f>_xlfn.STDEV.P(G220:G224)</f>
        <v>1.7271757293338752</v>
      </c>
      <c r="W220">
        <f>_xlfn.STDEV.P(G220,G225,G230)</f>
        <v>1.7069531009634944</v>
      </c>
    </row>
    <row r="221" spans="1:23" x14ac:dyDescent="0.75">
      <c r="A221" s="1">
        <v>1</v>
      </c>
      <c r="B221">
        <v>0</v>
      </c>
      <c r="C221">
        <v>0.2</v>
      </c>
      <c r="D221">
        <v>50.06</v>
      </c>
      <c r="E221">
        <v>51.1</v>
      </c>
      <c r="F221">
        <v>52.59</v>
      </c>
      <c r="G221">
        <v>54.92</v>
      </c>
      <c r="I221">
        <f t="shared" ref="I221:I234" si="84">_xlfn.STDEV.P(D221:G221)</f>
        <v>1.8259158660792671</v>
      </c>
      <c r="J221">
        <v>5</v>
      </c>
      <c r="K221">
        <f>_xlfn.STDEV.P(D225:G229)</f>
        <v>14.123441152920199</v>
      </c>
      <c r="L221">
        <f t="shared" ref="L221:L224" si="85">_xlfn.STDEV.P(D221:G221,D226:G226,D231:G231,D236:F236,D241:F241,D246:D246)</f>
        <v>11.964589119471764</v>
      </c>
      <c r="M221">
        <v>0.2</v>
      </c>
      <c r="N221">
        <f t="shared" ref="N221:N229" si="86">AVERAGE(D221:G221)</f>
        <v>52.167500000000004</v>
      </c>
      <c r="P221" s="6">
        <f>_xlfn.STDEV.P(D225:D229)</f>
        <v>11.597224495542083</v>
      </c>
      <c r="Q221">
        <f t="shared" ref="Q221:Q224" si="87">_xlfn.STDEV.P(D221,D226,D231,D236,D241,D246)</f>
        <v>11.438123389204495</v>
      </c>
      <c r="R221" s="6">
        <f>_xlfn.STDEV.P(E225:E229)</f>
        <v>1.2789745892706401</v>
      </c>
      <c r="S221">
        <f t="shared" ref="S221:S224" si="88">_xlfn.STDEV.P(E221,E226,E231,E236,E241,E246)</f>
        <v>19.459071292216262</v>
      </c>
      <c r="T221" s="6">
        <f>_xlfn.STDEV.P(F225:F229)</f>
        <v>1.3197484608818455</v>
      </c>
      <c r="U221">
        <f t="shared" ref="U221:U224" si="89">_xlfn.STDEV.P(F221,F226,F231,F236,F241,F246)</f>
        <v>18.762275685238414</v>
      </c>
      <c r="V221" s="6">
        <f>_xlfn.STDEV.P(G225:G229)</f>
        <v>2.1779862258517606</v>
      </c>
      <c r="W221">
        <f t="shared" ref="W221:W224" si="90">_xlfn.STDEV.P(G221,G226,G231)</f>
        <v>1.26965437116651</v>
      </c>
    </row>
    <row r="222" spans="1:23" x14ac:dyDescent="0.75">
      <c r="A222" s="1">
        <v>2</v>
      </c>
      <c r="B222">
        <v>0</v>
      </c>
      <c r="C222">
        <v>0.45</v>
      </c>
      <c r="D222">
        <v>50.6</v>
      </c>
      <c r="E222">
        <v>49.79</v>
      </c>
      <c r="F222">
        <v>49.19</v>
      </c>
      <c r="G222">
        <v>49.62</v>
      </c>
      <c r="I222">
        <f t="shared" si="84"/>
        <v>0.51102837494605091</v>
      </c>
      <c r="J222">
        <v>10</v>
      </c>
      <c r="K222">
        <f>_xlfn.STDEV.P(D230:G234)</f>
        <v>9.9615684006083551</v>
      </c>
      <c r="L222">
        <f t="shared" si="85"/>
        <v>11.873832935798605</v>
      </c>
      <c r="M222">
        <v>0.45</v>
      </c>
      <c r="N222">
        <f t="shared" si="86"/>
        <v>49.8</v>
      </c>
      <c r="P222" s="6">
        <f>_xlfn.STDEV.P(D230:D234)</f>
        <v>5.7495411990871084</v>
      </c>
      <c r="Q222">
        <f t="shared" si="87"/>
        <v>10.403603542362967</v>
      </c>
      <c r="R222" s="6">
        <f>_xlfn.STDEV.P(E230:E234)</f>
        <v>1.2261256053112983</v>
      </c>
      <c r="S222">
        <f t="shared" si="88"/>
        <v>18.629529799636806</v>
      </c>
      <c r="T222" s="6">
        <f>_xlfn.STDEV.P(F230:F234)</f>
        <v>1.2697779333411026</v>
      </c>
      <c r="U222">
        <f t="shared" si="89"/>
        <v>18.579137717701908</v>
      </c>
      <c r="V222" s="6">
        <f>_xlfn.STDEV.P(G230:G234)</f>
        <v>0.61892164285957862</v>
      </c>
      <c r="W222">
        <f t="shared" si="90"/>
        <v>0.70636786135522456</v>
      </c>
    </row>
    <row r="223" spans="1:23" x14ac:dyDescent="0.75">
      <c r="A223" s="1">
        <v>3</v>
      </c>
      <c r="B223">
        <v>0</v>
      </c>
      <c r="C223">
        <v>0.65</v>
      </c>
      <c r="D223">
        <v>47.7</v>
      </c>
      <c r="E223">
        <v>49.89</v>
      </c>
      <c r="F223">
        <v>48.83</v>
      </c>
      <c r="G223">
        <v>51.72</v>
      </c>
      <c r="I223">
        <f t="shared" si="84"/>
        <v>1.4802449121682524</v>
      </c>
      <c r="J223">
        <v>20</v>
      </c>
      <c r="K223">
        <f>_xlfn.STDEV.P(D235:G239)</f>
        <v>26.505329482954931</v>
      </c>
      <c r="L223">
        <f t="shared" si="85"/>
        <v>11.573512671953395</v>
      </c>
      <c r="M223">
        <v>0.65</v>
      </c>
      <c r="N223">
        <f t="shared" si="86"/>
        <v>49.535000000000004</v>
      </c>
      <c r="P223" s="6">
        <f>_xlfn.STDEV.P(D235:D239)</f>
        <v>2.8330167666288188</v>
      </c>
      <c r="Q223">
        <f t="shared" si="87"/>
        <v>11.530457372638024</v>
      </c>
      <c r="R223" s="6">
        <f>_xlfn.STDEV.P(E235:E239)</f>
        <v>2.4198628060284748</v>
      </c>
      <c r="S223">
        <f t="shared" si="88"/>
        <v>18.675282609790823</v>
      </c>
      <c r="T223" s="6">
        <f>_xlfn.STDEV.P(F235:F239)</f>
        <v>1.4077727089271188</v>
      </c>
      <c r="U223">
        <f t="shared" si="89"/>
        <v>18.348123201025231</v>
      </c>
      <c r="V223" s="6">
        <f>_xlfn.STDEV.P(G235:G239)</f>
        <v>0</v>
      </c>
      <c r="W223">
        <f t="shared" si="90"/>
        <v>1.1156562592881758</v>
      </c>
    </row>
    <row r="224" spans="1:23" x14ac:dyDescent="0.75">
      <c r="A224" s="1">
        <v>4</v>
      </c>
      <c r="B224">
        <v>0</v>
      </c>
      <c r="C224">
        <v>0.85</v>
      </c>
      <c r="D224">
        <v>52.26</v>
      </c>
      <c r="E224">
        <v>51.35</v>
      </c>
      <c r="F224">
        <v>51.95</v>
      </c>
      <c r="G224">
        <v>52.46</v>
      </c>
      <c r="I224">
        <f t="shared" si="84"/>
        <v>0.41955333391596278</v>
      </c>
      <c r="J224">
        <v>50</v>
      </c>
      <c r="K224">
        <f>_xlfn.STDEV.P(D241:G244)</f>
        <v>27.188295211071509</v>
      </c>
      <c r="L224">
        <f t="shared" si="85"/>
        <v>11.421526305966875</v>
      </c>
      <c r="M224">
        <v>0.85</v>
      </c>
      <c r="N224">
        <f t="shared" si="86"/>
        <v>52.005000000000003</v>
      </c>
      <c r="P224" s="6">
        <f>_xlfn.STDEV.P(D240:D244)</f>
        <v>2.7517078333282385</v>
      </c>
      <c r="Q224">
        <f t="shared" si="87"/>
        <v>9.7034159220119687</v>
      </c>
      <c r="R224" s="6">
        <f>_xlfn.STDEV.P(E240:E244)</f>
        <v>0.96346458160121284</v>
      </c>
      <c r="S224">
        <f t="shared" si="88"/>
        <v>19.526487494910331</v>
      </c>
      <c r="T224" s="6">
        <f>_xlfn.STDEV.P(F240:F244)</f>
        <v>1.9883400111650915</v>
      </c>
      <c r="U224">
        <f t="shared" si="89"/>
        <v>18.378738395221816</v>
      </c>
      <c r="V224" s="6">
        <f>_xlfn.STDEV.P(G240:G244)</f>
        <v>0</v>
      </c>
      <c r="W224">
        <f t="shared" si="90"/>
        <v>0.73295444757653527</v>
      </c>
    </row>
    <row r="225" spans="1:23" x14ac:dyDescent="0.75">
      <c r="A225" s="1">
        <v>5</v>
      </c>
      <c r="B225">
        <v>5</v>
      </c>
      <c r="C225">
        <v>0</v>
      </c>
      <c r="D225">
        <v>56.73</v>
      </c>
      <c r="E225">
        <v>48.37</v>
      </c>
      <c r="F225">
        <v>51.71</v>
      </c>
      <c r="G225">
        <v>47.24</v>
      </c>
      <c r="I225">
        <f t="shared" si="84"/>
        <v>3.6875084745665321</v>
      </c>
      <c r="J225">
        <v>100</v>
      </c>
      <c r="K225">
        <f>_xlfn.STDEV.P(D245:D249)</f>
        <v>2.3893128719361956</v>
      </c>
      <c r="N225">
        <f t="shared" si="86"/>
        <v>51.012500000000003</v>
      </c>
      <c r="P225" s="6">
        <f>_xlfn.STDEV.P(D245:D249)</f>
        <v>2.3893128719361956</v>
      </c>
      <c r="R225" s="6">
        <f>_xlfn.STDEV.P(E245:E249)</f>
        <v>0</v>
      </c>
      <c r="T225" s="6">
        <f>_xlfn.STDEV.P(F245:F249)</f>
        <v>0</v>
      </c>
      <c r="V225" s="6">
        <f>_xlfn.STDEV.P(G245:G249)</f>
        <v>0</v>
      </c>
    </row>
    <row r="226" spans="1:23" x14ac:dyDescent="0.75">
      <c r="A226" s="1">
        <v>6</v>
      </c>
      <c r="B226">
        <v>5</v>
      </c>
      <c r="C226">
        <v>0.2</v>
      </c>
      <c r="D226">
        <v>87.21</v>
      </c>
      <c r="E226">
        <v>51.39</v>
      </c>
      <c r="F226">
        <v>51.64</v>
      </c>
      <c r="G226">
        <v>53.07</v>
      </c>
      <c r="I226">
        <f t="shared" si="84"/>
        <v>15.245422878687215</v>
      </c>
      <c r="K226">
        <f>AVERAGE(K220:K225)</f>
        <v>13.643890085069749</v>
      </c>
      <c r="N226">
        <f t="shared" si="86"/>
        <v>60.827500000000001</v>
      </c>
      <c r="P226" s="6">
        <f>AVERAGE(P220:P225)</f>
        <v>4.4738791401893003</v>
      </c>
      <c r="Q226">
        <f>AVERAGE(Q220:Q224)</f>
        <v>9.9478155593551403</v>
      </c>
      <c r="R226" s="6">
        <f>AVERAGE(R220:R225)</f>
        <v>1.1798054258865862</v>
      </c>
      <c r="S226">
        <f>AVERAGE(S220:S224)</f>
        <v>18.924089954255638</v>
      </c>
      <c r="T226" s="6">
        <f>AVERAGE(T220:T225)</f>
        <v>1.2561288155334642</v>
      </c>
      <c r="U226">
        <f>AVERAGE(U220:U224)</f>
        <v>18.599168336522773</v>
      </c>
      <c r="V226" s="6">
        <f>AVERAGE(V220:V225)</f>
        <v>0.75401393300753572</v>
      </c>
      <c r="W226">
        <f>AVERAGE(W220:W224)</f>
        <v>1.1063172080699881</v>
      </c>
    </row>
    <row r="227" spans="1:23" x14ac:dyDescent="0.75">
      <c r="A227" s="1">
        <v>7</v>
      </c>
      <c r="B227">
        <v>5</v>
      </c>
      <c r="C227">
        <v>0.45</v>
      </c>
      <c r="D227">
        <v>84.69</v>
      </c>
      <c r="E227">
        <v>49.54</v>
      </c>
      <c r="F227">
        <v>48.67</v>
      </c>
      <c r="G227">
        <v>48.78</v>
      </c>
      <c r="I227">
        <f t="shared" si="84"/>
        <v>15.459296555794523</v>
      </c>
      <c r="N227">
        <f t="shared" si="86"/>
        <v>57.919999999999995</v>
      </c>
      <c r="P227" s="6">
        <f>_xlfn.STDEV.P(P220:P225)</f>
        <v>3.4419928489630243</v>
      </c>
      <c r="Q227">
        <f>_xlfn.STDEV.P(Q220:Q224)</f>
        <v>1.7765203308548883</v>
      </c>
      <c r="R227" s="6">
        <f>_xlfn.STDEV.P(R220:R225)</f>
        <v>0.70575951313595842</v>
      </c>
      <c r="S227">
        <f>_xlfn.STDEV.P(S220:S224)</f>
        <v>0.47970993888281516</v>
      </c>
      <c r="T227" s="6">
        <f>_xlfn.STDEV.P(T220:T225)</f>
        <v>0.60940550165974328</v>
      </c>
      <c r="U227">
        <f>_xlfn.STDEV.P(U220:U224)</f>
        <v>0.22201969562333992</v>
      </c>
      <c r="V227" s="6">
        <f>_xlfn.STDEV.P(V220:V225)</f>
        <v>0.88492955774108972</v>
      </c>
      <c r="W227">
        <f>_xlfn.STDEV.P(W220:W224)</f>
        <v>0.37064510071466267</v>
      </c>
    </row>
    <row r="228" spans="1:23" x14ac:dyDescent="0.75">
      <c r="A228" s="1">
        <v>8</v>
      </c>
      <c r="B228">
        <v>5</v>
      </c>
      <c r="C228">
        <v>0.65</v>
      </c>
      <c r="D228">
        <v>86.71</v>
      </c>
      <c r="E228">
        <v>49.85</v>
      </c>
      <c r="F228">
        <v>50.87</v>
      </c>
      <c r="G228">
        <v>49.13</v>
      </c>
      <c r="I228">
        <f t="shared" si="84"/>
        <v>15.929548016186777</v>
      </c>
      <c r="K228" cm="1">
        <f t="array" ref="K228">INDEX(LINEST(K220:K225),1)</f>
        <v>1.691654876052713</v>
      </c>
      <c r="L228" cm="1">
        <f t="array" ref="L228">INDEX(LINEST(L220:L224),1)</f>
        <v>0.80633160403382853</v>
      </c>
      <c r="N228">
        <f t="shared" si="86"/>
        <v>59.14</v>
      </c>
      <c r="P228" s="6"/>
      <c r="R228" s="6"/>
      <c r="T228" s="6"/>
      <c r="V228" s="6"/>
    </row>
    <row r="229" spans="1:23" x14ac:dyDescent="0.75">
      <c r="A229" s="1">
        <v>9</v>
      </c>
      <c r="B229">
        <v>5</v>
      </c>
      <c r="C229">
        <v>0.85</v>
      </c>
      <c r="D229">
        <v>83.5</v>
      </c>
      <c r="E229">
        <v>51.89</v>
      </c>
      <c r="F229">
        <v>48.9</v>
      </c>
      <c r="G229">
        <v>52.11</v>
      </c>
      <c r="I229">
        <f t="shared" si="84"/>
        <v>14.144293902489467</v>
      </c>
      <c r="N229">
        <f t="shared" si="86"/>
        <v>59.099999999999994</v>
      </c>
      <c r="P229" s="6"/>
      <c r="R229" s="6"/>
      <c r="T229" s="6"/>
      <c r="V229" s="6"/>
    </row>
    <row r="230" spans="1:23" x14ac:dyDescent="0.75">
      <c r="A230" s="1">
        <v>10</v>
      </c>
      <c r="B230">
        <v>10</v>
      </c>
      <c r="C230">
        <v>0</v>
      </c>
      <c r="D230">
        <v>62.79</v>
      </c>
      <c r="E230">
        <v>49.49</v>
      </c>
      <c r="F230">
        <v>51.11</v>
      </c>
      <c r="G230">
        <v>50</v>
      </c>
      <c r="I230">
        <f t="shared" si="84"/>
        <v>5.4830027129302694</v>
      </c>
      <c r="N230">
        <f xml:space="preserve"> AVERAGEIF(D230:G230, "&lt;&gt;0",D230:G230)</f>
        <v>53.347499999999997</v>
      </c>
      <c r="P230" s="6" t="s">
        <v>36</v>
      </c>
      <c r="R230" s="6"/>
      <c r="T230" s="6"/>
      <c r="V230" s="6"/>
    </row>
    <row r="231" spans="1:23" x14ac:dyDescent="0.75">
      <c r="A231" s="1">
        <v>11</v>
      </c>
      <c r="B231">
        <v>10</v>
      </c>
      <c r="C231">
        <v>0.2</v>
      </c>
      <c r="D231">
        <v>79.760000000000005</v>
      </c>
      <c r="E231">
        <v>51.94</v>
      </c>
      <c r="F231">
        <v>51.07</v>
      </c>
      <c r="G231">
        <v>51.83</v>
      </c>
      <c r="I231">
        <f t="shared" si="84"/>
        <v>12.192466936596604</v>
      </c>
      <c r="J231" s="2"/>
      <c r="K231" t="s">
        <v>26</v>
      </c>
      <c r="L231" t="s">
        <v>27</v>
      </c>
      <c r="N231">
        <f t="shared" ref="N231:N249" si="91" xml:space="preserve"> AVERAGEIF(D231:G231, "&lt;&gt;0",D231:G231)</f>
        <v>58.649999999999991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1">
        <v>12</v>
      </c>
      <c r="B232">
        <v>10</v>
      </c>
      <c r="C232">
        <v>0.45</v>
      </c>
      <c r="D232">
        <v>71.260000000000005</v>
      </c>
      <c r="E232">
        <v>49.85</v>
      </c>
      <c r="F232">
        <v>47.72</v>
      </c>
      <c r="G232">
        <v>50.51</v>
      </c>
      <c r="I232">
        <f t="shared" si="84"/>
        <v>9.5388639260658223</v>
      </c>
      <c r="J232">
        <v>2</v>
      </c>
      <c r="K232">
        <f>AVERAGE(D220:G224)</f>
        <v>50.702500000000008</v>
      </c>
      <c r="L232">
        <f>AVERAGE(D220:G220,D225:G225,D230:G230,D235:F235,D240:F240,D245:D245)</f>
        <v>53.8621052631579</v>
      </c>
      <c r="M232">
        <v>0</v>
      </c>
      <c r="N232">
        <f t="shared" si="91"/>
        <v>54.835000000000001</v>
      </c>
      <c r="P232" s="6">
        <f>AVERAGE(D220:D224)</f>
        <v>50.36999999999999</v>
      </c>
      <c r="Q232">
        <f>AVERAGE(D220,D225,D230,D235,D240,D245)</f>
        <v>62.680000000000007</v>
      </c>
      <c r="R232" s="6">
        <f>AVERAGE(E220:E224)</f>
        <v>50.025999999999996</v>
      </c>
      <c r="S232">
        <f>AVERAGE(E220,E225,E230,E235,E240)</f>
        <v>49.022000000000006</v>
      </c>
      <c r="T232" s="6">
        <f>AVERAGE(F220:F224)</f>
        <v>50.402000000000001</v>
      </c>
      <c r="U232">
        <f>AVERAGE(F220,F225,F230,F235,F240)</f>
        <v>50.721999999999994</v>
      </c>
      <c r="V232" s="6">
        <f>AVERAGE(G220:G224)</f>
        <v>52.012</v>
      </c>
      <c r="W232">
        <f>AVERAGE(G220,G225,G230)</f>
        <v>49.526666666666671</v>
      </c>
    </row>
    <row r="233" spans="1:23" x14ac:dyDescent="0.75">
      <c r="A233" s="1">
        <v>13</v>
      </c>
      <c r="B233">
        <v>10</v>
      </c>
      <c r="C233">
        <v>0.65</v>
      </c>
      <c r="D233">
        <v>71.489999999999995</v>
      </c>
      <c r="E233">
        <v>50.2</v>
      </c>
      <c r="F233">
        <v>49.29</v>
      </c>
      <c r="G233">
        <v>51.18</v>
      </c>
      <c r="I233">
        <f t="shared" si="84"/>
        <v>9.2329599804179825</v>
      </c>
      <c r="J233">
        <v>5</v>
      </c>
      <c r="K233">
        <f>AVERAGE(D225:G229)</f>
        <v>57.6</v>
      </c>
      <c r="L233">
        <f t="shared" ref="L233:L236" si="92">AVERAGE(D221:G221,D226:G226,D231:G231,D236:F236,D241:F241,D246:D246)</f>
        <v>58.355789473684219</v>
      </c>
      <c r="M233">
        <v>0.2</v>
      </c>
      <c r="N233">
        <f t="shared" si="91"/>
        <v>55.54</v>
      </c>
      <c r="P233" s="6">
        <f>AVERAGE(D225:D229)</f>
        <v>79.768000000000001</v>
      </c>
      <c r="Q233">
        <f t="shared" ref="Q233:Q236" si="93">AVERAGE(D221,D226,D231,D236,D241,D246)</f>
        <v>72.989999999999995</v>
      </c>
      <c r="R233" s="6">
        <f>AVERAGE(E225:E229)</f>
        <v>50.207999999999991</v>
      </c>
      <c r="S233">
        <f t="shared" ref="S233:S236" si="94">AVERAGE(E221,E226,E231,E236,E241)</f>
        <v>52.144000000000005</v>
      </c>
      <c r="T233" s="6">
        <f>AVERAGE(F225:F229)</f>
        <v>50.357999999999997</v>
      </c>
      <c r="U233">
        <f t="shared" ref="U233:U236" si="95">AVERAGE(F221,F226,F231,F236,F241)</f>
        <v>50.056000000000004</v>
      </c>
      <c r="V233" s="6">
        <f>AVERAGE(G225:G229)</f>
        <v>50.065999999999995</v>
      </c>
      <c r="W233">
        <f t="shared" ref="W233:W236" si="96">AVERAGE(G221,G226,G231)</f>
        <v>53.273333333333333</v>
      </c>
    </row>
    <row r="234" spans="1:23" x14ac:dyDescent="0.75">
      <c r="A234" s="1">
        <v>14</v>
      </c>
      <c r="B234">
        <v>10</v>
      </c>
      <c r="C234">
        <v>0.85</v>
      </c>
      <c r="D234">
        <v>76.48</v>
      </c>
      <c r="E234">
        <v>52.6</v>
      </c>
      <c r="F234">
        <v>49.37</v>
      </c>
      <c r="G234">
        <v>50.76</v>
      </c>
      <c r="I234">
        <f t="shared" si="84"/>
        <v>11.131249649073549</v>
      </c>
      <c r="J234">
        <v>10</v>
      </c>
      <c r="K234">
        <f>AVERAGE(D230:G234)</f>
        <v>55.935000000000002</v>
      </c>
      <c r="L234">
        <f t="shared" si="92"/>
        <v>56.785789473684225</v>
      </c>
      <c r="M234">
        <v>0.45</v>
      </c>
      <c r="N234">
        <f t="shared" si="91"/>
        <v>57.302500000000002</v>
      </c>
      <c r="P234" s="6">
        <f>AVERAGE(D230:D234)</f>
        <v>72.356000000000009</v>
      </c>
      <c r="Q234">
        <f t="shared" si="93"/>
        <v>71.94</v>
      </c>
      <c r="R234" s="6">
        <f>AVERAGE(E230:E234)</f>
        <v>50.816000000000003</v>
      </c>
      <c r="S234">
        <f t="shared" si="94"/>
        <v>49.977999999999994</v>
      </c>
      <c r="T234" s="6">
        <f>AVERAGE(F230:F234)</f>
        <v>49.712000000000003</v>
      </c>
      <c r="U234">
        <f t="shared" si="95"/>
        <v>49.697999999999993</v>
      </c>
      <c r="V234" s="6">
        <f>AVERAGE(G230:G234)</f>
        <v>50.856000000000002</v>
      </c>
      <c r="W234">
        <f t="shared" si="96"/>
        <v>49.636666666666663</v>
      </c>
    </row>
    <row r="235" spans="1:23" x14ac:dyDescent="0.75">
      <c r="A235" s="1">
        <v>15</v>
      </c>
      <c r="B235">
        <v>20</v>
      </c>
      <c r="C235">
        <v>0</v>
      </c>
      <c r="D235">
        <v>68.61</v>
      </c>
      <c r="E235">
        <v>47.29</v>
      </c>
      <c r="F235">
        <v>49.48</v>
      </c>
      <c r="G235">
        <v>0</v>
      </c>
      <c r="I235">
        <f>_xlfn.STDEV.P(D235:F235)</f>
        <v>9.5759850088066027</v>
      </c>
      <c r="J235">
        <v>20</v>
      </c>
      <c r="K235">
        <f>AVERAGE(D235:G239)</f>
        <v>42.902999999999999</v>
      </c>
      <c r="L235">
        <f t="shared" si="92"/>
        <v>56.3621052631579</v>
      </c>
      <c r="M235">
        <v>0.65</v>
      </c>
      <c r="N235">
        <f t="shared" si="91"/>
        <v>55.126666666666665</v>
      </c>
      <c r="P235" s="6">
        <f>AVERAGE(D235:D239)</f>
        <v>72.214000000000013</v>
      </c>
      <c r="Q235">
        <f t="shared" si="93"/>
        <v>70.418333333333337</v>
      </c>
      <c r="R235" s="6">
        <f>AVERAGE(E235:E239)</f>
        <v>50.722000000000001</v>
      </c>
      <c r="S235">
        <f t="shared" si="94"/>
        <v>50.097999999999999</v>
      </c>
      <c r="T235" s="6">
        <f>AVERAGE(F235:F239)</f>
        <v>48.676000000000002</v>
      </c>
      <c r="U235">
        <f t="shared" si="95"/>
        <v>49.169999999999995</v>
      </c>
      <c r="V235" s="6"/>
      <c r="W235">
        <f t="shared" si="96"/>
        <v>50.676666666666669</v>
      </c>
    </row>
    <row r="236" spans="1:23" x14ac:dyDescent="0.75">
      <c r="A236" s="1">
        <v>16</v>
      </c>
      <c r="B236">
        <v>20</v>
      </c>
      <c r="C236">
        <v>0.2</v>
      </c>
      <c r="D236">
        <v>75.88</v>
      </c>
      <c r="E236">
        <v>54.24</v>
      </c>
      <c r="F236">
        <v>46.78</v>
      </c>
      <c r="G236">
        <v>0</v>
      </c>
      <c r="I236">
        <f t="shared" ref="I236:I244" si="97">_xlfn.STDEV.P(D236:F236)</f>
        <v>12.341219100594914</v>
      </c>
      <c r="J236">
        <v>50</v>
      </c>
      <c r="K236">
        <f>AVERAGE(D240:G244)</f>
        <v>43.670500000000004</v>
      </c>
      <c r="L236">
        <f t="shared" si="92"/>
        <v>57.740000000000009</v>
      </c>
      <c r="M236">
        <v>0.85</v>
      </c>
      <c r="N236">
        <f t="shared" si="91"/>
        <v>58.966666666666669</v>
      </c>
      <c r="P236" s="6">
        <f>AVERAGE(D240:D244)</f>
        <v>73.177999999999997</v>
      </c>
      <c r="Q236">
        <f t="shared" si="93"/>
        <v>72.341666666666669</v>
      </c>
      <c r="R236" s="6">
        <f>AVERAGE(E240:E244)</f>
        <v>51.835999999999991</v>
      </c>
      <c r="S236">
        <f t="shared" si="94"/>
        <v>52.366</v>
      </c>
      <c r="T236" s="6">
        <f>AVERAGE(F240:F244)</f>
        <v>49.667999999999999</v>
      </c>
      <c r="U236">
        <f t="shared" si="95"/>
        <v>49.17</v>
      </c>
      <c r="V236" s="6"/>
      <c r="W236">
        <f t="shared" si="96"/>
        <v>51.776666666666664</v>
      </c>
    </row>
    <row r="237" spans="1:23" x14ac:dyDescent="0.75">
      <c r="A237" s="1">
        <v>17</v>
      </c>
      <c r="B237">
        <v>20</v>
      </c>
      <c r="C237">
        <v>0.45</v>
      </c>
      <c r="D237">
        <v>75.180000000000007</v>
      </c>
      <c r="E237">
        <v>49.95</v>
      </c>
      <c r="F237">
        <v>50.6</v>
      </c>
      <c r="G237">
        <v>0</v>
      </c>
      <c r="I237">
        <f t="shared" si="97"/>
        <v>11.743328129433985</v>
      </c>
      <c r="J237">
        <v>100</v>
      </c>
      <c r="K237">
        <f>AVERAGE(D245:D249)</f>
        <v>72.558000000000007</v>
      </c>
      <c r="N237">
        <f t="shared" si="91"/>
        <v>58.576666666666675</v>
      </c>
      <c r="P237" s="6">
        <f>AVERAGE(D245:D249)</f>
        <v>72.558000000000007</v>
      </c>
      <c r="R237" s="6"/>
      <c r="T237" s="6"/>
      <c r="V237" s="6"/>
    </row>
    <row r="238" spans="1:23" x14ac:dyDescent="0.75">
      <c r="A238" s="1">
        <v>18</v>
      </c>
      <c r="B238">
        <v>20</v>
      </c>
      <c r="C238">
        <v>0.65</v>
      </c>
      <c r="D238">
        <v>70.3</v>
      </c>
      <c r="E238">
        <v>49.6</v>
      </c>
      <c r="F238">
        <v>49.16</v>
      </c>
      <c r="G238">
        <v>0</v>
      </c>
      <c r="I238">
        <f t="shared" si="97"/>
        <v>9.8634183842226584</v>
      </c>
      <c r="K238">
        <f>AVERAGE(K232:K237)</f>
        <v>53.894833333333338</v>
      </c>
      <c r="N238">
        <f t="shared" si="91"/>
        <v>56.353333333333332</v>
      </c>
      <c r="P238" s="6">
        <f>AVERAGE(P232:P237)</f>
        <v>70.073999999999998</v>
      </c>
      <c r="Q238">
        <f>AVERAGE(Q232:Q236)</f>
        <v>70.073999999999998</v>
      </c>
      <c r="R238" s="6">
        <f>AVERAGE(R232:R237)</f>
        <v>50.721599999999995</v>
      </c>
      <c r="S238">
        <f>AVERAGE(S232:S236)</f>
        <v>50.721600000000002</v>
      </c>
      <c r="T238" s="6">
        <f>AVERAGE(T232:T237)</f>
        <v>49.763199999999998</v>
      </c>
      <c r="U238">
        <f>AVERAGE(U232:U236)</f>
        <v>49.763199999999998</v>
      </c>
      <c r="V238" s="6">
        <f>AVERAGE(V232:V237)</f>
        <v>50.978000000000002</v>
      </c>
      <c r="W238">
        <f>AVERAGE(W232:W236)</f>
        <v>50.978000000000002</v>
      </c>
    </row>
    <row r="239" spans="1:23" x14ac:dyDescent="0.75">
      <c r="A239" s="1">
        <v>19</v>
      </c>
      <c r="B239">
        <v>20</v>
      </c>
      <c r="C239">
        <v>0.85</v>
      </c>
      <c r="D239">
        <v>71.099999999999994</v>
      </c>
      <c r="E239">
        <v>52.53</v>
      </c>
      <c r="F239">
        <v>47.36</v>
      </c>
      <c r="G239">
        <v>0</v>
      </c>
      <c r="I239">
        <f t="shared" si="97"/>
        <v>10.193469587055327</v>
      </c>
      <c r="N239">
        <f t="shared" si="91"/>
        <v>56.99666666666667</v>
      </c>
      <c r="P239" s="6">
        <f>_xlfn.STDEV.P(P232:P237)</f>
        <v>9.1997594896099102</v>
      </c>
      <c r="Q239">
        <f>_xlfn.STDEV.P(Q232:Q236)</f>
        <v>3.7925486300258675</v>
      </c>
      <c r="R239" s="6">
        <f>_xlfn.STDEV.P(R232:R237)</f>
        <v>0.63220933242083599</v>
      </c>
      <c r="S239">
        <f>_xlfn.STDEV.P(S232:S236)</f>
        <v>1.3082607691129475</v>
      </c>
      <c r="T239" s="6">
        <f>_xlfn.STDEV.P(T232:T237)</f>
        <v>0.62538640855074445</v>
      </c>
      <c r="U239">
        <f>_xlfn.STDEV.P(U232:U236)</f>
        <v>0.58532944569703593</v>
      </c>
      <c r="V239" s="6">
        <f>_xlfn.STDEV.P(V232:V237)</f>
        <v>0.79912118396815734</v>
      </c>
      <c r="W239">
        <f>_xlfn.STDEV.P(W232:W236)</f>
        <v>1.4073214905549394</v>
      </c>
    </row>
    <row r="240" spans="1:23" x14ac:dyDescent="0.75">
      <c r="A240" s="1">
        <v>20</v>
      </c>
      <c r="B240">
        <v>50</v>
      </c>
      <c r="C240">
        <v>0</v>
      </c>
      <c r="D240">
        <v>68.040000000000006</v>
      </c>
      <c r="E240">
        <v>51.96</v>
      </c>
      <c r="F240">
        <v>51.86</v>
      </c>
      <c r="G240">
        <v>0</v>
      </c>
      <c r="I240">
        <f t="shared" si="97"/>
        <v>7.6038645145449548</v>
      </c>
      <c r="N240">
        <f t="shared" si="91"/>
        <v>57.286666666666669</v>
      </c>
      <c r="P240" s="6"/>
      <c r="R240" s="6"/>
      <c r="T240" s="6"/>
      <c r="V240" s="6"/>
    </row>
    <row r="241" spans="1:25" x14ac:dyDescent="0.75">
      <c r="A241" s="1">
        <v>21</v>
      </c>
      <c r="B241">
        <v>50</v>
      </c>
      <c r="C241">
        <v>0.2</v>
      </c>
      <c r="D241">
        <v>73.599999999999994</v>
      </c>
      <c r="E241">
        <v>52.05</v>
      </c>
      <c r="F241">
        <v>48.2</v>
      </c>
      <c r="G241">
        <v>0</v>
      </c>
      <c r="I241">
        <f t="shared" si="97"/>
        <v>11.177283510167687</v>
      </c>
      <c r="N241">
        <f t="shared" si="91"/>
        <v>57.949999999999996</v>
      </c>
      <c r="P241" s="6" cm="1">
        <f t="array" ref="P241">INDEX(LINEST(P232:P237), 1)</f>
        <v>2.600800000000004</v>
      </c>
      <c r="Q241" s="6" cm="1">
        <f t="array" ref="Q241">INDEX(LINEST(Q232:Q236), 1)</f>
        <v>1.6751666666666662</v>
      </c>
      <c r="R241" s="6" cm="1">
        <f t="array" ref="R241">INDEX(LINEST(R232:R236), 1)</f>
        <v>0.41339999999999999</v>
      </c>
      <c r="S241" s="6" cm="1">
        <f t="array" ref="S241">INDEX(LINEST(S232:S236), 1)</f>
        <v>0.46419999999999817</v>
      </c>
      <c r="T241" s="6" cm="1">
        <f t="array" ref="T241">INDEX(LINEST(T232:T236), 1)</f>
        <v>-0.31499999999999978</v>
      </c>
      <c r="U241" s="6" cm="1">
        <f t="array" ref="U241">INDEX(LINEST(U232:U236), 1)</f>
        <v>-0.39899999999999952</v>
      </c>
      <c r="V241" s="6" cm="1">
        <f t="array" ref="V241">INDEX(LINEST(V232:V234), 1)</f>
        <v>-0.57799999999999951</v>
      </c>
      <c r="W241" s="6" cm="1">
        <f t="array" ref="W241">INDEX(LINEST(W232:W236), 1)</f>
        <v>0.19033333333333216</v>
      </c>
      <c r="Y241" t="s">
        <v>37</v>
      </c>
    </row>
    <row r="242" spans="1:25" x14ac:dyDescent="0.75">
      <c r="A242" s="1">
        <v>22</v>
      </c>
      <c r="B242">
        <v>50</v>
      </c>
      <c r="C242">
        <v>0.45</v>
      </c>
      <c r="D242">
        <v>76.03</v>
      </c>
      <c r="E242">
        <v>50.76</v>
      </c>
      <c r="F242">
        <v>52.31</v>
      </c>
      <c r="G242">
        <v>0</v>
      </c>
      <c r="I242">
        <f t="shared" si="97"/>
        <v>11.564379216657823</v>
      </c>
      <c r="K242" cm="1">
        <f t="array" ref="K242">INDEX(LINEST(K232:K237),1)</f>
        <v>1.5559142857142862</v>
      </c>
      <c r="L242" cm="1">
        <f t="array" ref="L242">INDEX(LINEST(L232:L236),1)</f>
        <v>0.57621052631578973</v>
      </c>
      <c r="N242">
        <f t="shared" si="91"/>
        <v>59.699999999999996</v>
      </c>
    </row>
    <row r="243" spans="1:25" x14ac:dyDescent="0.75">
      <c r="A243" s="1">
        <v>23</v>
      </c>
      <c r="B243">
        <v>50</v>
      </c>
      <c r="C243">
        <v>0.65</v>
      </c>
      <c r="D243">
        <v>73.27</v>
      </c>
      <c r="E243">
        <v>50.95</v>
      </c>
      <c r="F243">
        <v>47.7</v>
      </c>
      <c r="G243">
        <v>0</v>
      </c>
      <c r="I243">
        <f t="shared" si="97"/>
        <v>11.365492607987633</v>
      </c>
      <c r="N243">
        <f t="shared" si="91"/>
        <v>57.306666666666672</v>
      </c>
    </row>
    <row r="244" spans="1:25" x14ac:dyDescent="0.75">
      <c r="A244" s="1">
        <v>24</v>
      </c>
      <c r="B244">
        <v>50</v>
      </c>
      <c r="C244">
        <v>0.85</v>
      </c>
      <c r="D244">
        <v>74.95</v>
      </c>
      <c r="E244">
        <v>53.46</v>
      </c>
      <c r="F244">
        <v>48.27</v>
      </c>
      <c r="G244">
        <v>0</v>
      </c>
      <c r="I244">
        <f t="shared" si="97"/>
        <v>11.549788838858584</v>
      </c>
      <c r="N244">
        <f t="shared" si="91"/>
        <v>58.893333333333338</v>
      </c>
    </row>
    <row r="245" spans="1:25" x14ac:dyDescent="0.75">
      <c r="A245" s="1">
        <v>25</v>
      </c>
      <c r="B245">
        <v>100</v>
      </c>
      <c r="C245">
        <v>0</v>
      </c>
      <c r="D245">
        <v>68.680000000000007</v>
      </c>
      <c r="E245">
        <v>0</v>
      </c>
      <c r="F245">
        <v>0</v>
      </c>
      <c r="G245">
        <v>0</v>
      </c>
      <c r="I245">
        <f>_xlfn.STDEV.P(D245:D245)</f>
        <v>0</v>
      </c>
      <c r="N245">
        <f t="shared" si="91"/>
        <v>68.680000000000007</v>
      </c>
    </row>
    <row r="246" spans="1:25" x14ac:dyDescent="0.75">
      <c r="A246" s="1">
        <v>26</v>
      </c>
      <c r="B246">
        <v>100</v>
      </c>
      <c r="C246">
        <v>0.2</v>
      </c>
      <c r="D246">
        <v>71.430000000000007</v>
      </c>
      <c r="E246">
        <v>0</v>
      </c>
      <c r="F246">
        <v>0</v>
      </c>
      <c r="G246">
        <v>0</v>
      </c>
      <c r="I246">
        <f t="shared" ref="I246:I249" si="98">_xlfn.STDEV.P(D246:D246)</f>
        <v>0</v>
      </c>
      <c r="N246">
        <f t="shared" si="91"/>
        <v>71.430000000000007</v>
      </c>
    </row>
    <row r="247" spans="1:25" x14ac:dyDescent="0.75">
      <c r="A247" s="1">
        <v>27</v>
      </c>
      <c r="B247">
        <v>100</v>
      </c>
      <c r="C247">
        <v>0.45</v>
      </c>
      <c r="D247">
        <v>73.88</v>
      </c>
      <c r="E247">
        <v>0</v>
      </c>
      <c r="F247">
        <v>0</v>
      </c>
      <c r="G247">
        <v>0</v>
      </c>
      <c r="I247">
        <f t="shared" si="98"/>
        <v>0</v>
      </c>
      <c r="N247">
        <f t="shared" si="91"/>
        <v>73.88</v>
      </c>
    </row>
    <row r="248" spans="1:25" x14ac:dyDescent="0.75">
      <c r="A248" s="1">
        <v>28</v>
      </c>
      <c r="B248">
        <v>100</v>
      </c>
      <c r="C248">
        <v>0.65</v>
      </c>
      <c r="D248">
        <v>73.040000000000006</v>
      </c>
      <c r="E248">
        <v>0</v>
      </c>
      <c r="F248">
        <v>0</v>
      </c>
      <c r="G248">
        <v>0</v>
      </c>
      <c r="I248">
        <f t="shared" si="98"/>
        <v>0</v>
      </c>
      <c r="N248">
        <f t="shared" si="91"/>
        <v>73.040000000000006</v>
      </c>
    </row>
    <row r="249" spans="1:25" x14ac:dyDescent="0.75">
      <c r="A249" s="1">
        <v>29</v>
      </c>
      <c r="B249">
        <v>100</v>
      </c>
      <c r="C249">
        <v>0.85</v>
      </c>
      <c r="D249">
        <v>75.760000000000005</v>
      </c>
      <c r="E249">
        <v>0</v>
      </c>
      <c r="F249">
        <v>0</v>
      </c>
      <c r="G249">
        <v>0</v>
      </c>
      <c r="I249">
        <f t="shared" si="98"/>
        <v>0</v>
      </c>
      <c r="N249">
        <f t="shared" si="91"/>
        <v>75.760000000000005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249"/>
  <sheetViews>
    <sheetView workbookViewId="0">
      <selection activeCell="D22" sqref="A1:XFD1048576"/>
    </sheetView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100</v>
      </c>
      <c r="F4">
        <v>4.3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100</v>
      </c>
      <c r="F5">
        <v>12.8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100</v>
      </c>
      <c r="F6">
        <v>6.4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100</v>
      </c>
      <c r="F7">
        <v>6.5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100</v>
      </c>
      <c r="F8">
        <v>5.9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24.3</v>
      </c>
      <c r="E9">
        <v>40</v>
      </c>
      <c r="F9">
        <v>2.1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23.8</v>
      </c>
      <c r="E10">
        <v>70.7</v>
      </c>
      <c r="F10">
        <v>3.9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36.6</v>
      </c>
      <c r="E11">
        <v>79.400000000000006</v>
      </c>
      <c r="F11">
        <v>1.1000000000000001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40.4</v>
      </c>
      <c r="E12">
        <v>81.2</v>
      </c>
      <c r="F12">
        <v>1.8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42.4</v>
      </c>
      <c r="E13">
        <v>83</v>
      </c>
      <c r="F13">
        <v>2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12.8</v>
      </c>
      <c r="E14">
        <v>5.3</v>
      </c>
      <c r="F14">
        <v>0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10</v>
      </c>
      <c r="E15">
        <v>20.6</v>
      </c>
      <c r="F15">
        <v>0.7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18.7</v>
      </c>
      <c r="E16">
        <v>23.3</v>
      </c>
      <c r="F16">
        <v>0.1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22.6</v>
      </c>
      <c r="E17">
        <v>25.6</v>
      </c>
      <c r="F17">
        <v>0.1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25.5</v>
      </c>
      <c r="E18">
        <v>25.8</v>
      </c>
      <c r="F18">
        <v>0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4.2</v>
      </c>
      <c r="E19">
        <v>1.3</v>
      </c>
      <c r="F19">
        <v>0.1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6.2</v>
      </c>
      <c r="E20">
        <v>7.5</v>
      </c>
      <c r="F20">
        <v>0.7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4.9000000000000004</v>
      </c>
      <c r="E21">
        <v>3.4</v>
      </c>
      <c r="F21">
        <v>0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5.5</v>
      </c>
      <c r="E22">
        <v>2.6</v>
      </c>
      <c r="F22">
        <v>0.1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4.9000000000000004</v>
      </c>
      <c r="E23">
        <v>3.4</v>
      </c>
      <c r="F23">
        <v>0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1.3</v>
      </c>
      <c r="E24">
        <v>0.2</v>
      </c>
      <c r="F24">
        <v>0</v>
      </c>
      <c r="G24">
        <v>0</v>
      </c>
    </row>
    <row r="25" spans="1:7" x14ac:dyDescent="0.75">
      <c r="A25" s="1">
        <v>21</v>
      </c>
      <c r="B25">
        <v>50</v>
      </c>
      <c r="C25">
        <v>0.2</v>
      </c>
      <c r="D25">
        <v>9.1999999999999993</v>
      </c>
      <c r="E25">
        <v>0.1</v>
      </c>
      <c r="F25">
        <v>0</v>
      </c>
      <c r="G25">
        <v>0</v>
      </c>
    </row>
    <row r="26" spans="1:7" x14ac:dyDescent="0.75">
      <c r="A26" s="1">
        <v>22</v>
      </c>
      <c r="B26">
        <v>50</v>
      </c>
      <c r="C26">
        <v>0.45</v>
      </c>
      <c r="D26">
        <v>9.5</v>
      </c>
      <c r="E26">
        <v>0</v>
      </c>
      <c r="F26">
        <v>0</v>
      </c>
      <c r="G26">
        <v>0</v>
      </c>
    </row>
    <row r="27" spans="1:7" x14ac:dyDescent="0.75">
      <c r="A27" s="1">
        <v>23</v>
      </c>
      <c r="B27">
        <v>50</v>
      </c>
      <c r="C27">
        <v>0.65</v>
      </c>
      <c r="D27">
        <v>10.4</v>
      </c>
      <c r="E27">
        <v>0.1</v>
      </c>
      <c r="F27">
        <v>0</v>
      </c>
      <c r="G27">
        <v>0</v>
      </c>
    </row>
    <row r="28" spans="1:7" x14ac:dyDescent="0.75">
      <c r="A28" s="1">
        <v>24</v>
      </c>
      <c r="B28">
        <v>50</v>
      </c>
      <c r="C28">
        <v>0.85</v>
      </c>
      <c r="D28">
        <v>9.8000000000000007</v>
      </c>
      <c r="E28">
        <v>0.1</v>
      </c>
      <c r="F28">
        <v>0.1</v>
      </c>
      <c r="G28">
        <v>0</v>
      </c>
    </row>
    <row r="29" spans="1:7" x14ac:dyDescent="0.75">
      <c r="A29" s="1">
        <v>25</v>
      </c>
      <c r="B29">
        <v>100</v>
      </c>
      <c r="C29">
        <v>0</v>
      </c>
      <c r="D29">
        <v>1</v>
      </c>
      <c r="E29">
        <v>0</v>
      </c>
      <c r="F29">
        <v>0</v>
      </c>
      <c r="G29">
        <v>0</v>
      </c>
    </row>
    <row r="30" spans="1:7" x14ac:dyDescent="0.75">
      <c r="A30" s="1">
        <v>26</v>
      </c>
      <c r="B30">
        <v>100</v>
      </c>
      <c r="C30">
        <v>0.2</v>
      </c>
      <c r="D30">
        <v>13.1</v>
      </c>
      <c r="E30">
        <v>0</v>
      </c>
      <c r="F30">
        <v>0.2</v>
      </c>
      <c r="G30">
        <v>0</v>
      </c>
    </row>
    <row r="31" spans="1:7" x14ac:dyDescent="0.75">
      <c r="A31" s="1">
        <v>27</v>
      </c>
      <c r="B31">
        <v>100</v>
      </c>
      <c r="C31">
        <v>0.45</v>
      </c>
      <c r="D31">
        <v>17.7</v>
      </c>
      <c r="E31">
        <v>0</v>
      </c>
      <c r="F31">
        <v>0</v>
      </c>
      <c r="G31">
        <v>0</v>
      </c>
    </row>
    <row r="32" spans="1:7" x14ac:dyDescent="0.75">
      <c r="A32" s="1">
        <v>28</v>
      </c>
      <c r="B32">
        <v>100</v>
      </c>
      <c r="C32">
        <v>0.65</v>
      </c>
      <c r="D32">
        <v>18</v>
      </c>
      <c r="E32">
        <v>0.1</v>
      </c>
      <c r="F32">
        <v>0</v>
      </c>
      <c r="G32">
        <v>0</v>
      </c>
    </row>
    <row r="33" spans="1:7" x14ac:dyDescent="0.75">
      <c r="A33" s="1">
        <v>29</v>
      </c>
      <c r="B33">
        <v>100</v>
      </c>
      <c r="C33">
        <v>0.85</v>
      </c>
      <c r="D33">
        <v>19</v>
      </c>
      <c r="E33">
        <v>0.2</v>
      </c>
      <c r="F33">
        <v>0</v>
      </c>
      <c r="G33">
        <v>0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4.8</v>
      </c>
      <c r="E40">
        <v>0</v>
      </c>
      <c r="F40">
        <v>0.4</v>
      </c>
      <c r="G40">
        <v>99</v>
      </c>
    </row>
    <row r="41" spans="1:7" x14ac:dyDescent="0.75">
      <c r="A41" s="1">
        <v>1</v>
      </c>
      <c r="B41">
        <v>0</v>
      </c>
      <c r="C41">
        <v>0.2</v>
      </c>
      <c r="D41">
        <v>4.2</v>
      </c>
      <c r="E41">
        <v>0</v>
      </c>
      <c r="F41">
        <v>2.8</v>
      </c>
      <c r="G41">
        <v>99.2</v>
      </c>
    </row>
    <row r="42" spans="1:7" x14ac:dyDescent="0.75">
      <c r="A42" s="1">
        <v>2</v>
      </c>
      <c r="B42">
        <v>0</v>
      </c>
      <c r="C42">
        <v>0.45</v>
      </c>
      <c r="D42">
        <v>4.8</v>
      </c>
      <c r="E42">
        <v>0</v>
      </c>
      <c r="F42">
        <v>2.8</v>
      </c>
      <c r="G42">
        <v>98.8</v>
      </c>
    </row>
    <row r="43" spans="1:7" x14ac:dyDescent="0.75">
      <c r="A43" s="1">
        <v>3</v>
      </c>
      <c r="B43">
        <v>0</v>
      </c>
      <c r="C43">
        <v>0.65</v>
      </c>
      <c r="D43">
        <v>6.4</v>
      </c>
      <c r="E43">
        <v>0.2</v>
      </c>
      <c r="F43">
        <v>3.6</v>
      </c>
      <c r="G43">
        <v>98.8</v>
      </c>
    </row>
    <row r="44" spans="1:7" x14ac:dyDescent="0.75">
      <c r="A44" s="1">
        <v>4</v>
      </c>
      <c r="B44">
        <v>0</v>
      </c>
      <c r="C44">
        <v>0.85</v>
      </c>
      <c r="D44">
        <v>5.9</v>
      </c>
      <c r="E44">
        <v>0.2</v>
      </c>
      <c r="F44">
        <v>3.9</v>
      </c>
      <c r="G44">
        <v>98.4</v>
      </c>
    </row>
    <row r="45" spans="1:7" x14ac:dyDescent="0.75">
      <c r="A45" s="1">
        <v>5</v>
      </c>
      <c r="B45">
        <v>5</v>
      </c>
      <c r="C45">
        <v>0</v>
      </c>
      <c r="D45">
        <v>0.4</v>
      </c>
      <c r="E45">
        <v>0</v>
      </c>
      <c r="F45">
        <v>0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0.2</v>
      </c>
      <c r="E46">
        <v>0</v>
      </c>
      <c r="F46">
        <v>0.3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0.6</v>
      </c>
      <c r="E47">
        <v>0</v>
      </c>
      <c r="F47">
        <v>0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0.2</v>
      </c>
      <c r="E48">
        <v>0</v>
      </c>
      <c r="F48">
        <v>0.1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0.4</v>
      </c>
      <c r="E49">
        <v>0</v>
      </c>
      <c r="F49">
        <v>0.3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0.5</v>
      </c>
      <c r="E50">
        <v>0</v>
      </c>
      <c r="F50">
        <v>0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0.1</v>
      </c>
      <c r="E51">
        <v>0</v>
      </c>
      <c r="F51">
        <v>0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0.1</v>
      </c>
      <c r="E52">
        <v>0</v>
      </c>
      <c r="F52">
        <v>0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0.1</v>
      </c>
      <c r="E53">
        <v>0</v>
      </c>
      <c r="F53">
        <v>0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0.4</v>
      </c>
      <c r="E54">
        <v>0</v>
      </c>
      <c r="F54">
        <v>0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0.2</v>
      </c>
      <c r="E55">
        <v>0</v>
      </c>
      <c r="F55">
        <v>0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0.1</v>
      </c>
      <c r="E56">
        <v>0</v>
      </c>
      <c r="F56">
        <v>0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0.1</v>
      </c>
      <c r="E57">
        <v>0</v>
      </c>
      <c r="F57">
        <v>0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0.1</v>
      </c>
      <c r="E58">
        <v>0</v>
      </c>
      <c r="F58">
        <v>0.1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0.1</v>
      </c>
      <c r="E59">
        <v>0</v>
      </c>
      <c r="F59">
        <v>0.1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0.1</v>
      </c>
      <c r="E61">
        <v>0</v>
      </c>
      <c r="F61">
        <v>0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0.1</v>
      </c>
      <c r="E62">
        <v>0</v>
      </c>
      <c r="F62">
        <v>0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0.1</v>
      </c>
      <c r="E63">
        <v>0</v>
      </c>
      <c r="F63">
        <v>0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0.2</v>
      </c>
      <c r="E64">
        <v>0</v>
      </c>
      <c r="F64">
        <v>0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75">
      <c r="A66" s="1">
        <v>26</v>
      </c>
      <c r="B66">
        <v>100</v>
      </c>
      <c r="C66">
        <v>0.2</v>
      </c>
      <c r="D66">
        <v>0.1</v>
      </c>
      <c r="E66">
        <v>0</v>
      </c>
      <c r="F66">
        <v>0</v>
      </c>
      <c r="G66">
        <v>0</v>
      </c>
    </row>
    <row r="67" spans="1:7" x14ac:dyDescent="0.75">
      <c r="A67" s="1">
        <v>27</v>
      </c>
      <c r="B67">
        <v>100</v>
      </c>
      <c r="C67">
        <v>0.45</v>
      </c>
      <c r="D67">
        <v>0.1</v>
      </c>
      <c r="E67">
        <v>0</v>
      </c>
      <c r="F67">
        <v>0</v>
      </c>
      <c r="G67">
        <v>0</v>
      </c>
    </row>
    <row r="68" spans="1:7" x14ac:dyDescent="0.7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7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0.4</v>
      </c>
      <c r="E76">
        <v>0</v>
      </c>
      <c r="F76">
        <v>4.0999999999999996</v>
      </c>
      <c r="G76">
        <v>96.6</v>
      </c>
    </row>
    <row r="77" spans="1:7" x14ac:dyDescent="0.75">
      <c r="A77" s="1">
        <v>1</v>
      </c>
      <c r="B77">
        <v>0</v>
      </c>
      <c r="C77">
        <v>0.2</v>
      </c>
      <c r="D77">
        <v>0.7</v>
      </c>
      <c r="E77">
        <v>0</v>
      </c>
      <c r="F77">
        <v>5.9</v>
      </c>
      <c r="G77">
        <v>98.4</v>
      </c>
    </row>
    <row r="78" spans="1:7" x14ac:dyDescent="0.75">
      <c r="A78" s="1">
        <v>2</v>
      </c>
      <c r="B78">
        <v>0</v>
      </c>
      <c r="C78">
        <v>0.45</v>
      </c>
      <c r="D78">
        <v>0.1</v>
      </c>
      <c r="E78">
        <v>0</v>
      </c>
      <c r="F78">
        <v>6.6</v>
      </c>
      <c r="G78">
        <v>99</v>
      </c>
    </row>
    <row r="79" spans="1:7" x14ac:dyDescent="0.75">
      <c r="A79" s="1">
        <v>3</v>
      </c>
      <c r="B79">
        <v>0</v>
      </c>
      <c r="C79">
        <v>0.65</v>
      </c>
      <c r="D79">
        <v>0.1</v>
      </c>
      <c r="E79">
        <v>0</v>
      </c>
      <c r="F79">
        <v>6.6</v>
      </c>
      <c r="G79">
        <v>99.4</v>
      </c>
    </row>
    <row r="80" spans="1:7" x14ac:dyDescent="0.75">
      <c r="A80" s="1">
        <v>4</v>
      </c>
      <c r="B80">
        <v>0</v>
      </c>
      <c r="C80">
        <v>0.85</v>
      </c>
      <c r="D80">
        <v>0</v>
      </c>
      <c r="E80">
        <v>0</v>
      </c>
      <c r="F80">
        <v>6.2</v>
      </c>
      <c r="G80">
        <v>99.7</v>
      </c>
    </row>
    <row r="81" spans="1:7" x14ac:dyDescent="0.75">
      <c r="A81" s="1">
        <v>5</v>
      </c>
      <c r="B81">
        <v>5</v>
      </c>
      <c r="C81">
        <v>0</v>
      </c>
      <c r="D81">
        <v>0.4</v>
      </c>
      <c r="E81">
        <v>0</v>
      </c>
      <c r="F81">
        <v>0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0.2</v>
      </c>
      <c r="E82">
        <v>0</v>
      </c>
      <c r="F82">
        <v>0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0.2</v>
      </c>
      <c r="E83">
        <v>0</v>
      </c>
      <c r="F83">
        <v>0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0.1</v>
      </c>
      <c r="E84">
        <v>0</v>
      </c>
      <c r="F84">
        <v>0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0.2</v>
      </c>
      <c r="E85">
        <v>0</v>
      </c>
      <c r="F85">
        <v>0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0</v>
      </c>
      <c r="E86">
        <v>0</v>
      </c>
      <c r="F86">
        <v>0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</v>
      </c>
      <c r="E87">
        <v>0</v>
      </c>
      <c r="F87">
        <v>0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</v>
      </c>
      <c r="E89">
        <v>0</v>
      </c>
      <c r="F89">
        <v>0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0.1</v>
      </c>
      <c r="E90">
        <v>0</v>
      </c>
      <c r="F90">
        <v>0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0.1</v>
      </c>
      <c r="E93">
        <v>0</v>
      </c>
      <c r="F93">
        <v>0.1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0.1</v>
      </c>
      <c r="E94">
        <v>0</v>
      </c>
      <c r="F94">
        <v>0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0.2</v>
      </c>
      <c r="E95">
        <v>0</v>
      </c>
      <c r="F95">
        <v>0.1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0.1</v>
      </c>
      <c r="E97">
        <v>0</v>
      </c>
      <c r="F97">
        <v>0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0.3</v>
      </c>
      <c r="E99">
        <v>0</v>
      </c>
      <c r="F99">
        <v>0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99.9</v>
      </c>
      <c r="F112">
        <v>100</v>
      </c>
      <c r="G112">
        <v>86.2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79.400000000000006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84.6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88.1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88.3</v>
      </c>
    </row>
    <row r="117" spans="1:7" x14ac:dyDescent="0.75">
      <c r="A117" s="1">
        <v>5</v>
      </c>
      <c r="B117">
        <v>5</v>
      </c>
      <c r="C117">
        <v>0</v>
      </c>
      <c r="D117">
        <v>31.4</v>
      </c>
      <c r="E117">
        <v>1.9</v>
      </c>
      <c r="F117">
        <v>0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22.4</v>
      </c>
      <c r="E118">
        <v>6.4</v>
      </c>
      <c r="F118">
        <v>1.2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44.3</v>
      </c>
      <c r="E119">
        <v>5.3</v>
      </c>
      <c r="F119">
        <v>0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50.5</v>
      </c>
      <c r="E120">
        <v>4</v>
      </c>
      <c r="F120">
        <v>0.2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53</v>
      </c>
      <c r="E121">
        <v>5.0999999999999996</v>
      </c>
      <c r="F121">
        <v>0.1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13.9</v>
      </c>
      <c r="E122">
        <v>0.7</v>
      </c>
      <c r="F122">
        <v>0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9.6999999999999993</v>
      </c>
      <c r="E123">
        <v>1.2</v>
      </c>
      <c r="F123">
        <v>0.2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17.2</v>
      </c>
      <c r="E124">
        <v>0</v>
      </c>
      <c r="F124">
        <v>0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21.5</v>
      </c>
      <c r="E125">
        <v>0.2</v>
      </c>
      <c r="F125">
        <v>0.1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20.2</v>
      </c>
      <c r="E126">
        <v>0.1</v>
      </c>
      <c r="F126">
        <v>0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4.5</v>
      </c>
      <c r="E127">
        <v>0.1</v>
      </c>
      <c r="F127">
        <v>0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4.0999999999999996</v>
      </c>
      <c r="E128">
        <v>0.3</v>
      </c>
      <c r="F128">
        <v>0.8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2.8</v>
      </c>
      <c r="E129">
        <v>0</v>
      </c>
      <c r="F129">
        <v>0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3.2</v>
      </c>
      <c r="E130">
        <v>0</v>
      </c>
      <c r="F130">
        <v>0.3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4.5999999999999996</v>
      </c>
      <c r="E131">
        <v>0.1</v>
      </c>
      <c r="F131">
        <v>0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3.2</v>
      </c>
      <c r="E132">
        <v>0</v>
      </c>
      <c r="F132">
        <v>0</v>
      </c>
      <c r="G132">
        <v>0</v>
      </c>
    </row>
    <row r="133" spans="1:7" x14ac:dyDescent="0.75">
      <c r="A133" s="1">
        <v>21</v>
      </c>
      <c r="B133">
        <v>50</v>
      </c>
      <c r="C133">
        <v>0.2</v>
      </c>
      <c r="D133">
        <v>6.4</v>
      </c>
      <c r="E133">
        <v>0.1</v>
      </c>
      <c r="F133">
        <v>0</v>
      </c>
      <c r="G133">
        <v>0</v>
      </c>
    </row>
    <row r="134" spans="1:7" x14ac:dyDescent="0.75">
      <c r="A134" s="1">
        <v>22</v>
      </c>
      <c r="B134">
        <v>50</v>
      </c>
      <c r="C134">
        <v>0.45</v>
      </c>
      <c r="D134">
        <v>4.5</v>
      </c>
      <c r="E134">
        <v>0</v>
      </c>
      <c r="F134">
        <v>0</v>
      </c>
      <c r="G134">
        <v>0</v>
      </c>
    </row>
    <row r="135" spans="1:7" x14ac:dyDescent="0.75">
      <c r="A135" s="1">
        <v>23</v>
      </c>
      <c r="B135">
        <v>50</v>
      </c>
      <c r="C135">
        <v>0.65</v>
      </c>
      <c r="D135">
        <v>4.5</v>
      </c>
      <c r="E135">
        <v>0</v>
      </c>
      <c r="F135">
        <v>0</v>
      </c>
      <c r="G135">
        <v>0</v>
      </c>
    </row>
    <row r="136" spans="1:7" x14ac:dyDescent="0.75">
      <c r="A136" s="1">
        <v>24</v>
      </c>
      <c r="B136">
        <v>50</v>
      </c>
      <c r="C136">
        <v>0.85</v>
      </c>
      <c r="D136">
        <v>7.2</v>
      </c>
      <c r="E136">
        <v>0</v>
      </c>
      <c r="F136">
        <v>0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2.2999999999999998</v>
      </c>
      <c r="E137">
        <v>0</v>
      </c>
      <c r="F137">
        <v>0</v>
      </c>
      <c r="G137">
        <v>0</v>
      </c>
    </row>
    <row r="138" spans="1:7" x14ac:dyDescent="0.75">
      <c r="A138" s="1">
        <v>26</v>
      </c>
      <c r="B138">
        <v>100</v>
      </c>
      <c r="C138">
        <v>0.2</v>
      </c>
      <c r="D138">
        <v>17.399999999999999</v>
      </c>
      <c r="E138">
        <v>0</v>
      </c>
      <c r="F138">
        <v>0.3</v>
      </c>
      <c r="G138">
        <v>0</v>
      </c>
    </row>
    <row r="139" spans="1:7" x14ac:dyDescent="0.75">
      <c r="A139" s="1">
        <v>27</v>
      </c>
      <c r="B139">
        <v>100</v>
      </c>
      <c r="C139">
        <v>0.45</v>
      </c>
      <c r="D139">
        <v>18.7</v>
      </c>
      <c r="E139">
        <v>0</v>
      </c>
      <c r="F139">
        <v>0</v>
      </c>
      <c r="G139">
        <v>0</v>
      </c>
    </row>
    <row r="140" spans="1:7" x14ac:dyDescent="0.75">
      <c r="A140" s="1">
        <v>28</v>
      </c>
      <c r="B140">
        <v>100</v>
      </c>
      <c r="C140">
        <v>0.65</v>
      </c>
      <c r="D140">
        <v>18.3</v>
      </c>
      <c r="E140">
        <v>0</v>
      </c>
      <c r="F140">
        <v>0.1</v>
      </c>
      <c r="G140">
        <v>0</v>
      </c>
    </row>
    <row r="141" spans="1:7" x14ac:dyDescent="0.75">
      <c r="A141" s="1">
        <v>29</v>
      </c>
      <c r="B141">
        <v>100</v>
      </c>
      <c r="C141">
        <v>0.85</v>
      </c>
      <c r="D141">
        <v>22.2</v>
      </c>
      <c r="E141">
        <v>0</v>
      </c>
      <c r="F141">
        <v>0</v>
      </c>
      <c r="G141">
        <v>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2.6</v>
      </c>
      <c r="E148">
        <v>2.5</v>
      </c>
      <c r="F148">
        <v>0.1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0</v>
      </c>
      <c r="E149">
        <v>9.6999999999999993</v>
      </c>
      <c r="F149">
        <v>0.4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0.3</v>
      </c>
      <c r="E150">
        <v>11.7</v>
      </c>
      <c r="F150">
        <v>0.7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0</v>
      </c>
      <c r="E151">
        <v>10.3</v>
      </c>
      <c r="F151">
        <v>0.8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0.2</v>
      </c>
      <c r="E152">
        <v>10.5</v>
      </c>
      <c r="F152">
        <v>0.9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0</v>
      </c>
      <c r="E153">
        <v>0</v>
      </c>
      <c r="F153">
        <v>0.3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0.1</v>
      </c>
      <c r="E154">
        <v>0</v>
      </c>
      <c r="F154">
        <v>0.1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0.1</v>
      </c>
      <c r="E155">
        <v>0</v>
      </c>
      <c r="F155">
        <v>0.1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0</v>
      </c>
      <c r="E156">
        <v>0</v>
      </c>
      <c r="F156">
        <v>0.1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0</v>
      </c>
      <c r="E157">
        <v>0</v>
      </c>
      <c r="F157">
        <v>0.5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0.1</v>
      </c>
      <c r="E159">
        <v>0</v>
      </c>
      <c r="F159">
        <v>0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0.3</v>
      </c>
      <c r="E160">
        <v>0</v>
      </c>
      <c r="F160">
        <v>0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0.2</v>
      </c>
      <c r="E161">
        <v>0</v>
      </c>
      <c r="F161">
        <v>0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0.1</v>
      </c>
      <c r="E162">
        <v>0</v>
      </c>
      <c r="F162">
        <v>0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0.1</v>
      </c>
      <c r="E164">
        <v>0</v>
      </c>
      <c r="F164">
        <v>0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0.2</v>
      </c>
      <c r="E165">
        <v>0</v>
      </c>
      <c r="F165">
        <v>0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0.1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0.1</v>
      </c>
      <c r="E167">
        <v>0</v>
      </c>
      <c r="F167">
        <v>0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0.3</v>
      </c>
      <c r="E169">
        <v>0</v>
      </c>
      <c r="F169">
        <v>0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0.3</v>
      </c>
      <c r="E171">
        <v>0</v>
      </c>
      <c r="F171">
        <v>0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0.1</v>
      </c>
      <c r="E172">
        <v>0</v>
      </c>
      <c r="F172">
        <v>0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0.3</v>
      </c>
      <c r="E173">
        <v>0</v>
      </c>
      <c r="F173">
        <v>0</v>
      </c>
      <c r="G173">
        <v>0</v>
      </c>
    </row>
    <row r="174" spans="1:7" x14ac:dyDescent="0.7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7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75">
      <c r="A176" s="1">
        <v>28</v>
      </c>
      <c r="B176">
        <v>100</v>
      </c>
      <c r="C176">
        <v>0.65</v>
      </c>
      <c r="D176">
        <v>0.2</v>
      </c>
      <c r="E176">
        <v>0</v>
      </c>
      <c r="F176">
        <v>0</v>
      </c>
      <c r="G176">
        <v>0</v>
      </c>
    </row>
    <row r="177" spans="1:7" x14ac:dyDescent="0.75">
      <c r="A177" s="1">
        <v>29</v>
      </c>
      <c r="B177">
        <v>100</v>
      </c>
      <c r="C177">
        <v>0.85</v>
      </c>
      <c r="D177">
        <v>0.2</v>
      </c>
      <c r="E177">
        <v>0</v>
      </c>
      <c r="F177">
        <v>0</v>
      </c>
      <c r="G177">
        <v>0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5.6</v>
      </c>
      <c r="E184">
        <v>16.100000000000001</v>
      </c>
      <c r="F184">
        <v>1.4</v>
      </c>
      <c r="G184">
        <v>99.1</v>
      </c>
    </row>
    <row r="185" spans="1:7" x14ac:dyDescent="0.75">
      <c r="A185" s="1">
        <v>1</v>
      </c>
      <c r="B185">
        <v>0</v>
      </c>
      <c r="C185">
        <v>0.2</v>
      </c>
      <c r="D185">
        <v>6.2</v>
      </c>
      <c r="E185">
        <v>20.399999999999999</v>
      </c>
      <c r="F185">
        <v>1.7</v>
      </c>
      <c r="G185">
        <v>99</v>
      </c>
    </row>
    <row r="186" spans="1:7" x14ac:dyDescent="0.75">
      <c r="A186" s="1">
        <v>2</v>
      </c>
      <c r="B186">
        <v>0</v>
      </c>
      <c r="C186">
        <v>0.45</v>
      </c>
      <c r="D186">
        <v>8.1</v>
      </c>
      <c r="E186">
        <v>21.2</v>
      </c>
      <c r="F186">
        <v>1.4</v>
      </c>
      <c r="G186">
        <v>98.8</v>
      </c>
    </row>
    <row r="187" spans="1:7" x14ac:dyDescent="0.75">
      <c r="A187" s="1">
        <v>3</v>
      </c>
      <c r="B187">
        <v>0</v>
      </c>
      <c r="C187">
        <v>0.65</v>
      </c>
      <c r="D187">
        <v>9.8000000000000007</v>
      </c>
      <c r="E187">
        <v>24.5</v>
      </c>
      <c r="F187">
        <v>2</v>
      </c>
      <c r="G187">
        <v>98.9</v>
      </c>
    </row>
    <row r="188" spans="1:7" x14ac:dyDescent="0.75">
      <c r="A188" s="1">
        <v>4</v>
      </c>
      <c r="B188">
        <v>0</v>
      </c>
      <c r="C188">
        <v>0.85</v>
      </c>
      <c r="D188">
        <v>9.3000000000000007</v>
      </c>
      <c r="E188">
        <v>26.6</v>
      </c>
      <c r="F188">
        <v>1.1000000000000001</v>
      </c>
      <c r="G188">
        <v>98.3</v>
      </c>
    </row>
    <row r="189" spans="1:7" x14ac:dyDescent="0.75">
      <c r="A189" s="1">
        <v>5</v>
      </c>
      <c r="B189">
        <v>5</v>
      </c>
      <c r="C189">
        <v>0</v>
      </c>
      <c r="D189">
        <v>0.8</v>
      </c>
      <c r="E189">
        <v>0</v>
      </c>
      <c r="F189">
        <v>0</v>
      </c>
      <c r="G189">
        <v>0</v>
      </c>
    </row>
    <row r="190" spans="1:7" x14ac:dyDescent="0.75">
      <c r="A190" s="1">
        <v>6</v>
      </c>
      <c r="B190">
        <v>5</v>
      </c>
      <c r="C190">
        <v>0.2</v>
      </c>
      <c r="D190">
        <v>0.8</v>
      </c>
      <c r="E190">
        <v>0.4</v>
      </c>
      <c r="F190">
        <v>0</v>
      </c>
      <c r="G190">
        <v>0</v>
      </c>
    </row>
    <row r="191" spans="1:7" x14ac:dyDescent="0.75">
      <c r="A191" s="1">
        <v>7</v>
      </c>
      <c r="B191">
        <v>5</v>
      </c>
      <c r="C191">
        <v>0.45</v>
      </c>
      <c r="D191">
        <v>0.3</v>
      </c>
      <c r="E191">
        <v>0.9</v>
      </c>
      <c r="F191">
        <v>0</v>
      </c>
      <c r="G191">
        <v>0</v>
      </c>
    </row>
    <row r="192" spans="1:7" x14ac:dyDescent="0.75">
      <c r="A192" s="1">
        <v>8</v>
      </c>
      <c r="B192">
        <v>5</v>
      </c>
      <c r="C192">
        <v>0.65</v>
      </c>
      <c r="D192">
        <v>0</v>
      </c>
      <c r="E192">
        <v>1</v>
      </c>
      <c r="F192">
        <v>0.1</v>
      </c>
      <c r="G192">
        <v>0</v>
      </c>
    </row>
    <row r="193" spans="1:7" x14ac:dyDescent="0.75">
      <c r="A193" s="1">
        <v>9</v>
      </c>
      <c r="B193">
        <v>5</v>
      </c>
      <c r="C193">
        <v>0.85</v>
      </c>
      <c r="D193">
        <v>0.4</v>
      </c>
      <c r="E193">
        <v>0.9</v>
      </c>
      <c r="F193">
        <v>0</v>
      </c>
      <c r="G193">
        <v>0</v>
      </c>
    </row>
    <row r="194" spans="1:7" x14ac:dyDescent="0.75">
      <c r="A194" s="1">
        <v>10</v>
      </c>
      <c r="B194">
        <v>10</v>
      </c>
      <c r="C194">
        <v>0</v>
      </c>
      <c r="D194">
        <v>0.1</v>
      </c>
      <c r="E194">
        <v>0</v>
      </c>
      <c r="F194">
        <v>0</v>
      </c>
      <c r="G194">
        <v>0</v>
      </c>
    </row>
    <row r="195" spans="1:7" x14ac:dyDescent="0.75">
      <c r="A195" s="1">
        <v>11</v>
      </c>
      <c r="B195">
        <v>10</v>
      </c>
      <c r="C195">
        <v>0.2</v>
      </c>
      <c r="D195">
        <v>0</v>
      </c>
      <c r="E195">
        <v>0.1</v>
      </c>
      <c r="F195">
        <v>0</v>
      </c>
      <c r="G195">
        <v>0</v>
      </c>
    </row>
    <row r="196" spans="1:7" x14ac:dyDescent="0.75">
      <c r="A196" s="1">
        <v>12</v>
      </c>
      <c r="B196">
        <v>10</v>
      </c>
      <c r="C196">
        <v>0.45</v>
      </c>
      <c r="D196">
        <v>0.5</v>
      </c>
      <c r="E196">
        <v>0.4</v>
      </c>
      <c r="F196">
        <v>0</v>
      </c>
      <c r="G196">
        <v>0</v>
      </c>
    </row>
    <row r="197" spans="1:7" x14ac:dyDescent="0.75">
      <c r="A197" s="1">
        <v>13</v>
      </c>
      <c r="B197">
        <v>10</v>
      </c>
      <c r="C197">
        <v>0.65</v>
      </c>
      <c r="D197">
        <v>0</v>
      </c>
      <c r="E197">
        <v>0.2</v>
      </c>
      <c r="F197">
        <v>0.1</v>
      </c>
      <c r="G197">
        <v>0</v>
      </c>
    </row>
    <row r="198" spans="1:7" x14ac:dyDescent="0.75">
      <c r="A198" s="1">
        <v>14</v>
      </c>
      <c r="B198">
        <v>10</v>
      </c>
      <c r="C198">
        <v>0.85</v>
      </c>
      <c r="D198">
        <v>0.4</v>
      </c>
      <c r="E198">
        <v>0.9</v>
      </c>
      <c r="F198">
        <v>0</v>
      </c>
      <c r="G198">
        <v>0</v>
      </c>
    </row>
    <row r="199" spans="1:7" x14ac:dyDescent="0.75">
      <c r="A199" s="1">
        <v>15</v>
      </c>
      <c r="B199">
        <v>20</v>
      </c>
      <c r="C199">
        <v>0</v>
      </c>
      <c r="D199">
        <v>0.4</v>
      </c>
      <c r="E199">
        <v>0</v>
      </c>
      <c r="F199">
        <v>0</v>
      </c>
      <c r="G199">
        <v>0</v>
      </c>
    </row>
    <row r="200" spans="1:7" x14ac:dyDescent="0.75">
      <c r="A200" s="1">
        <v>16</v>
      </c>
      <c r="B200">
        <v>20</v>
      </c>
      <c r="C200">
        <v>0.2</v>
      </c>
      <c r="D200">
        <v>0.2</v>
      </c>
      <c r="E200">
        <v>0.2</v>
      </c>
      <c r="F200">
        <v>0</v>
      </c>
      <c r="G200">
        <v>0.1</v>
      </c>
    </row>
    <row r="201" spans="1:7" x14ac:dyDescent="0.75">
      <c r="A201" s="1">
        <v>17</v>
      </c>
      <c r="B201">
        <v>20</v>
      </c>
      <c r="C201">
        <v>0.45</v>
      </c>
      <c r="D201">
        <v>0</v>
      </c>
      <c r="E201">
        <v>0.4</v>
      </c>
      <c r="F201">
        <v>0</v>
      </c>
      <c r="G201">
        <v>0</v>
      </c>
    </row>
    <row r="202" spans="1:7" x14ac:dyDescent="0.75">
      <c r="A202" s="1">
        <v>18</v>
      </c>
      <c r="B202">
        <v>20</v>
      </c>
      <c r="C202">
        <v>0.65</v>
      </c>
      <c r="D202">
        <v>0.5</v>
      </c>
      <c r="E202">
        <v>0.2</v>
      </c>
      <c r="F202">
        <v>0</v>
      </c>
      <c r="G202">
        <v>0</v>
      </c>
    </row>
    <row r="203" spans="1:7" x14ac:dyDescent="0.75">
      <c r="A203" s="1">
        <v>19</v>
      </c>
      <c r="B203">
        <v>20</v>
      </c>
      <c r="C203">
        <v>0.85</v>
      </c>
      <c r="D203">
        <v>0.7</v>
      </c>
      <c r="E203">
        <v>0.7</v>
      </c>
      <c r="F203">
        <v>0.1</v>
      </c>
      <c r="G203">
        <v>0</v>
      </c>
    </row>
    <row r="204" spans="1:7" x14ac:dyDescent="0.75">
      <c r="A204" s="1">
        <v>20</v>
      </c>
      <c r="B204">
        <v>50</v>
      </c>
      <c r="C204">
        <v>0</v>
      </c>
      <c r="D204">
        <v>0.5</v>
      </c>
      <c r="E204">
        <v>0</v>
      </c>
      <c r="F204">
        <v>0</v>
      </c>
      <c r="G204">
        <v>100</v>
      </c>
    </row>
    <row r="205" spans="1:7" x14ac:dyDescent="0.75">
      <c r="A205" s="1">
        <v>21</v>
      </c>
      <c r="B205">
        <v>50</v>
      </c>
      <c r="C205">
        <v>0.2</v>
      </c>
      <c r="D205">
        <v>1.2</v>
      </c>
      <c r="E205">
        <v>0</v>
      </c>
      <c r="F205">
        <v>0</v>
      </c>
      <c r="G205">
        <v>100</v>
      </c>
    </row>
    <row r="206" spans="1:7" x14ac:dyDescent="0.75">
      <c r="A206" s="1">
        <v>22</v>
      </c>
      <c r="B206">
        <v>50</v>
      </c>
      <c r="C206">
        <v>0.45</v>
      </c>
      <c r="D206">
        <v>0.9</v>
      </c>
      <c r="E206">
        <v>0.1</v>
      </c>
      <c r="F206">
        <v>0</v>
      </c>
      <c r="G206">
        <v>100</v>
      </c>
    </row>
    <row r="207" spans="1:7" x14ac:dyDescent="0.75">
      <c r="A207" s="1">
        <v>23</v>
      </c>
      <c r="B207">
        <v>50</v>
      </c>
      <c r="C207">
        <v>0.65</v>
      </c>
      <c r="D207">
        <v>1.2</v>
      </c>
      <c r="E207">
        <v>0</v>
      </c>
      <c r="F207">
        <v>0</v>
      </c>
      <c r="G207">
        <v>100</v>
      </c>
    </row>
    <row r="208" spans="1:7" x14ac:dyDescent="0.75">
      <c r="A208" s="1">
        <v>24</v>
      </c>
      <c r="B208">
        <v>50</v>
      </c>
      <c r="C208">
        <v>0.85</v>
      </c>
      <c r="D208">
        <v>0.2</v>
      </c>
      <c r="E208">
        <v>0.1</v>
      </c>
      <c r="F208">
        <v>0</v>
      </c>
      <c r="G208">
        <v>100</v>
      </c>
    </row>
    <row r="209" spans="1:7" x14ac:dyDescent="0.75">
      <c r="A209" s="1">
        <v>25</v>
      </c>
      <c r="B209">
        <v>100</v>
      </c>
      <c r="C209">
        <v>0</v>
      </c>
      <c r="D209">
        <v>0.2</v>
      </c>
      <c r="E209">
        <v>0</v>
      </c>
      <c r="F209">
        <v>0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0.3</v>
      </c>
      <c r="E210">
        <v>0</v>
      </c>
      <c r="F210">
        <v>0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1.4</v>
      </c>
      <c r="E211">
        <v>0</v>
      </c>
      <c r="F211">
        <v>0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0.6</v>
      </c>
      <c r="E212">
        <v>0</v>
      </c>
      <c r="F212">
        <v>0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0.1</v>
      </c>
      <c r="E213">
        <v>0</v>
      </c>
      <c r="F213">
        <v>0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38.9</v>
      </c>
      <c r="E220">
        <v>7.3</v>
      </c>
      <c r="F220">
        <v>27.1</v>
      </c>
      <c r="G220">
        <v>14.1</v>
      </c>
    </row>
    <row r="221" spans="1:7" x14ac:dyDescent="0.75">
      <c r="A221" s="1">
        <v>1</v>
      </c>
      <c r="B221">
        <v>0</v>
      </c>
      <c r="C221">
        <v>0.2</v>
      </c>
      <c r="D221">
        <v>14.9</v>
      </c>
      <c r="E221">
        <v>9.4</v>
      </c>
      <c r="F221">
        <v>20.7</v>
      </c>
      <c r="G221">
        <v>9.5</v>
      </c>
    </row>
    <row r="222" spans="1:7" x14ac:dyDescent="0.75">
      <c r="A222" s="1">
        <v>2</v>
      </c>
      <c r="B222">
        <v>0</v>
      </c>
      <c r="C222">
        <v>0.45</v>
      </c>
      <c r="D222">
        <v>16.600000000000001</v>
      </c>
      <c r="E222">
        <v>4.8</v>
      </c>
      <c r="F222">
        <v>19.5</v>
      </c>
      <c r="G222">
        <v>8.5</v>
      </c>
    </row>
    <row r="223" spans="1:7" x14ac:dyDescent="0.75">
      <c r="A223" s="1">
        <v>3</v>
      </c>
      <c r="B223">
        <v>0</v>
      </c>
      <c r="C223">
        <v>0.65</v>
      </c>
      <c r="D223">
        <v>10.7</v>
      </c>
      <c r="E223">
        <v>4.8</v>
      </c>
      <c r="F223">
        <v>18.7</v>
      </c>
      <c r="G223">
        <v>10.1</v>
      </c>
    </row>
    <row r="224" spans="1:7" x14ac:dyDescent="0.75">
      <c r="A224" s="1">
        <v>4</v>
      </c>
      <c r="B224">
        <v>0</v>
      </c>
      <c r="C224">
        <v>0.85</v>
      </c>
      <c r="D224">
        <v>15.8</v>
      </c>
      <c r="E224">
        <v>3.8</v>
      </c>
      <c r="F224">
        <v>18</v>
      </c>
      <c r="G224">
        <v>8.5</v>
      </c>
    </row>
    <row r="225" spans="1:7" x14ac:dyDescent="0.75">
      <c r="A225" s="1">
        <v>5</v>
      </c>
      <c r="B225">
        <v>5</v>
      </c>
      <c r="C225">
        <v>0</v>
      </c>
      <c r="D225">
        <v>44.68</v>
      </c>
      <c r="E225">
        <v>1.7</v>
      </c>
      <c r="F225">
        <v>15.3</v>
      </c>
      <c r="G225">
        <v>0.3</v>
      </c>
    </row>
    <row r="226" spans="1:7" x14ac:dyDescent="0.75">
      <c r="A226" s="1">
        <v>6</v>
      </c>
      <c r="B226">
        <v>5</v>
      </c>
      <c r="C226">
        <v>0.2</v>
      </c>
      <c r="D226">
        <v>1.5</v>
      </c>
      <c r="E226">
        <v>2.7</v>
      </c>
      <c r="F226">
        <v>20.7</v>
      </c>
      <c r="G226">
        <v>2.2000000000000002</v>
      </c>
    </row>
    <row r="227" spans="1:7" x14ac:dyDescent="0.75">
      <c r="A227" s="1">
        <v>7</v>
      </c>
      <c r="B227">
        <v>5</v>
      </c>
      <c r="C227">
        <v>0.45</v>
      </c>
      <c r="D227">
        <v>0.7</v>
      </c>
      <c r="E227">
        <v>2.1</v>
      </c>
      <c r="F227">
        <v>24.6</v>
      </c>
      <c r="G227">
        <v>1.6</v>
      </c>
    </row>
    <row r="228" spans="1:7" x14ac:dyDescent="0.75">
      <c r="A228" s="1">
        <v>8</v>
      </c>
      <c r="B228">
        <v>5</v>
      </c>
      <c r="C228">
        <v>0.65</v>
      </c>
      <c r="D228">
        <v>1.4</v>
      </c>
      <c r="E228">
        <v>1.9</v>
      </c>
      <c r="F228">
        <v>25.5</v>
      </c>
      <c r="G228">
        <v>2.5</v>
      </c>
    </row>
    <row r="229" spans="1:7" x14ac:dyDescent="0.75">
      <c r="A229" s="1">
        <v>9</v>
      </c>
      <c r="B229">
        <v>5</v>
      </c>
      <c r="C229">
        <v>0.85</v>
      </c>
      <c r="D229">
        <v>1.8</v>
      </c>
      <c r="E229">
        <v>2.1</v>
      </c>
      <c r="F229">
        <v>27.4</v>
      </c>
      <c r="G229">
        <v>2.9</v>
      </c>
    </row>
    <row r="230" spans="1:7" x14ac:dyDescent="0.75">
      <c r="A230" s="1">
        <v>10</v>
      </c>
      <c r="B230">
        <v>10</v>
      </c>
      <c r="C230">
        <v>0</v>
      </c>
      <c r="D230">
        <v>4.96</v>
      </c>
      <c r="E230">
        <v>1.2</v>
      </c>
      <c r="F230">
        <v>19</v>
      </c>
      <c r="G230">
        <v>0.2</v>
      </c>
    </row>
    <row r="231" spans="1:7" x14ac:dyDescent="0.75">
      <c r="A231" s="1">
        <v>11</v>
      </c>
      <c r="B231">
        <v>10</v>
      </c>
      <c r="C231">
        <v>0.2</v>
      </c>
      <c r="D231">
        <v>1.2</v>
      </c>
      <c r="E231">
        <v>2.2000000000000002</v>
      </c>
      <c r="F231">
        <v>20.3</v>
      </c>
      <c r="G231">
        <v>1.8</v>
      </c>
    </row>
    <row r="232" spans="1:7" x14ac:dyDescent="0.75">
      <c r="A232" s="1">
        <v>12</v>
      </c>
      <c r="B232">
        <v>10</v>
      </c>
      <c r="C232">
        <v>0.45</v>
      </c>
      <c r="D232">
        <v>0.1</v>
      </c>
      <c r="E232">
        <v>1.1000000000000001</v>
      </c>
      <c r="F232">
        <v>21</v>
      </c>
      <c r="G232">
        <v>1.8</v>
      </c>
    </row>
    <row r="233" spans="1:7" x14ac:dyDescent="0.75">
      <c r="A233" s="1">
        <v>13</v>
      </c>
      <c r="B233">
        <v>10</v>
      </c>
      <c r="C233">
        <v>0.65</v>
      </c>
      <c r="D233">
        <v>0.32</v>
      </c>
      <c r="E233">
        <v>1.6</v>
      </c>
      <c r="F233">
        <v>22.1</v>
      </c>
      <c r="G233">
        <v>2.7</v>
      </c>
    </row>
    <row r="234" spans="1:7" x14ac:dyDescent="0.75">
      <c r="A234" s="1">
        <v>14</v>
      </c>
      <c r="B234">
        <v>10</v>
      </c>
      <c r="C234">
        <v>0.85</v>
      </c>
      <c r="D234">
        <v>0.5</v>
      </c>
      <c r="E234">
        <v>1.9</v>
      </c>
      <c r="F234">
        <v>21</v>
      </c>
      <c r="G234">
        <v>1.9</v>
      </c>
    </row>
    <row r="235" spans="1:7" x14ac:dyDescent="0.75">
      <c r="A235" s="1">
        <v>15</v>
      </c>
      <c r="B235">
        <v>20</v>
      </c>
      <c r="C235">
        <v>0</v>
      </c>
      <c r="D235">
        <v>0.3</v>
      </c>
      <c r="E235">
        <v>0.4</v>
      </c>
      <c r="F235">
        <v>42.2</v>
      </c>
      <c r="G235">
        <v>100</v>
      </c>
    </row>
    <row r="236" spans="1:7" x14ac:dyDescent="0.75">
      <c r="A236" s="1">
        <v>16</v>
      </c>
      <c r="B236">
        <v>20</v>
      </c>
      <c r="C236">
        <v>0.2</v>
      </c>
      <c r="D236">
        <v>0.9</v>
      </c>
      <c r="E236">
        <v>2.1</v>
      </c>
      <c r="F236">
        <v>39.5</v>
      </c>
      <c r="G236">
        <v>100</v>
      </c>
    </row>
    <row r="237" spans="1:7" x14ac:dyDescent="0.75">
      <c r="A237" s="1">
        <v>17</v>
      </c>
      <c r="B237">
        <v>20</v>
      </c>
      <c r="C237">
        <v>0.45</v>
      </c>
      <c r="D237">
        <v>0.1</v>
      </c>
      <c r="E237">
        <v>0.9</v>
      </c>
      <c r="F237">
        <v>41.3</v>
      </c>
      <c r="G237">
        <v>100</v>
      </c>
    </row>
    <row r="238" spans="1:7" x14ac:dyDescent="0.75">
      <c r="A238" s="1">
        <v>18</v>
      </c>
      <c r="B238">
        <v>20</v>
      </c>
      <c r="C238">
        <v>0.65</v>
      </c>
      <c r="D238">
        <v>0</v>
      </c>
      <c r="E238">
        <v>1.2</v>
      </c>
      <c r="F238">
        <v>40.200000000000003</v>
      </c>
      <c r="G238">
        <v>100</v>
      </c>
    </row>
    <row r="239" spans="1:7" x14ac:dyDescent="0.75">
      <c r="A239" s="1">
        <v>19</v>
      </c>
      <c r="B239">
        <v>20</v>
      </c>
      <c r="C239">
        <v>0.85</v>
      </c>
      <c r="D239">
        <v>0</v>
      </c>
      <c r="E239">
        <v>1</v>
      </c>
      <c r="F239">
        <v>43.2</v>
      </c>
      <c r="G239">
        <v>100</v>
      </c>
    </row>
    <row r="240" spans="1:7" x14ac:dyDescent="0.75">
      <c r="A240" s="1">
        <v>20</v>
      </c>
      <c r="B240">
        <v>50</v>
      </c>
      <c r="C240">
        <v>0</v>
      </c>
      <c r="D240">
        <v>0.5</v>
      </c>
      <c r="E240">
        <v>0.3</v>
      </c>
      <c r="F240">
        <v>43.5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0</v>
      </c>
      <c r="E241">
        <v>0.1</v>
      </c>
      <c r="F241">
        <v>39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0.3</v>
      </c>
      <c r="E242">
        <v>0.1</v>
      </c>
      <c r="F242">
        <v>37.299999999999997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0.1</v>
      </c>
      <c r="E243">
        <v>0.3</v>
      </c>
      <c r="F243">
        <v>36.9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0.2</v>
      </c>
      <c r="E244">
        <v>0.3</v>
      </c>
      <c r="F244">
        <v>39.299999999999997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7.4</v>
      </c>
      <c r="E245">
        <v>100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6.9</v>
      </c>
      <c r="E246">
        <v>100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8.5</v>
      </c>
      <c r="E247">
        <v>100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8</v>
      </c>
      <c r="E248">
        <v>100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8.4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E81D6-8E96-44D6-98A0-ABA95297B156}">
  <dimension ref="A1:AL249"/>
  <sheetViews>
    <sheetView zoomScale="97" workbookViewId="0">
      <selection activeCell="K17" sqref="K17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1">
        <v>0</v>
      </c>
      <c r="B1" t="s">
        <v>0</v>
      </c>
    </row>
    <row r="2" spans="1:38" x14ac:dyDescent="0.75">
      <c r="AI2" s="9" t="s">
        <v>39</v>
      </c>
    </row>
    <row r="3" spans="1:3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9" t="s">
        <v>40</v>
      </c>
      <c r="AJ3" s="9" t="s">
        <v>41</v>
      </c>
      <c r="AK3" s="9" t="s">
        <v>42</v>
      </c>
      <c r="AL3" s="9" t="s">
        <v>43</v>
      </c>
    </row>
    <row r="4" spans="1:38" x14ac:dyDescent="0.75">
      <c r="A4" s="1">
        <v>0</v>
      </c>
      <c r="B4">
        <v>2</v>
      </c>
      <c r="C4">
        <v>0</v>
      </c>
      <c r="D4">
        <v>0</v>
      </c>
      <c r="E4">
        <v>0</v>
      </c>
      <c r="F4">
        <v>46.77</v>
      </c>
      <c r="G4">
        <v>50.4</v>
      </c>
      <c r="I4">
        <f>_xlfn.STDEV.P(D4:G4)</f>
        <v>24.326378044213648</v>
      </c>
      <c r="J4">
        <v>2</v>
      </c>
      <c r="K4">
        <f>_xlfn.STDEV.P(D4:G8)</f>
        <v>24.165470738224816</v>
      </c>
      <c r="L4">
        <f>_xlfn.STDEV.P(D4:G4,D9:G9,D14:G14,D19:G19,D24:G24,D29:G29)</f>
        <v>25.058021822140876</v>
      </c>
      <c r="M4">
        <v>0</v>
      </c>
      <c r="N4">
        <f>AVERAGE(D4:G4)</f>
        <v>24.2925</v>
      </c>
      <c r="P4" s="6">
        <f>_xlfn.STDEV.P(D4:D8)</f>
        <v>0</v>
      </c>
      <c r="Q4">
        <f>_xlfn.STDEV.P(D4,D9,D14,D19,D24,D29)</f>
        <v>34.968736036637068</v>
      </c>
      <c r="R4" s="6">
        <f>_xlfn.STDEV.P(E4:E8)</f>
        <v>0</v>
      </c>
      <c r="S4">
        <f>_xlfn.STDEV.P(E4,E9,E14,E19,E24,E29)</f>
        <v>25.304145740701578</v>
      </c>
      <c r="T4" s="6">
        <f>_xlfn.STDEV.P(F4:F8)</f>
        <v>0.91162272898387153</v>
      </c>
      <c r="U4">
        <f>_xlfn.STDEV.P(F4,F9,F14,F19,F24,F29)</f>
        <v>12.865712075987911</v>
      </c>
      <c r="V4" s="6">
        <f>_xlfn.STDEV.P(G4:G8)</f>
        <v>1.1754148203932082</v>
      </c>
      <c r="W4">
        <f>_xlfn.STDEV.P(G4,G9,G14,G19,G24,G29)</f>
        <v>7.2830282163396545</v>
      </c>
      <c r="AA4" t="s">
        <v>33</v>
      </c>
      <c r="AB4">
        <f>AVERAGE(P25,P61,P97,P169,P205)</f>
        <v>8.4767657142857171</v>
      </c>
      <c r="AC4">
        <f>AVERAGE(R25,R61,R97,R169,R205)</f>
        <v>4.1739771428571446</v>
      </c>
      <c r="AD4">
        <f>AVERAGE(T25,T61,T97,T169,T205)</f>
        <v>5.8641257142857128</v>
      </c>
      <c r="AE4">
        <f>AVERAGE(V25,V61,V97,V169,V205)</f>
        <v>13.207640000000001</v>
      </c>
      <c r="AF4">
        <f>AVERAGE(AB4:AE4)</f>
        <v>7.9306271428571442</v>
      </c>
      <c r="AG4">
        <f>_xlfn.STDEV.P(AB4:AE4)</f>
        <v>3.410571044943969</v>
      </c>
      <c r="AH4" t="s">
        <v>44</v>
      </c>
      <c r="AI4">
        <f>AVERAGE(K26,K62,K98,K134,K170,K206,K242)</f>
        <v>7.0981207482993183</v>
      </c>
      <c r="AJ4">
        <f>AVERAGE(K12,K48,K84,K120,K156,K192,K228)</f>
        <v>-2.1552397841877386</v>
      </c>
      <c r="AK4">
        <f>AVERAGE(K26,K62,K98,K170,K206)</f>
        <v>7.0593619047619045</v>
      </c>
      <c r="AL4">
        <f>AVERAGE(K12,K48,K84,K156,K192)</f>
        <v>-3.014097937069335</v>
      </c>
    </row>
    <row r="5" spans="1:38" x14ac:dyDescent="0.75">
      <c r="A5" s="1">
        <v>1</v>
      </c>
      <c r="B5">
        <v>2</v>
      </c>
      <c r="C5">
        <v>0.2</v>
      </c>
      <c r="D5">
        <v>0</v>
      </c>
      <c r="E5">
        <v>0</v>
      </c>
      <c r="F5">
        <v>47.75</v>
      </c>
      <c r="G5">
        <v>50.8</v>
      </c>
      <c r="I5">
        <f t="shared" ref="I5:I33" si="0">_xlfn.STDEV.P(D5:G5)</f>
        <v>24.661087136417972</v>
      </c>
      <c r="J5">
        <v>5</v>
      </c>
      <c r="K5">
        <f>_xlfn.STDEV.P(D9:G13)</f>
        <v>22.59171881464534</v>
      </c>
      <c r="L5">
        <f>_xlfn.STDEV.P(D5:G5,D10:G10,D15:G15,D20:G20,D25:G25,D30:G30)</f>
        <v>25.467558172522818</v>
      </c>
      <c r="M5">
        <v>0.2</v>
      </c>
      <c r="N5">
        <f t="shared" ref="N5:N33" si="1">AVERAGE(D5:G5)</f>
        <v>24.637499999999999</v>
      </c>
      <c r="P5" s="6">
        <f>_xlfn.STDEV.P(D9:D13)</f>
        <v>0</v>
      </c>
      <c r="Q5">
        <f t="shared" ref="Q5:Q8" si="2">_xlfn.STDEV.P(D5,D10,D15,D20,D25,D30)</f>
        <v>36.193811817614474</v>
      </c>
      <c r="R5" s="6">
        <f>_xlfn.STDEV.P(E9:E13)</f>
        <v>0.57846693941832195</v>
      </c>
      <c r="S5">
        <f t="shared" ref="S5:S8" si="3">_xlfn.STDEV.P(E5,E10,E15,E20,E25,E30)</f>
        <v>25.445811978049022</v>
      </c>
      <c r="T5" s="6">
        <f>_xlfn.STDEV.P(F9:F13)</f>
        <v>3.3304233965068186</v>
      </c>
      <c r="U5">
        <f t="shared" ref="U5:U8" si="4">_xlfn.STDEV.P(F5,F10,F15,F20,F25,F30)</f>
        <v>15.920129204528742</v>
      </c>
      <c r="V5" s="6">
        <f>_xlfn.STDEV.P(G9:G13)</f>
        <v>1.0740577265678042</v>
      </c>
      <c r="W5">
        <f t="shared" ref="W5:W8" si="5">_xlfn.STDEV.P(G5,G10,G15,G20,G25,G30)</f>
        <v>7.4149436200748369</v>
      </c>
      <c r="AA5" t="s">
        <v>34</v>
      </c>
      <c r="AB5">
        <f>AVERAGE(Q25,Q61,Q97,Q169,Q205)</f>
        <v>-0.91996666666666704</v>
      </c>
      <c r="AC5">
        <f>AVERAGE(S25,S61,S97,S169,S205)</f>
        <v>-1.1314999999999997</v>
      </c>
      <c r="AD5">
        <f>AVERAGE(U25,U61,U97,U169,U205)</f>
        <v>-0.87946666666666484</v>
      </c>
      <c r="AE5">
        <f>AVERAGE(W25,W61,W97,W169,W205)</f>
        <v>-0.69510000000000005</v>
      </c>
      <c r="AH5" t="s">
        <v>29</v>
      </c>
      <c r="AI5">
        <f>_xlfn.STDEV.P(K26,K62,K98,K134,K170,K206,K242)</f>
        <v>3.7465415131070245</v>
      </c>
      <c r="AJ5">
        <f>_xlfn.STDEV.P(K12,K48,K84,K120,K156,K192,K228)</f>
        <v>1.5581552140569903</v>
      </c>
      <c r="AK5">
        <f>_xlfn.STDEV.P(K26,K62,K98,K170,K206)</f>
        <v>1.6946141240804273</v>
      </c>
      <c r="AL5">
        <f>_xlfn.STDEV.P(K12,K48,K84,K156,K192)</f>
        <v>0.77348121824082694</v>
      </c>
    </row>
    <row r="6" spans="1:38" x14ac:dyDescent="0.75">
      <c r="A6" s="1">
        <v>2</v>
      </c>
      <c r="B6">
        <v>2</v>
      </c>
      <c r="C6">
        <v>0.45</v>
      </c>
      <c r="D6">
        <v>0</v>
      </c>
      <c r="E6">
        <v>0</v>
      </c>
      <c r="F6">
        <v>47.05</v>
      </c>
      <c r="G6">
        <v>49</v>
      </c>
      <c r="I6">
        <f t="shared" si="0"/>
        <v>24.022395150151034</v>
      </c>
      <c r="J6">
        <v>10</v>
      </c>
      <c r="K6">
        <f>_xlfn.STDEV.P(D14:G18)</f>
        <v>23.875877994327244</v>
      </c>
      <c r="L6">
        <f t="shared" ref="L6:L8" si="6">_xlfn.STDEV.P(D6:G6,D11:G11,D16:G16,D21:G21,D26:G26,D31:G31)</f>
        <v>24.727039672638178</v>
      </c>
      <c r="M6">
        <v>0.45</v>
      </c>
      <c r="N6">
        <f t="shared" si="1"/>
        <v>24.012499999999999</v>
      </c>
      <c r="P6" s="6">
        <f>_xlfn.STDEV.P(D14:D18)</f>
        <v>0</v>
      </c>
      <c r="Q6">
        <f t="shared" si="2"/>
        <v>34.663597820896918</v>
      </c>
      <c r="R6" s="6">
        <f>_xlfn.STDEV.P(E14:E18)</f>
        <v>2.1859551687992158</v>
      </c>
      <c r="S6">
        <f t="shared" si="3"/>
        <v>25.427950773814946</v>
      </c>
      <c r="T6" s="6">
        <f>_xlfn.STDEV.P(F14:F18)</f>
        <v>4.649537611418987</v>
      </c>
      <c r="U6">
        <f t="shared" si="4"/>
        <v>14.467211203269242</v>
      </c>
      <c r="V6" s="6">
        <f>_xlfn.STDEV.P(G14:G18)</f>
        <v>1.2345039489608769</v>
      </c>
      <c r="W6">
        <f t="shared" si="5"/>
        <v>6.3491906745838378</v>
      </c>
      <c r="AI6" s="9" t="s">
        <v>45</v>
      </c>
    </row>
    <row r="7" spans="1:38" x14ac:dyDescent="0.75">
      <c r="A7" s="1">
        <v>3</v>
      </c>
      <c r="B7">
        <v>2</v>
      </c>
      <c r="C7">
        <v>0.65</v>
      </c>
      <c r="D7">
        <v>0</v>
      </c>
      <c r="E7">
        <v>0</v>
      </c>
      <c r="F7">
        <v>45.48</v>
      </c>
      <c r="G7">
        <v>47.5</v>
      </c>
      <c r="I7">
        <f t="shared" si="0"/>
        <v>23.255968588730077</v>
      </c>
      <c r="J7">
        <v>20</v>
      </c>
      <c r="K7">
        <f>_xlfn.STDEV.P(D19:G23)</f>
        <v>4.7052131726415967</v>
      </c>
      <c r="L7">
        <f t="shared" si="6"/>
        <v>23.718442685756166</v>
      </c>
      <c r="M7">
        <v>0.65</v>
      </c>
      <c r="N7">
        <f t="shared" si="1"/>
        <v>23.244999999999997</v>
      </c>
      <c r="P7" s="6">
        <f>_xlfn.STDEV.P(D19:D23)</f>
        <v>1.4601561560326353</v>
      </c>
      <c r="Q7">
        <f t="shared" si="2"/>
        <v>33.212601356847806</v>
      </c>
      <c r="R7" s="6">
        <f>_xlfn.STDEV.P(E19:E23)</f>
        <v>1.1838918869558999</v>
      </c>
      <c r="S7">
        <f t="shared" si="3"/>
        <v>23.865281908151761</v>
      </c>
      <c r="T7" s="6">
        <f>_xlfn.STDEV.P(F19:F23)</f>
        <v>5.4255270711701371</v>
      </c>
      <c r="U7">
        <f t="shared" si="4"/>
        <v>13.678554585757807</v>
      </c>
      <c r="V7" s="6">
        <f>_xlfn.STDEV.P(G19:G23)</f>
        <v>2.6483202223296183</v>
      </c>
      <c r="W7">
        <f t="shared" si="5"/>
        <v>6.4981407597352527</v>
      </c>
      <c r="AA7" t="s">
        <v>46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9" t="s">
        <v>40</v>
      </c>
      <c r="AJ7" s="9" t="s">
        <v>41</v>
      </c>
      <c r="AK7" s="9" t="s">
        <v>42</v>
      </c>
      <c r="AL7" s="9" t="s">
        <v>43</v>
      </c>
    </row>
    <row r="8" spans="1:38" x14ac:dyDescent="0.75">
      <c r="A8" s="1">
        <v>4</v>
      </c>
      <c r="B8">
        <v>2</v>
      </c>
      <c r="C8">
        <v>0.85</v>
      </c>
      <c r="D8">
        <v>0</v>
      </c>
      <c r="E8">
        <v>0</v>
      </c>
      <c r="F8">
        <v>48.11</v>
      </c>
      <c r="G8">
        <v>49.9</v>
      </c>
      <c r="I8">
        <f t="shared" si="0"/>
        <v>24.510671527928402</v>
      </c>
      <c r="J8">
        <v>50</v>
      </c>
      <c r="K8">
        <f>_xlfn.STDEV.P(D25:G28)</f>
        <v>7.5186533659623986</v>
      </c>
      <c r="L8">
        <f t="shared" si="6"/>
        <v>22.83208776636145</v>
      </c>
      <c r="M8">
        <v>0.85</v>
      </c>
      <c r="N8">
        <f t="shared" si="1"/>
        <v>24.502499999999998</v>
      </c>
      <c r="P8" s="6">
        <f>_xlfn.STDEV.P(D24:D28)</f>
        <v>2.996387157895323</v>
      </c>
      <c r="Q8">
        <f t="shared" si="2"/>
        <v>32.803527461065649</v>
      </c>
      <c r="R8" s="6">
        <f>_xlfn.STDEV.P(E24:E28)</f>
        <v>3.4794252398923584</v>
      </c>
      <c r="S8">
        <f t="shared" si="3"/>
        <v>23.172937101042866</v>
      </c>
      <c r="T8" s="6">
        <f>_xlfn.STDEV.P(F24:F28)</f>
        <v>3.588871688985269</v>
      </c>
      <c r="U8">
        <f t="shared" si="4"/>
        <v>11.79442064424253</v>
      </c>
      <c r="V8" s="6">
        <f>_xlfn.STDEV.P(G24:G28)</f>
        <v>0.93808315196468706</v>
      </c>
      <c r="W8">
        <f t="shared" si="5"/>
        <v>5.1645156812834072</v>
      </c>
      <c r="AH8" t="s">
        <v>44</v>
      </c>
      <c r="AI8">
        <f>AVERAGE(L26,L62,L98,L134,L170,L206,L242)</f>
        <v>-0.82802218614718548</v>
      </c>
      <c r="AJ8">
        <f>AVERAGE(L12,L48,L84,L120,L156,L192,L228)</f>
        <v>-0.58292898719220876</v>
      </c>
      <c r="AK8">
        <f>AVERAGE(L26,L62,L98,L170,L206)</f>
        <v>-0.90739772727272716</v>
      </c>
      <c r="AL8">
        <f>AVERAGE(L12,L48,L84,L156,L192)</f>
        <v>-0.60072261013542971</v>
      </c>
    </row>
    <row r="9" spans="1:38" x14ac:dyDescent="0.75">
      <c r="A9" s="1">
        <v>5</v>
      </c>
      <c r="B9">
        <v>5</v>
      </c>
      <c r="C9">
        <v>0</v>
      </c>
      <c r="D9">
        <v>0</v>
      </c>
      <c r="E9">
        <v>56.21</v>
      </c>
      <c r="F9">
        <v>53.02</v>
      </c>
      <c r="G9">
        <v>50.4</v>
      </c>
      <c r="I9">
        <f t="shared" si="0"/>
        <v>23.132284123060565</v>
      </c>
      <c r="J9">
        <v>100</v>
      </c>
      <c r="K9">
        <f>_xlfn.STDEV.P(D29:G33)</f>
        <v>5.9319307775799262</v>
      </c>
      <c r="L9">
        <f>AVERAGE((L8-L7), (L7-L6), (L6-L5), (L5-L4))</f>
        <v>-0.55648351394485651</v>
      </c>
      <c r="N9">
        <f t="shared" si="1"/>
        <v>39.907499999999999</v>
      </c>
      <c r="P9" s="6">
        <f>_xlfn.STDEV.P(D29:D33)</f>
        <v>3.2481847238111303</v>
      </c>
      <c r="R9" s="6">
        <f>_xlfn.STDEV.P(E29:E33)</f>
        <v>3.7817456286746767</v>
      </c>
      <c r="T9" s="6">
        <f>_xlfn.STDEV.P(F29:F33)</f>
        <v>3.983465827643057</v>
      </c>
      <c r="V9" s="6">
        <f>_xlfn.STDEV.P(G29:G33)</f>
        <v>2.1775215268740764</v>
      </c>
      <c r="AH9" t="s">
        <v>29</v>
      </c>
      <c r="AI9">
        <f>_xlfn.STDEV.P(L26,L62,L98,L134,L170,L206,L242)</f>
        <v>0.32315930930537051</v>
      </c>
      <c r="AJ9">
        <f>_xlfn.STDEV.P(L12,L48,L84,L120,L156,L192,L228)</f>
        <v>0.19473170826994785</v>
      </c>
      <c r="AK9">
        <f>_xlfn.STDEV.P(L26,L62,L98,L170,L206)</f>
        <v>0.19792770794198081</v>
      </c>
      <c r="AL9">
        <f>_xlfn.STDEV.P(L12,L48,L84,L156,L192)</f>
        <v>0.1038224950148047</v>
      </c>
    </row>
    <row r="10" spans="1:38" x14ac:dyDescent="0.75">
      <c r="A10" s="1">
        <v>6</v>
      </c>
      <c r="B10">
        <v>5</v>
      </c>
      <c r="C10">
        <v>0.2</v>
      </c>
      <c r="D10">
        <v>0</v>
      </c>
      <c r="E10">
        <v>56.47</v>
      </c>
      <c r="F10">
        <v>49.85</v>
      </c>
      <c r="G10">
        <v>50.8</v>
      </c>
      <c r="I10">
        <f t="shared" si="0"/>
        <v>22.819124654552375</v>
      </c>
      <c r="K10">
        <f>AVERAGE(K4:K9)</f>
        <v>14.798144143896884</v>
      </c>
      <c r="N10">
        <f t="shared" si="1"/>
        <v>39.28</v>
      </c>
      <c r="P10" s="6">
        <f>AVERAGE(P4:P9)</f>
        <v>1.2841213396231814</v>
      </c>
      <c r="Q10">
        <f>AVERAGE(Q4:Q8)</f>
        <v>34.368454898612384</v>
      </c>
      <c r="R10" s="6">
        <f>AVERAGE(R4:R9)</f>
        <v>1.8682474772900788</v>
      </c>
      <c r="S10">
        <f>AVERAGE(S4:S8)</f>
        <v>24.643225500352035</v>
      </c>
      <c r="T10" s="6">
        <f>AVERAGE(T4:T9)</f>
        <v>3.6482413874513568</v>
      </c>
      <c r="U10">
        <f>AVERAGE(U4:U8)</f>
        <v>13.745205542757247</v>
      </c>
      <c r="V10" s="6">
        <f>AVERAGE(V4:V9)</f>
        <v>1.541316899515045</v>
      </c>
      <c r="W10">
        <f>AVERAGE(W4:W8)</f>
        <v>6.5419637904033978</v>
      </c>
    </row>
    <row r="11" spans="1:38" x14ac:dyDescent="0.75">
      <c r="A11" s="1">
        <v>7</v>
      </c>
      <c r="B11">
        <v>5</v>
      </c>
      <c r="C11">
        <v>0.45</v>
      </c>
      <c r="D11">
        <v>0</v>
      </c>
      <c r="E11">
        <v>57.79</v>
      </c>
      <c r="F11">
        <v>47.83</v>
      </c>
      <c r="G11">
        <v>49</v>
      </c>
      <c r="I11">
        <f t="shared" si="0"/>
        <v>22.647057755920521</v>
      </c>
      <c r="N11">
        <f t="shared" si="1"/>
        <v>38.655000000000001</v>
      </c>
      <c r="P11" s="6">
        <f>_xlfn.STDEV.P(P4:P9)</f>
        <v>1.4004338798354719</v>
      </c>
      <c r="Q11">
        <f>_xlfn.STDEV.P(Q4:Q8)</f>
        <v>1.2299894280674104</v>
      </c>
      <c r="R11" s="6">
        <f>_xlfn.STDEV.P(R4:R9)</f>
        <v>1.4130659445331137</v>
      </c>
      <c r="S11">
        <f>_xlfn.STDEV.P(S4:S8)</f>
        <v>0.94484904433309125</v>
      </c>
      <c r="T11" s="6">
        <f>_xlfn.STDEV.P(T4:T9)</f>
        <v>1.406374101091274</v>
      </c>
      <c r="U11">
        <f>_xlfn.STDEV.P(U4:U8)</f>
        <v>1.4025047548423202</v>
      </c>
      <c r="V11" s="6">
        <f>_xlfn.STDEV.P(V4:V9)</f>
        <v>0.63776344773695659</v>
      </c>
      <c r="W11">
        <f>_xlfn.STDEV.P(W4:W8)</f>
        <v>0.80594236666394092</v>
      </c>
    </row>
    <row r="12" spans="1:38" x14ac:dyDescent="0.75">
      <c r="A12" s="1">
        <v>8</v>
      </c>
      <c r="B12">
        <v>5</v>
      </c>
      <c r="C12">
        <v>0.65</v>
      </c>
      <c r="D12">
        <v>0</v>
      </c>
      <c r="E12">
        <v>57.09</v>
      </c>
      <c r="F12">
        <v>45.68</v>
      </c>
      <c r="G12">
        <v>47.8</v>
      </c>
      <c r="I12">
        <f t="shared" si="0"/>
        <v>22.15253526687183</v>
      </c>
      <c r="K12" cm="1">
        <f t="array" ref="K12">INDEX(LINEST(K4:K9),1)</f>
        <v>-4.4445017420273984</v>
      </c>
      <c r="L12" cm="1">
        <f t="array" ref="L12">INDEX(LINEST(L4:L8),1)</f>
        <v>-0.62009835983255024</v>
      </c>
      <c r="N12">
        <f t="shared" si="1"/>
        <v>37.642499999999998</v>
      </c>
      <c r="P12" s="6"/>
      <c r="R12" s="6"/>
      <c r="T12" s="6"/>
      <c r="V12" s="6"/>
    </row>
    <row r="13" spans="1:38" x14ac:dyDescent="0.75">
      <c r="A13" s="1">
        <v>9</v>
      </c>
      <c r="B13">
        <v>5</v>
      </c>
      <c r="C13">
        <v>0.85</v>
      </c>
      <c r="D13">
        <v>0</v>
      </c>
      <c r="E13">
        <v>56.41</v>
      </c>
      <c r="F13">
        <v>43.37</v>
      </c>
      <c r="G13">
        <v>49.9</v>
      </c>
      <c r="I13">
        <f t="shared" si="0"/>
        <v>22.090888393181462</v>
      </c>
      <c r="N13">
        <f t="shared" si="1"/>
        <v>37.42</v>
      </c>
      <c r="P13" s="6"/>
      <c r="R13" s="6"/>
      <c r="T13" s="6"/>
      <c r="V13" s="6"/>
      <c r="AA13" s="1" t="s">
        <v>1</v>
      </c>
      <c r="AB13" s="1" t="s">
        <v>2</v>
      </c>
      <c r="AC13" s="1" t="s">
        <v>21</v>
      </c>
      <c r="AD13" s="1" t="s">
        <v>22</v>
      </c>
      <c r="AE13" s="1" t="s">
        <v>23</v>
      </c>
      <c r="AF13" s="1" t="s">
        <v>24</v>
      </c>
    </row>
    <row r="14" spans="1:38" x14ac:dyDescent="0.75">
      <c r="A14" s="1">
        <v>10</v>
      </c>
      <c r="B14">
        <v>10</v>
      </c>
      <c r="C14">
        <v>0</v>
      </c>
      <c r="D14">
        <v>0</v>
      </c>
      <c r="E14">
        <v>62.5</v>
      </c>
      <c r="F14">
        <v>51.1</v>
      </c>
      <c r="G14">
        <v>51.1</v>
      </c>
      <c r="I14">
        <f t="shared" si="0"/>
        <v>24.223684174790595</v>
      </c>
      <c r="N14">
        <f t="shared" si="1"/>
        <v>41.174999999999997</v>
      </c>
      <c r="P14" s="6"/>
      <c r="R14" s="6"/>
      <c r="T14" s="6"/>
      <c r="V14" s="6"/>
      <c r="Z14" s="1">
        <v>0</v>
      </c>
      <c r="AA14">
        <v>2</v>
      </c>
      <c r="AB14">
        <v>0</v>
      </c>
      <c r="AC14">
        <f>AVERAGE(D4,D40,D76,D112,D148,D184,D220)</f>
        <v>31.278571428571428</v>
      </c>
      <c r="AD14">
        <f t="shared" ref="AD14:AF29" si="8">AVERAGE(E4,E40,E76,E112,E148,E184,E220)</f>
        <v>40.542857142857144</v>
      </c>
      <c r="AE14">
        <f t="shared" si="8"/>
        <v>42.610000000000007</v>
      </c>
      <c r="AF14">
        <f t="shared" si="8"/>
        <v>15.144285714285713</v>
      </c>
    </row>
    <row r="15" spans="1:38" x14ac:dyDescent="0.75">
      <c r="A15" s="1">
        <v>11</v>
      </c>
      <c r="B15">
        <v>10</v>
      </c>
      <c r="C15">
        <v>0.2</v>
      </c>
      <c r="D15">
        <v>0</v>
      </c>
      <c r="E15">
        <v>62.8</v>
      </c>
      <c r="F15">
        <v>37.61</v>
      </c>
      <c r="G15">
        <v>50.2</v>
      </c>
      <c r="I15">
        <f t="shared" si="0"/>
        <v>23.492281046122361</v>
      </c>
      <c r="J15" s="2"/>
      <c r="K15" t="s">
        <v>26</v>
      </c>
      <c r="L15" t="s">
        <v>27</v>
      </c>
      <c r="N15">
        <f t="shared" si="1"/>
        <v>37.652500000000003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1">
        <v>1</v>
      </c>
      <c r="AA15">
        <v>2</v>
      </c>
      <c r="AB15">
        <v>0.2</v>
      </c>
      <c r="AC15">
        <f t="shared" ref="AC15:AF30" si="9">AVERAGE(D5,D41,D77,D113,D149,D185,D221)</f>
        <v>31.668571428571429</v>
      </c>
      <c r="AD15">
        <f t="shared" si="8"/>
        <v>40.828571428571429</v>
      </c>
      <c r="AE15">
        <f t="shared" si="8"/>
        <v>44.198571428571434</v>
      </c>
      <c r="AF15">
        <f t="shared" si="8"/>
        <v>15.41</v>
      </c>
    </row>
    <row r="16" spans="1:38" x14ac:dyDescent="0.75">
      <c r="A16" s="1">
        <v>12</v>
      </c>
      <c r="B16">
        <v>10</v>
      </c>
      <c r="C16">
        <v>0.45</v>
      </c>
      <c r="D16">
        <v>0</v>
      </c>
      <c r="E16">
        <v>65.900000000000006</v>
      </c>
      <c r="F16">
        <v>42.69</v>
      </c>
      <c r="G16">
        <v>51</v>
      </c>
      <c r="I16">
        <f t="shared" si="0"/>
        <v>24.489814591989052</v>
      </c>
      <c r="J16">
        <v>2</v>
      </c>
      <c r="K16">
        <f>AVERAGE(D4:G8)</f>
        <v>24.138000000000002</v>
      </c>
      <c r="L16">
        <f>AVERAGE(D4:G4,D9:G9,D14:G14,D19:G19,D24:G24,D29:G29)</f>
        <v>51.895833333333343</v>
      </c>
      <c r="M16">
        <v>0</v>
      </c>
      <c r="N16">
        <f t="shared" si="1"/>
        <v>39.897500000000001</v>
      </c>
      <c r="P16" s="6">
        <f>AVERAGE(D4:D8)</f>
        <v>0</v>
      </c>
      <c r="Q16">
        <f>AVERAGE(D4,D9,D14,D19,D24,D29)</f>
        <v>34.75</v>
      </c>
      <c r="R16" s="6">
        <f>AVERAGE(E4:E8)</f>
        <v>0</v>
      </c>
      <c r="S16">
        <f>AVERAGE(E4,E9,E14,E19,E24,E29)</f>
        <v>53.685000000000002</v>
      </c>
      <c r="T16" s="6">
        <f>AVERAGE(F4:F8)</f>
        <v>47.031999999999996</v>
      </c>
      <c r="U16">
        <f>AVERAGE(F4,F9,F14,F19,F24,F29)</f>
        <v>62.298333333333346</v>
      </c>
      <c r="V16" s="6">
        <f>AVERAGE(G4:G8)</f>
        <v>49.519999999999996</v>
      </c>
      <c r="W16">
        <f>AVERAGE(G4,G9,G14,G19,G24,G29)</f>
        <v>56.85</v>
      </c>
      <c r="Z16" s="1">
        <v>2</v>
      </c>
      <c r="AA16">
        <v>2</v>
      </c>
      <c r="AB16">
        <v>0.45</v>
      </c>
      <c r="AC16">
        <f t="shared" si="9"/>
        <v>31.104285714285712</v>
      </c>
      <c r="AD16">
        <f t="shared" si="8"/>
        <v>41.265714285714289</v>
      </c>
      <c r="AE16">
        <f t="shared" si="8"/>
        <v>44.807142857142857</v>
      </c>
      <c r="AF16">
        <f t="shared" si="8"/>
        <v>15.321428571428571</v>
      </c>
    </row>
    <row r="17" spans="1:32" x14ac:dyDescent="0.75">
      <c r="A17" s="1">
        <v>13</v>
      </c>
      <c r="B17">
        <v>10</v>
      </c>
      <c r="C17">
        <v>0.65</v>
      </c>
      <c r="D17">
        <v>0</v>
      </c>
      <c r="E17">
        <v>65.3</v>
      </c>
      <c r="F17">
        <v>42.18</v>
      </c>
      <c r="G17">
        <v>51.6</v>
      </c>
      <c r="I17">
        <f t="shared" si="0"/>
        <v>24.388474737055617</v>
      </c>
      <c r="J17">
        <v>5</v>
      </c>
      <c r="K17">
        <f>AVERAGE(D9:G13)</f>
        <v>38.580999999999996</v>
      </c>
      <c r="L17">
        <f t="shared" ref="L17:L20" si="10">AVERAGE(D5:G5,D10:G10,D15:G15,D20:G20,D25:G25,D30:G30)</f>
        <v>51.401249999999997</v>
      </c>
      <c r="M17">
        <v>0.2</v>
      </c>
      <c r="N17">
        <f t="shared" si="1"/>
        <v>39.769999999999996</v>
      </c>
      <c r="P17" s="6">
        <f>AVERAGE(D9:D13)</f>
        <v>0</v>
      </c>
      <c r="Q17">
        <f t="shared" ref="Q17:Q20" si="11">AVERAGE(D5,D10,D15,D20,D25,D30)</f>
        <v>35.94166666666667</v>
      </c>
      <c r="R17" s="6">
        <f>AVERAGE(E9:E13)</f>
        <v>56.794000000000004</v>
      </c>
      <c r="S17">
        <f t="shared" ref="S17:S20" si="12">AVERAGE(E5,E10,E15,E20,E25,E30)</f>
        <v>54.278333333333329</v>
      </c>
      <c r="T17" s="6">
        <f>AVERAGE(F9:F13)</f>
        <v>47.95</v>
      </c>
      <c r="U17">
        <f t="shared" ref="U17:U20" si="13">AVERAGE(F5,F10,F15,F20,F25,F30)</f>
        <v>58.701666666666661</v>
      </c>
      <c r="V17" s="6">
        <f>AVERAGE(G9:G13)</f>
        <v>49.58</v>
      </c>
      <c r="W17">
        <f t="shared" ref="W17:W20" si="14">AVERAGE(G5,G10,G15,G20,G25,G30)</f>
        <v>56.683333333333337</v>
      </c>
      <c r="Z17" s="1">
        <v>3</v>
      </c>
      <c r="AA17">
        <v>2</v>
      </c>
      <c r="AB17">
        <v>0.65</v>
      </c>
      <c r="AC17">
        <f t="shared" si="9"/>
        <v>31.427142857142858</v>
      </c>
      <c r="AD17">
        <f t="shared" si="8"/>
        <v>41.261428571428567</v>
      </c>
      <c r="AE17">
        <f t="shared" si="8"/>
        <v>44.781428571428577</v>
      </c>
      <c r="AF17">
        <f t="shared" si="8"/>
        <v>15.295714285714284</v>
      </c>
    </row>
    <row r="18" spans="1:32" x14ac:dyDescent="0.75">
      <c r="A18" s="1">
        <v>14</v>
      </c>
      <c r="B18">
        <v>10</v>
      </c>
      <c r="C18">
        <v>0.85</v>
      </c>
      <c r="D18">
        <v>0</v>
      </c>
      <c r="E18">
        <v>59.8</v>
      </c>
      <c r="F18">
        <v>39.32</v>
      </c>
      <c r="G18">
        <v>48.1</v>
      </c>
      <c r="I18">
        <f t="shared" si="0"/>
        <v>22.457071826041794</v>
      </c>
      <c r="J18">
        <v>10</v>
      </c>
      <c r="K18">
        <f>AVERAGE(D14:G18)</f>
        <v>39.06</v>
      </c>
      <c r="L18">
        <f t="shared" si="10"/>
        <v>50.499166666666667</v>
      </c>
      <c r="M18">
        <v>0.45</v>
      </c>
      <c r="N18">
        <f t="shared" si="1"/>
        <v>36.805</v>
      </c>
      <c r="P18" s="6">
        <f>AVERAGE(D14:D18)</f>
        <v>0</v>
      </c>
      <c r="Q18">
        <f t="shared" si="11"/>
        <v>34.468333333333334</v>
      </c>
      <c r="R18" s="6">
        <f>AVERAGE(E14:E18)</f>
        <v>63.260000000000005</v>
      </c>
      <c r="S18">
        <f t="shared" si="12"/>
        <v>54.581666666666671</v>
      </c>
      <c r="T18" s="6">
        <f>AVERAGE(F14:F18)</f>
        <v>42.58</v>
      </c>
      <c r="U18">
        <f t="shared" si="13"/>
        <v>57.680000000000007</v>
      </c>
      <c r="V18" s="6">
        <f>AVERAGE(G14:G18)</f>
        <v>50.4</v>
      </c>
      <c r="W18">
        <f t="shared" si="14"/>
        <v>55.266666666666673</v>
      </c>
      <c r="Z18" s="1">
        <v>4</v>
      </c>
      <c r="AA18">
        <v>2</v>
      </c>
      <c r="AB18">
        <v>0.85</v>
      </c>
      <c r="AC18">
        <f t="shared" si="9"/>
        <v>31.654285714285713</v>
      </c>
      <c r="AD18">
        <f t="shared" si="8"/>
        <v>40.288571428571423</v>
      </c>
      <c r="AE18">
        <f t="shared" si="8"/>
        <v>43.28142857142857</v>
      </c>
      <c r="AF18">
        <f t="shared" si="8"/>
        <v>15.027142857142858</v>
      </c>
    </row>
    <row r="19" spans="1:32" x14ac:dyDescent="0.75">
      <c r="A19" s="1">
        <v>15</v>
      </c>
      <c r="B19">
        <v>20</v>
      </c>
      <c r="C19">
        <v>0</v>
      </c>
      <c r="D19">
        <v>62.5</v>
      </c>
      <c r="E19">
        <v>54.2</v>
      </c>
      <c r="F19">
        <v>66.7</v>
      </c>
      <c r="G19">
        <v>65.7</v>
      </c>
      <c r="I19">
        <f t="shared" si="0"/>
        <v>4.9134382055745851</v>
      </c>
      <c r="J19">
        <v>20</v>
      </c>
      <c r="K19">
        <f>AVERAGE(D19:G23)</f>
        <v>59.403000000000006</v>
      </c>
      <c r="L19">
        <f t="shared" si="10"/>
        <v>49.056249999999999</v>
      </c>
      <c r="M19">
        <v>0.65</v>
      </c>
      <c r="N19">
        <f t="shared" si="1"/>
        <v>62.275000000000006</v>
      </c>
      <c r="P19" s="6">
        <f>AVERAGE(D19:D23)</f>
        <v>62.307999999999993</v>
      </c>
      <c r="Q19">
        <f t="shared" si="11"/>
        <v>33.126666666666665</v>
      </c>
      <c r="R19" s="6">
        <f>AVERAGE(E19:E23)</f>
        <v>55.11999999999999</v>
      </c>
      <c r="S19">
        <f t="shared" si="12"/>
        <v>51.931666666666665</v>
      </c>
      <c r="T19" s="6">
        <f>AVERAGE(F19:F23)</f>
        <v>56.863999999999997</v>
      </c>
      <c r="U19">
        <f t="shared" si="13"/>
        <v>56.316666666666663</v>
      </c>
      <c r="V19" s="6">
        <f>AVERAGE(G19:G23)</f>
        <v>63.319999999999993</v>
      </c>
      <c r="W19">
        <f t="shared" si="14"/>
        <v>54.85</v>
      </c>
      <c r="Z19" s="1">
        <v>5</v>
      </c>
      <c r="AA19">
        <v>5</v>
      </c>
      <c r="AB19">
        <v>0</v>
      </c>
      <c r="AC19">
        <f t="shared" si="9"/>
        <v>47.502857142857145</v>
      </c>
      <c r="AD19">
        <f t="shared" si="8"/>
        <v>61.379999999999995</v>
      </c>
      <c r="AE19">
        <f t="shared" si="8"/>
        <v>49.895714285714284</v>
      </c>
      <c r="AF19">
        <f t="shared" si="8"/>
        <v>50.758571428571429</v>
      </c>
    </row>
    <row r="20" spans="1:32" x14ac:dyDescent="0.75">
      <c r="A20" s="1">
        <v>16</v>
      </c>
      <c r="B20">
        <v>20</v>
      </c>
      <c r="C20">
        <v>0.2</v>
      </c>
      <c r="D20">
        <v>64.75</v>
      </c>
      <c r="E20">
        <v>56.5</v>
      </c>
      <c r="F20">
        <v>57.9</v>
      </c>
      <c r="G20">
        <v>66.8</v>
      </c>
      <c r="I20">
        <f t="shared" si="0"/>
        <v>4.3764104869173313</v>
      </c>
      <c r="J20">
        <v>50</v>
      </c>
      <c r="K20">
        <f>AVERAGE(D24:G28)</f>
        <v>66.808000000000007</v>
      </c>
      <c r="L20">
        <f t="shared" si="10"/>
        <v>47.633750000000013</v>
      </c>
      <c r="M20">
        <v>0.85</v>
      </c>
      <c r="N20">
        <f t="shared" si="1"/>
        <v>61.487499999999997</v>
      </c>
      <c r="P20" s="6">
        <f>AVERAGE(D24:D28)</f>
        <v>68.171999999999997</v>
      </c>
      <c r="Q20">
        <f t="shared" si="11"/>
        <v>32.591666666666669</v>
      </c>
      <c r="R20" s="6">
        <f>AVERAGE(E24:E28)</f>
        <v>71.260000000000005</v>
      </c>
      <c r="S20">
        <f t="shared" si="12"/>
        <v>50.901666666666664</v>
      </c>
      <c r="T20" s="6">
        <f>AVERAGE(F24:F28)</f>
        <v>72.899999999999991</v>
      </c>
      <c r="U20">
        <f t="shared" si="13"/>
        <v>53.274999999999999</v>
      </c>
      <c r="V20" s="6">
        <f>AVERAGE(G24:G28)</f>
        <v>54.9</v>
      </c>
      <c r="W20">
        <f t="shared" si="14"/>
        <v>53.766666666666659</v>
      </c>
      <c r="Z20" s="1">
        <v>6</v>
      </c>
      <c r="AA20">
        <v>5</v>
      </c>
      <c r="AB20">
        <v>0.2</v>
      </c>
      <c r="AC20">
        <f t="shared" si="9"/>
        <v>48.688571428571436</v>
      </c>
      <c r="AD20">
        <f t="shared" si="8"/>
        <v>60.575714285714284</v>
      </c>
      <c r="AE20">
        <f t="shared" si="8"/>
        <v>47.72428571428572</v>
      </c>
      <c r="AF20">
        <f t="shared" si="8"/>
        <v>51.062857142857141</v>
      </c>
    </row>
    <row r="21" spans="1:32" x14ac:dyDescent="0.75">
      <c r="A21" s="1">
        <v>17</v>
      </c>
      <c r="B21">
        <v>20</v>
      </c>
      <c r="C21">
        <v>0.45</v>
      </c>
      <c r="D21">
        <v>62.31</v>
      </c>
      <c r="E21">
        <v>55.7</v>
      </c>
      <c r="F21">
        <v>53.91</v>
      </c>
      <c r="G21">
        <v>62.5</v>
      </c>
      <c r="I21">
        <f t="shared" si="0"/>
        <v>3.8529242141521558</v>
      </c>
      <c r="J21">
        <v>100</v>
      </c>
      <c r="K21">
        <f>AVERAGE(D29:G33)</f>
        <v>72.593500000000006</v>
      </c>
      <c r="L21">
        <f>AVERAGE((L20-L19), (L19-L18), (L18-L17), (L17-L16))</f>
        <v>-1.0655208333333324</v>
      </c>
      <c r="N21">
        <f t="shared" si="1"/>
        <v>58.605000000000004</v>
      </c>
      <c r="P21" s="6">
        <f>AVERAGE(D29:D33)</f>
        <v>74.573999999999998</v>
      </c>
      <c r="R21" s="6">
        <f>AVERAGE(E29:E33)</f>
        <v>72.02000000000001</v>
      </c>
      <c r="T21" s="6">
        <f>AVERAGE(F29:F33)</f>
        <v>78.599999999999994</v>
      </c>
      <c r="V21" s="6">
        <f>AVERAGE(G29:G33)</f>
        <v>65.179999999999993</v>
      </c>
      <c r="Z21" s="1">
        <v>7</v>
      </c>
      <c r="AA21">
        <v>5</v>
      </c>
      <c r="AB21">
        <v>0.45</v>
      </c>
      <c r="AC21">
        <f t="shared" si="9"/>
        <v>48.458571428571425</v>
      </c>
      <c r="AD21">
        <f t="shared" si="8"/>
        <v>62.485714285714288</v>
      </c>
      <c r="AE21">
        <f t="shared" si="8"/>
        <v>47.855714285714285</v>
      </c>
      <c r="AF21">
        <f t="shared" si="8"/>
        <v>50.27428571428571</v>
      </c>
    </row>
    <row r="22" spans="1:32" x14ac:dyDescent="0.75">
      <c r="A22" s="1">
        <v>18</v>
      </c>
      <c r="B22">
        <v>20</v>
      </c>
      <c r="C22">
        <v>0.65</v>
      </c>
      <c r="D22">
        <v>61.76</v>
      </c>
      <c r="E22">
        <v>53.3</v>
      </c>
      <c r="F22">
        <v>55.06</v>
      </c>
      <c r="G22">
        <v>62.2</v>
      </c>
      <c r="I22">
        <f t="shared" si="0"/>
        <v>3.9523916809951931</v>
      </c>
      <c r="K22">
        <f>AVERAGE(K16:K21)</f>
        <v>50.097250000000003</v>
      </c>
      <c r="N22">
        <f t="shared" si="1"/>
        <v>58.08</v>
      </c>
      <c r="P22" s="6">
        <f>AVERAGE(P16:P21)</f>
        <v>34.175666666666665</v>
      </c>
      <c r="Q22">
        <f>AVERAGE(Q16:Q20)</f>
        <v>34.175666666666665</v>
      </c>
      <c r="R22" s="6">
        <f>AVERAGE(R16:R21)</f>
        <v>53.075666666666656</v>
      </c>
      <c r="S22">
        <f>AVERAGE(S16:S20)</f>
        <v>53.075666666666663</v>
      </c>
      <c r="T22" s="6">
        <f>AVERAGE(T16:T21)</f>
        <v>57.654333333333341</v>
      </c>
      <c r="U22">
        <f>AVERAGE(U16:U20)</f>
        <v>57.654333333333327</v>
      </c>
      <c r="V22" s="6">
        <f>AVERAGE(V16:V21)</f>
        <v>55.483333333333327</v>
      </c>
      <c r="W22">
        <f>AVERAGE(W16:W20)</f>
        <v>55.483333333333334</v>
      </c>
      <c r="Z22" s="1">
        <v>8</v>
      </c>
      <c r="AA22">
        <v>5</v>
      </c>
      <c r="AB22">
        <v>0.65</v>
      </c>
      <c r="AC22">
        <f t="shared" si="9"/>
        <v>47.818571428571431</v>
      </c>
      <c r="AD22">
        <f t="shared" si="8"/>
        <v>61.76285714285715</v>
      </c>
      <c r="AE22">
        <f t="shared" si="8"/>
        <v>47.001428571428569</v>
      </c>
      <c r="AF22">
        <f t="shared" si="8"/>
        <v>50.941428571428574</v>
      </c>
    </row>
    <row r="23" spans="1:32" x14ac:dyDescent="0.75">
      <c r="A23" s="1">
        <v>19</v>
      </c>
      <c r="B23">
        <v>20</v>
      </c>
      <c r="C23">
        <v>0.85</v>
      </c>
      <c r="D23">
        <v>60.22</v>
      </c>
      <c r="E23">
        <v>55.9</v>
      </c>
      <c r="F23">
        <v>50.75</v>
      </c>
      <c r="G23">
        <v>59.4</v>
      </c>
      <c r="I23">
        <f t="shared" si="0"/>
        <v>3.7300360252951976</v>
      </c>
      <c r="N23">
        <f t="shared" si="1"/>
        <v>56.567500000000003</v>
      </c>
      <c r="P23" s="6">
        <f>_xlfn.STDEV.P(P16:P21)</f>
        <v>34.358727109070202</v>
      </c>
      <c r="Q23">
        <f>_xlfn.STDEV.P(Q16:Q20)</f>
        <v>1.1953012637453007</v>
      </c>
      <c r="R23" s="6">
        <f>_xlfn.STDEV.P(R16:R21)</f>
        <v>24.591021679105236</v>
      </c>
      <c r="S23">
        <f>_xlfn.STDEV.P(S16:S20)</f>
        <v>1.4227257094902195</v>
      </c>
      <c r="T23" s="6">
        <f>_xlfn.STDEV.P(T16:T21)</f>
        <v>13.577060968985677</v>
      </c>
      <c r="U23">
        <f>_xlfn.STDEV.P(U16:U20)</f>
        <v>2.9540553293547016</v>
      </c>
      <c r="V23" s="6">
        <f>_xlfn.STDEV.P(V16:V21)</f>
        <v>6.4811255881126524</v>
      </c>
      <c r="W23">
        <f>_xlfn.STDEV.P(W16:W20)</f>
        <v>1.1578236288638968</v>
      </c>
      <c r="Z23" s="1">
        <v>9</v>
      </c>
      <c r="AA23">
        <v>5</v>
      </c>
      <c r="AB23">
        <v>0.85</v>
      </c>
      <c r="AC23">
        <f t="shared" si="9"/>
        <v>44.46</v>
      </c>
      <c r="AD23">
        <f t="shared" si="8"/>
        <v>59.238571428571426</v>
      </c>
      <c r="AE23">
        <f t="shared" si="8"/>
        <v>46.921428571428571</v>
      </c>
      <c r="AF23">
        <f t="shared" si="8"/>
        <v>50.895714285714284</v>
      </c>
    </row>
    <row r="24" spans="1:32" x14ac:dyDescent="0.75">
      <c r="A24" s="1">
        <v>20</v>
      </c>
      <c r="B24">
        <v>50</v>
      </c>
      <c r="C24">
        <v>0</v>
      </c>
      <c r="D24">
        <v>70</v>
      </c>
      <c r="E24">
        <v>75.099999999999994</v>
      </c>
      <c r="F24">
        <v>74.8</v>
      </c>
      <c r="G24">
        <v>55.6</v>
      </c>
      <c r="I24">
        <f t="shared" si="0"/>
        <v>7.9269713636419779</v>
      </c>
      <c r="N24">
        <f t="shared" si="1"/>
        <v>68.875</v>
      </c>
      <c r="P24" s="6"/>
      <c r="R24" s="6"/>
      <c r="T24" s="6"/>
      <c r="V24" s="6"/>
      <c r="Z24" s="1">
        <v>10</v>
      </c>
      <c r="AA24">
        <v>10</v>
      </c>
      <c r="AB24">
        <v>0</v>
      </c>
      <c r="AC24">
        <f t="shared" si="9"/>
        <v>55.721428571428575</v>
      </c>
      <c r="AD24">
        <f t="shared" si="8"/>
        <v>63.228571428571435</v>
      </c>
      <c r="AE24">
        <f t="shared" si="8"/>
        <v>49.638571428571424</v>
      </c>
      <c r="AF24">
        <f t="shared" si="8"/>
        <v>57.491428571428571</v>
      </c>
    </row>
    <row r="25" spans="1:32" x14ac:dyDescent="0.75">
      <c r="A25" s="1">
        <v>21</v>
      </c>
      <c r="B25">
        <v>50</v>
      </c>
      <c r="C25">
        <v>0.2</v>
      </c>
      <c r="D25">
        <v>71.400000000000006</v>
      </c>
      <c r="E25">
        <v>74</v>
      </c>
      <c r="F25">
        <v>77.599999999999994</v>
      </c>
      <c r="G25">
        <v>54.3</v>
      </c>
      <c r="I25">
        <f t="shared" si="0"/>
        <v>8.9496857486729269</v>
      </c>
      <c r="N25">
        <f t="shared" si="1"/>
        <v>69.325000000000003</v>
      </c>
      <c r="P25" s="6" cm="1">
        <f t="array" ref="P25">INDEX(LINEST(P16:P21), 1)</f>
        <v>18.276971428571436</v>
      </c>
      <c r="Q25" s="6" cm="1">
        <f t="array" ref="Q25">INDEX(LINEST(Q16:Q20), 1)</f>
        <v>-0.71316666666666695</v>
      </c>
      <c r="R25" s="6" cm="1">
        <f t="array" ref="R25">INDEX(LINEST(R16:R21), 1)</f>
        <v>11.29594285714286</v>
      </c>
      <c r="S25" s="6" cm="1">
        <f t="array" ref="S25">INDEX(LINEST(S16:S20), 1)</f>
        <v>-0.791333333333334</v>
      </c>
      <c r="T25" s="6" cm="1">
        <f t="array" ref="T25">INDEX(LINEST(T16:T21), 1)</f>
        <v>7.0563999999999991</v>
      </c>
      <c r="U25" s="6" cm="1">
        <f t="array" ref="U25">INDEX(LINEST(U16:U20), 1)</f>
        <v>-2.0431666666666692</v>
      </c>
      <c r="V25" s="6" cm="1">
        <f t="array" ref="V25">INDEX(LINEST(V16:V20), 1)</f>
        <v>2.4500000000000002</v>
      </c>
      <c r="W25" s="6" cm="1">
        <f t="array" ref="W25">INDEX(LINEST(W16:W20), 1)</f>
        <v>-0.80000000000000204</v>
      </c>
      <c r="Z25" s="1">
        <v>11</v>
      </c>
      <c r="AA25">
        <v>10</v>
      </c>
      <c r="AB25">
        <v>0.2</v>
      </c>
      <c r="AC25">
        <f t="shared" si="9"/>
        <v>58.522857142857148</v>
      </c>
      <c r="AD25">
        <f t="shared" si="8"/>
        <v>62.684285714285714</v>
      </c>
      <c r="AE25">
        <f t="shared" si="8"/>
        <v>47.517142857142858</v>
      </c>
      <c r="AF25">
        <f t="shared" si="8"/>
        <v>55.897142857142853</v>
      </c>
    </row>
    <row r="26" spans="1:32" x14ac:dyDescent="0.75">
      <c r="A26" s="1">
        <v>22</v>
      </c>
      <c r="B26">
        <v>50</v>
      </c>
      <c r="C26">
        <v>0.45</v>
      </c>
      <c r="D26">
        <v>69.5</v>
      </c>
      <c r="E26">
        <v>72.900000000000006</v>
      </c>
      <c r="F26">
        <v>73</v>
      </c>
      <c r="G26">
        <v>55.2</v>
      </c>
      <c r="I26">
        <f t="shared" si="0"/>
        <v>7.3247866863137547</v>
      </c>
      <c r="K26" cm="1">
        <f t="array" ref="K26">INDEX(LINEST(K16:K21),1)</f>
        <v>9.9229000000000003</v>
      </c>
      <c r="L26" cm="1">
        <f t="array" ref="L26">INDEX(LINEST(L16:L20),1)</f>
        <v>-1.0869166666666654</v>
      </c>
      <c r="N26">
        <f t="shared" si="1"/>
        <v>67.650000000000006</v>
      </c>
      <c r="Z26" s="1">
        <v>12</v>
      </c>
      <c r="AA26">
        <v>10</v>
      </c>
      <c r="AB26">
        <v>0.45</v>
      </c>
      <c r="AC26">
        <f t="shared" si="9"/>
        <v>55.56</v>
      </c>
      <c r="AD26">
        <f t="shared" si="8"/>
        <v>62.241428571428571</v>
      </c>
      <c r="AE26">
        <f t="shared" si="8"/>
        <v>49.044285714285714</v>
      </c>
      <c r="AF26">
        <f t="shared" si="8"/>
        <v>56.795714285714283</v>
      </c>
    </row>
    <row r="27" spans="1:32" x14ac:dyDescent="0.75">
      <c r="A27" s="1">
        <v>23</v>
      </c>
      <c r="B27">
        <v>50</v>
      </c>
      <c r="C27">
        <v>0.65</v>
      </c>
      <c r="D27">
        <v>67.099999999999994</v>
      </c>
      <c r="E27">
        <v>68.099999999999994</v>
      </c>
      <c r="F27">
        <v>72.400000000000006</v>
      </c>
      <c r="G27">
        <v>56</v>
      </c>
      <c r="I27">
        <f t="shared" si="0"/>
        <v>6.0526853544521879</v>
      </c>
      <c r="N27">
        <f t="shared" si="1"/>
        <v>65.900000000000006</v>
      </c>
      <c r="Z27" s="1">
        <v>13</v>
      </c>
      <c r="AA27">
        <v>10</v>
      </c>
      <c r="AB27">
        <v>0.65</v>
      </c>
      <c r="AC27">
        <f t="shared" si="9"/>
        <v>56.418571428571433</v>
      </c>
      <c r="AD27">
        <f t="shared" si="8"/>
        <v>61.754285714285707</v>
      </c>
      <c r="AE27">
        <f t="shared" si="8"/>
        <v>49.951428571428572</v>
      </c>
      <c r="AF27">
        <f t="shared" si="8"/>
        <v>57.624285714285712</v>
      </c>
    </row>
    <row r="28" spans="1:32" x14ac:dyDescent="0.75">
      <c r="A28" s="1">
        <v>24</v>
      </c>
      <c r="B28">
        <v>50</v>
      </c>
      <c r="C28">
        <v>0.85</v>
      </c>
      <c r="D28">
        <v>62.86</v>
      </c>
      <c r="E28">
        <v>66.2</v>
      </c>
      <c r="F28">
        <v>66.7</v>
      </c>
      <c r="G28">
        <v>53.4</v>
      </c>
      <c r="I28">
        <f t="shared" si="0"/>
        <v>5.3407209251186325</v>
      </c>
      <c r="N28">
        <f t="shared" si="1"/>
        <v>62.29</v>
      </c>
      <c r="Z28" s="1">
        <v>14</v>
      </c>
      <c r="AA28">
        <v>10</v>
      </c>
      <c r="AB28">
        <v>0.85</v>
      </c>
      <c r="AC28">
        <f t="shared" si="9"/>
        <v>53.582857142857151</v>
      </c>
      <c r="AD28">
        <f t="shared" si="8"/>
        <v>59.73714285714285</v>
      </c>
      <c r="AE28">
        <f t="shared" si="8"/>
        <v>47.667142857142849</v>
      </c>
      <c r="AF28">
        <f t="shared" si="8"/>
        <v>55.077142857142853</v>
      </c>
    </row>
    <row r="29" spans="1:32" x14ac:dyDescent="0.75">
      <c r="A29" s="1">
        <v>25</v>
      </c>
      <c r="B29">
        <v>100</v>
      </c>
      <c r="C29">
        <v>0</v>
      </c>
      <c r="D29">
        <v>76</v>
      </c>
      <c r="E29">
        <v>74.099999999999994</v>
      </c>
      <c r="F29">
        <v>81.400000000000006</v>
      </c>
      <c r="G29">
        <v>67.900000000000006</v>
      </c>
      <c r="I29">
        <f t="shared" si="0"/>
        <v>4.8241579576129139</v>
      </c>
      <c r="N29">
        <f t="shared" si="1"/>
        <v>74.849999999999994</v>
      </c>
      <c r="Z29" s="1">
        <v>15</v>
      </c>
      <c r="AA29">
        <v>20</v>
      </c>
      <c r="AB29">
        <v>0</v>
      </c>
      <c r="AC29">
        <f t="shared" si="9"/>
        <v>61.868571428571435</v>
      </c>
      <c r="AD29">
        <f t="shared" si="8"/>
        <v>61.175714285714285</v>
      </c>
      <c r="AE29">
        <f t="shared" si="8"/>
        <v>59.744285714285716</v>
      </c>
      <c r="AF29">
        <f t="shared" si="8"/>
        <v>65.36999999999999</v>
      </c>
    </row>
    <row r="30" spans="1:32" x14ac:dyDescent="0.75">
      <c r="A30" s="1">
        <v>26</v>
      </c>
      <c r="B30">
        <v>100</v>
      </c>
      <c r="C30">
        <v>0.2</v>
      </c>
      <c r="D30">
        <v>79.5</v>
      </c>
      <c r="E30">
        <v>75.900000000000006</v>
      </c>
      <c r="F30">
        <v>81.5</v>
      </c>
      <c r="G30">
        <v>67.2</v>
      </c>
      <c r="I30">
        <f t="shared" si="0"/>
        <v>5.4760273008815421</v>
      </c>
      <c r="N30">
        <f t="shared" si="1"/>
        <v>76.025000000000006</v>
      </c>
      <c r="Z30" s="1">
        <v>16</v>
      </c>
      <c r="AA30">
        <v>20</v>
      </c>
      <c r="AB30">
        <v>0.2</v>
      </c>
      <c r="AC30">
        <f t="shared" si="9"/>
        <v>64.194285714285712</v>
      </c>
      <c r="AD30">
        <f t="shared" si="9"/>
        <v>62.122857142857143</v>
      </c>
      <c r="AE30">
        <f t="shared" si="9"/>
        <v>58.477142857142852</v>
      </c>
      <c r="AF30">
        <f t="shared" si="9"/>
        <v>66.065714285714293</v>
      </c>
    </row>
    <row r="31" spans="1:32" x14ac:dyDescent="0.75">
      <c r="A31" s="1">
        <v>27</v>
      </c>
      <c r="B31">
        <v>100</v>
      </c>
      <c r="C31">
        <v>0.45</v>
      </c>
      <c r="D31">
        <v>75</v>
      </c>
      <c r="E31">
        <v>75.2</v>
      </c>
      <c r="F31">
        <v>81.599999999999994</v>
      </c>
      <c r="G31">
        <v>64.900000000000006</v>
      </c>
      <c r="I31">
        <f t="shared" si="0"/>
        <v>5.9767779781417305</v>
      </c>
      <c r="N31">
        <f t="shared" si="1"/>
        <v>74.174999999999997</v>
      </c>
      <c r="Z31" s="1">
        <v>17</v>
      </c>
      <c r="AA31">
        <v>20</v>
      </c>
      <c r="AB31">
        <v>0.45</v>
      </c>
      <c r="AC31">
        <f t="shared" ref="AC31:AF38" si="15">AVERAGE(D21,D57,D93,D129,D165,D201,D237)</f>
        <v>61.978571428571421</v>
      </c>
      <c r="AD31">
        <f t="shared" si="15"/>
        <v>60.455714285714286</v>
      </c>
      <c r="AE31">
        <f t="shared" si="15"/>
        <v>59.215714285714277</v>
      </c>
      <c r="AF31">
        <f t="shared" si="15"/>
        <v>64.144285714285715</v>
      </c>
    </row>
    <row r="32" spans="1:32" x14ac:dyDescent="0.75">
      <c r="A32" s="1">
        <v>28</v>
      </c>
      <c r="B32">
        <v>100</v>
      </c>
      <c r="C32">
        <v>0.65</v>
      </c>
      <c r="D32">
        <v>69.900000000000006</v>
      </c>
      <c r="E32">
        <v>67.8</v>
      </c>
      <c r="F32">
        <v>77.099999999999994</v>
      </c>
      <c r="G32">
        <v>64</v>
      </c>
      <c r="I32">
        <f t="shared" si="0"/>
        <v>4.7670745746212093</v>
      </c>
      <c r="N32">
        <f t="shared" si="1"/>
        <v>69.699999999999989</v>
      </c>
      <c r="Z32" s="1">
        <v>18</v>
      </c>
      <c r="AA32">
        <v>20</v>
      </c>
      <c r="AB32">
        <v>0.65</v>
      </c>
      <c r="AC32">
        <f t="shared" si="15"/>
        <v>60.548571428571414</v>
      </c>
      <c r="AD32">
        <f t="shared" si="15"/>
        <v>59.37</v>
      </c>
      <c r="AE32">
        <f t="shared" si="15"/>
        <v>58.355714285714285</v>
      </c>
      <c r="AF32">
        <f t="shared" si="15"/>
        <v>63.690000000000005</v>
      </c>
    </row>
    <row r="33" spans="1:32" x14ac:dyDescent="0.75">
      <c r="A33" s="1">
        <v>29</v>
      </c>
      <c r="B33">
        <v>100</v>
      </c>
      <c r="C33">
        <v>0.85</v>
      </c>
      <c r="D33">
        <v>72.47</v>
      </c>
      <c r="E33">
        <v>67.099999999999994</v>
      </c>
      <c r="F33">
        <v>71.400000000000006</v>
      </c>
      <c r="G33">
        <v>61.9</v>
      </c>
      <c r="I33">
        <f t="shared" si="0"/>
        <v>4.1644830111311553</v>
      </c>
      <c r="N33">
        <f t="shared" si="1"/>
        <v>68.217500000000001</v>
      </c>
      <c r="Z33" s="1">
        <v>19</v>
      </c>
      <c r="AA33">
        <v>20</v>
      </c>
      <c r="AB33">
        <v>0.85</v>
      </c>
      <c r="AC33">
        <f t="shared" si="15"/>
        <v>59.547142857142852</v>
      </c>
      <c r="AD33">
        <f t="shared" si="15"/>
        <v>58.93</v>
      </c>
      <c r="AE33">
        <f t="shared" si="15"/>
        <v>55.854285714285716</v>
      </c>
      <c r="AF33">
        <f t="shared" si="15"/>
        <v>60.132857142857141</v>
      </c>
    </row>
    <row r="34" spans="1:32" x14ac:dyDescent="0.75">
      <c r="Z34" s="1">
        <v>20</v>
      </c>
      <c r="AA34">
        <v>50</v>
      </c>
      <c r="AB34">
        <v>0</v>
      </c>
      <c r="AC34">
        <f t="shared" si="15"/>
        <v>72.365714285714276</v>
      </c>
      <c r="AD34">
        <f t="shared" si="15"/>
        <v>73.424285714285716</v>
      </c>
      <c r="AE34">
        <f>AVERAGE(F24,F60,F96,F132,F168,F204)</f>
        <v>74.915000000000006</v>
      </c>
      <c r="AF34">
        <f>AVERAGE(G24,G60,G96,G132,G168)</f>
        <v>61.220000000000006</v>
      </c>
    </row>
    <row r="35" spans="1:32" x14ac:dyDescent="0.75">
      <c r="Z35" s="1">
        <v>21</v>
      </c>
      <c r="AA35">
        <v>50</v>
      </c>
      <c r="AB35">
        <v>0.2</v>
      </c>
      <c r="AC35">
        <f t="shared" si="15"/>
        <v>71.934285714285721</v>
      </c>
      <c r="AD35">
        <f t="shared" si="15"/>
        <v>73.544285714285721</v>
      </c>
      <c r="AE35">
        <f t="shared" ref="AE35:AE43" si="16">AVERAGE(F25,F61,F97,F133,F169,F205)</f>
        <v>76.90666666666668</v>
      </c>
      <c r="AF35">
        <f t="shared" ref="AF35:AF43" si="17">AVERAGE(G25,G61,G97,G133,G169)</f>
        <v>59.64</v>
      </c>
    </row>
    <row r="36" spans="1:32" x14ac:dyDescent="0.75">
      <c r="Z36" s="1">
        <v>22</v>
      </c>
      <c r="AA36">
        <v>50</v>
      </c>
      <c r="AB36">
        <v>0.45</v>
      </c>
      <c r="AC36">
        <f t="shared" si="15"/>
        <v>70.344285714285732</v>
      </c>
      <c r="AD36">
        <f t="shared" si="15"/>
        <v>71.438571428571436</v>
      </c>
      <c r="AE36">
        <f t="shared" si="16"/>
        <v>73.308333333333323</v>
      </c>
      <c r="AF36">
        <f t="shared" si="17"/>
        <v>59.660000000000004</v>
      </c>
    </row>
    <row r="37" spans="1:32" x14ac:dyDescent="0.7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15"/>
        <v>69.61571428571429</v>
      </c>
      <c r="AD37">
        <f t="shared" si="15"/>
        <v>69.325714285714284</v>
      </c>
      <c r="AE37">
        <f t="shared" si="16"/>
        <v>72.733333333333334</v>
      </c>
      <c r="AF37">
        <f t="shared" si="17"/>
        <v>60.94</v>
      </c>
    </row>
    <row r="38" spans="1:32" x14ac:dyDescent="0.75">
      <c r="Z38" s="1">
        <v>24</v>
      </c>
      <c r="AA38">
        <v>50</v>
      </c>
      <c r="AB38">
        <v>0.85</v>
      </c>
      <c r="AC38">
        <f t="shared" si="15"/>
        <v>66.034285714285716</v>
      </c>
      <c r="AD38">
        <f t="shared" si="15"/>
        <v>65.982857142857128</v>
      </c>
      <c r="AE38">
        <f t="shared" si="16"/>
        <v>66.808333333333351</v>
      </c>
      <c r="AF38">
        <f t="shared" si="17"/>
        <v>57.419999999999995</v>
      </c>
    </row>
    <row r="39" spans="1:32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1">
        <v>25</v>
      </c>
      <c r="AA39">
        <v>100</v>
      </c>
      <c r="AB39">
        <v>0</v>
      </c>
      <c r="AC39">
        <f>AVERAGE(D29,D65,D101,D137,D173,D209)</f>
        <v>80.944999999999993</v>
      </c>
      <c r="AD39">
        <f>AVERAGE(E29,E65,E101,E137,E173,E209)</f>
        <v>76.391666666666666</v>
      </c>
      <c r="AE39">
        <f t="shared" si="16"/>
        <v>80.158333333333331</v>
      </c>
      <c r="AF39">
        <f t="shared" si="17"/>
        <v>67.38</v>
      </c>
    </row>
    <row r="40" spans="1:32" x14ac:dyDescent="0.75">
      <c r="A40" s="1">
        <v>0</v>
      </c>
      <c r="B40">
        <v>0</v>
      </c>
      <c r="C40">
        <v>0</v>
      </c>
      <c r="D40">
        <v>51.4</v>
      </c>
      <c r="E40">
        <v>53.95</v>
      </c>
      <c r="F40">
        <v>53.05</v>
      </c>
      <c r="G40">
        <v>0</v>
      </c>
      <c r="I40">
        <f>_xlfn.STDEV.P(D40:G40)</f>
        <v>22.881351577212399</v>
      </c>
      <c r="J40">
        <v>2</v>
      </c>
      <c r="K40">
        <f>_xlfn.STDEV.P(D40:G44)</f>
        <v>22.808425740282907</v>
      </c>
      <c r="L40">
        <f>_xlfn.STDEV.P(D40:G40,D45:G45,D50:G50,D55:G55,D60:G60,D65:G65)</f>
        <v>16.802078058482365</v>
      </c>
      <c r="M40">
        <v>0</v>
      </c>
      <c r="N40">
        <f>AVERAGE(D40:G40)</f>
        <v>39.599999999999994</v>
      </c>
      <c r="P40" s="6">
        <f>_xlfn.STDEV.P(D40:D44)</f>
        <v>0.72717535711821124</v>
      </c>
      <c r="Q40">
        <f>_xlfn.STDEV.P(D40,D45,D50,D55,D60,D65)</f>
        <v>9.9426529267706769</v>
      </c>
      <c r="R40" s="6">
        <f>_xlfn.STDEV.P(E40:E44)</f>
        <v>0.95863653174704377</v>
      </c>
      <c r="S40">
        <f>_xlfn.STDEV.P(E40,E45,E50,E55,E60,E65)</f>
        <v>7.2527245838297274</v>
      </c>
      <c r="T40" s="6">
        <f>_xlfn.STDEV.P(F40:F44)</f>
        <v>0.89089617801402687</v>
      </c>
      <c r="U40">
        <f>_xlfn.STDEV.P(F40,F45,F50,F55,F60,F65)</f>
        <v>18.351872444582394</v>
      </c>
      <c r="V40" s="6">
        <f>_xlfn.STDEV.P(G40:G44)</f>
        <v>0</v>
      </c>
      <c r="W40">
        <f>_xlfn.STDEV.P(G40,G45,G50,G55,G60,G65)</f>
        <v>23.571976063867783</v>
      </c>
      <c r="Z40" s="1">
        <v>26</v>
      </c>
      <c r="AA40">
        <v>100</v>
      </c>
      <c r="AB40">
        <v>0.2</v>
      </c>
      <c r="AC40">
        <f t="shared" ref="AC40:AD43" si="18">AVERAGE(D30,D66,D102,D138,D174,D210)</f>
        <v>81.795000000000002</v>
      </c>
      <c r="AD40">
        <f t="shared" si="18"/>
        <v>76.486666666666679</v>
      </c>
      <c r="AE40">
        <f t="shared" si="16"/>
        <v>79.871666666666655</v>
      </c>
      <c r="AF40">
        <f t="shared" si="17"/>
        <v>67.66</v>
      </c>
    </row>
    <row r="41" spans="1:32" x14ac:dyDescent="0.75">
      <c r="A41" s="1">
        <v>1</v>
      </c>
      <c r="B41">
        <v>0</v>
      </c>
      <c r="C41">
        <v>0.2</v>
      </c>
      <c r="D41">
        <v>52.26</v>
      </c>
      <c r="E41">
        <v>52.12</v>
      </c>
      <c r="F41">
        <v>52.15</v>
      </c>
      <c r="G41">
        <v>0</v>
      </c>
      <c r="I41">
        <f t="shared" ref="I41:I69" si="19">_xlfn.STDEV.P(D41:G41)</f>
        <v>22.593219530425483</v>
      </c>
      <c r="J41">
        <v>5</v>
      </c>
      <c r="K41">
        <f>_xlfn.STDEV.P(D45:G49)</f>
        <v>7.1547140229362176</v>
      </c>
      <c r="L41">
        <f>_xlfn.STDEV.P(D41:G41,D46:G46,D51:G51,D56:G56,D61:G61,D66:G66)</f>
        <v>16.994088351214661</v>
      </c>
      <c r="M41">
        <v>0.2</v>
      </c>
      <c r="N41">
        <f t="shared" ref="N41:N69" si="20">AVERAGE(D41:G41)</f>
        <v>39.1325</v>
      </c>
      <c r="P41" s="6">
        <f>_xlfn.STDEV.P(D45:D49)</f>
        <v>2.711936577429495</v>
      </c>
      <c r="Q41">
        <f t="shared" ref="Q41:Q44" si="21">_xlfn.STDEV.P(D41,D46,D51,D56,D61,D66)</f>
        <v>9.7398866352060924</v>
      </c>
      <c r="R41" s="6">
        <f>_xlfn.STDEV.P(E45:E49)</f>
        <v>1.3029197979921856</v>
      </c>
      <c r="S41">
        <f t="shared" ref="S41:S44" si="22">_xlfn.STDEV.P(E41,E46,E51,E56,E61,E66)</f>
        <v>7.5338384786390389</v>
      </c>
      <c r="T41" s="6">
        <f>_xlfn.STDEV.P(F45:F49)</f>
        <v>1.1955517554669057</v>
      </c>
      <c r="U41">
        <f t="shared" ref="U41:U44" si="23">_xlfn.STDEV.P(F41,F46,F51,F56,F61,F66)</f>
        <v>18.484449695772845</v>
      </c>
      <c r="V41" s="6">
        <f>_xlfn.STDEV.P(G45:G49)</f>
        <v>1.1956588142108107</v>
      </c>
      <c r="W41">
        <f t="shared" ref="W41:W44" si="24">_xlfn.STDEV.P(G41,G46,G51,G56,G61,G66)</f>
        <v>23.622217649210388</v>
      </c>
      <c r="Z41" s="1">
        <v>27</v>
      </c>
      <c r="AA41">
        <v>100</v>
      </c>
      <c r="AB41">
        <v>0.45</v>
      </c>
      <c r="AC41">
        <f t="shared" si="18"/>
        <v>78.94</v>
      </c>
      <c r="AD41">
        <f t="shared" si="18"/>
        <v>74.953333333333333</v>
      </c>
      <c r="AE41">
        <f t="shared" si="16"/>
        <v>79.775000000000006</v>
      </c>
      <c r="AF41">
        <f t="shared" si="17"/>
        <v>66.52</v>
      </c>
    </row>
    <row r="42" spans="1:32" x14ac:dyDescent="0.75">
      <c r="A42" s="1">
        <v>2</v>
      </c>
      <c r="B42">
        <v>0</v>
      </c>
      <c r="C42">
        <v>0.45</v>
      </c>
      <c r="D42">
        <v>52.94</v>
      </c>
      <c r="E42">
        <v>54.29</v>
      </c>
      <c r="F42">
        <v>51.61</v>
      </c>
      <c r="G42">
        <v>0</v>
      </c>
      <c r="I42">
        <f t="shared" si="19"/>
        <v>22.946151093375121</v>
      </c>
      <c r="J42">
        <v>10</v>
      </c>
      <c r="K42">
        <f>_xlfn.STDEV.P(D50:G54)</f>
        <v>9.0538781055413509</v>
      </c>
      <c r="L42">
        <f t="shared" ref="L42:L44" si="25">_xlfn.STDEV.P(D42:G42,D47:G47,D52:G52,D57:G57,D62:G62,D67:G67)</f>
        <v>15.733031511935517</v>
      </c>
      <c r="M42">
        <v>0.45</v>
      </c>
      <c r="N42">
        <f t="shared" si="20"/>
        <v>39.709999999999994</v>
      </c>
      <c r="P42" s="6">
        <f>_xlfn.STDEV.P(D50:D54)</f>
        <v>1.0235155103856517</v>
      </c>
      <c r="Q42">
        <f t="shared" si="21"/>
        <v>8.8878900133208756</v>
      </c>
      <c r="R42" s="6">
        <f>_xlfn.STDEV.P(E50:E54)</f>
        <v>2.1209431864149497</v>
      </c>
      <c r="S42">
        <f t="shared" si="22"/>
        <v>5.375749301776966</v>
      </c>
      <c r="T42" s="6">
        <f>_xlfn.STDEV.P(F50:F54)</f>
        <v>1.9553986805764179</v>
      </c>
      <c r="U42">
        <f t="shared" si="23"/>
        <v>16.137496449780187</v>
      </c>
      <c r="V42" s="6">
        <f>_xlfn.STDEV.P(G50:G54)</f>
        <v>0.88226980000451027</v>
      </c>
      <c r="W42">
        <f t="shared" si="24"/>
        <v>23.211736734295048</v>
      </c>
      <c r="Z42" s="1">
        <v>28</v>
      </c>
      <c r="AA42">
        <v>100</v>
      </c>
      <c r="AB42">
        <v>0.65</v>
      </c>
      <c r="AC42">
        <f t="shared" si="18"/>
        <v>76.8</v>
      </c>
      <c r="AD42">
        <f t="shared" si="18"/>
        <v>70.736666666666665</v>
      </c>
      <c r="AE42">
        <f t="shared" si="16"/>
        <v>76.891666666666666</v>
      </c>
      <c r="AF42">
        <f t="shared" si="17"/>
        <v>64.440000000000012</v>
      </c>
    </row>
    <row r="43" spans="1:32" x14ac:dyDescent="0.75">
      <c r="A43" s="1">
        <v>3</v>
      </c>
      <c r="B43">
        <v>0</v>
      </c>
      <c r="C43">
        <v>0.65</v>
      </c>
      <c r="D43">
        <v>51.92</v>
      </c>
      <c r="E43">
        <v>55.01</v>
      </c>
      <c r="F43">
        <v>52.95</v>
      </c>
      <c r="G43">
        <v>0</v>
      </c>
      <c r="I43">
        <f t="shared" si="19"/>
        <v>23.103492160277426</v>
      </c>
      <c r="J43">
        <v>20</v>
      </c>
      <c r="K43">
        <f>_xlfn.STDEV.P(D55:G59)</f>
        <v>7.009495060273621</v>
      </c>
      <c r="L43">
        <f t="shared" si="25"/>
        <v>15.62449634188253</v>
      </c>
      <c r="M43">
        <v>0.65</v>
      </c>
      <c r="N43">
        <f t="shared" si="20"/>
        <v>39.97</v>
      </c>
      <c r="P43" s="6">
        <f>_xlfn.STDEV.P(D55:D59)</f>
        <v>1.2625434645983484</v>
      </c>
      <c r="Q43">
        <f t="shared" si="21"/>
        <v>8.7639336677848529</v>
      </c>
      <c r="R43" s="6">
        <f>_xlfn.STDEV.P(E55:E59)</f>
        <v>1.3245376551838748</v>
      </c>
      <c r="S43">
        <f t="shared" si="22"/>
        <v>4.7320552852034838</v>
      </c>
      <c r="T43" s="6">
        <f>_xlfn.STDEV.P(F55:F59)</f>
        <v>3.2706610952527613</v>
      </c>
      <c r="U43">
        <f t="shared" si="23"/>
        <v>16.076730596320463</v>
      </c>
      <c r="V43" s="6">
        <f>_xlfn.STDEV.P(G55:G59)</f>
        <v>2.6977027263951832</v>
      </c>
      <c r="W43">
        <f t="shared" si="24"/>
        <v>23.610832024494364</v>
      </c>
      <c r="Z43" s="1">
        <v>29</v>
      </c>
      <c r="AA43">
        <v>100</v>
      </c>
      <c r="AB43">
        <v>0.85</v>
      </c>
      <c r="AC43">
        <f t="shared" si="18"/>
        <v>71.646666666666661</v>
      </c>
      <c r="AD43">
        <f t="shared" si="18"/>
        <v>68.084999999999994</v>
      </c>
      <c r="AE43">
        <f t="shared" si="16"/>
        <v>71.221666666666678</v>
      </c>
      <c r="AF43">
        <f t="shared" si="17"/>
        <v>61.4</v>
      </c>
    </row>
    <row r="44" spans="1:32" x14ac:dyDescent="0.75">
      <c r="A44" s="1">
        <v>4</v>
      </c>
      <c r="B44">
        <v>0</v>
      </c>
      <c r="C44">
        <v>0.85</v>
      </c>
      <c r="D44">
        <v>50.81</v>
      </c>
      <c r="E44">
        <v>54.1</v>
      </c>
      <c r="F44">
        <v>50.65</v>
      </c>
      <c r="G44">
        <v>0</v>
      </c>
      <c r="I44">
        <f t="shared" si="19"/>
        <v>22.49533396062392</v>
      </c>
      <c r="J44">
        <v>50</v>
      </c>
      <c r="K44">
        <f>_xlfn.STDEV.P(D61:G64)</f>
        <v>6.5862753842744848</v>
      </c>
      <c r="L44">
        <f t="shared" si="25"/>
        <v>14.058745400007215</v>
      </c>
      <c r="M44">
        <v>0.85</v>
      </c>
      <c r="N44">
        <f t="shared" si="20"/>
        <v>38.89</v>
      </c>
      <c r="P44" s="6">
        <f>_xlfn.STDEV.P(D60:D64)</f>
        <v>2.8301236722093988</v>
      </c>
      <c r="Q44">
        <f t="shared" si="21"/>
        <v>5.6823938617452416</v>
      </c>
      <c r="R44" s="6">
        <f>_xlfn.STDEV.P(E60:E64)</f>
        <v>3.9550474080597304</v>
      </c>
      <c r="S44">
        <f t="shared" si="22"/>
        <v>3.4335355927478983</v>
      </c>
      <c r="T44" s="6">
        <f>_xlfn.STDEV.P(F60:F64)</f>
        <v>3.3097431924546652</v>
      </c>
      <c r="U44">
        <f t="shared" si="23"/>
        <v>14.396608396887533</v>
      </c>
      <c r="V44" s="6">
        <f>_xlfn.STDEV.P(G60:G64)</f>
        <v>1.1976643937263893</v>
      </c>
      <c r="W44">
        <f t="shared" si="24"/>
        <v>21.866215696569178</v>
      </c>
    </row>
    <row r="45" spans="1:32" x14ac:dyDescent="0.75">
      <c r="A45" s="1">
        <v>5</v>
      </c>
      <c r="B45">
        <v>5</v>
      </c>
      <c r="C45">
        <v>0</v>
      </c>
      <c r="D45">
        <v>61.65</v>
      </c>
      <c r="E45">
        <v>51.1</v>
      </c>
      <c r="F45">
        <v>40</v>
      </c>
      <c r="G45">
        <v>52.4</v>
      </c>
      <c r="I45">
        <f t="shared" si="19"/>
        <v>7.6821526117358445</v>
      </c>
      <c r="J45">
        <v>100</v>
      </c>
      <c r="K45">
        <f>_xlfn.STDEV.P(D65:G69)</f>
        <v>7.5120835991088866</v>
      </c>
      <c r="N45">
        <f t="shared" si="20"/>
        <v>51.287500000000001</v>
      </c>
      <c r="P45" s="6">
        <f>_xlfn.STDEV.P(D65:D69)</f>
        <v>4.765459054487823</v>
      </c>
      <c r="R45" s="6">
        <f>_xlfn.STDEV.P(E65:E69)</f>
        <v>3.9074288221284346</v>
      </c>
      <c r="T45" s="6">
        <f>_xlfn.STDEV.P(F65:F69)</f>
        <v>3.3005454094740183</v>
      </c>
      <c r="V45" s="6">
        <f>_xlfn.STDEV.P(G65:G69)</f>
        <v>2.566242389175271</v>
      </c>
    </row>
    <row r="46" spans="1:32" x14ac:dyDescent="0.75">
      <c r="A46" s="1">
        <v>6</v>
      </c>
      <c r="B46">
        <v>5</v>
      </c>
      <c r="C46">
        <v>0.2</v>
      </c>
      <c r="D46">
        <v>64.37</v>
      </c>
      <c r="E46">
        <v>50.1</v>
      </c>
      <c r="F46">
        <v>41.14</v>
      </c>
      <c r="G46">
        <v>49.9</v>
      </c>
      <c r="I46">
        <f t="shared" si="19"/>
        <v>8.3280621245281345</v>
      </c>
      <c r="K46">
        <f>AVERAGE(K40:K45)</f>
        <v>10.020811985402911</v>
      </c>
      <c r="N46">
        <f t="shared" si="20"/>
        <v>51.377500000000005</v>
      </c>
      <c r="P46" s="6">
        <f>AVERAGE(P40:P45)</f>
        <v>2.2201256060381547</v>
      </c>
      <c r="Q46">
        <f>AVERAGE(Q40:Q44)</f>
        <v>8.6033514209655486</v>
      </c>
      <c r="R46" s="6">
        <f>AVERAGE(R40:R45)</f>
        <v>2.2615855669210365</v>
      </c>
      <c r="S46">
        <f>AVERAGE(S40:S44)</f>
        <v>5.6655806484394224</v>
      </c>
      <c r="T46" s="6">
        <f>AVERAGE(T40:T45)</f>
        <v>2.3204660518731326</v>
      </c>
      <c r="U46">
        <f>AVERAGE(U40:U44)</f>
        <v>16.689431516668684</v>
      </c>
      <c r="V46" s="6">
        <f>AVERAGE(V40:V45)</f>
        <v>1.423256353918694</v>
      </c>
      <c r="W46">
        <f>AVERAGE(W40:W44)</f>
        <v>23.176595633687356</v>
      </c>
    </row>
    <row r="47" spans="1:32" x14ac:dyDescent="0.75">
      <c r="A47" s="1">
        <v>7</v>
      </c>
      <c r="B47">
        <v>5</v>
      </c>
      <c r="C47">
        <v>0.45</v>
      </c>
      <c r="D47">
        <v>63.16</v>
      </c>
      <c r="E47">
        <v>52.4</v>
      </c>
      <c r="F47">
        <v>43.5</v>
      </c>
      <c r="G47">
        <v>50.4</v>
      </c>
      <c r="I47">
        <f t="shared" si="19"/>
        <v>7.0530613920481127</v>
      </c>
      <c r="N47">
        <f t="shared" si="20"/>
        <v>52.365000000000002</v>
      </c>
      <c r="P47" s="6">
        <f>_xlfn.STDEV.P(P40:P45)</f>
        <v>1.3946587253089484</v>
      </c>
      <c r="Q47">
        <f>_xlfn.STDEV.P(Q40:Q44)</f>
        <v>1.531285913731335</v>
      </c>
      <c r="R47" s="6">
        <f>_xlfn.STDEV.P(R40:R45)</f>
        <v>1.2309324609800705</v>
      </c>
      <c r="S47">
        <f>_xlfn.STDEV.P(S40:S44)</f>
        <v>1.5457626037460193</v>
      </c>
      <c r="T47" s="6">
        <f>_xlfn.STDEV.P(T40:T45)</f>
        <v>1.0234314675497247</v>
      </c>
      <c r="U47">
        <f>_xlfn.STDEV.P(U40:U44)</f>
        <v>1.5442067670216157</v>
      </c>
      <c r="V47" s="6">
        <f>_xlfn.STDEV.P(V40:V45)</f>
        <v>0.94442646671409336</v>
      </c>
      <c r="W47">
        <f>_xlfn.STDEV.P(W40:W44)</f>
        <v>0.67257659562957228</v>
      </c>
    </row>
    <row r="48" spans="1:32" x14ac:dyDescent="0.75">
      <c r="A48" s="1">
        <v>8</v>
      </c>
      <c r="B48">
        <v>5</v>
      </c>
      <c r="C48">
        <v>0.65</v>
      </c>
      <c r="D48">
        <v>61.74</v>
      </c>
      <c r="E48">
        <v>53.1</v>
      </c>
      <c r="F48">
        <v>42.54</v>
      </c>
      <c r="G48">
        <v>53.1</v>
      </c>
      <c r="I48">
        <f t="shared" si="19"/>
        <v>6.8051745018037781</v>
      </c>
      <c r="K48" cm="1">
        <f t="array" ref="K48">INDEX(LINEST(K40:K45),1)</f>
        <v>-2.2923259904892292</v>
      </c>
      <c r="L48" cm="1">
        <f t="array" ref="L48">INDEX(LINEST(L40:L44),1)</f>
        <v>-0.68562573262824322</v>
      </c>
      <c r="N48">
        <f t="shared" si="20"/>
        <v>52.62</v>
      </c>
      <c r="P48" s="6"/>
      <c r="R48" s="6"/>
      <c r="T48" s="6"/>
      <c r="V48" s="6"/>
    </row>
    <row r="49" spans="1:32" x14ac:dyDescent="0.75">
      <c r="A49" s="1">
        <v>9</v>
      </c>
      <c r="B49">
        <v>5</v>
      </c>
      <c r="C49">
        <v>0.85</v>
      </c>
      <c r="D49">
        <v>56.43</v>
      </c>
      <c r="E49">
        <v>49.7</v>
      </c>
      <c r="F49">
        <v>42</v>
      </c>
      <c r="G49">
        <v>51.3</v>
      </c>
      <c r="I49">
        <f t="shared" si="19"/>
        <v>5.1730956641067198</v>
      </c>
      <c r="N49">
        <f t="shared" si="20"/>
        <v>49.857500000000002</v>
      </c>
      <c r="P49" s="6"/>
      <c r="R49" s="6"/>
      <c r="T49" s="6"/>
      <c r="V49" s="6"/>
    </row>
    <row r="50" spans="1:32" x14ac:dyDescent="0.75">
      <c r="A50" s="1">
        <v>10</v>
      </c>
      <c r="B50">
        <v>10</v>
      </c>
      <c r="C50">
        <v>0</v>
      </c>
      <c r="D50">
        <v>55.16</v>
      </c>
      <c r="E50">
        <v>57</v>
      </c>
      <c r="F50">
        <v>31.26</v>
      </c>
      <c r="G50">
        <v>52.3</v>
      </c>
      <c r="I50">
        <f t="shared" si="19"/>
        <v>10.338321914121293</v>
      </c>
      <c r="N50" s="15">
        <f t="shared" si="20"/>
        <v>48.929999999999993</v>
      </c>
      <c r="P50" s="6"/>
      <c r="R50" s="6"/>
      <c r="T50" s="6"/>
      <c r="V50" s="6"/>
    </row>
    <row r="51" spans="1:32" x14ac:dyDescent="0.75">
      <c r="A51" s="1">
        <v>11</v>
      </c>
      <c r="B51">
        <v>10</v>
      </c>
      <c r="C51">
        <v>0.2</v>
      </c>
      <c r="D51">
        <v>56.2</v>
      </c>
      <c r="E51">
        <v>55.9</v>
      </c>
      <c r="F51">
        <v>32.1</v>
      </c>
      <c r="G51">
        <v>51.2</v>
      </c>
      <c r="I51">
        <f t="shared" si="19"/>
        <v>9.8718032800497379</v>
      </c>
      <c r="J51" s="2"/>
      <c r="K51" t="s">
        <v>26</v>
      </c>
      <c r="L51" t="s">
        <v>27</v>
      </c>
      <c r="N51">
        <f t="shared" si="20"/>
        <v>48.849999999999994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1">
        <v>12</v>
      </c>
      <c r="B52">
        <v>10</v>
      </c>
      <c r="C52">
        <v>0.45</v>
      </c>
      <c r="D52">
        <v>54.1</v>
      </c>
      <c r="E52">
        <v>52.7</v>
      </c>
      <c r="F52">
        <v>35.799999999999997</v>
      </c>
      <c r="G52">
        <v>53.5</v>
      </c>
      <c r="I52">
        <f t="shared" si="19"/>
        <v>7.6515929714014153</v>
      </c>
      <c r="J52">
        <v>2</v>
      </c>
      <c r="K52">
        <f>AVERAGE(D40:G44)</f>
        <v>39.460500000000003</v>
      </c>
      <c r="L52">
        <f>AVERAGE(D40:G40,D45:G45,D50:G50,D55:G55,D60:G60,D65:G65)</f>
        <v>56.892499999999984</v>
      </c>
      <c r="M52">
        <v>0</v>
      </c>
      <c r="N52">
        <f t="shared" si="20"/>
        <v>49.025000000000006</v>
      </c>
      <c r="P52" s="6">
        <f>AVERAGE(D40:D44)</f>
        <v>51.866</v>
      </c>
      <c r="Q52">
        <f>AVERAGE(D40,D45,D50,D55,D60,D65)</f>
        <v>63.168333333333329</v>
      </c>
      <c r="R52" s="6">
        <f>AVERAGE(E40:E44)</f>
        <v>53.893999999999991</v>
      </c>
      <c r="S52">
        <f>AVERAGE(E40,E45,E50,E55,E60,E65)</f>
        <v>58.408333333333339</v>
      </c>
      <c r="T52" s="6">
        <f>AVERAGE(F40:F44)</f>
        <v>52.081999999999994</v>
      </c>
      <c r="U52">
        <f>AVERAGE(F40,F45,F50,F55,F60,F65)</f>
        <v>55.576666666666661</v>
      </c>
      <c r="V52" s="6">
        <f>AVERAGE(G40:G44)</f>
        <v>0</v>
      </c>
      <c r="W52">
        <f>AVERAGE(G40,G45,G50,G55,G60,G65)</f>
        <v>50.416666666666664</v>
      </c>
    </row>
    <row r="53" spans="1:32" x14ac:dyDescent="0.75">
      <c r="A53" s="1">
        <v>13</v>
      </c>
      <c r="B53">
        <v>10</v>
      </c>
      <c r="C53">
        <v>0.65</v>
      </c>
      <c r="D53">
        <v>54</v>
      </c>
      <c r="E53">
        <v>51.4</v>
      </c>
      <c r="F53">
        <v>35.74</v>
      </c>
      <c r="G53">
        <v>53.4</v>
      </c>
      <c r="I53">
        <f t="shared" si="19"/>
        <v>7.5069084848557592</v>
      </c>
      <c r="J53">
        <v>5</v>
      </c>
      <c r="K53">
        <f>AVERAGE(D45:G49)</f>
        <v>51.5015</v>
      </c>
      <c r="L53">
        <f>AVERAGE(D41:G41,D46:G46,D51:G51,D56:G56,D61:G61,D66:G66)</f>
        <v>57.091666666666661</v>
      </c>
      <c r="M53">
        <v>0.2</v>
      </c>
      <c r="N53">
        <f t="shared" si="20"/>
        <v>48.635000000000005</v>
      </c>
      <c r="P53" s="6">
        <f>AVERAGE(D45:D49)</f>
        <v>61.470000000000006</v>
      </c>
      <c r="Q53">
        <f t="shared" ref="Q53:Q56" si="26">AVERAGE(D41,D46,D51,D56,D61,D66)</f>
        <v>64.204999999999998</v>
      </c>
      <c r="R53" s="6">
        <f>AVERAGE(E45:E49)</f>
        <v>51.279999999999994</v>
      </c>
      <c r="S53">
        <f t="shared" ref="S53:S56" si="27">AVERAGE(E41,E46,E51,E56,E61,E66)</f>
        <v>57.803333333333335</v>
      </c>
      <c r="T53" s="6">
        <f>AVERAGE(F45:F49)</f>
        <v>41.835999999999999</v>
      </c>
      <c r="U53">
        <f t="shared" ref="U53:U56" si="28">AVERAGE(F41,F46,F51,F56,F61,F66)</f>
        <v>56.508333333333326</v>
      </c>
      <c r="V53" s="6">
        <f>AVERAGE(G45:G49)</f>
        <v>51.419999999999995</v>
      </c>
      <c r="W53">
        <f t="shared" ref="W53:W56" si="29">AVERAGE(G41,G46,G51,G56,G61,G66)</f>
        <v>49.849999999999994</v>
      </c>
    </row>
    <row r="54" spans="1:32" x14ac:dyDescent="0.75">
      <c r="A54" s="1">
        <v>14</v>
      </c>
      <c r="B54">
        <v>10</v>
      </c>
      <c r="C54">
        <v>0.85</v>
      </c>
      <c r="D54">
        <v>56.46</v>
      </c>
      <c r="E54">
        <v>52.8</v>
      </c>
      <c r="F54">
        <v>32.130000000000003</v>
      </c>
      <c r="G54">
        <v>51.9</v>
      </c>
      <c r="I54">
        <f t="shared" si="19"/>
        <v>9.5034529908870429</v>
      </c>
      <c r="J54">
        <v>10</v>
      </c>
      <c r="K54">
        <f>AVERAGE(D50:G54)</f>
        <v>48.752499999999991</v>
      </c>
      <c r="L54">
        <f t="shared" ref="L54:L56" si="30">AVERAGE(D42:G42,D47:G47,D52:G52,D57:G57,D62:G62,D67:G67)</f>
        <v>56.566666666666663</v>
      </c>
      <c r="M54">
        <v>0.45</v>
      </c>
      <c r="N54">
        <f t="shared" si="20"/>
        <v>48.322499999999998</v>
      </c>
      <c r="P54" s="6">
        <f>AVERAGE(D50:D54)</f>
        <v>55.184000000000005</v>
      </c>
      <c r="Q54">
        <f t="shared" si="26"/>
        <v>62.583333333333336</v>
      </c>
      <c r="R54" s="6">
        <f>AVERAGE(E50:E54)</f>
        <v>53.96</v>
      </c>
      <c r="S54">
        <f t="shared" si="27"/>
        <v>56.231666666666662</v>
      </c>
      <c r="T54" s="6">
        <f>AVERAGE(F50:F54)</f>
        <v>33.405999999999999</v>
      </c>
      <c r="U54">
        <f t="shared" si="28"/>
        <v>57.634999999999991</v>
      </c>
      <c r="V54" s="6">
        <f>AVERAGE(G50:G54)</f>
        <v>52.46</v>
      </c>
      <c r="W54">
        <f t="shared" si="29"/>
        <v>49.816666666666663</v>
      </c>
    </row>
    <row r="55" spans="1:32" x14ac:dyDescent="0.75">
      <c r="A55" s="1">
        <v>15</v>
      </c>
      <c r="B55">
        <v>20</v>
      </c>
      <c r="C55">
        <v>0</v>
      </c>
      <c r="D55">
        <v>58.9</v>
      </c>
      <c r="E55">
        <v>51.8</v>
      </c>
      <c r="F55">
        <v>50.45</v>
      </c>
      <c r="G55">
        <v>70.7</v>
      </c>
      <c r="I55">
        <f t="shared" si="19"/>
        <v>8.0239777386282238</v>
      </c>
      <c r="J55">
        <v>20</v>
      </c>
      <c r="K55">
        <f>AVERAGE(D55:G59)</f>
        <v>57.946999999999989</v>
      </c>
      <c r="L55">
        <f t="shared" si="30"/>
        <v>56.251249999999999</v>
      </c>
      <c r="M55">
        <v>0.65</v>
      </c>
      <c r="N55">
        <f t="shared" si="20"/>
        <v>57.962499999999991</v>
      </c>
      <c r="P55" s="6">
        <f>AVERAGE(D55:D59)</f>
        <v>57.652000000000001</v>
      </c>
      <c r="Q55">
        <f t="shared" si="26"/>
        <v>61.72</v>
      </c>
      <c r="R55" s="6">
        <f>AVERAGE(E55:E59)</f>
        <v>50.839999999999996</v>
      </c>
      <c r="S55">
        <f t="shared" si="27"/>
        <v>55.051666666666669</v>
      </c>
      <c r="T55" s="6">
        <f>AVERAGE(F55:F59)</f>
        <v>54.676000000000002</v>
      </c>
      <c r="U55">
        <f t="shared" si="28"/>
        <v>57.35</v>
      </c>
      <c r="V55" s="6">
        <f>AVERAGE(G55:G59)</f>
        <v>68.62</v>
      </c>
      <c r="W55">
        <f t="shared" si="29"/>
        <v>50.883333333333333</v>
      </c>
    </row>
    <row r="56" spans="1:32" x14ac:dyDescent="0.75">
      <c r="A56" s="1">
        <v>16</v>
      </c>
      <c r="B56">
        <v>20</v>
      </c>
      <c r="C56">
        <v>0.2</v>
      </c>
      <c r="D56">
        <v>59.4</v>
      </c>
      <c r="E56">
        <v>52.5</v>
      </c>
      <c r="F56">
        <v>52.26</v>
      </c>
      <c r="G56">
        <v>70.8</v>
      </c>
      <c r="I56">
        <f t="shared" si="19"/>
        <v>7.5300597607190527</v>
      </c>
      <c r="J56">
        <v>50</v>
      </c>
      <c r="K56">
        <f>AVERAGE(D60:G64)</f>
        <v>66.784999999999997</v>
      </c>
      <c r="L56">
        <f t="shared" si="30"/>
        <v>53.536666666666655</v>
      </c>
      <c r="M56">
        <v>0.85</v>
      </c>
      <c r="N56">
        <f t="shared" si="20"/>
        <v>58.739999999999995</v>
      </c>
      <c r="P56" s="6">
        <f>AVERAGE(D60:D64)</f>
        <v>70.38000000000001</v>
      </c>
      <c r="Q56">
        <f t="shared" si="26"/>
        <v>58.85</v>
      </c>
      <c r="R56" s="6">
        <f>AVERAGE(E60:E64)</f>
        <v>62.760000000000005</v>
      </c>
      <c r="S56">
        <f t="shared" si="27"/>
        <v>53.95000000000001</v>
      </c>
      <c r="T56" s="6">
        <f>AVERAGE(F60:F64)</f>
        <v>74.240000000000009</v>
      </c>
      <c r="U56">
        <f t="shared" si="28"/>
        <v>53.53</v>
      </c>
      <c r="V56" s="6">
        <f>AVERAGE(G60:G64)</f>
        <v>59.760000000000005</v>
      </c>
      <c r="W56">
        <f t="shared" si="29"/>
        <v>47.816666666666663</v>
      </c>
    </row>
    <row r="57" spans="1:32" x14ac:dyDescent="0.75">
      <c r="A57" s="1">
        <v>17</v>
      </c>
      <c r="B57">
        <v>20</v>
      </c>
      <c r="C57">
        <v>0.45</v>
      </c>
      <c r="D57">
        <v>56.9</v>
      </c>
      <c r="E57">
        <v>50.7</v>
      </c>
      <c r="F57">
        <v>59.3</v>
      </c>
      <c r="G57">
        <v>67.5</v>
      </c>
      <c r="I57">
        <f t="shared" si="19"/>
        <v>6.0207972893962234</v>
      </c>
      <c r="J57">
        <v>100</v>
      </c>
      <c r="K57">
        <f>AVERAGE(D65:G69)</f>
        <v>71.959999999999994</v>
      </c>
      <c r="L57">
        <f>AVERAGE((L56-L55), (L55-L54), (L54-L53), (L53-L52))</f>
        <v>-0.83895833333333236</v>
      </c>
      <c r="N57">
        <f t="shared" si="20"/>
        <v>58.599999999999994</v>
      </c>
      <c r="P57" s="6">
        <f>AVERAGE(D65:D69)</f>
        <v>76.08</v>
      </c>
      <c r="R57" s="6">
        <f>AVERAGE(E65:E69)</f>
        <v>65</v>
      </c>
      <c r="T57" s="6">
        <f>AVERAGE(F65:F69)</f>
        <v>80.47999999999999</v>
      </c>
      <c r="V57" s="6">
        <f>AVERAGE(G65:G69)</f>
        <v>66.28</v>
      </c>
    </row>
    <row r="58" spans="1:32" x14ac:dyDescent="0.75">
      <c r="A58" s="1">
        <v>18</v>
      </c>
      <c r="B58">
        <v>20</v>
      </c>
      <c r="C58">
        <v>0.65</v>
      </c>
      <c r="D58">
        <v>56.16</v>
      </c>
      <c r="E58">
        <v>48.6</v>
      </c>
      <c r="F58">
        <v>57.47</v>
      </c>
      <c r="G58">
        <v>70.3</v>
      </c>
      <c r="I58">
        <f t="shared" si="19"/>
        <v>7.7981772710038326</v>
      </c>
      <c r="K58">
        <f>AVERAGE(K52:K57)</f>
        <v>56.067749999999997</v>
      </c>
      <c r="N58">
        <f t="shared" si="20"/>
        <v>58.132499999999993</v>
      </c>
      <c r="P58" s="6">
        <f>AVERAGE(P52:P57)</f>
        <v>62.105333333333334</v>
      </c>
      <c r="Q58">
        <f>AVERAGE(Q52:Q56)</f>
        <v>62.105333333333341</v>
      </c>
      <c r="R58" s="6">
        <f>AVERAGE(R52:R57)</f>
        <v>56.288999999999994</v>
      </c>
      <c r="S58">
        <f>AVERAGE(S52:S56)</f>
        <v>56.289000000000001</v>
      </c>
      <c r="T58" s="6">
        <f>AVERAGE(T52:T57)</f>
        <v>56.120000000000005</v>
      </c>
      <c r="U58">
        <f>AVERAGE(U52:U56)</f>
        <v>56.11999999999999</v>
      </c>
      <c r="V58" s="6">
        <f>AVERAGE(V52:V57)</f>
        <v>49.756666666666661</v>
      </c>
      <c r="W58">
        <f>AVERAGE(W52:W56)</f>
        <v>49.756666666666661</v>
      </c>
      <c r="AA58" s="1" t="s">
        <v>1</v>
      </c>
      <c r="AB58" s="1" t="s">
        <v>2</v>
      </c>
      <c r="AC58" s="1" t="s">
        <v>21</v>
      </c>
      <c r="AD58" s="1" t="s">
        <v>22</v>
      </c>
      <c r="AE58" s="1" t="s">
        <v>23</v>
      </c>
      <c r="AF58" s="1" t="s">
        <v>24</v>
      </c>
    </row>
    <row r="59" spans="1:32" x14ac:dyDescent="0.75">
      <c r="A59" s="1">
        <v>19</v>
      </c>
      <c r="B59">
        <v>20</v>
      </c>
      <c r="C59">
        <v>0.85</v>
      </c>
      <c r="D59">
        <v>56.9</v>
      </c>
      <c r="E59">
        <v>50.6</v>
      </c>
      <c r="F59">
        <v>53.9</v>
      </c>
      <c r="G59">
        <v>63.8</v>
      </c>
      <c r="I59">
        <f t="shared" si="19"/>
        <v>4.8698049242243764</v>
      </c>
      <c r="N59">
        <f t="shared" si="20"/>
        <v>56.3</v>
      </c>
      <c r="P59" s="6">
        <f>_xlfn.STDEV.P(P52:P57)</f>
        <v>8.5317646214342062</v>
      </c>
      <c r="Q59">
        <f>_xlfn.STDEV.P(Q52:Q56)</f>
        <v>1.817290840784709</v>
      </c>
      <c r="R59" s="6">
        <f>_xlfn.STDEV.P(R52:R57)</f>
        <v>5.5331924178843952</v>
      </c>
      <c r="S59">
        <f>_xlfn.STDEV.P(S52:S56)</f>
        <v>1.6607215968434375</v>
      </c>
      <c r="T59" s="6">
        <f>_xlfn.STDEV.P(T52:T57)</f>
        <v>16.633766019756305</v>
      </c>
      <c r="U59">
        <f>_xlfn.STDEV.P(U52:U56)</f>
        <v>1.4806916551996137</v>
      </c>
      <c r="V59" s="6">
        <f>_xlfn.STDEV.P(V52:V57)</f>
        <v>23.147041327612968</v>
      </c>
      <c r="W59">
        <f>_xlfn.STDEV.P(W52:W56)</f>
        <v>1.0469850895680317</v>
      </c>
      <c r="Z59" s="1">
        <v>0</v>
      </c>
      <c r="AA59">
        <v>2</v>
      </c>
      <c r="AB59">
        <v>0</v>
      </c>
      <c r="AC59">
        <f>AVERAGE(D4,D40,D76,D148,D220)</f>
        <v>30.795999999999999</v>
      </c>
      <c r="AD59">
        <f t="shared" ref="AD59:AF74" si="31">AVERAGE(E4,E40,E76,E148,E220)</f>
        <v>45.178000000000004</v>
      </c>
      <c r="AE59">
        <f t="shared" si="31"/>
        <v>48.83</v>
      </c>
      <c r="AF59">
        <f t="shared" si="31"/>
        <v>21.201999999999998</v>
      </c>
    </row>
    <row r="60" spans="1:32" x14ac:dyDescent="0.75">
      <c r="A60" s="1">
        <v>20</v>
      </c>
      <c r="B60">
        <v>50</v>
      </c>
      <c r="C60">
        <v>0</v>
      </c>
      <c r="D60">
        <v>71.3</v>
      </c>
      <c r="E60">
        <v>67.599999999999994</v>
      </c>
      <c r="F60">
        <v>75.900000000000006</v>
      </c>
      <c r="G60">
        <v>59.8</v>
      </c>
      <c r="I60">
        <f t="shared" si="19"/>
        <v>5.895125104694559</v>
      </c>
      <c r="N60">
        <f t="shared" si="20"/>
        <v>68.649999999999991</v>
      </c>
      <c r="P60" s="6"/>
      <c r="R60" s="6"/>
      <c r="T60" s="6"/>
      <c r="V60" s="6"/>
      <c r="Z60" s="1">
        <v>1</v>
      </c>
      <c r="AA60">
        <v>2</v>
      </c>
      <c r="AB60">
        <v>0.2</v>
      </c>
      <c r="AC60">
        <f t="shared" ref="AC60:AF75" si="32">AVERAGE(D5,D41,D77,D149,D221)</f>
        <v>30.848000000000003</v>
      </c>
      <c r="AD60">
        <f t="shared" si="31"/>
        <v>44.820000000000007</v>
      </c>
      <c r="AE60">
        <f t="shared" si="31"/>
        <v>51.27</v>
      </c>
      <c r="AF60">
        <f t="shared" si="31"/>
        <v>21.574000000000002</v>
      </c>
    </row>
    <row r="61" spans="1:32" x14ac:dyDescent="0.75">
      <c r="A61" s="1">
        <v>21</v>
      </c>
      <c r="B61">
        <v>50</v>
      </c>
      <c r="C61">
        <v>0.2</v>
      </c>
      <c r="D61">
        <v>72.2</v>
      </c>
      <c r="E61">
        <v>66.5</v>
      </c>
      <c r="F61">
        <v>78.400000000000006</v>
      </c>
      <c r="G61">
        <v>58.9</v>
      </c>
      <c r="I61">
        <f t="shared" si="19"/>
        <v>7.1913142053452335</v>
      </c>
      <c r="N61">
        <f t="shared" si="20"/>
        <v>69</v>
      </c>
      <c r="P61" s="6" cm="1">
        <f t="array" ref="P61">INDEX(LINEST(P52:P57), 1)</f>
        <v>4.2933714285714295</v>
      </c>
      <c r="Q61" s="6" cm="1">
        <f t="array" ref="Q61">INDEX(LINEST(Q52:Q56), 1)</f>
        <v>-1.1121666666666652</v>
      </c>
      <c r="R61" s="6" cm="1">
        <f t="array" ref="R61">INDEX(LINEST(R52:R57), 1)</f>
        <v>2.4814285714285731</v>
      </c>
      <c r="S61" s="6" cm="1">
        <f t="array" ref="S61">INDEX(LINEST(S52:S56), 1)</f>
        <v>-1.1668333333333323</v>
      </c>
      <c r="T61" s="6" cm="1">
        <f t="array" ref="T61">INDEX(LINEST(T52:T57), 1)</f>
        <v>7.442057142857144</v>
      </c>
      <c r="U61" s="6" cm="1">
        <f t="array" ref="U61">INDEX(LINEST(U52:U56), 1)</f>
        <v>-0.32516666666666427</v>
      </c>
      <c r="V61" s="6" cm="1">
        <f t="array" ref="V61">INDEX(LINEST(V52:V56), 1)</f>
        <v>13.672000000000001</v>
      </c>
      <c r="W61" s="6" cm="1">
        <f t="array" ref="W61">INDEX(LINEST(W52:W56), 1)</f>
        <v>-0.41666666666666635</v>
      </c>
      <c r="Z61" s="1">
        <v>2</v>
      </c>
      <c r="AA61">
        <v>2</v>
      </c>
      <c r="AB61">
        <v>0.45</v>
      </c>
      <c r="AC61">
        <f t="shared" si="32"/>
        <v>30.532</v>
      </c>
      <c r="AD61">
        <f t="shared" si="31"/>
        <v>45.287999999999997</v>
      </c>
      <c r="AE61">
        <f t="shared" si="31"/>
        <v>51.887999999999998</v>
      </c>
      <c r="AF61">
        <f t="shared" si="31"/>
        <v>21.45</v>
      </c>
    </row>
    <row r="62" spans="1:32" x14ac:dyDescent="0.75">
      <c r="A62" s="1">
        <v>22</v>
      </c>
      <c r="B62">
        <v>50</v>
      </c>
      <c r="C62">
        <v>0.45</v>
      </c>
      <c r="D62">
        <v>72.400000000000006</v>
      </c>
      <c r="E62">
        <v>62.7</v>
      </c>
      <c r="F62">
        <v>73.7</v>
      </c>
      <c r="G62">
        <v>59.5</v>
      </c>
      <c r="I62">
        <f t="shared" si="19"/>
        <v>6.0985141633024034</v>
      </c>
      <c r="K62" cm="1">
        <f t="array" ref="K62">INDEX(LINEST(K52:K57),1)</f>
        <v>6.2154999999999987</v>
      </c>
      <c r="L62" cm="1">
        <f t="array" ref="L62">INDEX(LINEST(L52:L56),1)</f>
        <v>-0.75520833333333193</v>
      </c>
      <c r="N62">
        <f t="shared" si="20"/>
        <v>67.075000000000003</v>
      </c>
      <c r="Z62" s="1">
        <v>3</v>
      </c>
      <c r="AA62">
        <v>2</v>
      </c>
      <c r="AB62">
        <v>0.65</v>
      </c>
      <c r="AC62">
        <f t="shared" si="32"/>
        <v>30.704000000000001</v>
      </c>
      <c r="AD62">
        <f t="shared" si="31"/>
        <v>45.634</v>
      </c>
      <c r="AE62">
        <f t="shared" si="31"/>
        <v>52.068000000000005</v>
      </c>
      <c r="AF62">
        <f t="shared" si="31"/>
        <v>21.413999999999998</v>
      </c>
    </row>
    <row r="63" spans="1:32" x14ac:dyDescent="0.75">
      <c r="A63" s="1">
        <v>23</v>
      </c>
      <c r="B63">
        <v>50</v>
      </c>
      <c r="C63">
        <v>0.65</v>
      </c>
      <c r="D63">
        <v>71.2</v>
      </c>
      <c r="E63">
        <v>60</v>
      </c>
      <c r="F63">
        <v>74.8</v>
      </c>
      <c r="G63">
        <v>62</v>
      </c>
      <c r="I63">
        <f t="shared" si="19"/>
        <v>6.1741396161732522</v>
      </c>
      <c r="N63">
        <f t="shared" si="20"/>
        <v>67</v>
      </c>
      <c r="Z63" s="1">
        <v>4</v>
      </c>
      <c r="AA63">
        <v>2</v>
      </c>
      <c r="AB63">
        <v>0.85</v>
      </c>
      <c r="AC63">
        <f t="shared" si="32"/>
        <v>30.65</v>
      </c>
      <c r="AD63">
        <f t="shared" si="31"/>
        <v>44.654000000000003</v>
      </c>
      <c r="AE63">
        <f t="shared" si="31"/>
        <v>50.386000000000003</v>
      </c>
      <c r="AF63">
        <f t="shared" si="31"/>
        <v>21.038</v>
      </c>
    </row>
    <row r="64" spans="1:32" x14ac:dyDescent="0.75">
      <c r="A64" s="1">
        <v>24</v>
      </c>
      <c r="B64">
        <v>50</v>
      </c>
      <c r="C64">
        <v>0.85</v>
      </c>
      <c r="D64">
        <v>64.8</v>
      </c>
      <c r="E64">
        <v>57</v>
      </c>
      <c r="F64">
        <v>68.400000000000006</v>
      </c>
      <c r="G64">
        <v>58.6</v>
      </c>
      <c r="I64">
        <f t="shared" si="19"/>
        <v>4.6151923036857321</v>
      </c>
      <c r="N64">
        <f t="shared" si="20"/>
        <v>62.199999999999996</v>
      </c>
      <c r="Z64" s="1">
        <v>5</v>
      </c>
      <c r="AA64">
        <v>5</v>
      </c>
      <c r="AB64">
        <v>0</v>
      </c>
      <c r="AC64">
        <f t="shared" si="32"/>
        <v>47.81</v>
      </c>
      <c r="AD64">
        <f t="shared" si="31"/>
        <v>56.144000000000005</v>
      </c>
      <c r="AE64">
        <f t="shared" si="31"/>
        <v>46.614000000000004</v>
      </c>
      <c r="AF64">
        <f t="shared" si="31"/>
        <v>50.88</v>
      </c>
    </row>
    <row r="65" spans="1:32" x14ac:dyDescent="0.75">
      <c r="A65" s="1">
        <v>25</v>
      </c>
      <c r="B65">
        <v>100</v>
      </c>
      <c r="C65">
        <v>0</v>
      </c>
      <c r="D65">
        <v>80.599999999999994</v>
      </c>
      <c r="E65">
        <v>69</v>
      </c>
      <c r="F65">
        <v>82.8</v>
      </c>
      <c r="G65">
        <v>67.3</v>
      </c>
      <c r="I65">
        <f t="shared" si="19"/>
        <v>6.8459385769958514</v>
      </c>
      <c r="N65">
        <f t="shared" si="20"/>
        <v>74.924999999999997</v>
      </c>
      <c r="Z65" s="1">
        <v>6</v>
      </c>
      <c r="AA65">
        <v>5</v>
      </c>
      <c r="AB65">
        <v>0.2</v>
      </c>
      <c r="AC65">
        <f t="shared" si="32"/>
        <v>49.454000000000008</v>
      </c>
      <c r="AD65">
        <f t="shared" si="31"/>
        <v>55.188000000000002</v>
      </c>
      <c r="AE65">
        <f t="shared" si="31"/>
        <v>47.56</v>
      </c>
      <c r="AF65">
        <f t="shared" si="31"/>
        <v>50.6</v>
      </c>
    </row>
    <row r="66" spans="1:32" x14ac:dyDescent="0.75">
      <c r="A66" s="1">
        <v>26</v>
      </c>
      <c r="B66">
        <v>100</v>
      </c>
      <c r="C66">
        <v>0.2</v>
      </c>
      <c r="D66">
        <v>80.8</v>
      </c>
      <c r="E66">
        <v>69.7</v>
      </c>
      <c r="F66">
        <v>83</v>
      </c>
      <c r="G66">
        <v>68.3</v>
      </c>
      <c r="I66">
        <f t="shared" si="19"/>
        <v>6.5155583030159425</v>
      </c>
      <c r="N66">
        <f t="shared" si="20"/>
        <v>75.45</v>
      </c>
      <c r="Z66" s="1">
        <v>7</v>
      </c>
      <c r="AA66">
        <v>5</v>
      </c>
      <c r="AB66">
        <v>0.45</v>
      </c>
      <c r="AC66">
        <f t="shared" si="32"/>
        <v>48.988</v>
      </c>
      <c r="AD66">
        <f t="shared" si="31"/>
        <v>57.396000000000001</v>
      </c>
      <c r="AE66">
        <f t="shared" si="31"/>
        <v>47.946000000000005</v>
      </c>
      <c r="AF66">
        <f t="shared" si="31"/>
        <v>50.339999999999996</v>
      </c>
    </row>
    <row r="67" spans="1:32" x14ac:dyDescent="0.75">
      <c r="A67" s="1">
        <v>27</v>
      </c>
      <c r="B67">
        <v>100</v>
      </c>
      <c r="C67">
        <v>0.45</v>
      </c>
      <c r="D67">
        <v>76</v>
      </c>
      <c r="E67">
        <v>64.599999999999994</v>
      </c>
      <c r="F67">
        <v>81.900000000000006</v>
      </c>
      <c r="G67">
        <v>68</v>
      </c>
      <c r="I67">
        <f t="shared" si="19"/>
        <v>6.7677082531681325</v>
      </c>
      <c r="N67">
        <f t="shared" si="20"/>
        <v>72.625</v>
      </c>
      <c r="Z67" s="1">
        <v>8</v>
      </c>
      <c r="AA67">
        <v>5</v>
      </c>
      <c r="AB67">
        <v>0.65</v>
      </c>
      <c r="AC67">
        <f t="shared" si="32"/>
        <v>48.320000000000007</v>
      </c>
      <c r="AD67">
        <f t="shared" si="31"/>
        <v>57.042000000000009</v>
      </c>
      <c r="AE67">
        <f t="shared" si="31"/>
        <v>46.878</v>
      </c>
      <c r="AF67">
        <f t="shared" si="31"/>
        <v>51.332000000000008</v>
      </c>
    </row>
    <row r="68" spans="1:32" x14ac:dyDescent="0.75">
      <c r="A68" s="1">
        <v>28</v>
      </c>
      <c r="B68">
        <v>100</v>
      </c>
      <c r="C68">
        <v>0.65</v>
      </c>
      <c r="D68">
        <v>75.3</v>
      </c>
      <c r="E68">
        <v>62.2</v>
      </c>
      <c r="F68">
        <v>80.599999999999994</v>
      </c>
      <c r="G68">
        <v>66.5</v>
      </c>
      <c r="I68">
        <f t="shared" si="19"/>
        <v>7.2154348448308427</v>
      </c>
      <c r="N68">
        <f t="shared" si="20"/>
        <v>71.150000000000006</v>
      </c>
      <c r="Z68" s="1">
        <v>9</v>
      </c>
      <c r="AA68">
        <v>5</v>
      </c>
      <c r="AB68">
        <v>0.85</v>
      </c>
      <c r="AC68">
        <f t="shared" si="32"/>
        <v>44.422000000000004</v>
      </c>
      <c r="AD68">
        <f t="shared" si="31"/>
        <v>54.288000000000011</v>
      </c>
      <c r="AE68">
        <f t="shared" si="31"/>
        <v>46.994000000000007</v>
      </c>
      <c r="AF68">
        <f t="shared" si="31"/>
        <v>51.11</v>
      </c>
    </row>
    <row r="69" spans="1:32" x14ac:dyDescent="0.75">
      <c r="A69" s="1">
        <v>29</v>
      </c>
      <c r="B69">
        <v>100</v>
      </c>
      <c r="C69">
        <v>0.85</v>
      </c>
      <c r="D69">
        <v>67.7</v>
      </c>
      <c r="E69">
        <v>59.5</v>
      </c>
      <c r="F69">
        <v>74.099999999999994</v>
      </c>
      <c r="G69">
        <v>61.3</v>
      </c>
      <c r="I69">
        <f t="shared" si="19"/>
        <v>5.752173502251126</v>
      </c>
      <c r="N69">
        <f t="shared" si="20"/>
        <v>65.650000000000006</v>
      </c>
      <c r="Z69" s="1">
        <v>10</v>
      </c>
      <c r="AA69">
        <v>10</v>
      </c>
      <c r="AB69">
        <v>0</v>
      </c>
      <c r="AC69">
        <f t="shared" si="32"/>
        <v>42.652000000000001</v>
      </c>
      <c r="AD69">
        <f t="shared" si="31"/>
        <v>59.244000000000007</v>
      </c>
      <c r="AE69">
        <f t="shared" si="31"/>
        <v>47.121999999999993</v>
      </c>
      <c r="AF69">
        <f t="shared" si="31"/>
        <v>53.52</v>
      </c>
    </row>
    <row r="70" spans="1:32" x14ac:dyDescent="0.75">
      <c r="Z70" s="1">
        <v>11</v>
      </c>
      <c r="AA70">
        <v>10</v>
      </c>
      <c r="AB70">
        <v>0.2</v>
      </c>
      <c r="AC70">
        <f t="shared" si="32"/>
        <v>43.411999999999999</v>
      </c>
      <c r="AD70">
        <f t="shared" si="31"/>
        <v>58.83</v>
      </c>
      <c r="AE70">
        <f t="shared" si="31"/>
        <v>45.332000000000001</v>
      </c>
      <c r="AF70">
        <f t="shared" si="31"/>
        <v>52.279999999999994</v>
      </c>
    </row>
    <row r="71" spans="1:32" x14ac:dyDescent="0.75">
      <c r="Z71" s="1">
        <v>12</v>
      </c>
      <c r="AA71">
        <v>10</v>
      </c>
      <c r="AB71">
        <v>0.45</v>
      </c>
      <c r="AC71">
        <f t="shared" si="32"/>
        <v>42.374000000000002</v>
      </c>
      <c r="AD71">
        <f t="shared" si="31"/>
        <v>57.558000000000007</v>
      </c>
      <c r="AE71">
        <f t="shared" si="31"/>
        <v>46.96</v>
      </c>
      <c r="AF71">
        <f t="shared" si="31"/>
        <v>54.010000000000005</v>
      </c>
    </row>
    <row r="72" spans="1:32" x14ac:dyDescent="0.75">
      <c r="Z72" s="1">
        <v>13</v>
      </c>
      <c r="AA72">
        <v>10</v>
      </c>
      <c r="AB72">
        <v>0.65</v>
      </c>
      <c r="AC72">
        <f t="shared" si="32"/>
        <v>42.153999999999996</v>
      </c>
      <c r="AD72">
        <f t="shared" si="31"/>
        <v>56.832000000000008</v>
      </c>
      <c r="AE72">
        <f t="shared" si="31"/>
        <v>47.405999999999999</v>
      </c>
      <c r="AF72">
        <f t="shared" si="31"/>
        <v>55.05</v>
      </c>
    </row>
    <row r="73" spans="1:32" x14ac:dyDescent="0.7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32"/>
        <v>43.346000000000004</v>
      </c>
      <c r="AD73">
        <f t="shared" si="31"/>
        <v>55.585999999999999</v>
      </c>
      <c r="AE73">
        <f t="shared" si="31"/>
        <v>44.947999999999993</v>
      </c>
      <c r="AF73">
        <f t="shared" si="31"/>
        <v>53.169999999999995</v>
      </c>
    </row>
    <row r="74" spans="1:32" x14ac:dyDescent="0.75">
      <c r="Z74" s="1">
        <v>15</v>
      </c>
      <c r="AA74">
        <v>20</v>
      </c>
      <c r="AB74">
        <v>0</v>
      </c>
      <c r="AC74">
        <f t="shared" si="32"/>
        <v>56.643999999999991</v>
      </c>
      <c r="AD74">
        <f t="shared" si="31"/>
        <v>54.830000000000005</v>
      </c>
      <c r="AE74">
        <f t="shared" si="31"/>
        <v>58.274000000000001</v>
      </c>
      <c r="AF74">
        <f t="shared" si="31"/>
        <v>64.868000000000009</v>
      </c>
    </row>
    <row r="75" spans="1:32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1">
        <v>16</v>
      </c>
      <c r="AA75">
        <v>20</v>
      </c>
      <c r="AB75">
        <v>0.2</v>
      </c>
      <c r="AC75">
        <f t="shared" si="32"/>
        <v>60.025999999999996</v>
      </c>
      <c r="AD75">
        <f t="shared" si="32"/>
        <v>55.967999999999996</v>
      </c>
      <c r="AE75">
        <f t="shared" si="32"/>
        <v>57.221999999999994</v>
      </c>
      <c r="AF75">
        <f t="shared" si="32"/>
        <v>65.378000000000014</v>
      </c>
    </row>
    <row r="76" spans="1:32" x14ac:dyDescent="0.75">
      <c r="A76" s="1">
        <v>0</v>
      </c>
      <c r="B76">
        <v>0</v>
      </c>
      <c r="C76">
        <v>0</v>
      </c>
      <c r="D76">
        <v>49.32</v>
      </c>
      <c r="E76">
        <v>55.7</v>
      </c>
      <c r="F76">
        <v>46.49</v>
      </c>
      <c r="G76">
        <v>0</v>
      </c>
      <c r="I76">
        <f>_xlfn.STDEV.P(D76:G76)</f>
        <v>22.121553262598894</v>
      </c>
      <c r="J76">
        <v>2</v>
      </c>
      <c r="K76">
        <f>_xlfn.STDEV.P(D76:G80)</f>
        <v>23.598008787819381</v>
      </c>
      <c r="L76">
        <f>_xlfn.STDEV.P(D76:G76,D81:G81,D86:G86,D91:G91,D96:G96,D101:G101)</f>
        <v>16.185267215167904</v>
      </c>
      <c r="M76">
        <v>0</v>
      </c>
      <c r="N76">
        <f>AVERAGE(D76:G76)</f>
        <v>37.877500000000005</v>
      </c>
      <c r="P76" s="6">
        <f>_xlfn.STDEV.P(D76:D80)</f>
        <v>1.2169042690368046</v>
      </c>
      <c r="Q76">
        <f>_xlfn.STDEV.P(D76,D81,D86,D91,D96,D101)</f>
        <v>11.093233673430557</v>
      </c>
      <c r="R76" s="6">
        <f>_xlfn.STDEV.P(E76:E80)</f>
        <v>1.2967652061957851</v>
      </c>
      <c r="S76">
        <f>_xlfn.STDEV.P(E76,E81,E86,E91,E96,E101)</f>
        <v>7.3065609785543923</v>
      </c>
      <c r="T76" s="6">
        <f>_xlfn.STDEV.P(F76:F80)</f>
        <v>4.2820014012141554</v>
      </c>
      <c r="U76">
        <f>_xlfn.STDEV.P(F76,F81,F86,F91,F96,F101)</f>
        <v>13.66874831707552</v>
      </c>
      <c r="V76" s="6">
        <f>_xlfn.STDEV.P(G76:G80)</f>
        <v>0</v>
      </c>
      <c r="W76">
        <f>_xlfn.STDEV.P(G76,G81,G86,G91,G96,G101)</f>
        <v>24.327076821243168</v>
      </c>
      <c r="Z76" s="1">
        <v>17</v>
      </c>
      <c r="AA76">
        <v>20</v>
      </c>
      <c r="AB76">
        <v>0.45</v>
      </c>
      <c r="AC76">
        <f t="shared" ref="AC76:AF88" si="33">AVERAGE(D21,D57,D93,D165,D237)</f>
        <v>56.929999999999993</v>
      </c>
      <c r="AD76">
        <f t="shared" si="33"/>
        <v>54.504000000000005</v>
      </c>
      <c r="AE76">
        <f t="shared" si="33"/>
        <v>58.160000000000004</v>
      </c>
      <c r="AF76">
        <f t="shared" si="33"/>
        <v>63.556000000000004</v>
      </c>
    </row>
    <row r="77" spans="1:32" x14ac:dyDescent="0.75">
      <c r="A77" s="1">
        <v>1</v>
      </c>
      <c r="B77">
        <v>0</v>
      </c>
      <c r="C77">
        <v>0.2</v>
      </c>
      <c r="D77">
        <v>49.15</v>
      </c>
      <c r="E77">
        <v>56</v>
      </c>
      <c r="F77">
        <v>57.4</v>
      </c>
      <c r="G77">
        <v>0</v>
      </c>
      <c r="I77">
        <f t="shared" ref="I77:I105" si="34">_xlfn.STDEV.P(D77:G77)</f>
        <v>23.668844896825867</v>
      </c>
      <c r="J77">
        <v>5</v>
      </c>
      <c r="K77">
        <f>_xlfn.STDEV.P(D81:G85)</f>
        <v>9.0712480398233861</v>
      </c>
      <c r="L77">
        <f>_xlfn.STDEV.P(D77:G77,D82:G82,D87:G87,D92:G92,D97:G97,D102:G102)</f>
        <v>16.005808233957513</v>
      </c>
      <c r="M77">
        <v>0.2</v>
      </c>
      <c r="N77">
        <f t="shared" ref="N77:N105" si="35">AVERAGE(D77:G77)</f>
        <v>40.637500000000003</v>
      </c>
      <c r="P77" s="6">
        <f>_xlfn.STDEV.P(D81:D85)</f>
        <v>2.6657186648256785</v>
      </c>
      <c r="Q77">
        <f t="shared" ref="Q77:Q80" si="36">_xlfn.STDEV.P(D77,D82,D87,D92,D97,D102)</f>
        <v>11.511889023478711</v>
      </c>
      <c r="R77" s="6">
        <f>_xlfn.STDEV.P(E81:E85)</f>
        <v>1.923122460999299</v>
      </c>
      <c r="S77">
        <f t="shared" ref="S77:S80" si="37">_xlfn.STDEV.P(E77,E82,E87,E92,E97,E102)</f>
        <v>6.5580527258901924</v>
      </c>
      <c r="T77" s="6">
        <f>_xlfn.STDEV.P(F81:F85)</f>
        <v>2.0682359633272012</v>
      </c>
      <c r="U77">
        <f t="shared" ref="U77:U80" si="38">_xlfn.STDEV.P(F77,F82,F87,F92,F97,F102)</f>
        <v>12.250226755270903</v>
      </c>
      <c r="V77" s="6">
        <f>_xlfn.STDEV.P(G81:G85)</f>
        <v>1.2531560158256438</v>
      </c>
      <c r="W77">
        <f t="shared" ref="W77:W80" si="39">_xlfn.STDEV.P(G77,G82,G87,G92,G97,G102)</f>
        <v>23.884490551169165</v>
      </c>
      <c r="Z77" s="1">
        <v>18</v>
      </c>
      <c r="AA77">
        <v>20</v>
      </c>
      <c r="AB77">
        <v>0.65</v>
      </c>
      <c r="AC77">
        <f t="shared" si="33"/>
        <v>56.35</v>
      </c>
      <c r="AD77">
        <f t="shared" si="33"/>
        <v>53.222000000000001</v>
      </c>
      <c r="AE77">
        <f t="shared" si="33"/>
        <v>57.451999999999998</v>
      </c>
      <c r="AF77">
        <f t="shared" si="33"/>
        <v>63.942000000000007</v>
      </c>
    </row>
    <row r="78" spans="1:32" x14ac:dyDescent="0.75">
      <c r="A78" s="1">
        <v>2</v>
      </c>
      <c r="B78">
        <v>0</v>
      </c>
      <c r="C78">
        <v>0.45</v>
      </c>
      <c r="D78">
        <v>50.9</v>
      </c>
      <c r="E78">
        <v>57.8</v>
      </c>
      <c r="F78">
        <v>58</v>
      </c>
      <c r="G78">
        <v>0</v>
      </c>
      <c r="I78">
        <f t="shared" si="34"/>
        <v>24.230288380454745</v>
      </c>
      <c r="J78">
        <v>10</v>
      </c>
      <c r="K78">
        <f>_xlfn.STDEV.P(D86:G90)</f>
        <v>4.6647546559277897</v>
      </c>
      <c r="L78">
        <f t="shared" ref="L78:L80" si="40">_xlfn.STDEV.P(D78:G78,D83:G83,D88:G88,D93:G93,D98:G98,D103:G103)</f>
        <v>15.460197821071585</v>
      </c>
      <c r="M78">
        <v>0.45</v>
      </c>
      <c r="N78">
        <f t="shared" si="35"/>
        <v>41.674999999999997</v>
      </c>
      <c r="P78" s="6">
        <f>_xlfn.STDEV.P(D86:D90)</f>
        <v>0.83374816341626778</v>
      </c>
      <c r="Q78">
        <f t="shared" si="36"/>
        <v>10.584590476516091</v>
      </c>
      <c r="R78" s="6">
        <f>_xlfn.STDEV.P(E86:E90)</f>
        <v>1.5666524822052916</v>
      </c>
      <c r="S78">
        <f t="shared" si="37"/>
        <v>6.5425954754635072</v>
      </c>
      <c r="T78" s="6">
        <f>_xlfn.STDEV.P(F86:F90)</f>
        <v>0.42426406871192851</v>
      </c>
      <c r="U78">
        <f t="shared" si="38"/>
        <v>11.064620794827746</v>
      </c>
      <c r="V78" s="6">
        <f>_xlfn.STDEV.P(G86:G90)</f>
        <v>1.8139459749397171</v>
      </c>
      <c r="W78">
        <f t="shared" si="39"/>
        <v>23.898372794444018</v>
      </c>
      <c r="Z78" s="1">
        <v>19</v>
      </c>
      <c r="AA78">
        <v>20</v>
      </c>
      <c r="AB78">
        <v>0.85</v>
      </c>
      <c r="AC78">
        <f t="shared" si="33"/>
        <v>55.053999999999995</v>
      </c>
      <c r="AD78">
        <f t="shared" si="33"/>
        <v>53.652000000000001</v>
      </c>
      <c r="AE78">
        <f t="shared" si="33"/>
        <v>55.292000000000009</v>
      </c>
      <c r="AF78">
        <f t="shared" si="33"/>
        <v>59.727999999999994</v>
      </c>
    </row>
    <row r="79" spans="1:32" x14ac:dyDescent="0.75">
      <c r="A79" s="1">
        <v>3</v>
      </c>
      <c r="B79">
        <v>0</v>
      </c>
      <c r="C79">
        <v>0.65</v>
      </c>
      <c r="D79">
        <v>52.23</v>
      </c>
      <c r="E79">
        <v>58</v>
      </c>
      <c r="F79">
        <v>56.5</v>
      </c>
      <c r="G79">
        <v>0</v>
      </c>
      <c r="I79">
        <f t="shared" si="34"/>
        <v>24.15833021444157</v>
      </c>
      <c r="J79">
        <v>20</v>
      </c>
      <c r="K79">
        <f>_xlfn.STDEV.P(D91:G95)</f>
        <v>6.2801169376054968</v>
      </c>
      <c r="L79">
        <f t="shared" si="40"/>
        <v>14.8021104679554</v>
      </c>
      <c r="M79">
        <v>0.65</v>
      </c>
      <c r="N79">
        <f t="shared" si="35"/>
        <v>41.682499999999997</v>
      </c>
      <c r="P79" s="6">
        <f>_xlfn.STDEV.P(D91:D95)</f>
        <v>1.5779733838059498</v>
      </c>
      <c r="Q79">
        <f t="shared" si="36"/>
        <v>9.4117568321045795</v>
      </c>
      <c r="R79" s="6">
        <f>_xlfn.STDEV.P(E91:E95)</f>
        <v>1.4845874847916505</v>
      </c>
      <c r="S79">
        <f t="shared" si="37"/>
        <v>5.3738306221498613</v>
      </c>
      <c r="T79" s="6">
        <f>_xlfn.STDEV.P(F91:F95)</f>
        <v>1.4142135623730923</v>
      </c>
      <c r="U79">
        <f t="shared" si="38"/>
        <v>10.276348248932312</v>
      </c>
      <c r="V79" s="6">
        <f>_xlfn.STDEV.P(G91:G95)</f>
        <v>2.8625862432422911</v>
      </c>
      <c r="W79">
        <f t="shared" si="39"/>
        <v>23.44745899523728</v>
      </c>
      <c r="Z79" s="1">
        <v>20</v>
      </c>
      <c r="AA79">
        <v>50</v>
      </c>
      <c r="AB79">
        <v>0</v>
      </c>
      <c r="AC79">
        <f t="shared" si="33"/>
        <v>68.262000000000015</v>
      </c>
      <c r="AD79">
        <f t="shared" si="33"/>
        <v>69.402000000000001</v>
      </c>
      <c r="AE79">
        <f t="shared" si="33"/>
        <v>60.44</v>
      </c>
      <c r="AF79">
        <f t="shared" si="33"/>
        <v>48.7</v>
      </c>
    </row>
    <row r="80" spans="1:32" x14ac:dyDescent="0.75">
      <c r="A80" s="1">
        <v>4</v>
      </c>
      <c r="B80">
        <v>0</v>
      </c>
      <c r="C80">
        <v>0.85</v>
      </c>
      <c r="D80">
        <v>51.56</v>
      </c>
      <c r="E80">
        <v>54.6</v>
      </c>
      <c r="F80">
        <v>56.5</v>
      </c>
      <c r="G80">
        <v>0</v>
      </c>
      <c r="I80">
        <f t="shared" si="34"/>
        <v>23.543973220338156</v>
      </c>
      <c r="J80">
        <v>50</v>
      </c>
      <c r="K80">
        <f>_xlfn.STDEV.P(D97:G100)</f>
        <v>5.0781971148725598</v>
      </c>
      <c r="L80">
        <f t="shared" si="40"/>
        <v>13.324645183674996</v>
      </c>
      <c r="M80">
        <v>0.85</v>
      </c>
      <c r="N80">
        <f t="shared" si="35"/>
        <v>40.664999999999999</v>
      </c>
      <c r="P80" s="6">
        <f>_xlfn.STDEV.P(D96:D100)</f>
        <v>3.8781438859330617</v>
      </c>
      <c r="Q80">
        <f t="shared" si="36"/>
        <v>6.9245804124791031</v>
      </c>
      <c r="R80" s="6">
        <f>_xlfn.STDEV.P(E96:E100)</f>
        <v>3.5617972991173983</v>
      </c>
      <c r="S80">
        <f t="shared" si="37"/>
        <v>4.4410021391573311</v>
      </c>
      <c r="T80" s="6">
        <f>_xlfn.STDEV.P(F96:F100)</f>
        <v>4.2140716652662649</v>
      </c>
      <c r="U80">
        <f t="shared" si="38"/>
        <v>6.7183207227202928</v>
      </c>
      <c r="V80" s="6">
        <f>_xlfn.STDEV.P(G96:G100)</f>
        <v>2.943195542263545</v>
      </c>
      <c r="W80">
        <f t="shared" si="39"/>
        <v>22.360878535712505</v>
      </c>
      <c r="Z80" s="1">
        <v>21</v>
      </c>
      <c r="AA80">
        <v>50</v>
      </c>
      <c r="AB80">
        <v>0.2</v>
      </c>
      <c r="AC80">
        <f t="shared" si="33"/>
        <v>67.312000000000012</v>
      </c>
      <c r="AD80">
        <f t="shared" si="33"/>
        <v>69.138000000000005</v>
      </c>
      <c r="AE80">
        <f t="shared" si="33"/>
        <v>62.48</v>
      </c>
      <c r="AF80">
        <f t="shared" si="33"/>
        <v>47.54</v>
      </c>
    </row>
    <row r="81" spans="1:32" x14ac:dyDescent="0.75">
      <c r="A81" s="1">
        <v>5</v>
      </c>
      <c r="B81">
        <v>5</v>
      </c>
      <c r="C81">
        <v>0</v>
      </c>
      <c r="D81">
        <v>70.650000000000006</v>
      </c>
      <c r="E81">
        <v>66.5</v>
      </c>
      <c r="F81">
        <v>47.1</v>
      </c>
      <c r="G81">
        <v>50.3</v>
      </c>
      <c r="I81">
        <f t="shared" si="34"/>
        <v>10.10874466736596</v>
      </c>
      <c r="J81">
        <v>100</v>
      </c>
      <c r="K81">
        <f>_xlfn.STDEV.P(D101:G105)</f>
        <v>7.4737858545720801</v>
      </c>
      <c r="N81">
        <f t="shared" si="35"/>
        <v>58.637500000000003</v>
      </c>
      <c r="P81" s="6">
        <f>_xlfn.STDEV.P(D101:D105)</f>
        <v>3.7547836156029009</v>
      </c>
      <c r="R81" s="6">
        <f>_xlfn.STDEV.P(E101:E105)</f>
        <v>2.9382988275531128</v>
      </c>
      <c r="T81" s="6">
        <f>_xlfn.STDEV.P(F101:F105)</f>
        <v>3.8716404791767527</v>
      </c>
      <c r="V81" s="6">
        <f>_xlfn.STDEV.P(G101:G105)</f>
        <v>2.808131051072936</v>
      </c>
      <c r="Z81" s="1">
        <v>22</v>
      </c>
      <c r="AA81">
        <v>50</v>
      </c>
      <c r="AB81">
        <v>0.45</v>
      </c>
      <c r="AC81">
        <f t="shared" si="33"/>
        <v>67.168000000000006</v>
      </c>
      <c r="AD81">
        <f t="shared" si="33"/>
        <v>66.484000000000009</v>
      </c>
      <c r="AE81">
        <f t="shared" si="33"/>
        <v>58.64</v>
      </c>
      <c r="AF81">
        <f t="shared" si="33"/>
        <v>47.9</v>
      </c>
    </row>
    <row r="82" spans="1:32" x14ac:dyDescent="0.75">
      <c r="A82" s="1">
        <v>6</v>
      </c>
      <c r="B82">
        <v>5</v>
      </c>
      <c r="C82">
        <v>0.2</v>
      </c>
      <c r="D82">
        <v>72.540000000000006</v>
      </c>
      <c r="E82">
        <v>64.599999999999994</v>
      </c>
      <c r="F82">
        <v>47</v>
      </c>
      <c r="G82">
        <v>53</v>
      </c>
      <c r="I82">
        <f t="shared" si="34"/>
        <v>9.9293340662906555</v>
      </c>
      <c r="K82">
        <f>AVERAGE(K76:K81)</f>
        <v>9.3610185651034481</v>
      </c>
      <c r="N82">
        <f t="shared" si="35"/>
        <v>59.284999999999997</v>
      </c>
      <c r="P82" s="6">
        <f>AVERAGE(P76:P81)</f>
        <v>2.3212119971034437</v>
      </c>
      <c r="Q82">
        <f>AVERAGE(Q76:Q80)</f>
        <v>9.9052100836018084</v>
      </c>
      <c r="R82" s="6">
        <f>AVERAGE(R76:R81)</f>
        <v>2.1285372934770894</v>
      </c>
      <c r="S82">
        <f>AVERAGE(S76:S80)</f>
        <v>6.044408388243057</v>
      </c>
      <c r="T82" s="6">
        <f>AVERAGE(T76:T81)</f>
        <v>2.7124045233448988</v>
      </c>
      <c r="U82">
        <f>AVERAGE(U76:U80)</f>
        <v>10.795652967765355</v>
      </c>
      <c r="V82" s="6">
        <f>AVERAGE(V76:V81)</f>
        <v>1.9468358045573553</v>
      </c>
      <c r="W82">
        <f>AVERAGE(W76:W80)</f>
        <v>23.583655539561228</v>
      </c>
      <c r="Z82" s="1">
        <v>23</v>
      </c>
      <c r="AA82">
        <v>50</v>
      </c>
      <c r="AB82">
        <v>0.65</v>
      </c>
      <c r="AC82">
        <f t="shared" si="33"/>
        <v>65.904000000000011</v>
      </c>
      <c r="AD82">
        <f t="shared" si="33"/>
        <v>64.181999999999988</v>
      </c>
      <c r="AE82">
        <f t="shared" si="33"/>
        <v>58.879999999999995</v>
      </c>
      <c r="AF82">
        <f t="shared" si="33"/>
        <v>48.82</v>
      </c>
    </row>
    <row r="83" spans="1:32" x14ac:dyDescent="0.75">
      <c r="A83" s="1">
        <v>7</v>
      </c>
      <c r="B83">
        <v>5</v>
      </c>
      <c r="C83">
        <v>0.45</v>
      </c>
      <c r="D83">
        <v>71.91</v>
      </c>
      <c r="E83">
        <v>67</v>
      </c>
      <c r="F83">
        <v>46.8</v>
      </c>
      <c r="G83">
        <v>51</v>
      </c>
      <c r="I83">
        <f t="shared" si="34"/>
        <v>10.528319844590605</v>
      </c>
      <c r="N83">
        <f t="shared" si="35"/>
        <v>59.177499999999995</v>
      </c>
      <c r="P83" s="6">
        <f>_xlfn.STDEV.P(P76:P81)</f>
        <v>1.1959861472872664</v>
      </c>
      <c r="Q83">
        <f>_xlfn.STDEV.P(Q76:Q80)</f>
        <v>1.6481519548815986</v>
      </c>
      <c r="R83" s="6">
        <f>_xlfn.STDEV.P(R76:R81)</f>
        <v>0.83410370474973039</v>
      </c>
      <c r="S83">
        <f>_xlfn.STDEV.P(S76:S80)</f>
        <v>1.0124856720650917</v>
      </c>
      <c r="T83" s="6">
        <f>_xlfn.STDEV.P(T76:T81)</f>
        <v>1.4943396652272405</v>
      </c>
      <c r="U83">
        <f>_xlfn.STDEV.P(U76:U80)</f>
        <v>2.3382523862494851</v>
      </c>
      <c r="V83" s="6">
        <f>_xlfn.STDEV.P(V76:V81)</f>
        <v>1.0694377105564319</v>
      </c>
      <c r="W83">
        <f>_xlfn.STDEV.P(W76:W80)</f>
        <v>0.6717078169285764</v>
      </c>
      <c r="Z83" s="1">
        <v>24</v>
      </c>
      <c r="AA83">
        <v>50</v>
      </c>
      <c r="AB83">
        <v>0.85</v>
      </c>
      <c r="AC83">
        <f t="shared" si="33"/>
        <v>62.432000000000002</v>
      </c>
      <c r="AD83">
        <f t="shared" si="33"/>
        <v>61.219999999999992</v>
      </c>
      <c r="AE83">
        <f t="shared" si="33"/>
        <v>53.780000000000008</v>
      </c>
      <c r="AF83">
        <f t="shared" si="33"/>
        <v>45.98</v>
      </c>
    </row>
    <row r="84" spans="1:32" x14ac:dyDescent="0.75">
      <c r="A84" s="1">
        <v>8</v>
      </c>
      <c r="B84">
        <v>5</v>
      </c>
      <c r="C84">
        <v>0.65</v>
      </c>
      <c r="D84">
        <v>67.180000000000007</v>
      </c>
      <c r="E84">
        <v>64.099999999999994</v>
      </c>
      <c r="F84">
        <v>48.2</v>
      </c>
      <c r="G84">
        <v>51</v>
      </c>
      <c r="I84">
        <f t="shared" si="34"/>
        <v>8.1539070389598738</v>
      </c>
      <c r="K84" cm="1">
        <f t="array" ref="K84">INDEX(LINEST(K76:K81),1)</f>
        <v>-2.5995687188403225</v>
      </c>
      <c r="L84" cm="1">
        <f t="array" ref="L84">INDEX(LINEST(L76:L80),1)</f>
        <v>-0.69249418289879294</v>
      </c>
      <c r="N84">
        <f t="shared" si="35"/>
        <v>57.620000000000005</v>
      </c>
      <c r="P84" s="6"/>
      <c r="R84" s="6"/>
      <c r="T84" s="6"/>
      <c r="V84" s="6"/>
      <c r="Z84" s="1">
        <v>25</v>
      </c>
      <c r="AA84">
        <v>100</v>
      </c>
      <c r="AB84">
        <v>0</v>
      </c>
      <c r="AC84">
        <f t="shared" si="33"/>
        <v>63.219999999999992</v>
      </c>
      <c r="AD84">
        <f t="shared" si="33"/>
        <v>57.719999999999992</v>
      </c>
      <c r="AE84">
        <f t="shared" si="33"/>
        <v>66.11999999999999</v>
      </c>
      <c r="AF84">
        <f t="shared" si="33"/>
        <v>53.6</v>
      </c>
    </row>
    <row r="85" spans="1:32" x14ac:dyDescent="0.75">
      <c r="A85" s="1">
        <v>9</v>
      </c>
      <c r="B85">
        <v>5</v>
      </c>
      <c r="C85">
        <v>0.85</v>
      </c>
      <c r="D85">
        <v>65.78</v>
      </c>
      <c r="E85">
        <v>61.6</v>
      </c>
      <c r="F85">
        <v>52.3</v>
      </c>
      <c r="G85">
        <v>53.5</v>
      </c>
      <c r="I85">
        <f t="shared" si="34"/>
        <v>5.6098195158133217</v>
      </c>
      <c r="N85">
        <f t="shared" si="35"/>
        <v>58.295000000000002</v>
      </c>
      <c r="P85" s="6"/>
      <c r="R85" s="6"/>
      <c r="T85" s="6"/>
      <c r="V85" s="6"/>
      <c r="Z85" s="1">
        <v>26</v>
      </c>
      <c r="AA85">
        <v>100</v>
      </c>
      <c r="AB85">
        <v>0.2</v>
      </c>
      <c r="AC85">
        <f t="shared" si="33"/>
        <v>64.3</v>
      </c>
      <c r="AD85">
        <f t="shared" si="33"/>
        <v>58.120000000000005</v>
      </c>
      <c r="AE85">
        <f t="shared" si="33"/>
        <v>66.240000000000009</v>
      </c>
      <c r="AF85">
        <f t="shared" si="33"/>
        <v>53.94</v>
      </c>
    </row>
    <row r="86" spans="1:32" x14ac:dyDescent="0.75">
      <c r="A86" s="1">
        <v>10</v>
      </c>
      <c r="B86">
        <v>10</v>
      </c>
      <c r="C86">
        <v>0</v>
      </c>
      <c r="D86">
        <v>54.25</v>
      </c>
      <c r="E86">
        <v>58.3</v>
      </c>
      <c r="F86">
        <v>65.099999999999994</v>
      </c>
      <c r="G86">
        <v>62.8</v>
      </c>
      <c r="I86">
        <f t="shared" si="34"/>
        <v>4.1758793984022082</v>
      </c>
      <c r="N86">
        <f t="shared" si="35"/>
        <v>60.112499999999997</v>
      </c>
      <c r="P86" s="6"/>
      <c r="R86" s="6"/>
      <c r="T86" s="6"/>
      <c r="V86" s="6"/>
      <c r="Z86" s="1">
        <v>27</v>
      </c>
      <c r="AA86">
        <v>100</v>
      </c>
      <c r="AB86">
        <v>0.45</v>
      </c>
      <c r="AC86">
        <f t="shared" si="33"/>
        <v>61.54</v>
      </c>
      <c r="AD86">
        <f t="shared" si="33"/>
        <v>56</v>
      </c>
      <c r="AE86">
        <f t="shared" si="33"/>
        <v>65.460000000000008</v>
      </c>
      <c r="AF86">
        <f t="shared" si="33"/>
        <v>53.179999999999993</v>
      </c>
    </row>
    <row r="87" spans="1:32" x14ac:dyDescent="0.75">
      <c r="A87" s="1">
        <v>11</v>
      </c>
      <c r="B87">
        <v>10</v>
      </c>
      <c r="C87">
        <v>0.2</v>
      </c>
      <c r="D87">
        <v>54.21</v>
      </c>
      <c r="E87">
        <v>59.6</v>
      </c>
      <c r="F87">
        <v>64.8</v>
      </c>
      <c r="G87">
        <v>59.8</v>
      </c>
      <c r="I87">
        <f t="shared" si="34"/>
        <v>3.7460671043108649</v>
      </c>
      <c r="J87" s="2"/>
      <c r="K87" t="s">
        <v>26</v>
      </c>
      <c r="L87" t="s">
        <v>27</v>
      </c>
      <c r="N87">
        <f t="shared" si="35"/>
        <v>59.602500000000006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1">
        <v>28</v>
      </c>
      <c r="AA87">
        <v>100</v>
      </c>
      <c r="AB87">
        <v>0.65</v>
      </c>
      <c r="AC87">
        <f t="shared" si="33"/>
        <v>59.6</v>
      </c>
      <c r="AD87">
        <f t="shared" si="33"/>
        <v>52.52</v>
      </c>
      <c r="AE87">
        <f t="shared" si="33"/>
        <v>63.620000000000005</v>
      </c>
      <c r="AF87">
        <f t="shared" si="33"/>
        <v>51.339999999999996</v>
      </c>
    </row>
    <row r="88" spans="1:32" x14ac:dyDescent="0.75">
      <c r="A88" s="1">
        <v>12</v>
      </c>
      <c r="B88">
        <v>10</v>
      </c>
      <c r="C88">
        <v>0.45</v>
      </c>
      <c r="D88">
        <v>53.25</v>
      </c>
      <c r="E88">
        <v>56.1</v>
      </c>
      <c r="F88">
        <v>64.900000000000006</v>
      </c>
      <c r="G88">
        <v>61.9</v>
      </c>
      <c r="I88">
        <f t="shared" si="34"/>
        <v>4.6012736008631361</v>
      </c>
      <c r="J88">
        <v>2</v>
      </c>
      <c r="K88">
        <f>AVERAGE(D76:G80)</f>
        <v>40.5075</v>
      </c>
      <c r="L88">
        <f>AVERAGE(D76:G76,D81:G81,D86:G86,D91:G91,D96:G96,D101:G101)</f>
        <v>60.904583333333328</v>
      </c>
      <c r="M88">
        <v>0</v>
      </c>
      <c r="N88">
        <f t="shared" si="35"/>
        <v>59.037500000000001</v>
      </c>
      <c r="P88" s="6">
        <f>AVERAGE(D76:D80)</f>
        <v>50.631999999999998</v>
      </c>
      <c r="Q88">
        <f>AVERAGE(D76,D81,D86,D91,D96,D101)</f>
        <v>63.920000000000009</v>
      </c>
      <c r="R88" s="6">
        <f>AVERAGE(E76:E80)</f>
        <v>56.42</v>
      </c>
      <c r="S88">
        <f>AVERAGE(E76,E81,E86,E91,E96,E101)</f>
        <v>62.949999999999996</v>
      </c>
      <c r="T88" s="6">
        <f>AVERAGE(F76:F80)</f>
        <v>54.977999999999994</v>
      </c>
      <c r="U88">
        <f>AVERAGE(F76,F81,F86,F91,F96,F101)</f>
        <v>64.148333333333326</v>
      </c>
      <c r="V88" s="6">
        <f>AVERAGE(G76:G80)</f>
        <v>0</v>
      </c>
      <c r="W88">
        <f>AVERAGE(G76,G81,G86,G91,G96,G101)</f>
        <v>52.6</v>
      </c>
      <c r="Z88" s="1">
        <v>29</v>
      </c>
      <c r="AA88">
        <v>100</v>
      </c>
      <c r="AB88">
        <v>0.85</v>
      </c>
      <c r="AC88">
        <f t="shared" si="33"/>
        <v>56.494000000000007</v>
      </c>
      <c r="AD88">
        <f t="shared" si="33"/>
        <v>50.879999999999995</v>
      </c>
      <c r="AE88">
        <f t="shared" si="33"/>
        <v>58.660000000000004</v>
      </c>
      <c r="AF88">
        <f t="shared" si="33"/>
        <v>48.76</v>
      </c>
    </row>
    <row r="89" spans="1:32" x14ac:dyDescent="0.75">
      <c r="A89" s="1">
        <v>13</v>
      </c>
      <c r="B89">
        <v>10</v>
      </c>
      <c r="C89">
        <v>0.65</v>
      </c>
      <c r="D89">
        <v>51.96</v>
      </c>
      <c r="E89">
        <v>55.3</v>
      </c>
      <c r="F89">
        <v>65.2</v>
      </c>
      <c r="G89">
        <v>65.3</v>
      </c>
      <c r="I89">
        <f t="shared" si="34"/>
        <v>5.9288953439911554</v>
      </c>
      <c r="J89">
        <v>5</v>
      </c>
      <c r="K89">
        <f>AVERAGE(D81:G85)</f>
        <v>58.602999999999994</v>
      </c>
      <c r="L89">
        <f>AVERAGE(D77:G77,D82:G82,D87:G87,D92:G92,D97:G97,D102:G102)</f>
        <v>61.766666666666659</v>
      </c>
      <c r="M89">
        <v>0.2</v>
      </c>
      <c r="N89">
        <f t="shared" si="35"/>
        <v>59.44</v>
      </c>
      <c r="P89" s="6">
        <f>AVERAGE(D81:D85)</f>
        <v>69.611999999999995</v>
      </c>
      <c r="Q89">
        <f t="shared" ref="Q89:Q92" si="41">AVERAGE(D77,D82,D87,D92,D97,D102)</f>
        <v>65.066666666666663</v>
      </c>
      <c r="R89" s="6">
        <f>AVERAGE(E81:E85)</f>
        <v>64.760000000000005</v>
      </c>
      <c r="S89">
        <f t="shared" ref="S89:S92" si="42">AVERAGE(E77,E82,E87,E92,E97,E102)</f>
        <v>63.216666666666661</v>
      </c>
      <c r="T89" s="6">
        <f>AVERAGE(F81:F85)</f>
        <v>48.279999999999994</v>
      </c>
      <c r="U89">
        <f t="shared" ref="U89:U92" si="43">AVERAGE(F77,F82,F87,F92,F97,F102)</f>
        <v>66.61666666666666</v>
      </c>
      <c r="V89" s="6">
        <f>AVERAGE(G81:G85)</f>
        <v>51.760000000000005</v>
      </c>
      <c r="W89">
        <f t="shared" ref="W89:W92" si="44">AVERAGE(G77,G82,G87,G92,G97,G102)</f>
        <v>52.166666666666664</v>
      </c>
    </row>
    <row r="90" spans="1:32" x14ac:dyDescent="0.75">
      <c r="A90" s="1">
        <v>14</v>
      </c>
      <c r="B90">
        <v>10</v>
      </c>
      <c r="C90">
        <v>0.85</v>
      </c>
      <c r="D90">
        <v>53.47</v>
      </c>
      <c r="E90">
        <v>56.5</v>
      </c>
      <c r="F90">
        <v>64</v>
      </c>
      <c r="G90">
        <v>63.5</v>
      </c>
      <c r="I90">
        <f t="shared" si="34"/>
        <v>4.5149937707598227</v>
      </c>
      <c r="J90">
        <v>10</v>
      </c>
      <c r="K90">
        <f>AVERAGE(D86:G90)</f>
        <v>59.512</v>
      </c>
      <c r="L90">
        <f t="shared" ref="L90:L92" si="45">AVERAGE(D78:G78,D83:G83,D88:G88,D93:G93,D98:G98,D103:G103)</f>
        <v>60.764999999999993</v>
      </c>
      <c r="M90">
        <v>0.45</v>
      </c>
      <c r="N90">
        <f t="shared" si="35"/>
        <v>59.3675</v>
      </c>
      <c r="P90" s="6">
        <f>AVERAGE(D86:D90)</f>
        <v>53.427999999999997</v>
      </c>
      <c r="Q90">
        <f t="shared" si="41"/>
        <v>63.776666666666664</v>
      </c>
      <c r="R90" s="6">
        <f>AVERAGE(E86:E90)</f>
        <v>57.160000000000004</v>
      </c>
      <c r="S90">
        <f t="shared" si="42"/>
        <v>62.166666666666664</v>
      </c>
      <c r="T90" s="6">
        <f>AVERAGE(F86:F90)</f>
        <v>64.8</v>
      </c>
      <c r="U90">
        <f t="shared" si="43"/>
        <v>65.149999999999991</v>
      </c>
      <c r="V90" s="6">
        <f>AVERAGE(G86:G90)</f>
        <v>62.660000000000004</v>
      </c>
      <c r="W90">
        <f t="shared" si="44"/>
        <v>51.966666666666669</v>
      </c>
    </row>
    <row r="91" spans="1:32" x14ac:dyDescent="0.75">
      <c r="A91" s="1">
        <v>15</v>
      </c>
      <c r="B91">
        <v>20</v>
      </c>
      <c r="C91">
        <v>0</v>
      </c>
      <c r="D91">
        <v>56.6</v>
      </c>
      <c r="E91">
        <v>53.9</v>
      </c>
      <c r="F91">
        <v>67</v>
      </c>
      <c r="G91">
        <v>68.5</v>
      </c>
      <c r="I91">
        <f t="shared" si="34"/>
        <v>6.344682813190909</v>
      </c>
      <c r="J91">
        <v>20</v>
      </c>
      <c r="K91">
        <f>AVERAGE(D91:G95)</f>
        <v>60.727500000000006</v>
      </c>
      <c r="L91">
        <f t="shared" si="45"/>
        <v>59.500833333333333</v>
      </c>
      <c r="M91">
        <v>0.65</v>
      </c>
      <c r="N91">
        <f t="shared" si="35"/>
        <v>61.5</v>
      </c>
      <c r="P91" s="6">
        <f>AVERAGE(D91:D95)</f>
        <v>56.15</v>
      </c>
      <c r="Q91">
        <f t="shared" si="41"/>
        <v>62.02</v>
      </c>
      <c r="R91" s="6">
        <f>AVERAGE(E91:E95)</f>
        <v>53.5</v>
      </c>
      <c r="S91">
        <f t="shared" si="42"/>
        <v>59.983333333333327</v>
      </c>
      <c r="T91" s="6">
        <f>AVERAGE(F91:F95)</f>
        <v>66.599999999999994</v>
      </c>
      <c r="U91">
        <f t="shared" si="43"/>
        <v>64.8</v>
      </c>
      <c r="V91" s="6">
        <f>AVERAGE(G91:G95)</f>
        <v>66.66</v>
      </c>
      <c r="W91">
        <f t="shared" si="44"/>
        <v>51.199999999999996</v>
      </c>
    </row>
    <row r="92" spans="1:32" x14ac:dyDescent="0.75">
      <c r="A92" s="1">
        <v>16</v>
      </c>
      <c r="B92">
        <v>20</v>
      </c>
      <c r="C92">
        <v>0.2</v>
      </c>
      <c r="D92">
        <v>58.9</v>
      </c>
      <c r="E92">
        <v>56</v>
      </c>
      <c r="F92">
        <v>68.8</v>
      </c>
      <c r="G92">
        <v>68.7</v>
      </c>
      <c r="I92">
        <f t="shared" si="34"/>
        <v>5.7423862635667415</v>
      </c>
      <c r="J92">
        <v>50</v>
      </c>
      <c r="K92">
        <f>AVERAGE(D96:G100)</f>
        <v>69.345000000000013</v>
      </c>
      <c r="L92">
        <f t="shared" si="45"/>
        <v>57.721249999999998</v>
      </c>
      <c r="M92">
        <v>0.85</v>
      </c>
      <c r="N92">
        <f t="shared" si="35"/>
        <v>63.099999999999994</v>
      </c>
      <c r="P92" s="6">
        <f>AVERAGE(D96:D100)</f>
        <v>71.8</v>
      </c>
      <c r="Q92">
        <f t="shared" si="41"/>
        <v>59.951666666666661</v>
      </c>
      <c r="R92" s="6">
        <f>AVERAGE(E96:E100)</f>
        <v>68.06</v>
      </c>
      <c r="S92">
        <f t="shared" si="42"/>
        <v>58.75</v>
      </c>
      <c r="T92" s="6">
        <f>AVERAGE(F96:F100)</f>
        <v>72.859999999999985</v>
      </c>
      <c r="U92">
        <f t="shared" si="43"/>
        <v>62.650000000000006</v>
      </c>
      <c r="V92" s="6">
        <f>AVERAGE(G96:G100)</f>
        <v>64.66</v>
      </c>
      <c r="W92">
        <f t="shared" si="44"/>
        <v>49.533333333333339</v>
      </c>
    </row>
    <row r="93" spans="1:32" x14ac:dyDescent="0.75">
      <c r="A93" s="1">
        <v>17</v>
      </c>
      <c r="B93">
        <v>20</v>
      </c>
      <c r="C93">
        <v>0.45</v>
      </c>
      <c r="D93">
        <v>56</v>
      </c>
      <c r="E93">
        <v>53.5</v>
      </c>
      <c r="F93">
        <v>66.2</v>
      </c>
      <c r="G93">
        <v>68.900000000000006</v>
      </c>
      <c r="I93">
        <f t="shared" si="34"/>
        <v>6.5308881478709004</v>
      </c>
      <c r="J93">
        <v>100</v>
      </c>
      <c r="K93">
        <f>AVERAGE(D101:G105)</f>
        <v>72.094999999999985</v>
      </c>
      <c r="L93">
        <f>AVERAGE((L92-L91), (L91-L90), (L90-L89), (L89-L88))</f>
        <v>-0.7958333333333325</v>
      </c>
      <c r="N93">
        <f t="shared" si="35"/>
        <v>61.15</v>
      </c>
      <c r="P93" s="6">
        <f>AVERAGE(D101:D105)</f>
        <v>76.06</v>
      </c>
      <c r="R93" s="6">
        <f>AVERAGE(E101:E105)</f>
        <v>68.580000000000013</v>
      </c>
      <c r="T93" s="6">
        <f>AVERAGE(F101:F105)</f>
        <v>80.52</v>
      </c>
      <c r="V93" s="6">
        <f>AVERAGE(G101:G105)</f>
        <v>63.220000000000006</v>
      </c>
    </row>
    <row r="94" spans="1:32" x14ac:dyDescent="0.75">
      <c r="A94" s="1">
        <v>18</v>
      </c>
      <c r="B94">
        <v>20</v>
      </c>
      <c r="C94">
        <v>0.65</v>
      </c>
      <c r="D94">
        <v>54.55</v>
      </c>
      <c r="E94">
        <v>51.6</v>
      </c>
      <c r="F94">
        <v>66.599999999999994</v>
      </c>
      <c r="G94">
        <v>65.8</v>
      </c>
      <c r="I94">
        <f t="shared" si="34"/>
        <v>6.6508810506577953</v>
      </c>
      <c r="K94">
        <f>AVERAGE(K88:K93)</f>
        <v>60.131666666666668</v>
      </c>
      <c r="N94">
        <f t="shared" si="35"/>
        <v>59.637500000000003</v>
      </c>
      <c r="P94" s="6">
        <f>AVERAGE(P88:P93)</f>
        <v>62.947000000000003</v>
      </c>
      <c r="Q94">
        <f>AVERAGE(Q88:Q92)</f>
        <v>62.947000000000003</v>
      </c>
      <c r="R94" s="6">
        <f>AVERAGE(R88:R93)</f>
        <v>61.413333333333334</v>
      </c>
      <c r="S94">
        <f>AVERAGE(S88:S92)</f>
        <v>61.41333333333332</v>
      </c>
      <c r="T94" s="6">
        <f>AVERAGE(T88:T93)</f>
        <v>64.672999999999988</v>
      </c>
      <c r="U94">
        <f>AVERAGE(U88:U92)</f>
        <v>64.673000000000002</v>
      </c>
      <c r="V94" s="6">
        <f>AVERAGE(V88:V93)</f>
        <v>51.493333333333339</v>
      </c>
      <c r="W94">
        <f>AVERAGE(W88:W92)</f>
        <v>51.493333333333339</v>
      </c>
    </row>
    <row r="95" spans="1:32" x14ac:dyDescent="0.75">
      <c r="A95" s="1">
        <v>19</v>
      </c>
      <c r="B95">
        <v>20</v>
      </c>
      <c r="C95">
        <v>0.85</v>
      </c>
      <c r="D95">
        <v>54.7</v>
      </c>
      <c r="E95">
        <v>52.5</v>
      </c>
      <c r="F95">
        <v>64.400000000000006</v>
      </c>
      <c r="G95">
        <v>61.4</v>
      </c>
      <c r="I95">
        <f t="shared" si="34"/>
        <v>4.8324424466308971</v>
      </c>
      <c r="N95">
        <f t="shared" si="35"/>
        <v>58.250000000000007</v>
      </c>
      <c r="P95" s="6">
        <f>_xlfn.STDEV.P(P88:P93)</f>
        <v>9.8591615431198232</v>
      </c>
      <c r="Q95">
        <f>_xlfn.STDEV.P(Q88:Q92)</f>
        <v>1.7865840776931468</v>
      </c>
      <c r="R95" s="6">
        <f>_xlfn.STDEV.P(R88:R93)</f>
        <v>5.9495732806834356</v>
      </c>
      <c r="S95">
        <f>_xlfn.STDEV.P(S88:S92)</f>
        <v>1.7503777370105629</v>
      </c>
      <c r="T95" s="6">
        <f>_xlfn.STDEV.P(T88:T93)</f>
        <v>10.681817183107603</v>
      </c>
      <c r="U95">
        <f>_xlfn.STDEV.P(U88:U92)</f>
        <v>1.2953225252594176</v>
      </c>
      <c r="V95" s="6">
        <f>_xlfn.STDEV.P(V88:V93)</f>
        <v>23.513232208458472</v>
      </c>
      <c r="W95">
        <f>_xlfn.STDEV.P(W88:W92)</f>
        <v>1.0797942190785947</v>
      </c>
    </row>
    <row r="96" spans="1:32" x14ac:dyDescent="0.75">
      <c r="A96" s="1">
        <v>20</v>
      </c>
      <c r="B96">
        <v>50</v>
      </c>
      <c r="C96">
        <v>0</v>
      </c>
      <c r="D96">
        <v>72.900000000000006</v>
      </c>
      <c r="E96">
        <v>72</v>
      </c>
      <c r="F96">
        <v>75.599999999999994</v>
      </c>
      <c r="G96">
        <v>68.900000000000006</v>
      </c>
      <c r="I96">
        <f t="shared" si="34"/>
        <v>2.3921747427811337</v>
      </c>
      <c r="N96">
        <f t="shared" si="35"/>
        <v>72.349999999999994</v>
      </c>
      <c r="P96" s="6"/>
      <c r="R96" s="6"/>
      <c r="T96" s="6"/>
      <c r="V96" s="6"/>
    </row>
    <row r="97" spans="1:23" x14ac:dyDescent="0.75">
      <c r="A97" s="1">
        <v>21</v>
      </c>
      <c r="B97">
        <v>50</v>
      </c>
      <c r="C97">
        <v>0.2</v>
      </c>
      <c r="D97">
        <v>76.099999999999994</v>
      </c>
      <c r="E97">
        <v>71.599999999999994</v>
      </c>
      <c r="F97">
        <v>77.900000000000006</v>
      </c>
      <c r="G97">
        <v>65.5</v>
      </c>
      <c r="I97">
        <f t="shared" si="34"/>
        <v>4.7861127232859868</v>
      </c>
      <c r="N97">
        <f t="shared" si="35"/>
        <v>72.775000000000006</v>
      </c>
      <c r="P97" s="6" cm="1">
        <f t="array" ref="P97">INDEX(LINEST(P88:P93), 1)</f>
        <v>3.8978857142857164</v>
      </c>
      <c r="Q97" s="6" cm="1">
        <f t="array" ref="Q97">INDEX(LINEST(Q88:Q92), 1)</f>
        <v>-1.0983333333333354</v>
      </c>
      <c r="R97" s="6" cm="1">
        <f t="array" ref="R97">INDEX(LINEST(R88:R93), 1)</f>
        <v>1.9154285714285733</v>
      </c>
      <c r="S97" s="6" cm="1">
        <f t="array" ref="S97">INDEX(LINEST(S88:S92), 1)</f>
        <v>-1.1633333333333322</v>
      </c>
      <c r="T97" s="6" cm="1">
        <f t="array" ref="T97">INDEX(LINEST(T88:T93), 1)</f>
        <v>5.8071428571428569</v>
      </c>
      <c r="U97" s="6" cm="1">
        <f t="array" ref="U97">INDEX(LINEST(U88:U92), 1)</f>
        <v>-0.48133333333333045</v>
      </c>
      <c r="V97" s="6" cm="1">
        <f t="array" ref="V97">INDEX(LINEST(V88:V92), 1)</f>
        <v>14.421999999999999</v>
      </c>
      <c r="W97" s="6" cm="1">
        <f t="array" ref="W97">INDEX(LINEST(W88:W92), 1)</f>
        <v>-0.70999999999999919</v>
      </c>
    </row>
    <row r="98" spans="1:23" x14ac:dyDescent="0.75">
      <c r="A98" s="1">
        <v>22</v>
      </c>
      <c r="B98">
        <v>50</v>
      </c>
      <c r="C98">
        <v>0.45</v>
      </c>
      <c r="D98">
        <v>74</v>
      </c>
      <c r="E98">
        <v>68.7</v>
      </c>
      <c r="F98">
        <v>73</v>
      </c>
      <c r="G98">
        <v>64.7</v>
      </c>
      <c r="I98">
        <f t="shared" si="34"/>
        <v>3.6993242626187812</v>
      </c>
      <c r="K98" cm="1">
        <f t="array" ref="K98">INDEX(LINEST(K88:K93),1)</f>
        <v>5.4679714285714276</v>
      </c>
      <c r="L98" cm="1">
        <f t="array" ref="L98">INDEX(LINEST(L88:L92),1)</f>
        <v>-0.86324999999999841</v>
      </c>
      <c r="N98">
        <f t="shared" si="35"/>
        <v>70.099999999999994</v>
      </c>
    </row>
    <row r="99" spans="1:23" x14ac:dyDescent="0.75">
      <c r="A99" s="1">
        <v>23</v>
      </c>
      <c r="B99">
        <v>50</v>
      </c>
      <c r="C99">
        <v>0.65</v>
      </c>
      <c r="D99">
        <v>71.3</v>
      </c>
      <c r="E99">
        <v>65</v>
      </c>
      <c r="F99">
        <v>72.400000000000006</v>
      </c>
      <c r="G99">
        <v>64.5</v>
      </c>
      <c r="I99">
        <f t="shared" si="34"/>
        <v>3.5756118357562259</v>
      </c>
      <c r="N99">
        <f t="shared" si="35"/>
        <v>68.300000000000011</v>
      </c>
    </row>
    <row r="100" spans="1:23" x14ac:dyDescent="0.75">
      <c r="A100" s="1">
        <v>24</v>
      </c>
      <c r="B100">
        <v>50</v>
      </c>
      <c r="C100">
        <v>0.85</v>
      </c>
      <c r="D100">
        <v>64.7</v>
      </c>
      <c r="E100">
        <v>63</v>
      </c>
      <c r="F100">
        <v>65.400000000000006</v>
      </c>
      <c r="G100">
        <v>59.7</v>
      </c>
      <c r="I100">
        <f t="shared" si="34"/>
        <v>2.2011360703055147</v>
      </c>
      <c r="N100">
        <f t="shared" si="35"/>
        <v>63.2</v>
      </c>
    </row>
    <row r="101" spans="1:23" x14ac:dyDescent="0.75">
      <c r="A101" s="1">
        <v>25</v>
      </c>
      <c r="B101">
        <v>100</v>
      </c>
      <c r="C101">
        <v>0</v>
      </c>
      <c r="D101">
        <v>79.8</v>
      </c>
      <c r="E101">
        <v>71.3</v>
      </c>
      <c r="F101">
        <v>83.6</v>
      </c>
      <c r="G101">
        <v>65.099999999999994</v>
      </c>
      <c r="I101">
        <f t="shared" si="34"/>
        <v>7.2230533709782323</v>
      </c>
      <c r="N101">
        <f t="shared" si="35"/>
        <v>74.949999999999989</v>
      </c>
    </row>
    <row r="102" spans="1:23" x14ac:dyDescent="0.75">
      <c r="A102" s="1">
        <v>26</v>
      </c>
      <c r="B102">
        <v>100</v>
      </c>
      <c r="C102">
        <v>0.2</v>
      </c>
      <c r="D102">
        <v>79.5</v>
      </c>
      <c r="E102">
        <v>71.5</v>
      </c>
      <c r="F102">
        <v>83.8</v>
      </c>
      <c r="G102">
        <v>66</v>
      </c>
      <c r="I102">
        <f t="shared" si="34"/>
        <v>6.906156673577569</v>
      </c>
      <c r="N102">
        <f t="shared" si="35"/>
        <v>75.2</v>
      </c>
    </row>
    <row r="103" spans="1:23" x14ac:dyDescent="0.75">
      <c r="A103" s="1">
        <v>27</v>
      </c>
      <c r="B103">
        <v>100</v>
      </c>
      <c r="C103">
        <v>0.45</v>
      </c>
      <c r="D103">
        <v>76.599999999999994</v>
      </c>
      <c r="E103">
        <v>69.900000000000006</v>
      </c>
      <c r="F103">
        <v>82</v>
      </c>
      <c r="G103">
        <v>65.3</v>
      </c>
      <c r="I103">
        <f t="shared" si="34"/>
        <v>6.3649430476635054</v>
      </c>
      <c r="N103">
        <f t="shared" si="35"/>
        <v>73.45</v>
      </c>
    </row>
    <row r="104" spans="1:23" x14ac:dyDescent="0.75">
      <c r="A104" s="1">
        <v>28</v>
      </c>
      <c r="B104">
        <v>100</v>
      </c>
      <c r="C104">
        <v>0.65</v>
      </c>
      <c r="D104">
        <v>74.900000000000006</v>
      </c>
      <c r="E104">
        <v>65.900000000000006</v>
      </c>
      <c r="F104">
        <v>79.900000000000006</v>
      </c>
      <c r="G104">
        <v>60.6</v>
      </c>
      <c r="I104">
        <f t="shared" si="34"/>
        <v>7.5294007065635995</v>
      </c>
      <c r="N104">
        <f t="shared" si="35"/>
        <v>70.325000000000003</v>
      </c>
    </row>
    <row r="105" spans="1:23" x14ac:dyDescent="0.75">
      <c r="A105" s="1">
        <v>29</v>
      </c>
      <c r="B105">
        <v>100</v>
      </c>
      <c r="C105">
        <v>0.85</v>
      </c>
      <c r="D105">
        <v>69.5</v>
      </c>
      <c r="E105">
        <v>64.3</v>
      </c>
      <c r="F105">
        <v>73.3</v>
      </c>
      <c r="G105">
        <v>59.1</v>
      </c>
      <c r="I105">
        <f t="shared" si="34"/>
        <v>5.3579380362225155</v>
      </c>
      <c r="N105">
        <f t="shared" si="35"/>
        <v>66.550000000000011</v>
      </c>
    </row>
    <row r="109" spans="1:23" x14ac:dyDescent="0.75">
      <c r="A109" s="1">
        <v>0</v>
      </c>
      <c r="B109" t="s">
        <v>9</v>
      </c>
    </row>
    <row r="111" spans="1:23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28.639370601280689</v>
      </c>
      <c r="M112">
        <v>0</v>
      </c>
      <c r="N112">
        <f>AVERAGE(D112:G112)</f>
        <v>0</v>
      </c>
      <c r="P112" s="6">
        <f>_xlfn.STDEV.P(D112:D116)</f>
        <v>0</v>
      </c>
      <c r="Q112">
        <f>_xlfn.STDEV.P(D112,D117,D122,D127,D132,D137)</f>
        <v>35.072458647142994</v>
      </c>
      <c r="R112" s="6">
        <f>_xlfn.STDEV.P(E112:E116)</f>
        <v>0</v>
      </c>
      <c r="S112">
        <f>_xlfn.STDEV.P(E112,E117,E122,E127,E132,E137)</f>
        <v>25.371460617963823</v>
      </c>
      <c r="T112" s="6">
        <f>_xlfn.STDEV.P(F112:F116)</f>
        <v>0</v>
      </c>
      <c r="U112">
        <f>_xlfn.STDEV.P(F112,F117,F122,F127,F132,F137)</f>
        <v>28.924556272405571</v>
      </c>
      <c r="V112" s="6">
        <f>_xlfn.STDEV.P(G112:G116)</f>
        <v>0</v>
      </c>
      <c r="W112">
        <f>_xlfn.STDEV.P(G112,G117,G122,G127,G132,G137)</f>
        <v>23.534000226622467</v>
      </c>
    </row>
    <row r="113" spans="1:23" x14ac:dyDescent="0.7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6">_xlfn.STDEV.P(D113:G113)</f>
        <v>0</v>
      </c>
      <c r="J113">
        <v>5</v>
      </c>
      <c r="K113">
        <f>_xlfn.STDEV.P(D117:G121)</f>
        <v>21.946925502220122</v>
      </c>
      <c r="L113">
        <f>_xlfn.STDEV.P(D113:G113,D118:G118,D123:G123,D128:G128,D133:G133,D138:G138)</f>
        <v>30.19045253562053</v>
      </c>
      <c r="M113">
        <v>0.2</v>
      </c>
      <c r="N113">
        <f t="shared" ref="N113:N141" si="47">AVERAGE(D113:G113)</f>
        <v>0</v>
      </c>
      <c r="P113" s="6">
        <f>_xlfn.STDEV.P(D117:D121)</f>
        <v>0</v>
      </c>
      <c r="Q113">
        <f t="shared" ref="Q113:Q116" si="48">_xlfn.STDEV.P(D113,D118,D123,D128,D133,D138)</f>
        <v>38.5848676800749</v>
      </c>
      <c r="R113" s="6">
        <f>_xlfn.STDEV.P(E117:E121)</f>
        <v>0.92089087301373496</v>
      </c>
      <c r="S113">
        <f t="shared" ref="S113:S116" si="49">_xlfn.STDEV.P(E113,E118,E123,E128,E133,E138)</f>
        <v>26.484021388167033</v>
      </c>
      <c r="T113" s="6">
        <f>_xlfn.STDEV.P(F117:F121)</f>
        <v>1.5065404076890863</v>
      </c>
      <c r="U113">
        <f t="shared" ref="U113:U116" si="50">_xlfn.STDEV.P(F113,F118,F123,F128,F133,F138)</f>
        <v>29.622573834080587</v>
      </c>
      <c r="V113" s="6">
        <f>_xlfn.STDEV.P(G117:G121)</f>
        <v>1.1754148203932082</v>
      </c>
      <c r="W113">
        <f t="shared" ref="W113:W116" si="51">_xlfn.STDEV.P(G113,G118,G123,G128,G133,G138)</f>
        <v>23.439028468679243</v>
      </c>
    </row>
    <row r="114" spans="1:23" x14ac:dyDescent="0.7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6"/>
        <v>0</v>
      </c>
      <c r="J114">
        <v>10</v>
      </c>
      <c r="K114">
        <f>_xlfn.STDEV.P(D122:G126)</f>
        <v>17.75376536822542</v>
      </c>
      <c r="L114">
        <f t="shared" ref="L114:L116" si="52">_xlfn.STDEV.P(D114:G114,D119:G119,D124:G124,D129:G129,D134:G134,D139:G139)</f>
        <v>28.04132336342602</v>
      </c>
      <c r="M114">
        <v>0.45</v>
      </c>
      <c r="N114">
        <f t="shared" si="47"/>
        <v>0</v>
      </c>
      <c r="P114" s="6">
        <f>_xlfn.STDEV.P(D122:D126)</f>
        <v>9.7942995665846251</v>
      </c>
      <c r="Q114">
        <f t="shared" si="48"/>
        <v>33.919130172613023</v>
      </c>
      <c r="R114" s="6">
        <f>_xlfn.STDEV.P(E122:E126)</f>
        <v>1.2837445228704976</v>
      </c>
      <c r="S114">
        <f t="shared" si="49"/>
        <v>25.520534488046199</v>
      </c>
      <c r="T114" s="6">
        <f>_xlfn.STDEV.P(F122:F126)</f>
        <v>2.1822795421302024</v>
      </c>
      <c r="U114">
        <f t="shared" si="50"/>
        <v>28.188270413221332</v>
      </c>
      <c r="V114" s="6">
        <f>_xlfn.STDEV.P(G122:G126)</f>
        <v>0.74404300950953106</v>
      </c>
      <c r="W114">
        <f t="shared" si="51"/>
        <v>22.62184907463481</v>
      </c>
    </row>
    <row r="115" spans="1:23" x14ac:dyDescent="0.7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6"/>
        <v>0</v>
      </c>
      <c r="J115">
        <v>20</v>
      </c>
      <c r="K115">
        <f>_xlfn.STDEV.P(D127:G131)</f>
        <v>4.8057693452765706</v>
      </c>
      <c r="L115">
        <f t="shared" si="52"/>
        <v>27.893368337693126</v>
      </c>
      <c r="M115">
        <v>0.65</v>
      </c>
      <c r="N115">
        <f t="shared" si="47"/>
        <v>0</v>
      </c>
      <c r="P115" s="6">
        <f>_xlfn.STDEV.P(D127:D131)</f>
        <v>2.5242075984355945</v>
      </c>
      <c r="Q115">
        <f t="shared" si="48"/>
        <v>35.296229614506991</v>
      </c>
      <c r="R115" s="6">
        <f>_xlfn.STDEV.P(E127:E131)</f>
        <v>2.1481154531356075</v>
      </c>
      <c r="S115">
        <f t="shared" si="49"/>
        <v>24.423331570447143</v>
      </c>
      <c r="T115" s="6">
        <f>_xlfn.STDEV.P(F127:F131)</f>
        <v>2.4461888725116872</v>
      </c>
      <c r="U115">
        <f t="shared" si="50"/>
        <v>27.366571863416787</v>
      </c>
      <c r="V115" s="6">
        <f>_xlfn.STDEV.P(G127:G131)</f>
        <v>2.4657656011875906</v>
      </c>
      <c r="W115">
        <f t="shared" si="51"/>
        <v>22.305878647168829</v>
      </c>
    </row>
    <row r="116" spans="1:23" x14ac:dyDescent="0.7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6"/>
        <v>0</v>
      </c>
      <c r="J116">
        <v>50</v>
      </c>
      <c r="K116">
        <f>_xlfn.STDEV.P(D133:G136)</f>
        <v>6.9316429949453218</v>
      </c>
      <c r="L116">
        <f t="shared" si="52"/>
        <v>25.490980962227905</v>
      </c>
      <c r="M116">
        <v>0.85</v>
      </c>
      <c r="N116">
        <f t="shared" si="47"/>
        <v>0</v>
      </c>
      <c r="P116" s="6">
        <f>_xlfn.STDEV.P(D132:D136)</f>
        <v>4.7313355408383364</v>
      </c>
      <c r="Q116">
        <f t="shared" si="48"/>
        <v>29.734714093500585</v>
      </c>
      <c r="R116" s="6">
        <f>_xlfn.STDEV.P(E132:E136)</f>
        <v>2.4560130292813986</v>
      </c>
      <c r="S116">
        <f t="shared" si="49"/>
        <v>23.847571504592803</v>
      </c>
      <c r="T116" s="6">
        <f>_xlfn.STDEV.P(F132:F136)</f>
        <v>4.1754520713331154</v>
      </c>
      <c r="U116">
        <f t="shared" si="50"/>
        <v>24.873017508939281</v>
      </c>
      <c r="V116" s="6">
        <f>_xlfn.STDEV.P(G132:G136)</f>
        <v>1.8238420984284796</v>
      </c>
      <c r="W116">
        <f t="shared" si="51"/>
        <v>21.760852975520574</v>
      </c>
    </row>
    <row r="117" spans="1:23" x14ac:dyDescent="0.75">
      <c r="A117" s="1">
        <v>5</v>
      </c>
      <c r="B117">
        <v>5</v>
      </c>
      <c r="C117">
        <v>0</v>
      </c>
      <c r="D117">
        <v>0</v>
      </c>
      <c r="E117">
        <v>55.57</v>
      </c>
      <c r="F117">
        <v>28.49</v>
      </c>
      <c r="G117">
        <v>50.4</v>
      </c>
      <c r="I117">
        <f t="shared" si="46"/>
        <v>21.908857227158148</v>
      </c>
      <c r="J117">
        <v>100</v>
      </c>
      <c r="K117">
        <f>_xlfn.STDEV.P(D137:G141)</f>
        <v>6.3627830978275526</v>
      </c>
      <c r="N117">
        <f t="shared" si="47"/>
        <v>33.615000000000002</v>
      </c>
      <c r="P117" s="6">
        <f>_xlfn.STDEV.P(D137:D141)</f>
        <v>5.9411581362559254</v>
      </c>
      <c r="R117" s="6">
        <f>_xlfn.STDEV.P(E137:E141)</f>
        <v>3.4324335390506815</v>
      </c>
      <c r="T117" s="6">
        <f>_xlfn.STDEV.P(F137:F141)</f>
        <v>3.8267479666160424</v>
      </c>
      <c r="V117" s="6">
        <f>_xlfn.STDEV.P(G137:G141)</f>
        <v>2.1008569680013909</v>
      </c>
    </row>
    <row r="118" spans="1:23" x14ac:dyDescent="0.75">
      <c r="A118" s="1">
        <v>6</v>
      </c>
      <c r="B118">
        <v>5</v>
      </c>
      <c r="C118">
        <v>0.2</v>
      </c>
      <c r="D118">
        <v>0</v>
      </c>
      <c r="E118">
        <v>55.46</v>
      </c>
      <c r="F118">
        <v>26.05</v>
      </c>
      <c r="G118">
        <v>50.8</v>
      </c>
      <c r="I118">
        <f t="shared" si="46"/>
        <v>22.127867469550697</v>
      </c>
      <c r="K118">
        <f>AVERAGE(K112:K117)</f>
        <v>9.6334810514158313</v>
      </c>
      <c r="N118">
        <f t="shared" si="47"/>
        <v>33.077500000000001</v>
      </c>
      <c r="P118" s="6">
        <f>AVERAGE(P112:P117)</f>
        <v>3.8318334736857467</v>
      </c>
      <c r="Q118">
        <f>AVERAGE(Q112:Q116)</f>
        <v>34.521480041567699</v>
      </c>
      <c r="R118" s="6">
        <f>AVERAGE(R112:R117)</f>
        <v>1.70686623622532</v>
      </c>
      <c r="S118">
        <f>AVERAGE(S112:S116)</f>
        <v>25.129383913843402</v>
      </c>
      <c r="T118" s="6">
        <f>AVERAGE(T112:T117)</f>
        <v>2.3562014767133554</v>
      </c>
      <c r="U118">
        <f>AVERAGE(U112:U116)</f>
        <v>27.794997978412717</v>
      </c>
      <c r="V118" s="6">
        <f>AVERAGE(V112:V117)</f>
        <v>1.3849870829200333</v>
      </c>
      <c r="W118">
        <f>AVERAGE(W112:W116)</f>
        <v>22.732321878525184</v>
      </c>
    </row>
    <row r="119" spans="1:23" x14ac:dyDescent="0.75">
      <c r="A119" s="1">
        <v>7</v>
      </c>
      <c r="B119">
        <v>5</v>
      </c>
      <c r="C119">
        <v>0.45</v>
      </c>
      <c r="D119">
        <v>0</v>
      </c>
      <c r="E119">
        <v>57.11</v>
      </c>
      <c r="F119">
        <v>25.55</v>
      </c>
      <c r="G119">
        <v>49</v>
      </c>
      <c r="I119">
        <f t="shared" si="46"/>
        <v>22.258513539767204</v>
      </c>
      <c r="N119">
        <f t="shared" si="47"/>
        <v>32.914999999999999</v>
      </c>
      <c r="P119" s="6">
        <f>_xlfn.STDEV.P(P112:P117)</f>
        <v>3.4613373470295246</v>
      </c>
      <c r="Q119">
        <f>_xlfn.STDEV.P(Q112:Q116)</f>
        <v>2.8527490962770985</v>
      </c>
      <c r="R119" s="6">
        <f>_xlfn.STDEV.P(R112:R117)</f>
        <v>1.1138286754706368</v>
      </c>
      <c r="S119">
        <f>_xlfn.STDEV.P(S112:S116)</f>
        <v>0.91522626200771384</v>
      </c>
      <c r="T119" s="6">
        <f>_xlfn.STDEV.P(T112:T117)</f>
        <v>1.4014359068947131</v>
      </c>
      <c r="U119">
        <f>_xlfn.STDEV.P(U112:U116)</f>
        <v>1.6426878861015075</v>
      </c>
      <c r="V119" s="6">
        <f>_xlfn.STDEV.P(V112:V117)</f>
        <v>0.84123566663053628</v>
      </c>
      <c r="W119">
        <f>_xlfn.STDEV.P(W112:W116)</f>
        <v>0.67526769178588686</v>
      </c>
    </row>
    <row r="120" spans="1:23" x14ac:dyDescent="0.75">
      <c r="A120" s="1">
        <v>8</v>
      </c>
      <c r="B120">
        <v>5</v>
      </c>
      <c r="C120">
        <v>0.65</v>
      </c>
      <c r="D120">
        <v>0</v>
      </c>
      <c r="E120">
        <v>54.31</v>
      </c>
      <c r="F120">
        <v>24.25</v>
      </c>
      <c r="G120">
        <v>47.5</v>
      </c>
      <c r="I120">
        <f t="shared" si="46"/>
        <v>21.33721924244113</v>
      </c>
      <c r="K120" cm="1">
        <f t="array" ref="K120">INDEX(LINEST(K112:K117),1)</f>
        <v>-0.74799794444672796</v>
      </c>
      <c r="L120" cm="1">
        <f t="array" ref="L120">INDEX(LINEST(L112:L116),1)</f>
        <v>-0.85938634760329702</v>
      </c>
      <c r="N120">
        <f t="shared" si="47"/>
        <v>31.515000000000001</v>
      </c>
      <c r="P120" s="6"/>
      <c r="R120" s="6"/>
      <c r="T120" s="6"/>
      <c r="V120" s="6"/>
    </row>
    <row r="121" spans="1:23" x14ac:dyDescent="0.75">
      <c r="A121" s="1">
        <v>9</v>
      </c>
      <c r="B121">
        <v>5</v>
      </c>
      <c r="C121">
        <v>0.85</v>
      </c>
      <c r="D121">
        <v>0</v>
      </c>
      <c r="E121">
        <v>56.2</v>
      </c>
      <c r="F121">
        <v>27.63</v>
      </c>
      <c r="G121">
        <v>49.9</v>
      </c>
      <c r="I121">
        <f t="shared" si="46"/>
        <v>22.028042780737472</v>
      </c>
      <c r="N121">
        <f t="shared" si="47"/>
        <v>33.432499999999997</v>
      </c>
      <c r="P121" s="6"/>
      <c r="R121" s="6"/>
      <c r="T121" s="6"/>
      <c r="V121" s="6"/>
    </row>
    <row r="122" spans="1:23" x14ac:dyDescent="0.75">
      <c r="A122" s="1">
        <v>10</v>
      </c>
      <c r="B122">
        <v>10</v>
      </c>
      <c r="C122">
        <v>0</v>
      </c>
      <c r="D122">
        <v>83.33</v>
      </c>
      <c r="E122">
        <v>52.9</v>
      </c>
      <c r="F122">
        <v>40.950000000000003</v>
      </c>
      <c r="G122">
        <v>52.9</v>
      </c>
      <c r="I122">
        <f t="shared" si="46"/>
        <v>15.679682713626555</v>
      </c>
      <c r="N122">
        <f t="shared" si="47"/>
        <v>57.52</v>
      </c>
      <c r="P122" s="6"/>
      <c r="R122" s="6"/>
      <c r="T122" s="6"/>
      <c r="V122" s="6"/>
    </row>
    <row r="123" spans="1:23" x14ac:dyDescent="0.75">
      <c r="A123" s="1">
        <v>11</v>
      </c>
      <c r="B123">
        <v>10</v>
      </c>
      <c r="C123">
        <v>0.2</v>
      </c>
      <c r="D123">
        <v>100</v>
      </c>
      <c r="E123">
        <v>51.9</v>
      </c>
      <c r="F123">
        <v>36.64</v>
      </c>
      <c r="G123">
        <v>51</v>
      </c>
      <c r="I123">
        <f t="shared" si="46"/>
        <v>23.938706627551955</v>
      </c>
      <c r="J123" s="2"/>
      <c r="K123" t="s">
        <v>26</v>
      </c>
      <c r="L123" t="s">
        <v>27</v>
      </c>
      <c r="N123">
        <f t="shared" si="47"/>
        <v>59.885000000000005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1">
        <v>12</v>
      </c>
      <c r="B124">
        <v>10</v>
      </c>
      <c r="C124">
        <v>0.45</v>
      </c>
      <c r="D124">
        <v>83.33</v>
      </c>
      <c r="E124">
        <v>54.6</v>
      </c>
      <c r="F124">
        <v>38.14</v>
      </c>
      <c r="G124">
        <v>51.4</v>
      </c>
      <c r="I124">
        <f t="shared" si="46"/>
        <v>16.47739569076376</v>
      </c>
      <c r="J124">
        <v>2</v>
      </c>
      <c r="K124">
        <f>AVERAGE(D112:G116)</f>
        <v>0</v>
      </c>
      <c r="L124">
        <f>AVERAGE(D112:G112,D117:G117,D122:G122,D127:G127,D132:G132,D137:G137)</f>
        <v>50.013749999999995</v>
      </c>
      <c r="M124">
        <v>0</v>
      </c>
      <c r="N124">
        <f t="shared" si="47"/>
        <v>56.8675</v>
      </c>
      <c r="P124" s="6">
        <f>AVERAGE(D112:D116)</f>
        <v>0</v>
      </c>
      <c r="Q124">
        <f>AVERAGE(D112,D117,D122,D127,D132,D137)</f>
        <v>48.216666666666669</v>
      </c>
      <c r="R124" s="6">
        <f>AVERAGE(E112:E116)</f>
        <v>0</v>
      </c>
      <c r="S124">
        <f>AVERAGE(E112,E117,E122,E127,E132,E137)</f>
        <v>53.211666666666666</v>
      </c>
      <c r="T124" s="6">
        <f>AVERAGE(F112:F116)</f>
        <v>0</v>
      </c>
      <c r="U124">
        <f>AVERAGE(F112,F117,F122,F127,F132,F137)</f>
        <v>48.276666666666664</v>
      </c>
      <c r="V124" s="6">
        <f>AVERAGE(G112:G116)</f>
        <v>0</v>
      </c>
      <c r="W124">
        <f>AVERAGE(G112,G117,G122,G127,G132,G137)</f>
        <v>50.35</v>
      </c>
    </row>
    <row r="125" spans="1:23" x14ac:dyDescent="0.75">
      <c r="A125" s="1">
        <v>13</v>
      </c>
      <c r="B125">
        <v>10</v>
      </c>
      <c r="C125">
        <v>0.65</v>
      </c>
      <c r="D125">
        <v>91.67</v>
      </c>
      <c r="E125">
        <v>55.5</v>
      </c>
      <c r="F125">
        <v>42.09</v>
      </c>
      <c r="G125">
        <v>51.8</v>
      </c>
      <c r="I125">
        <f t="shared" si="46"/>
        <v>18.781414350362432</v>
      </c>
      <c r="J125">
        <v>5</v>
      </c>
      <c r="K125">
        <f>AVERAGE(D117:G121)</f>
        <v>32.911000000000001</v>
      </c>
      <c r="L125">
        <f>AVERAGE(D113:G113,D118:G118,D123:G123,D128:G128,D133:G133,D138:G138)</f>
        <v>50.799166666666657</v>
      </c>
      <c r="M125">
        <v>0.2</v>
      </c>
      <c r="N125">
        <f t="shared" si="47"/>
        <v>60.265000000000001</v>
      </c>
      <c r="P125" s="6">
        <f>AVERAGE(D117:D121)</f>
        <v>0</v>
      </c>
      <c r="Q125">
        <f t="shared" ref="Q125:Q128" si="53">AVERAGE(D113,D118,D123,D128,D133,D138)</f>
        <v>51.611666666666672</v>
      </c>
      <c r="R125" s="6">
        <f>AVERAGE(E117:E121)</f>
        <v>55.73</v>
      </c>
      <c r="S125">
        <f t="shared" ref="S125:S128" si="54">AVERAGE(E113,E118,E123,E128,E133,E138)</f>
        <v>54.543333333333329</v>
      </c>
      <c r="T125" s="6">
        <f>AVERAGE(F117:F121)</f>
        <v>26.393999999999998</v>
      </c>
      <c r="U125">
        <f t="shared" ref="U125:U128" si="55">AVERAGE(F113,F118,F123,F128,F133,F138)</f>
        <v>47.158333333333331</v>
      </c>
      <c r="V125" s="6">
        <f>AVERAGE(G117:G121)</f>
        <v>49.519999999999996</v>
      </c>
      <c r="W125">
        <f t="shared" ref="W125:W128" si="56">AVERAGE(G113,G118,G123,G128,G133,G138)</f>
        <v>49.883333333333326</v>
      </c>
    </row>
    <row r="126" spans="1:23" x14ac:dyDescent="0.75">
      <c r="A126" s="1">
        <v>14</v>
      </c>
      <c r="B126">
        <v>10</v>
      </c>
      <c r="C126">
        <v>0.85</v>
      </c>
      <c r="D126">
        <v>70.59</v>
      </c>
      <c r="E126">
        <v>53.1</v>
      </c>
      <c r="F126">
        <v>41.95</v>
      </c>
      <c r="G126">
        <v>50.8</v>
      </c>
      <c r="I126">
        <f t="shared" si="46"/>
        <v>10.385473027262639</v>
      </c>
      <c r="J126">
        <v>10</v>
      </c>
      <c r="K126">
        <f>AVERAGE(D122:G126)</f>
        <v>57.729499999999994</v>
      </c>
      <c r="L126">
        <f t="shared" ref="L126:L128" si="57">AVERAGE(D114:G114,D119:G119,D124:G124,D129:G129,D134:G134,D139:G139)</f>
        <v>48.560833333333335</v>
      </c>
      <c r="M126">
        <v>0.45</v>
      </c>
      <c r="N126">
        <f t="shared" si="47"/>
        <v>54.11</v>
      </c>
      <c r="P126" s="6">
        <f>AVERAGE(D122:D126)</f>
        <v>85.783999999999992</v>
      </c>
      <c r="Q126">
        <f t="shared" si="53"/>
        <v>46.375</v>
      </c>
      <c r="R126" s="6">
        <f>AVERAGE(E122:E126)</f>
        <v>53.6</v>
      </c>
      <c r="S126">
        <f t="shared" si="54"/>
        <v>53.551666666666669</v>
      </c>
      <c r="T126" s="6">
        <f>AVERAGE(F122:F126)</f>
        <v>39.953999999999994</v>
      </c>
      <c r="U126">
        <f t="shared" si="55"/>
        <v>45.833333333333336</v>
      </c>
      <c r="V126" s="6">
        <f>AVERAGE(G122:G126)</f>
        <v>51.580000000000005</v>
      </c>
      <c r="W126">
        <f t="shared" si="56"/>
        <v>48.483333333333327</v>
      </c>
    </row>
    <row r="127" spans="1:23" x14ac:dyDescent="0.75">
      <c r="A127" s="1">
        <v>15</v>
      </c>
      <c r="B127">
        <v>20</v>
      </c>
      <c r="C127">
        <v>0</v>
      </c>
      <c r="D127">
        <v>56.37</v>
      </c>
      <c r="E127">
        <v>60.4</v>
      </c>
      <c r="F127">
        <v>58.42</v>
      </c>
      <c r="G127">
        <v>67.3</v>
      </c>
      <c r="I127">
        <f t="shared" si="46"/>
        <v>4.1101482637491307</v>
      </c>
      <c r="J127">
        <v>20</v>
      </c>
      <c r="K127">
        <f>AVERAGE(D127:G131)</f>
        <v>58.539000000000001</v>
      </c>
      <c r="L127">
        <f t="shared" si="57"/>
        <v>48.06666666666667</v>
      </c>
      <c r="M127">
        <v>0.65</v>
      </c>
      <c r="N127">
        <f t="shared" si="47"/>
        <v>60.622500000000002</v>
      </c>
      <c r="P127" s="6">
        <f>AVERAGE(D127:D131)</f>
        <v>54.585999999999999</v>
      </c>
      <c r="Q127">
        <f t="shared" si="53"/>
        <v>46.814999999999998</v>
      </c>
      <c r="R127" s="6">
        <f>AVERAGE(E127:E131)</f>
        <v>59.14</v>
      </c>
      <c r="S127">
        <f t="shared" si="54"/>
        <v>51.985000000000007</v>
      </c>
      <c r="T127" s="6">
        <f>AVERAGE(F127:F131)</f>
        <v>55.330000000000005</v>
      </c>
      <c r="U127">
        <f t="shared" si="55"/>
        <v>45.533333333333331</v>
      </c>
      <c r="V127" s="6">
        <f>AVERAGE(G127:G131)</f>
        <v>65.099999999999994</v>
      </c>
      <c r="W127">
        <f t="shared" si="56"/>
        <v>47.933333333333337</v>
      </c>
    </row>
    <row r="128" spans="1:23" x14ac:dyDescent="0.75">
      <c r="A128" s="1">
        <v>16</v>
      </c>
      <c r="B128">
        <v>20</v>
      </c>
      <c r="C128">
        <v>0.2</v>
      </c>
      <c r="D128">
        <v>56.87</v>
      </c>
      <c r="E128">
        <v>62.8</v>
      </c>
      <c r="F128">
        <v>56.86</v>
      </c>
      <c r="G128">
        <v>68.400000000000006</v>
      </c>
      <c r="I128">
        <f t="shared" si="46"/>
        <v>4.7953173774005853</v>
      </c>
      <c r="J128">
        <v>50</v>
      </c>
      <c r="K128">
        <f>AVERAGE(D132:G136)</f>
        <v>68.95450000000001</v>
      </c>
      <c r="L128">
        <f t="shared" si="57"/>
        <v>45.927500000000009</v>
      </c>
      <c r="M128">
        <v>0.85</v>
      </c>
      <c r="N128">
        <f t="shared" si="47"/>
        <v>61.232499999999995</v>
      </c>
      <c r="P128" s="6">
        <f>AVERAGE(D132:D136)</f>
        <v>67.618000000000009</v>
      </c>
      <c r="Q128">
        <f t="shared" si="53"/>
        <v>41.496666666666663</v>
      </c>
      <c r="R128" s="6">
        <f>AVERAGE(E132:E136)</f>
        <v>73.5</v>
      </c>
      <c r="S128">
        <f t="shared" si="54"/>
        <v>51.199999999999996</v>
      </c>
      <c r="T128" s="6">
        <f>AVERAGE(F132:F136)</f>
        <v>74.759999999999991</v>
      </c>
      <c r="U128">
        <f t="shared" si="55"/>
        <v>43.73</v>
      </c>
      <c r="V128" s="6">
        <f>AVERAGE(G132:G136)</f>
        <v>59.94</v>
      </c>
      <c r="W128">
        <f t="shared" si="56"/>
        <v>47.283333333333331</v>
      </c>
    </row>
    <row r="129" spans="1:23" x14ac:dyDescent="0.75">
      <c r="A129" s="1">
        <v>17</v>
      </c>
      <c r="B129">
        <v>20</v>
      </c>
      <c r="C129">
        <v>0.45</v>
      </c>
      <c r="D129">
        <v>55.82</v>
      </c>
      <c r="E129">
        <v>57.6</v>
      </c>
      <c r="F129">
        <v>55.31</v>
      </c>
      <c r="G129">
        <v>65</v>
      </c>
      <c r="I129">
        <f t="shared" si="46"/>
        <v>3.885880691683675</v>
      </c>
      <c r="J129">
        <v>100</v>
      </c>
      <c r="K129">
        <f>AVERAGE(D137:G141)</f>
        <v>73.907499999999999</v>
      </c>
      <c r="L129">
        <f>AVERAGE((L128-L127), (L127-L126), (L126-L125), (L125-L124))</f>
        <v>-1.0215624999999964</v>
      </c>
      <c r="N129">
        <f t="shared" si="47"/>
        <v>58.432500000000005</v>
      </c>
      <c r="P129" s="6">
        <f>AVERAGE(D137:D141)</f>
        <v>73.430000000000007</v>
      </c>
      <c r="R129" s="6">
        <f>AVERAGE(E137:E141)</f>
        <v>75.419999999999987</v>
      </c>
      <c r="T129" s="6">
        <f>AVERAGE(F137:F141)</f>
        <v>80.200000000000017</v>
      </c>
      <c r="V129" s="6">
        <f>AVERAGE(G137:G141)</f>
        <v>66.58</v>
      </c>
    </row>
    <row r="130" spans="1:23" x14ac:dyDescent="0.75">
      <c r="A130" s="1">
        <v>18</v>
      </c>
      <c r="B130">
        <v>20</v>
      </c>
      <c r="C130">
        <v>0.65</v>
      </c>
      <c r="D130">
        <v>49.95</v>
      </c>
      <c r="E130">
        <v>57.4</v>
      </c>
      <c r="F130">
        <v>54.96</v>
      </c>
      <c r="G130">
        <v>62.2</v>
      </c>
      <c r="I130">
        <f t="shared" si="46"/>
        <v>4.4164203547669683</v>
      </c>
      <c r="K130">
        <f>AVERAGE(K124:K129)</f>
        <v>48.67358333333334</v>
      </c>
      <c r="N130">
        <f t="shared" si="47"/>
        <v>56.127499999999998</v>
      </c>
      <c r="P130" s="6">
        <f>AVERAGE(P124:P129)</f>
        <v>46.902999999999999</v>
      </c>
      <c r="Q130">
        <f>AVERAGE(Q124:Q128)</f>
        <v>46.903000000000006</v>
      </c>
      <c r="R130" s="6">
        <f>AVERAGE(R124:R129)</f>
        <v>52.898333333333333</v>
      </c>
      <c r="S130">
        <f>AVERAGE(S124:S128)</f>
        <v>52.898333333333333</v>
      </c>
      <c r="T130" s="6">
        <f>AVERAGE(T124:T129)</f>
        <v>46.106333333333339</v>
      </c>
      <c r="U130">
        <f>AVERAGE(U124:U128)</f>
        <v>46.106333333333332</v>
      </c>
      <c r="V130" s="6">
        <f>AVERAGE(V124:V129)</f>
        <v>48.786666666666662</v>
      </c>
      <c r="W130">
        <f>AVERAGE(W124:W128)</f>
        <v>48.786666666666662</v>
      </c>
    </row>
    <row r="131" spans="1:23" x14ac:dyDescent="0.75">
      <c r="A131" s="1">
        <v>19</v>
      </c>
      <c r="B131">
        <v>20</v>
      </c>
      <c r="C131">
        <v>0.85</v>
      </c>
      <c r="D131">
        <v>53.92</v>
      </c>
      <c r="E131">
        <v>57.5</v>
      </c>
      <c r="F131">
        <v>51.1</v>
      </c>
      <c r="G131">
        <v>62.6</v>
      </c>
      <c r="I131">
        <f t="shared" si="46"/>
        <v>4.2963007343527524</v>
      </c>
      <c r="N131">
        <f t="shared" si="47"/>
        <v>56.28</v>
      </c>
      <c r="P131" s="6">
        <f>_xlfn.STDEV.P(P124:P129)</f>
        <v>34.407693960314546</v>
      </c>
      <c r="Q131">
        <f>_xlfn.STDEV.P(Q124:Q128)</f>
        <v>3.2684011381713871</v>
      </c>
      <c r="R131" s="6">
        <f>_xlfn.STDEV.P(R124:R129)</f>
        <v>25.091023904088811</v>
      </c>
      <c r="S131">
        <f>_xlfn.STDEV.P(S124:S128)</f>
        <v>1.1789453855977472</v>
      </c>
      <c r="T131" s="6">
        <f>_xlfn.STDEV.P(T124:T129)</f>
        <v>27.751000016015439</v>
      </c>
      <c r="U131">
        <f>_xlfn.STDEV.P(U124:U128)</f>
        <v>1.5405757942333695</v>
      </c>
      <c r="V131" s="6">
        <f>_xlfn.STDEV.P(V124:V129)</f>
        <v>22.714179614407282</v>
      </c>
      <c r="W131">
        <f>_xlfn.STDEV.P(W124:W128)</f>
        <v>1.1599042106043826</v>
      </c>
    </row>
    <row r="132" spans="1:23" x14ac:dyDescent="0.75">
      <c r="A132" s="1">
        <v>20</v>
      </c>
      <c r="B132">
        <v>50</v>
      </c>
      <c r="C132">
        <v>0</v>
      </c>
      <c r="D132">
        <v>71.8</v>
      </c>
      <c r="E132">
        <v>73.400000000000006</v>
      </c>
      <c r="F132">
        <v>78.400000000000006</v>
      </c>
      <c r="G132">
        <v>62.6</v>
      </c>
      <c r="I132">
        <f t="shared" si="46"/>
        <v>5.7120486692604446</v>
      </c>
      <c r="N132">
        <f t="shared" si="47"/>
        <v>71.55</v>
      </c>
      <c r="P132" s="6"/>
      <c r="R132" s="6"/>
      <c r="T132" s="6"/>
      <c r="V132" s="6"/>
    </row>
    <row r="133" spans="1:23" x14ac:dyDescent="0.75">
      <c r="A133" s="1">
        <v>21</v>
      </c>
      <c r="B133">
        <v>50</v>
      </c>
      <c r="C133">
        <v>0.2</v>
      </c>
      <c r="D133">
        <v>74.5</v>
      </c>
      <c r="E133">
        <v>77</v>
      </c>
      <c r="F133">
        <v>80.2</v>
      </c>
      <c r="G133">
        <v>60.5</v>
      </c>
      <c r="I133">
        <f t="shared" si="46"/>
        <v>7.5221340057194164</v>
      </c>
      <c r="N133">
        <f t="shared" si="47"/>
        <v>73.05</v>
      </c>
      <c r="P133" s="6" cm="1">
        <f t="array" ref="P133">INDEX(LINEST(P124:P129), 1)</f>
        <v>15.394457142857146</v>
      </c>
      <c r="Q133" s="6" cm="1">
        <f t="array" ref="Q133">INDEX(LINEST(Q124:Q128), 1)</f>
        <v>-1.8236666666666677</v>
      </c>
      <c r="R133" s="6" cm="1">
        <f t="array" ref="R133">INDEX(LINEST(R124:R129), 1)</f>
        <v>12.455714285714288</v>
      </c>
      <c r="S133" s="6" cm="1">
        <f t="array" ref="S133">INDEX(LINEST(S124:S128), 1)</f>
        <v>-0.65816666666666634</v>
      </c>
      <c r="T133" s="6" cm="1">
        <f t="array" ref="T133">INDEX(LINEST(T124:T129), 1)</f>
        <v>16.042114285714288</v>
      </c>
      <c r="U133" s="6" cm="1">
        <f t="array" ref="U133">INDEX(LINEST(U124:U128), 1)</f>
        <v>-1.0718333333333332</v>
      </c>
      <c r="V133" s="6" cm="1">
        <f t="array" ref="V133">INDEX(LINEST(V124:V128), 1)</f>
        <v>13.545999999999999</v>
      </c>
      <c r="W133" s="6" cm="1">
        <f t="array" ref="W133">INDEX(LINEST(W124:W128), 1)</f>
        <v>-0.80833333333333279</v>
      </c>
    </row>
    <row r="134" spans="1:23" x14ac:dyDescent="0.75">
      <c r="A134" s="1">
        <v>22</v>
      </c>
      <c r="B134">
        <v>50</v>
      </c>
      <c r="C134">
        <v>0.45</v>
      </c>
      <c r="D134">
        <v>63.52</v>
      </c>
      <c r="E134">
        <v>75</v>
      </c>
      <c r="F134">
        <v>73.7</v>
      </c>
      <c r="G134">
        <v>58.8</v>
      </c>
      <c r="I134">
        <f t="shared" si="46"/>
        <v>6.8183630733482357</v>
      </c>
      <c r="K134" cm="1">
        <f t="array" ref="K134">INDEX(LINEST(K124:K129),1)</f>
        <v>13.670785714285715</v>
      </c>
      <c r="L134" cm="1">
        <f t="array" ref="L134">INDEX(LINEST(L124:L128),1)</f>
        <v>-1.0904999999999958</v>
      </c>
      <c r="N134">
        <f t="shared" si="47"/>
        <v>67.75500000000001</v>
      </c>
    </row>
    <row r="135" spans="1:23" x14ac:dyDescent="0.75">
      <c r="A135" s="1">
        <v>23</v>
      </c>
      <c r="B135">
        <v>50</v>
      </c>
      <c r="C135">
        <v>0.65</v>
      </c>
      <c r="D135">
        <v>65.87</v>
      </c>
      <c r="E135">
        <v>72.400000000000006</v>
      </c>
      <c r="F135">
        <v>73.099999999999994</v>
      </c>
      <c r="G135">
        <v>60.6</v>
      </c>
      <c r="I135">
        <f t="shared" si="46"/>
        <v>5.115336621376934</v>
      </c>
      <c r="N135">
        <f t="shared" si="47"/>
        <v>67.992500000000007</v>
      </c>
    </row>
    <row r="136" spans="1:23" x14ac:dyDescent="0.75">
      <c r="A136" s="1">
        <v>24</v>
      </c>
      <c r="B136">
        <v>50</v>
      </c>
      <c r="C136">
        <v>0.85</v>
      </c>
      <c r="D136">
        <v>62.4</v>
      </c>
      <c r="E136">
        <v>69.7</v>
      </c>
      <c r="F136">
        <v>68.400000000000006</v>
      </c>
      <c r="G136">
        <v>57.2</v>
      </c>
      <c r="I136">
        <f t="shared" si="46"/>
        <v>4.9981871713652346</v>
      </c>
      <c r="N136">
        <f t="shared" si="47"/>
        <v>64.424999999999997</v>
      </c>
    </row>
    <row r="137" spans="1:23" x14ac:dyDescent="0.75">
      <c r="A137" s="1">
        <v>25</v>
      </c>
      <c r="B137">
        <v>100</v>
      </c>
      <c r="C137">
        <v>0</v>
      </c>
      <c r="D137">
        <v>77.8</v>
      </c>
      <c r="E137">
        <v>77</v>
      </c>
      <c r="F137">
        <v>83.4</v>
      </c>
      <c r="G137">
        <v>68.900000000000006</v>
      </c>
      <c r="I137">
        <f t="shared" si="46"/>
        <v>5.172221476309768</v>
      </c>
      <c r="N137">
        <f t="shared" si="47"/>
        <v>76.775000000000006</v>
      </c>
    </row>
    <row r="138" spans="1:23" x14ac:dyDescent="0.75">
      <c r="A138" s="1">
        <v>26</v>
      </c>
      <c r="B138">
        <v>100</v>
      </c>
      <c r="C138">
        <v>0.2</v>
      </c>
      <c r="D138">
        <v>78.3</v>
      </c>
      <c r="E138">
        <v>80.099999999999994</v>
      </c>
      <c r="F138">
        <v>83.2</v>
      </c>
      <c r="G138">
        <v>68.599999999999994</v>
      </c>
      <c r="I138">
        <f t="shared" si="46"/>
        <v>5.4564182391015468</v>
      </c>
      <c r="N138" s="16">
        <f t="shared" si="47"/>
        <v>77.549999999999983</v>
      </c>
    </row>
    <row r="139" spans="1:23" x14ac:dyDescent="0.75">
      <c r="A139" s="1">
        <v>27</v>
      </c>
      <c r="B139">
        <v>100</v>
      </c>
      <c r="C139">
        <v>0.45</v>
      </c>
      <c r="D139">
        <v>75.58</v>
      </c>
      <c r="E139">
        <v>77</v>
      </c>
      <c r="F139">
        <v>82.3</v>
      </c>
      <c r="G139">
        <v>66.7</v>
      </c>
      <c r="I139">
        <f t="shared" si="46"/>
        <v>5.6100868977227059</v>
      </c>
      <c r="N139">
        <f t="shared" si="47"/>
        <v>75.394999999999996</v>
      </c>
    </row>
    <row r="140" spans="1:23" x14ac:dyDescent="0.75">
      <c r="A140" s="1">
        <v>28</v>
      </c>
      <c r="B140">
        <v>100</v>
      </c>
      <c r="C140">
        <v>0.65</v>
      </c>
      <c r="D140">
        <v>73.400000000000006</v>
      </c>
      <c r="E140">
        <v>72.3</v>
      </c>
      <c r="F140">
        <v>78.8</v>
      </c>
      <c r="G140">
        <v>65.5</v>
      </c>
      <c r="I140">
        <f t="shared" si="46"/>
        <v>4.7312788968734436</v>
      </c>
      <c r="N140">
        <f t="shared" si="47"/>
        <v>72.5</v>
      </c>
    </row>
    <row r="141" spans="1:23" x14ac:dyDescent="0.75">
      <c r="A141" s="1">
        <v>29</v>
      </c>
      <c r="B141">
        <v>100</v>
      </c>
      <c r="C141">
        <v>0.85</v>
      </c>
      <c r="D141">
        <v>62.07</v>
      </c>
      <c r="E141">
        <v>70.7</v>
      </c>
      <c r="F141">
        <v>73.3</v>
      </c>
      <c r="G141">
        <v>63.2</v>
      </c>
      <c r="I141">
        <f t="shared" si="46"/>
        <v>4.7885716816186426</v>
      </c>
      <c r="N141">
        <f t="shared" si="47"/>
        <v>67.317499999999995</v>
      </c>
    </row>
    <row r="145" spans="1:23" x14ac:dyDescent="0.75">
      <c r="A145" s="1">
        <v>0</v>
      </c>
      <c r="B145" t="s">
        <v>10</v>
      </c>
    </row>
    <row r="147" spans="1:23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1">
        <v>0</v>
      </c>
      <c r="B148">
        <v>0</v>
      </c>
      <c r="C148">
        <v>0</v>
      </c>
      <c r="D148">
        <v>0</v>
      </c>
      <c r="E148">
        <v>70.7</v>
      </c>
      <c r="F148">
        <v>42.55</v>
      </c>
      <c r="G148">
        <v>0</v>
      </c>
      <c r="I148">
        <f>_xlfn.STDEV.P(D148:G148)</f>
        <v>30.010839187700167</v>
      </c>
      <c r="J148">
        <v>2</v>
      </c>
      <c r="K148">
        <f>_xlfn.STDEV.P(D148:G152)</f>
        <v>30.124170461607743</v>
      </c>
      <c r="L148">
        <f>_xlfn.STDEV.P(D148:G148,D153:G153,D158:G158,D163:G163,D168:G168,D173:G173)</f>
        <v>20.61365401307668</v>
      </c>
      <c r="M148">
        <v>0</v>
      </c>
      <c r="N148">
        <f>AVERAGE(D148:G148)</f>
        <v>28.3125</v>
      </c>
      <c r="P148" s="6">
        <f>_xlfn.STDEV.P(D148:D152)</f>
        <v>0</v>
      </c>
      <c r="Q148">
        <f>_xlfn.STDEV.P(D148,D153,D158,D163,D168,D173)</f>
        <v>25.576614752977417</v>
      </c>
      <c r="R148" s="6">
        <f>_xlfn.STDEV.P(E148:E152)</f>
        <v>0.91082380293885568</v>
      </c>
      <c r="S148">
        <f>_xlfn.STDEV.P(E148,E153,E158,E163,E168,E173)</f>
        <v>8.6298738242353767</v>
      </c>
      <c r="T148" s="6">
        <f>_xlfn.STDEV.P(F148:F152)</f>
        <v>2.5300229247973247</v>
      </c>
      <c r="U148">
        <f>_xlfn.STDEV.P(F148,F153,F158,F163,F168,F173)</f>
        <v>17.65831791724986</v>
      </c>
      <c r="V148" s="6">
        <f>_xlfn.STDEV.P(G148:G152)</f>
        <v>0</v>
      </c>
      <c r="W148">
        <f>_xlfn.STDEV.P(G148,G153,G158,G163,G168,G173)</f>
        <v>23.564639233865261</v>
      </c>
    </row>
    <row r="149" spans="1:23" x14ac:dyDescent="0.75">
      <c r="A149" s="1">
        <v>1</v>
      </c>
      <c r="B149">
        <v>0</v>
      </c>
      <c r="C149">
        <v>0.2</v>
      </c>
      <c r="D149">
        <v>0</v>
      </c>
      <c r="E149">
        <v>68.400000000000006</v>
      </c>
      <c r="F149">
        <v>45.76</v>
      </c>
      <c r="G149">
        <v>0</v>
      </c>
      <c r="I149">
        <f t="shared" ref="I149:I177" si="58">_xlfn.STDEV.P(D149:G149)</f>
        <v>29.641234792093261</v>
      </c>
      <c r="J149">
        <v>5</v>
      </c>
      <c r="K149">
        <f>_xlfn.STDEV.P(D153:G157)</f>
        <v>4.0631808660211028</v>
      </c>
      <c r="L149">
        <f>_xlfn.STDEV.P(D149:G149,D154:G154,D159:G159,D164:G164,D169:G169,D174:G174)</f>
        <v>20.514986933675797</v>
      </c>
      <c r="M149">
        <v>0.2</v>
      </c>
      <c r="N149">
        <f t="shared" ref="N149:N177" si="59">AVERAGE(D149:G149)</f>
        <v>28.54</v>
      </c>
      <c r="P149" s="6">
        <f>_xlfn.STDEV.P(D153:D157)</f>
        <v>2.3619652834027853</v>
      </c>
      <c r="Q149">
        <f t="shared" ref="Q149:Q152" si="60">_xlfn.STDEV.P(D149,D154,D159,D164,D169,D174)</f>
        <v>26.172559845931936</v>
      </c>
      <c r="R149" s="6">
        <f>_xlfn.STDEV.P(E153:E157)</f>
        <v>1.2231107881136527</v>
      </c>
      <c r="S149">
        <f t="shared" ref="S149:S152" si="61">_xlfn.STDEV.P(E149,E154,E159,E164,E169,E174)</f>
        <v>7.6527591248008502</v>
      </c>
      <c r="T149" s="6">
        <f>_xlfn.STDEV.P(F153:F157)</f>
        <v>2.4342555330120965</v>
      </c>
      <c r="U149">
        <f t="shared" ref="U149:U152" si="62">_xlfn.STDEV.P(F149,F154,F159,F164,F169,F174)</f>
        <v>16.434425927167521</v>
      </c>
      <c r="V149" s="6">
        <f>_xlfn.STDEV.P(G153:G157)</f>
        <v>1.049571341072155</v>
      </c>
      <c r="W149">
        <f t="shared" ref="W149:W152" si="63">_xlfn.STDEV.P(G149,G154,G159,G164,G169,G174)</f>
        <v>23.705256097892445</v>
      </c>
    </row>
    <row r="150" spans="1:23" x14ac:dyDescent="0.75">
      <c r="A150" s="1">
        <v>2</v>
      </c>
      <c r="B150">
        <v>0</v>
      </c>
      <c r="C150">
        <v>0.45</v>
      </c>
      <c r="D150">
        <v>0</v>
      </c>
      <c r="E150">
        <v>69.8</v>
      </c>
      <c r="F150">
        <v>48.34</v>
      </c>
      <c r="G150">
        <v>0</v>
      </c>
      <c r="I150">
        <f t="shared" si="58"/>
        <v>30.493977684126421</v>
      </c>
      <c r="J150">
        <v>10</v>
      </c>
      <c r="K150">
        <f>_xlfn.STDEV.P(D158:G162)</f>
        <v>7.1623616740569505</v>
      </c>
      <c r="L150">
        <f t="shared" ref="L150:L152" si="64">_xlfn.STDEV.P(D150:G150,D155:G155,D160:G160,D165:G165,D170:G170,D175:G175)</f>
        <v>19.772915187194847</v>
      </c>
      <c r="M150">
        <v>0.45</v>
      </c>
      <c r="N150">
        <f t="shared" si="59"/>
        <v>29.535</v>
      </c>
      <c r="P150" s="6">
        <f>_xlfn.STDEV.P(D158:D162)</f>
        <v>1.207311061822927</v>
      </c>
      <c r="Q150">
        <f t="shared" si="60"/>
        <v>25.634834156323748</v>
      </c>
      <c r="R150" s="6">
        <f>_xlfn.STDEV.P(E158:E162)</f>
        <v>3.3169865842357575</v>
      </c>
      <c r="S150">
        <f t="shared" si="61"/>
        <v>7.2672782617245435</v>
      </c>
      <c r="T150" s="6">
        <f>_xlfn.STDEV.P(F158:F162)</f>
        <v>1.2457030143657841</v>
      </c>
      <c r="U150">
        <f t="shared" si="62"/>
        <v>14.759066893118788</v>
      </c>
      <c r="V150" s="6">
        <f>_xlfn.STDEV.P(G158:G162)</f>
        <v>0.81338797630650972</v>
      </c>
      <c r="W150">
        <f t="shared" si="63"/>
        <v>23.197820778876821</v>
      </c>
    </row>
    <row r="151" spans="1:23" x14ac:dyDescent="0.75">
      <c r="A151" s="1">
        <v>3</v>
      </c>
      <c r="B151">
        <v>0</v>
      </c>
      <c r="C151">
        <v>0.65</v>
      </c>
      <c r="D151">
        <v>0</v>
      </c>
      <c r="E151">
        <v>68.900000000000006</v>
      </c>
      <c r="F151">
        <v>49.03</v>
      </c>
      <c r="G151">
        <v>0</v>
      </c>
      <c r="I151">
        <f t="shared" si="58"/>
        <v>30.307918416644849</v>
      </c>
      <c r="J151">
        <v>20</v>
      </c>
      <c r="K151">
        <f>_xlfn.STDEV.P(D163:G167)</f>
        <v>6.3080423865095501</v>
      </c>
      <c r="L151">
        <f t="shared" si="64"/>
        <v>19.441914771956004</v>
      </c>
      <c r="M151">
        <v>0.65</v>
      </c>
      <c r="N151">
        <f t="shared" si="59"/>
        <v>29.482500000000002</v>
      </c>
      <c r="P151" s="6">
        <f>_xlfn.STDEV.P(D163:D167)</f>
        <v>1.3948476619330157</v>
      </c>
      <c r="Q151">
        <f t="shared" si="60"/>
        <v>24.990479298235865</v>
      </c>
      <c r="R151" s="6">
        <f>_xlfn.STDEV.P(E163:E167)</f>
        <v>1.6131955864060632</v>
      </c>
      <c r="S151">
        <f t="shared" si="61"/>
        <v>7.1760597359089973</v>
      </c>
      <c r="T151" s="6">
        <f>_xlfn.STDEV.P(F163:F167)</f>
        <v>1.2412574269667023</v>
      </c>
      <c r="U151">
        <f t="shared" si="62"/>
        <v>14.841674059515277</v>
      </c>
      <c r="V151" s="6">
        <f>_xlfn.STDEV.P(G163:G167)</f>
        <v>2.4727312834192068</v>
      </c>
      <c r="W151">
        <f t="shared" si="63"/>
        <v>23.344051109912829</v>
      </c>
    </row>
    <row r="152" spans="1:23" x14ac:dyDescent="0.75">
      <c r="A152" s="1">
        <v>4</v>
      </c>
      <c r="B152">
        <v>0</v>
      </c>
      <c r="C152">
        <v>0.85</v>
      </c>
      <c r="D152">
        <v>0</v>
      </c>
      <c r="E152">
        <v>68.3</v>
      </c>
      <c r="F152">
        <v>49.18</v>
      </c>
      <c r="G152">
        <v>0</v>
      </c>
      <c r="I152">
        <f t="shared" si="58"/>
        <v>30.137911341033568</v>
      </c>
      <c r="J152">
        <v>50</v>
      </c>
      <c r="K152">
        <f>_xlfn.STDEV.P(D169:G172)</f>
        <v>6.0225325601029329</v>
      </c>
      <c r="L152">
        <f t="shared" si="64"/>
        <v>18.153592370994282</v>
      </c>
      <c r="M152">
        <v>0.85</v>
      </c>
      <c r="N152">
        <f t="shared" si="59"/>
        <v>29.369999999999997</v>
      </c>
      <c r="P152" s="6">
        <f>_xlfn.STDEV.P(D168:D172)</f>
        <v>1.477294825009553</v>
      </c>
      <c r="Q152">
        <f t="shared" si="60"/>
        <v>23.960783932640158</v>
      </c>
      <c r="R152" s="6">
        <f>_xlfn.STDEV.P(E168:E172)</f>
        <v>3.2927799805027971</v>
      </c>
      <c r="S152">
        <f t="shared" si="61"/>
        <v>6.0879662723551373</v>
      </c>
      <c r="T152" s="6">
        <f>_xlfn.STDEV.P(F168:F172)</f>
        <v>3.3426935246893321</v>
      </c>
      <c r="U152">
        <f t="shared" si="62"/>
        <v>12.204766373111044</v>
      </c>
      <c r="V152" s="6">
        <f>_xlfn.STDEV.P(G168:G172)</f>
        <v>1.1599999999999997</v>
      </c>
      <c r="W152">
        <f t="shared" si="63"/>
        <v>21.950911142820466</v>
      </c>
    </row>
    <row r="153" spans="1:23" x14ac:dyDescent="0.75">
      <c r="A153" s="1">
        <v>5</v>
      </c>
      <c r="B153">
        <v>5</v>
      </c>
      <c r="C153">
        <v>0</v>
      </c>
      <c r="D153">
        <v>54.21</v>
      </c>
      <c r="E153">
        <v>52.4</v>
      </c>
      <c r="F153">
        <v>41.3</v>
      </c>
      <c r="G153">
        <v>52.2</v>
      </c>
      <c r="I153">
        <f t="shared" si="58"/>
        <v>5.0992910046397268</v>
      </c>
      <c r="J153">
        <v>100</v>
      </c>
      <c r="K153">
        <f>_xlfn.STDEV.P(D173:G177)</f>
        <v>6.7857645110923208</v>
      </c>
      <c r="N153">
        <f t="shared" si="59"/>
        <v>50.027500000000003</v>
      </c>
      <c r="P153" s="6">
        <f>_xlfn.STDEV.P(D173:D177)</f>
        <v>3.0682894257224183</v>
      </c>
      <c r="R153" s="6">
        <f>_xlfn.STDEV.P(E173:E177)</f>
        <v>4.0613298314714603</v>
      </c>
      <c r="T153" s="6">
        <f>_xlfn.STDEV.P(F173:F177)</f>
        <v>3.1221787264665042</v>
      </c>
      <c r="V153" s="6">
        <f>_xlfn.STDEV.P(G173:G177)</f>
        <v>2.4872474746192843</v>
      </c>
    </row>
    <row r="154" spans="1:23" x14ac:dyDescent="0.75">
      <c r="A154" s="1">
        <v>6</v>
      </c>
      <c r="B154">
        <v>5</v>
      </c>
      <c r="C154">
        <v>0.2</v>
      </c>
      <c r="D154">
        <v>57.92</v>
      </c>
      <c r="E154">
        <v>53.2</v>
      </c>
      <c r="F154">
        <v>47.2</v>
      </c>
      <c r="G154">
        <v>49.9</v>
      </c>
      <c r="I154">
        <f t="shared" si="58"/>
        <v>3.997633675063287</v>
      </c>
      <c r="K154">
        <f>AVERAGE(K148:K153)</f>
        <v>10.077675409898433</v>
      </c>
      <c r="N154">
        <f t="shared" si="59"/>
        <v>52.055</v>
      </c>
      <c r="P154" s="6">
        <f>AVERAGE(P148:P153)</f>
        <v>1.5849513763151164</v>
      </c>
      <c r="Q154">
        <f>AVERAGE(Q148:Q152)</f>
        <v>25.267054397221823</v>
      </c>
      <c r="R154" s="6">
        <f>AVERAGE(R148:R153)</f>
        <v>2.4030377622780978</v>
      </c>
      <c r="S154">
        <f>AVERAGE(S148:S152)</f>
        <v>7.3627874438049803</v>
      </c>
      <c r="T154" s="6">
        <f>AVERAGE(T148:T153)</f>
        <v>2.3193518583829573</v>
      </c>
      <c r="U154">
        <f>AVERAGE(U148:U152)</f>
        <v>15.179650234032499</v>
      </c>
      <c r="V154" s="6">
        <f>AVERAGE(V148:V153)</f>
        <v>1.3304896792361927</v>
      </c>
      <c r="W154">
        <f>AVERAGE(W148:W152)</f>
        <v>23.152535672673565</v>
      </c>
    </row>
    <row r="155" spans="1:23" x14ac:dyDescent="0.75">
      <c r="A155" s="1">
        <v>7</v>
      </c>
      <c r="B155">
        <v>5</v>
      </c>
      <c r="C155">
        <v>0.45</v>
      </c>
      <c r="D155">
        <v>57.3</v>
      </c>
      <c r="E155">
        <v>55.5</v>
      </c>
      <c r="F155">
        <v>48.4</v>
      </c>
      <c r="G155">
        <v>50.8</v>
      </c>
      <c r="I155">
        <f t="shared" si="58"/>
        <v>3.5616007637016254</v>
      </c>
      <c r="N155">
        <f t="shared" si="59"/>
        <v>53</v>
      </c>
      <c r="P155" s="6">
        <f>_xlfn.STDEV.P(P148:P153)</f>
        <v>0.95798876196443672</v>
      </c>
      <c r="Q155">
        <f>_xlfn.STDEV.P(Q148:Q152)</f>
        <v>0.75284340931189575</v>
      </c>
      <c r="R155" s="6">
        <f>_xlfn.STDEV.P(R148:R153)</f>
        <v>1.1985864645762827</v>
      </c>
      <c r="S155">
        <f>_xlfn.STDEV.P(S148:S152)</f>
        <v>0.81960352990776519</v>
      </c>
      <c r="T155" s="6">
        <f>_xlfn.STDEV.P(T148:T153)</f>
        <v>0.82303845010355237</v>
      </c>
      <c r="U155">
        <f>_xlfn.STDEV.P(U148:U152)</f>
        <v>1.8362629305780156</v>
      </c>
      <c r="V155" s="6">
        <f>_xlfn.STDEV.P(V148:V153)</f>
        <v>0.89334421143959997</v>
      </c>
      <c r="W155">
        <f>_xlfn.STDEV.P(W148:W152)</f>
        <v>0.62577306236214492</v>
      </c>
    </row>
    <row r="156" spans="1:23" x14ac:dyDescent="0.75">
      <c r="A156" s="1">
        <v>8</v>
      </c>
      <c r="B156">
        <v>5</v>
      </c>
      <c r="C156">
        <v>0.65</v>
      </c>
      <c r="D156">
        <v>56.12</v>
      </c>
      <c r="E156">
        <v>55.2</v>
      </c>
      <c r="F156">
        <v>46.6</v>
      </c>
      <c r="G156">
        <v>52.9</v>
      </c>
      <c r="I156">
        <f t="shared" si="58"/>
        <v>3.7147106213001293</v>
      </c>
      <c r="K156" cm="1">
        <f t="array" ref="K156">INDEX(LINEST(K148:K153),1)</f>
        <v>-3.1905226845108299</v>
      </c>
      <c r="L156" cm="1">
        <f t="array" ref="L156">INDEX(LINEST(L148:L152),1)</f>
        <v>-0.5993195445884586</v>
      </c>
      <c r="N156">
        <f t="shared" si="59"/>
        <v>52.704999999999998</v>
      </c>
      <c r="P156" s="6"/>
      <c r="R156" s="6"/>
      <c r="T156" s="6"/>
      <c r="V156" s="6"/>
    </row>
    <row r="157" spans="1:23" x14ac:dyDescent="0.75">
      <c r="A157" s="1">
        <v>9</v>
      </c>
      <c r="B157">
        <v>5</v>
      </c>
      <c r="C157">
        <v>0.85</v>
      </c>
      <c r="D157">
        <v>51.4</v>
      </c>
      <c r="E157">
        <v>53.2</v>
      </c>
      <c r="F157">
        <v>46.1</v>
      </c>
      <c r="G157">
        <v>51.3</v>
      </c>
      <c r="I157">
        <f t="shared" si="58"/>
        <v>2.6504716561397141</v>
      </c>
      <c r="N157">
        <f t="shared" si="59"/>
        <v>50.5</v>
      </c>
      <c r="P157" s="6"/>
      <c r="R157" s="6"/>
      <c r="T157" s="6"/>
      <c r="V157" s="6"/>
    </row>
    <row r="158" spans="1:23" x14ac:dyDescent="0.75">
      <c r="A158" s="1">
        <v>10</v>
      </c>
      <c r="B158">
        <v>10</v>
      </c>
      <c r="C158">
        <v>0</v>
      </c>
      <c r="D158">
        <v>53.85</v>
      </c>
      <c r="E158">
        <v>61.8</v>
      </c>
      <c r="F158">
        <v>37.04</v>
      </c>
      <c r="G158">
        <v>52.3</v>
      </c>
      <c r="I158">
        <f t="shared" si="58"/>
        <v>8.9594792677922701</v>
      </c>
      <c r="N158">
        <f t="shared" si="59"/>
        <v>51.247500000000002</v>
      </c>
      <c r="P158" s="6"/>
      <c r="R158" s="6"/>
      <c r="T158" s="6"/>
      <c r="V158" s="6"/>
    </row>
    <row r="159" spans="1:23" x14ac:dyDescent="0.75">
      <c r="A159" s="1">
        <v>11</v>
      </c>
      <c r="B159">
        <v>10</v>
      </c>
      <c r="C159">
        <v>0.2</v>
      </c>
      <c r="D159">
        <v>54.1</v>
      </c>
      <c r="E159">
        <v>62.3</v>
      </c>
      <c r="F159">
        <v>40.18</v>
      </c>
      <c r="G159">
        <v>51.2</v>
      </c>
      <c r="I159">
        <f t="shared" si="58"/>
        <v>7.9189693142478781</v>
      </c>
      <c r="J159" s="2"/>
      <c r="K159" t="s">
        <v>26</v>
      </c>
      <c r="L159" t="s">
        <v>27</v>
      </c>
      <c r="N159">
        <f t="shared" si="59"/>
        <v>51.945000000000007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1">
        <v>12</v>
      </c>
      <c r="B160">
        <v>10</v>
      </c>
      <c r="C160">
        <v>0.45</v>
      </c>
      <c r="D160">
        <v>52.1</v>
      </c>
      <c r="E160">
        <v>58.4</v>
      </c>
      <c r="F160">
        <v>40.24</v>
      </c>
      <c r="G160">
        <v>53.2</v>
      </c>
      <c r="I160">
        <f t="shared" si="58"/>
        <v>6.6442964262591389</v>
      </c>
      <c r="J160">
        <v>2</v>
      </c>
      <c r="K160">
        <f>AVERAGE(D148:G152)</f>
        <v>29.047999999999991</v>
      </c>
      <c r="L160">
        <f>AVERAGE(D148:G148,D153:G153,D158:G158,D163:G163,D168:G168,D173:G173)</f>
        <v>55.723750000000003</v>
      </c>
      <c r="M160">
        <v>0</v>
      </c>
      <c r="N160">
        <f t="shared" si="59"/>
        <v>50.984999999999999</v>
      </c>
      <c r="P160" s="6">
        <f>AVERAGE(D148:D152)</f>
        <v>0</v>
      </c>
      <c r="Q160">
        <f>AVERAGE(D148,D153,D158,D163,D168,D173)</f>
        <v>52.843333333333334</v>
      </c>
      <c r="R160" s="6">
        <f>AVERAGE(E148:E152)</f>
        <v>69.220000000000013</v>
      </c>
      <c r="S160">
        <f>AVERAGE(E148,E153,E158,E163,E168,E173)</f>
        <v>63.883333333333326</v>
      </c>
      <c r="T160" s="6">
        <f>AVERAGE(F148:F152)</f>
        <v>46.972000000000001</v>
      </c>
      <c r="U160">
        <f>AVERAGE(F148,F153,F158,F163,F168,F173)</f>
        <v>55.835000000000001</v>
      </c>
      <c r="V160" s="6">
        <f>AVERAGE(G148:G152)</f>
        <v>0</v>
      </c>
      <c r="W160">
        <f>AVERAGE(G148,G153,G158,G163,G168,G173)</f>
        <v>50.333333333333336</v>
      </c>
    </row>
    <row r="161" spans="1:23" x14ac:dyDescent="0.75">
      <c r="A161" s="1">
        <v>13</v>
      </c>
      <c r="B161">
        <v>10</v>
      </c>
      <c r="C161">
        <v>0.65</v>
      </c>
      <c r="D161">
        <v>50.8</v>
      </c>
      <c r="E161">
        <v>54.4</v>
      </c>
      <c r="F161">
        <v>40.04</v>
      </c>
      <c r="G161">
        <v>53.5</v>
      </c>
      <c r="I161">
        <f t="shared" si="58"/>
        <v>5.7239562367300296</v>
      </c>
      <c r="J161">
        <v>5</v>
      </c>
      <c r="K161">
        <f>AVERAGE(D153:G157)</f>
        <v>51.657500000000006</v>
      </c>
      <c r="L161">
        <f>AVERAGE(D149:G149,D154:G154,D159:G159,D164:G164,D169:G169,D174:G174)</f>
        <v>56.70333333333334</v>
      </c>
      <c r="M161">
        <v>0.2</v>
      </c>
      <c r="N161">
        <f t="shared" si="59"/>
        <v>49.684999999999995</v>
      </c>
      <c r="P161" s="6">
        <f>AVERAGE(D153:D157)</f>
        <v>55.39</v>
      </c>
      <c r="Q161">
        <f t="shared" ref="Q161:Q164" si="65">AVERAGE(D149,D154,D159,D164,D169,D174)</f>
        <v>54.186666666666667</v>
      </c>
      <c r="R161" s="6">
        <f>AVERAGE(E153:E157)</f>
        <v>53.9</v>
      </c>
      <c r="S161">
        <f t="shared" ref="S161:S164" si="66">AVERAGE(E149,E154,E159,E164,E169,E174)</f>
        <v>63.883333333333333</v>
      </c>
      <c r="T161" s="6">
        <f>AVERAGE(F153:F157)</f>
        <v>45.92</v>
      </c>
      <c r="U161">
        <f t="shared" ref="U161:U164" si="67">AVERAGE(F149,F154,F159,F164,F169,F174)</f>
        <v>58.793333333333329</v>
      </c>
      <c r="V161" s="6">
        <f>AVERAGE(G153:G157)</f>
        <v>51.419999999999995</v>
      </c>
      <c r="W161">
        <f t="shared" ref="W161:W164" si="68">AVERAGE(G149,G154,G159,G164,G169,G174)</f>
        <v>49.949999999999996</v>
      </c>
    </row>
    <row r="162" spans="1:23" x14ac:dyDescent="0.75">
      <c r="A162" s="1">
        <v>14</v>
      </c>
      <c r="B162">
        <v>10</v>
      </c>
      <c r="C162">
        <v>0.85</v>
      </c>
      <c r="D162">
        <v>52.5</v>
      </c>
      <c r="E162">
        <v>54.9</v>
      </c>
      <c r="F162">
        <v>40.14</v>
      </c>
      <c r="G162">
        <v>52.2</v>
      </c>
      <c r="I162">
        <f t="shared" si="58"/>
        <v>5.7511455380645726</v>
      </c>
      <c r="J162">
        <v>10</v>
      </c>
      <c r="K162">
        <f>AVERAGE(D158:G162)</f>
        <v>50.759500000000003</v>
      </c>
      <c r="L162">
        <f t="shared" ref="L162:L164" si="69">AVERAGE(D150:G150,D155:G155,D160:G160,D165:G165,D170:G170,D175:G175)</f>
        <v>55.964999999999996</v>
      </c>
      <c r="M162">
        <v>0.45</v>
      </c>
      <c r="N162">
        <f t="shared" si="59"/>
        <v>49.935000000000002</v>
      </c>
      <c r="P162" s="6">
        <f>AVERAGE(D158:D162)</f>
        <v>52.67</v>
      </c>
      <c r="Q162">
        <f t="shared" si="65"/>
        <v>52.816666666666663</v>
      </c>
      <c r="R162" s="6">
        <f>AVERAGE(E158:E162)</f>
        <v>58.36</v>
      </c>
      <c r="S162">
        <f t="shared" si="66"/>
        <v>62.599999999999994</v>
      </c>
      <c r="T162" s="6">
        <f>AVERAGE(F158:F162)</f>
        <v>39.527999999999999</v>
      </c>
      <c r="U162">
        <f t="shared" si="67"/>
        <v>58.576666666666675</v>
      </c>
      <c r="V162" s="6">
        <f>AVERAGE(G158:G162)</f>
        <v>52.48</v>
      </c>
      <c r="W162">
        <f t="shared" si="68"/>
        <v>49.866666666666667</v>
      </c>
    </row>
    <row r="163" spans="1:23" x14ac:dyDescent="0.75">
      <c r="A163" s="1">
        <v>15</v>
      </c>
      <c r="B163">
        <v>20</v>
      </c>
      <c r="C163">
        <v>0</v>
      </c>
      <c r="D163">
        <v>56.6</v>
      </c>
      <c r="E163">
        <v>53.4</v>
      </c>
      <c r="F163">
        <v>55.42</v>
      </c>
      <c r="G163">
        <v>70.599999999999994</v>
      </c>
      <c r="I163">
        <f t="shared" si="58"/>
        <v>6.7914707538205059</v>
      </c>
      <c r="J163">
        <v>20</v>
      </c>
      <c r="K163">
        <f>AVERAGE(D163:G167)</f>
        <v>58.577500000000001</v>
      </c>
      <c r="L163">
        <f t="shared" si="69"/>
        <v>55.10499999999999</v>
      </c>
      <c r="M163">
        <v>0.65</v>
      </c>
      <c r="N163">
        <f t="shared" si="59"/>
        <v>59.005000000000003</v>
      </c>
      <c r="P163" s="6">
        <f>AVERAGE(D163:D167)</f>
        <v>55.48</v>
      </c>
      <c r="Q163">
        <f t="shared" si="65"/>
        <v>51.50333333333333</v>
      </c>
      <c r="R163" s="6">
        <f>AVERAGE(E163:E167)</f>
        <v>52.660000000000004</v>
      </c>
      <c r="S163">
        <f t="shared" si="66"/>
        <v>60.349999999999994</v>
      </c>
      <c r="T163" s="6">
        <f>AVERAGE(F163:F167)</f>
        <v>57.529999999999994</v>
      </c>
      <c r="U163">
        <f t="shared" si="67"/>
        <v>58.083333333333336</v>
      </c>
      <c r="V163" s="6">
        <f>AVERAGE(G163:G167)</f>
        <v>68.64</v>
      </c>
      <c r="W163">
        <f t="shared" si="68"/>
        <v>50.483333333333327</v>
      </c>
    </row>
    <row r="164" spans="1:23" x14ac:dyDescent="0.75">
      <c r="A164" s="1">
        <v>16</v>
      </c>
      <c r="B164">
        <v>20</v>
      </c>
      <c r="C164">
        <v>0.2</v>
      </c>
      <c r="D164">
        <v>57.4</v>
      </c>
      <c r="E164">
        <v>55.2</v>
      </c>
      <c r="F164">
        <v>58.22</v>
      </c>
      <c r="G164">
        <v>71.400000000000006</v>
      </c>
      <c r="I164">
        <f t="shared" si="58"/>
        <v>6.3579930009398327</v>
      </c>
      <c r="J164">
        <v>50</v>
      </c>
      <c r="K164">
        <f>AVERAGE(D168:G172)</f>
        <v>68.384999999999991</v>
      </c>
      <c r="L164">
        <f t="shared" si="69"/>
        <v>53.259166666666665</v>
      </c>
      <c r="M164">
        <v>0.85</v>
      </c>
      <c r="N164">
        <f t="shared" si="59"/>
        <v>60.555</v>
      </c>
      <c r="P164" s="6">
        <f>AVERAGE(D168:D172)</f>
        <v>71.94</v>
      </c>
      <c r="Q164">
        <f t="shared" si="65"/>
        <v>50.25</v>
      </c>
      <c r="R164" s="6">
        <f>AVERAGE(E168:E172)</f>
        <v>67.760000000000005</v>
      </c>
      <c r="S164">
        <f t="shared" si="66"/>
        <v>58.9</v>
      </c>
      <c r="T164" s="6">
        <f>AVERAGE(F168:F172)</f>
        <v>74.22</v>
      </c>
      <c r="U164">
        <f t="shared" si="67"/>
        <v>55.936666666666667</v>
      </c>
      <c r="V164" s="6">
        <f>AVERAGE(G168:G172)</f>
        <v>59.620000000000005</v>
      </c>
      <c r="W164">
        <f t="shared" si="68"/>
        <v>47.949999999999996</v>
      </c>
    </row>
    <row r="165" spans="1:23" x14ac:dyDescent="0.75">
      <c r="A165" s="1">
        <v>17</v>
      </c>
      <c r="B165">
        <v>20</v>
      </c>
      <c r="C165">
        <v>0.45</v>
      </c>
      <c r="D165">
        <v>55</v>
      </c>
      <c r="E165">
        <v>52.7</v>
      </c>
      <c r="F165">
        <v>59.18</v>
      </c>
      <c r="G165">
        <v>67.400000000000006</v>
      </c>
      <c r="I165">
        <f t="shared" si="58"/>
        <v>5.6022941729259461</v>
      </c>
      <c r="J165">
        <v>100</v>
      </c>
      <c r="K165">
        <f>AVERAGE(D173:G177)</f>
        <v>73.679999999999993</v>
      </c>
      <c r="L165">
        <f>AVERAGE((L164-L163), (L163-L162), (L162-L161), (L161-L160))</f>
        <v>-0.61614583333333428</v>
      </c>
      <c r="N165">
        <f t="shared" si="59"/>
        <v>58.57</v>
      </c>
      <c r="P165" s="6">
        <f>AVERAGE(D173:D177)</f>
        <v>78.44</v>
      </c>
      <c r="R165" s="6">
        <f>AVERAGE(E173:E177)</f>
        <v>69.64</v>
      </c>
      <c r="T165" s="6">
        <f>AVERAGE(F173:F177)</f>
        <v>80.5</v>
      </c>
      <c r="V165" s="6">
        <f>AVERAGE(G173:G177)</f>
        <v>66.140000000000015</v>
      </c>
    </row>
    <row r="166" spans="1:23" x14ac:dyDescent="0.75">
      <c r="A166" s="1">
        <v>18</v>
      </c>
      <c r="B166">
        <v>20</v>
      </c>
      <c r="C166">
        <v>0.65</v>
      </c>
      <c r="D166">
        <v>53.4</v>
      </c>
      <c r="E166">
        <v>50.5</v>
      </c>
      <c r="F166">
        <v>57.53</v>
      </c>
      <c r="G166">
        <v>69.3</v>
      </c>
      <c r="I166">
        <f t="shared" si="58"/>
        <v>7.1574729304412488</v>
      </c>
      <c r="K166">
        <f>AVERAGE(K160:K165)</f>
        <v>55.35125</v>
      </c>
      <c r="N166">
        <f t="shared" si="59"/>
        <v>57.682500000000005</v>
      </c>
      <c r="P166" s="6">
        <f>AVERAGE(P160:P165)</f>
        <v>52.319999999999993</v>
      </c>
      <c r="Q166">
        <f>AVERAGE(Q160:Q164)</f>
        <v>52.320000000000007</v>
      </c>
      <c r="R166" s="6">
        <f>AVERAGE(R160:R165)</f>
        <v>61.923333333333339</v>
      </c>
      <c r="S166">
        <f>AVERAGE(S160:S164)</f>
        <v>61.923333333333325</v>
      </c>
      <c r="T166" s="6">
        <f>AVERAGE(T160:T165)</f>
        <v>57.444999999999993</v>
      </c>
      <c r="U166">
        <f>AVERAGE(U160:U164)</f>
        <v>57.445000000000007</v>
      </c>
      <c r="V166" s="6">
        <f>AVERAGE(V160:V165)</f>
        <v>49.716666666666669</v>
      </c>
      <c r="W166">
        <f>AVERAGE(W160:W164)</f>
        <v>49.716666666666661</v>
      </c>
    </row>
    <row r="167" spans="1:23" x14ac:dyDescent="0.75">
      <c r="A167" s="1">
        <v>19</v>
      </c>
      <c r="B167">
        <v>20</v>
      </c>
      <c r="C167">
        <v>0.85</v>
      </c>
      <c r="D167">
        <v>55</v>
      </c>
      <c r="E167">
        <v>51.5</v>
      </c>
      <c r="F167">
        <v>57.3</v>
      </c>
      <c r="G167">
        <v>64.5</v>
      </c>
      <c r="I167">
        <f t="shared" si="58"/>
        <v>4.7583479275899947</v>
      </c>
      <c r="N167">
        <f t="shared" si="59"/>
        <v>57.075000000000003</v>
      </c>
      <c r="P167" s="6">
        <f>_xlfn.STDEV.P(P160:P165)</f>
        <v>25.245838600978729</v>
      </c>
      <c r="Q167">
        <f>_xlfn.STDEV.P(Q160:Q164)</f>
        <v>1.3384202960538554</v>
      </c>
      <c r="R167" s="6">
        <f>_xlfn.STDEV.P(R160:R165)</f>
        <v>7.1848861430706306</v>
      </c>
      <c r="S167">
        <f>_xlfn.STDEV.P(S160:S164)</f>
        <v>1.9878128684561827</v>
      </c>
      <c r="T167" s="6">
        <f>_xlfn.STDEV.P(T160:T165)</f>
        <v>15.146336839865526</v>
      </c>
      <c r="U167">
        <f>_xlfn.STDEV.P(U160:U164)</f>
        <v>1.2940874090347312</v>
      </c>
      <c r="V167" s="6">
        <f>_xlfn.STDEV.P(V160:V165)</f>
        <v>23.123504396080524</v>
      </c>
      <c r="W167">
        <f>_xlfn.STDEV.P(W160:W164)</f>
        <v>0.91281006908459528</v>
      </c>
    </row>
    <row r="168" spans="1:23" x14ac:dyDescent="0.75">
      <c r="A168" s="1">
        <v>20</v>
      </c>
      <c r="B168">
        <v>50</v>
      </c>
      <c r="C168">
        <v>0</v>
      </c>
      <c r="D168">
        <v>72.7</v>
      </c>
      <c r="E168">
        <v>70.8</v>
      </c>
      <c r="F168">
        <v>75.900000000000006</v>
      </c>
      <c r="G168">
        <v>59.2</v>
      </c>
      <c r="I168">
        <f t="shared" si="58"/>
        <v>6.3025788372697091</v>
      </c>
      <c r="N168">
        <f t="shared" si="59"/>
        <v>69.650000000000006</v>
      </c>
      <c r="P168" s="6"/>
      <c r="R168" s="6"/>
      <c r="T168" s="6"/>
      <c r="V168" s="6"/>
    </row>
    <row r="169" spans="1:23" x14ac:dyDescent="0.75">
      <c r="A169" s="1">
        <v>21</v>
      </c>
      <c r="B169">
        <v>50</v>
      </c>
      <c r="C169">
        <v>0.2</v>
      </c>
      <c r="D169">
        <v>74</v>
      </c>
      <c r="E169">
        <v>70.7</v>
      </c>
      <c r="F169">
        <v>78.5</v>
      </c>
      <c r="G169">
        <v>59</v>
      </c>
      <c r="I169">
        <f t="shared" si="58"/>
        <v>7.2202839279352871</v>
      </c>
      <c r="N169">
        <f t="shared" si="59"/>
        <v>70.55</v>
      </c>
      <c r="P169" s="6" cm="1">
        <f t="array" ref="P169">INDEX(LINEST(P160:P165), 1)</f>
        <v>12.704571428571427</v>
      </c>
      <c r="Q169" s="6" cm="1">
        <f t="array" ref="Q169">INDEX(LINEST(Q160:Q164), 1)</f>
        <v>-0.78700000000000014</v>
      </c>
      <c r="R169" s="6" cm="1">
        <f t="array" ref="R169">INDEX(LINEST(R160:R165), 1)</f>
        <v>1.0851428571428559</v>
      </c>
      <c r="S169" s="6" cm="1">
        <f t="array" ref="S169">INDEX(LINEST(S160:S164), 1)</f>
        <v>-1.3499999999999992</v>
      </c>
      <c r="T169" s="6" cm="1">
        <f t="array" ref="T169">INDEX(LINEST(T160:T165), 1)</f>
        <v>7.7297714285714259</v>
      </c>
      <c r="U169" s="6" cm="1">
        <f t="array" ref="U169">INDEX(LINEST(U160:U164), 1)</f>
        <v>-5.066666666666593E-2</v>
      </c>
      <c r="V169" s="6" cm="1">
        <f t="array" ref="V169">INDEX(LINEST(V160:V164), 1)</f>
        <v>13.645999999999999</v>
      </c>
      <c r="W169" s="6" cm="1">
        <f t="array" ref="W169">INDEX(LINEST(W160:W164), 1)</f>
        <v>-0.42333333333333478</v>
      </c>
    </row>
    <row r="170" spans="1:23" x14ac:dyDescent="0.75">
      <c r="A170" s="1">
        <v>22</v>
      </c>
      <c r="B170">
        <v>50</v>
      </c>
      <c r="C170">
        <v>0.45</v>
      </c>
      <c r="D170">
        <v>72.400000000000006</v>
      </c>
      <c r="E170">
        <v>68.900000000000006</v>
      </c>
      <c r="F170">
        <v>73.5</v>
      </c>
      <c r="G170">
        <v>60.1</v>
      </c>
      <c r="I170">
        <f t="shared" si="58"/>
        <v>5.2613567641816505</v>
      </c>
      <c r="K170" cm="1">
        <f t="array" ref="K170">INDEX(LINEST(K160:K165),1)</f>
        <v>8.033157142857144</v>
      </c>
      <c r="L170" cm="1">
        <f t="array" ref="L170">INDEX(LINEST(L160:L164),1)</f>
        <v>-0.65275000000000227</v>
      </c>
      <c r="N170">
        <f t="shared" si="59"/>
        <v>68.725000000000009</v>
      </c>
    </row>
    <row r="171" spans="1:23" x14ac:dyDescent="0.75">
      <c r="A171" s="1">
        <v>23</v>
      </c>
      <c r="B171">
        <v>50</v>
      </c>
      <c r="C171">
        <v>0.65</v>
      </c>
      <c r="D171">
        <v>70.8</v>
      </c>
      <c r="E171">
        <v>66.400000000000006</v>
      </c>
      <c r="F171">
        <v>74.8</v>
      </c>
      <c r="G171">
        <v>61.6</v>
      </c>
      <c r="I171">
        <f t="shared" si="58"/>
        <v>4.9234134500364668</v>
      </c>
      <c r="N171">
        <f t="shared" si="59"/>
        <v>68.400000000000006</v>
      </c>
    </row>
    <row r="172" spans="1:23" x14ac:dyDescent="0.75">
      <c r="A172" s="1">
        <v>24</v>
      </c>
      <c r="B172">
        <v>50</v>
      </c>
      <c r="C172">
        <v>0.85</v>
      </c>
      <c r="D172">
        <v>69.8</v>
      </c>
      <c r="E172">
        <v>62</v>
      </c>
      <c r="F172">
        <v>68.400000000000006</v>
      </c>
      <c r="G172">
        <v>58.2</v>
      </c>
      <c r="I172">
        <f t="shared" si="58"/>
        <v>4.7222875812470368</v>
      </c>
      <c r="N172">
        <f t="shared" si="59"/>
        <v>64.600000000000009</v>
      </c>
    </row>
    <row r="173" spans="1:23" x14ac:dyDescent="0.75">
      <c r="A173" s="1">
        <v>25</v>
      </c>
      <c r="B173">
        <v>100</v>
      </c>
      <c r="C173">
        <v>0</v>
      </c>
      <c r="D173">
        <v>79.7</v>
      </c>
      <c r="E173">
        <v>74.2</v>
      </c>
      <c r="F173">
        <v>82.8</v>
      </c>
      <c r="G173">
        <v>67.7</v>
      </c>
      <c r="I173">
        <f t="shared" si="58"/>
        <v>5.7449978241945381</v>
      </c>
      <c r="N173">
        <f t="shared" si="59"/>
        <v>76.099999999999994</v>
      </c>
    </row>
    <row r="174" spans="1:23" x14ac:dyDescent="0.75">
      <c r="A174" s="1">
        <v>26</v>
      </c>
      <c r="B174">
        <v>100</v>
      </c>
      <c r="C174">
        <v>0.2</v>
      </c>
      <c r="D174">
        <v>81.7</v>
      </c>
      <c r="E174">
        <v>73.5</v>
      </c>
      <c r="F174">
        <v>82.9</v>
      </c>
      <c r="G174">
        <v>68.2</v>
      </c>
      <c r="I174">
        <f t="shared" si="58"/>
        <v>6.0387809200202005</v>
      </c>
      <c r="N174">
        <f t="shared" si="59"/>
        <v>76.575000000000003</v>
      </c>
    </row>
    <row r="175" spans="1:23" x14ac:dyDescent="0.75">
      <c r="A175" s="1">
        <v>27</v>
      </c>
      <c r="B175">
        <v>100</v>
      </c>
      <c r="C175">
        <v>0.45</v>
      </c>
      <c r="D175">
        <v>80.099999999999994</v>
      </c>
      <c r="E175">
        <v>70.3</v>
      </c>
      <c r="F175">
        <v>81.8</v>
      </c>
      <c r="G175">
        <v>67.7</v>
      </c>
      <c r="I175">
        <f t="shared" si="58"/>
        <v>6.0751028797873019</v>
      </c>
      <c r="N175">
        <f t="shared" si="59"/>
        <v>74.974999999999994</v>
      </c>
    </row>
    <row r="176" spans="1:23" x14ac:dyDescent="0.75">
      <c r="A176" s="1">
        <v>28</v>
      </c>
      <c r="B176">
        <v>100</v>
      </c>
      <c r="C176">
        <v>0.65</v>
      </c>
      <c r="D176">
        <v>77.900000000000006</v>
      </c>
      <c r="E176">
        <v>66.7</v>
      </c>
      <c r="F176">
        <v>80.5</v>
      </c>
      <c r="G176">
        <v>65.599999999999994</v>
      </c>
      <c r="I176">
        <f t="shared" si="58"/>
        <v>6.600899559908485</v>
      </c>
      <c r="N176">
        <f t="shared" si="59"/>
        <v>72.675000000000011</v>
      </c>
    </row>
    <row r="177" spans="1:23" x14ac:dyDescent="0.75">
      <c r="A177" s="1">
        <v>29</v>
      </c>
      <c r="B177">
        <v>100</v>
      </c>
      <c r="C177">
        <v>0.85</v>
      </c>
      <c r="D177">
        <v>72.8</v>
      </c>
      <c r="E177">
        <v>63.5</v>
      </c>
      <c r="F177">
        <v>74.5</v>
      </c>
      <c r="G177">
        <v>61.5</v>
      </c>
      <c r="I177">
        <f t="shared" si="58"/>
        <v>5.6517143416842996</v>
      </c>
      <c r="N177">
        <f t="shared" si="59"/>
        <v>68.075000000000003</v>
      </c>
    </row>
    <row r="181" spans="1:23" x14ac:dyDescent="0.75">
      <c r="A181" s="1">
        <v>0</v>
      </c>
      <c r="B181" t="s">
        <v>11</v>
      </c>
    </row>
    <row r="183" spans="1:23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1">
        <v>0</v>
      </c>
      <c r="B184">
        <v>0</v>
      </c>
      <c r="C184">
        <v>0</v>
      </c>
      <c r="D184">
        <v>64.97</v>
      </c>
      <c r="E184">
        <v>57.91</v>
      </c>
      <c r="F184">
        <v>54.12</v>
      </c>
      <c r="G184">
        <v>0</v>
      </c>
      <c r="I184">
        <f>_xlfn.STDEV.P(D184:G184)</f>
        <v>25.84276204278482</v>
      </c>
      <c r="J184">
        <v>2</v>
      </c>
      <c r="K184">
        <f>_xlfn.STDEV.P(D184:G188)</f>
        <v>26.413929109467983</v>
      </c>
      <c r="L184">
        <f>_xlfn.STDEV.P(D184:G184,D189:G189,D194:G194,D199:G199,D204:F204,D209:F209)</f>
        <v>22.177442172674297</v>
      </c>
      <c r="M184">
        <v>0</v>
      </c>
      <c r="N184">
        <f>AVERAGE(D184:G184)</f>
        <v>44.25</v>
      </c>
      <c r="P184" s="6">
        <f>_xlfn.STDEV.P(D184:D188)</f>
        <v>1.3122133972795744</v>
      </c>
      <c r="Q184">
        <f>_xlfn.STDEV.P(D184,D189,D194,D199,D204,D209)</f>
        <v>10.512163985910107</v>
      </c>
      <c r="R184" s="6">
        <f>_xlfn.STDEV.P(E184:E188)</f>
        <v>1.7145191745792772</v>
      </c>
      <c r="S184">
        <f>_xlfn.STDEV.P(E184,E189,E194,E199,E204,E209)</f>
        <v>13.217749955604736</v>
      </c>
      <c r="T184" s="6">
        <f>_xlfn.STDEV.P(F184:F188)</f>
        <v>1.1419527135569143</v>
      </c>
      <c r="U184">
        <f>_xlfn.STDEV.P(F184,F189,F194,F199,F204,F209)</f>
        <v>9.8164623634655168</v>
      </c>
      <c r="V184" s="6">
        <f>_xlfn.STDEV.P(G184:G188)</f>
        <v>0</v>
      </c>
      <c r="W184">
        <f>_xlfn.STDEV.P(G184,G189,G194,G199)</f>
        <v>30.717202834893683</v>
      </c>
    </row>
    <row r="185" spans="1:23" x14ac:dyDescent="0.75">
      <c r="A185" s="1">
        <v>1</v>
      </c>
      <c r="B185">
        <v>0</v>
      </c>
      <c r="C185">
        <v>0.2</v>
      </c>
      <c r="D185">
        <v>67.44</v>
      </c>
      <c r="E185">
        <v>61.7</v>
      </c>
      <c r="F185">
        <v>53.04</v>
      </c>
      <c r="G185">
        <v>0</v>
      </c>
      <c r="I185">
        <f t="shared" ref="I185:I203" si="70">_xlfn.STDEV.P(D185:G185)</f>
        <v>26.790376537107509</v>
      </c>
      <c r="J185">
        <v>5</v>
      </c>
      <c r="K185">
        <f>_xlfn.STDEV.P(D189:G193)</f>
        <v>17.264506154246035</v>
      </c>
      <c r="L185">
        <f t="shared" ref="L185:L188" si="71">_xlfn.STDEV.P(D185:G185,D190:G190,D195:G195,D200:G200,D205:F205,D210:F210)</f>
        <v>21.370317678639029</v>
      </c>
      <c r="M185">
        <v>0.2</v>
      </c>
      <c r="N185">
        <f t="shared" ref="N185:N203" si="72">AVERAGE(D185:G185)</f>
        <v>45.544999999999995</v>
      </c>
      <c r="P185" s="6">
        <f>_xlfn.STDEV.P(D189:D193)</f>
        <v>1.8359259244315922</v>
      </c>
      <c r="Q185">
        <f t="shared" ref="Q185:Q188" si="73">_xlfn.STDEV.P(D185,D190,D195,D200,D205,D210)</f>
        <v>9.3296153308816336</v>
      </c>
      <c r="R185" s="6">
        <f>_xlfn.STDEV.P(E189:E193)</f>
        <v>2.4175226989627205</v>
      </c>
      <c r="S185">
        <f t="shared" ref="S185:S188" si="74">_xlfn.STDEV.P(E185,E190,E195,E200,E205,E210)</f>
        <v>11.245366082673032</v>
      </c>
      <c r="T185" s="6">
        <f>_xlfn.STDEV.P(F189:F193)</f>
        <v>7.6513538671269865</v>
      </c>
      <c r="U185">
        <f t="shared" ref="U185:U188" si="75">_xlfn.STDEV.P(F185,F190,F195,F200,F205,F210)</f>
        <v>5.8375184986621003</v>
      </c>
      <c r="V185" s="6">
        <f>_xlfn.STDEV.P(G189:G193)</f>
        <v>1.1588373483798327</v>
      </c>
      <c r="W185">
        <f t="shared" ref="W185:W188" si="76">_xlfn.STDEV.P(G185,G190,G195,G200)</f>
        <v>30.174860708046356</v>
      </c>
    </row>
    <row r="186" spans="1:23" x14ac:dyDescent="0.75">
      <c r="A186" s="1">
        <v>2</v>
      </c>
      <c r="B186">
        <v>0</v>
      </c>
      <c r="C186">
        <v>0.45</v>
      </c>
      <c r="D186">
        <v>65.069999999999993</v>
      </c>
      <c r="E186">
        <v>62.42</v>
      </c>
      <c r="F186">
        <v>54.21</v>
      </c>
      <c r="G186">
        <v>0</v>
      </c>
      <c r="I186">
        <f t="shared" si="70"/>
        <v>26.529996701846763</v>
      </c>
      <c r="J186">
        <v>10</v>
      </c>
      <c r="K186">
        <f>_xlfn.STDEV.P(D194:G198)</f>
        <v>10.144023006184534</v>
      </c>
      <c r="L186">
        <f t="shared" si="71"/>
        <v>21.671547653223829</v>
      </c>
      <c r="M186">
        <v>0.45</v>
      </c>
      <c r="N186">
        <f t="shared" si="72"/>
        <v>45.424999999999997</v>
      </c>
      <c r="P186" s="6">
        <f>_xlfn.STDEV.P(D194:D198)</f>
        <v>2.1756617384143113</v>
      </c>
      <c r="Q186">
        <f t="shared" si="73"/>
        <v>10.466313290212993</v>
      </c>
      <c r="R186" s="6">
        <f>_xlfn.STDEV.P(E194:E198)</f>
        <v>2.3842281769998461</v>
      </c>
      <c r="S186">
        <f t="shared" si="74"/>
        <v>11.403080602285643</v>
      </c>
      <c r="T186" s="6">
        <f>_xlfn.STDEV.P(F194:F198)</f>
        <v>1.4235533007232284</v>
      </c>
      <c r="U186">
        <f t="shared" si="75"/>
        <v>6.0915800267436548</v>
      </c>
      <c r="V186" s="6">
        <f>_xlfn.STDEV.P(G194:G198)</f>
        <v>4.3202407340332307</v>
      </c>
      <c r="W186">
        <f t="shared" si="76"/>
        <v>29.312196586915832</v>
      </c>
    </row>
    <row r="187" spans="1:23" x14ac:dyDescent="0.75">
      <c r="A187" s="1">
        <v>3</v>
      </c>
      <c r="B187">
        <v>0</v>
      </c>
      <c r="C187">
        <v>0.65</v>
      </c>
      <c r="D187">
        <v>66.47</v>
      </c>
      <c r="E187">
        <v>60.66</v>
      </c>
      <c r="F187">
        <v>53.13</v>
      </c>
      <c r="G187">
        <v>0</v>
      </c>
      <c r="I187">
        <f t="shared" si="70"/>
        <v>26.444642652151686</v>
      </c>
      <c r="J187">
        <v>20</v>
      </c>
      <c r="K187">
        <f>_xlfn.STDEV.P(D199:G203)</f>
        <v>13.269205279518381</v>
      </c>
      <c r="L187">
        <f t="shared" si="71"/>
        <v>21.433582039630782</v>
      </c>
      <c r="M187">
        <v>0.65</v>
      </c>
      <c r="N187">
        <f t="shared" si="72"/>
        <v>45.064999999999998</v>
      </c>
      <c r="P187" s="6">
        <f>_xlfn.STDEV.P(D199:D203)</f>
        <v>2.1488266565733012</v>
      </c>
      <c r="Q187">
        <f t="shared" si="73"/>
        <v>9.5173830728597544</v>
      </c>
      <c r="R187" s="6">
        <f>_xlfn.STDEV.P(E199:E203)</f>
        <v>2.4745342996208399</v>
      </c>
      <c r="S187">
        <f t="shared" si="74"/>
        <v>11.656223540333393</v>
      </c>
      <c r="T187" s="6">
        <f>_xlfn.STDEV.P(F199:F203)</f>
        <v>1.8343238536310875</v>
      </c>
      <c r="U187">
        <f t="shared" si="75"/>
        <v>5.9905230712072779</v>
      </c>
      <c r="V187" s="6">
        <f>_xlfn.STDEV.P(G199:G203)</f>
        <v>2.6703737566116112</v>
      </c>
      <c r="W187">
        <f t="shared" si="76"/>
        <v>29.064503586849703</v>
      </c>
    </row>
    <row r="188" spans="1:23" x14ac:dyDescent="0.75">
      <c r="A188" s="1">
        <v>4</v>
      </c>
      <c r="B188">
        <v>0</v>
      </c>
      <c r="C188">
        <v>0.85</v>
      </c>
      <c r="D188">
        <v>68.33</v>
      </c>
      <c r="E188">
        <v>58.75</v>
      </c>
      <c r="F188">
        <v>51.04</v>
      </c>
      <c r="G188">
        <v>0</v>
      </c>
      <c r="I188">
        <f t="shared" si="70"/>
        <v>26.428911252641488</v>
      </c>
      <c r="J188">
        <v>50</v>
      </c>
      <c r="K188">
        <f>_xlfn.STDEV.P(D205:F208)</f>
        <v>10.931656978955861</v>
      </c>
      <c r="L188">
        <f t="shared" si="71"/>
        <v>20.115433838532905</v>
      </c>
      <c r="M188">
        <v>0.85</v>
      </c>
      <c r="N188">
        <f t="shared" si="72"/>
        <v>44.53</v>
      </c>
      <c r="P188" s="6">
        <f>_xlfn.STDEV.P(D204:D208)</f>
        <v>2.083310826545091</v>
      </c>
      <c r="Q188">
        <f t="shared" si="73"/>
        <v>7.231984513257756</v>
      </c>
      <c r="R188" s="6">
        <f>_xlfn.STDEV.P(E204:E208)</f>
        <v>2.6569501312595256</v>
      </c>
      <c r="S188">
        <f t="shared" si="74"/>
        <v>10.263394094223111</v>
      </c>
      <c r="T188" s="6">
        <f>_xlfn.STDEV.P(F204:F208)</f>
        <v>2.9884216569955471</v>
      </c>
      <c r="U188">
        <f t="shared" si="75"/>
        <v>5.2558773979443458</v>
      </c>
      <c r="V188" s="6"/>
      <c r="W188">
        <f t="shared" si="76"/>
        <v>26.67072646179702</v>
      </c>
    </row>
    <row r="189" spans="1:23" x14ac:dyDescent="0.75">
      <c r="A189" s="1">
        <v>5</v>
      </c>
      <c r="B189">
        <v>5</v>
      </c>
      <c r="C189">
        <v>0</v>
      </c>
      <c r="D189">
        <v>93.47</v>
      </c>
      <c r="E189">
        <v>93.37</v>
      </c>
      <c r="F189">
        <v>87.71</v>
      </c>
      <c r="G189">
        <v>50.51</v>
      </c>
      <c r="I189">
        <f t="shared" si="70"/>
        <v>17.908804398954182</v>
      </c>
      <c r="J189">
        <v>100</v>
      </c>
      <c r="K189">
        <f>_xlfn.STDEV.P(D209:F213)</f>
        <v>11.783608313623061</v>
      </c>
      <c r="N189">
        <f t="shared" si="72"/>
        <v>81.265000000000001</v>
      </c>
      <c r="P189" s="6">
        <f>_xlfn.STDEV.P(D209:D213)</f>
        <v>2.2514830667806476</v>
      </c>
      <c r="R189" s="6">
        <f>_xlfn.STDEV.P(E209:E213)</f>
        <v>3.4497223076647785</v>
      </c>
      <c r="T189" s="6">
        <f>_xlfn.STDEV.P(F209:F213)</f>
        <v>2.7772389166220472</v>
      </c>
      <c r="V189" s="6"/>
    </row>
    <row r="190" spans="1:23" x14ac:dyDescent="0.75">
      <c r="A190" s="1">
        <v>6</v>
      </c>
      <c r="B190">
        <v>5</v>
      </c>
      <c r="C190">
        <v>0.2</v>
      </c>
      <c r="D190">
        <v>93.55</v>
      </c>
      <c r="E190">
        <v>92.63</v>
      </c>
      <c r="F190">
        <v>70.22</v>
      </c>
      <c r="G190">
        <v>53.64</v>
      </c>
      <c r="I190">
        <f t="shared" si="70"/>
        <v>16.649451942931957</v>
      </c>
      <c r="K190">
        <f>AVERAGE(K184:K189)</f>
        <v>14.967821473665976</v>
      </c>
      <c r="N190">
        <f t="shared" si="72"/>
        <v>77.509999999999991</v>
      </c>
      <c r="P190" s="6">
        <f>AVERAGE(P184:P189)</f>
        <v>1.9679036016707527</v>
      </c>
      <c r="Q190">
        <f>AVERAGE(Q184:Q188)</f>
        <v>9.4114920386244485</v>
      </c>
      <c r="R190" s="6">
        <f>AVERAGE(R184:R189)</f>
        <v>2.5162461315144982</v>
      </c>
      <c r="S190">
        <f>AVERAGE(S184:S188)</f>
        <v>11.557162855023982</v>
      </c>
      <c r="T190" s="6">
        <f>AVERAGE(T184:T189)</f>
        <v>2.969474051442635</v>
      </c>
      <c r="U190">
        <f>AVERAGE(U184:U188)</f>
        <v>6.5983922716045793</v>
      </c>
      <c r="V190" s="6">
        <f>AVERAGE(V184:V189)</f>
        <v>2.0373629597561687</v>
      </c>
      <c r="W190">
        <f>AVERAGE(W184:W188)</f>
        <v>29.187898035700517</v>
      </c>
    </row>
    <row r="191" spans="1:23" x14ac:dyDescent="0.75">
      <c r="A191" s="1">
        <v>7</v>
      </c>
      <c r="B191">
        <v>5</v>
      </c>
      <c r="C191">
        <v>0.45</v>
      </c>
      <c r="D191">
        <v>94.27</v>
      </c>
      <c r="E191">
        <v>93.31</v>
      </c>
      <c r="F191">
        <v>69.709999999999994</v>
      </c>
      <c r="G191">
        <v>51.22</v>
      </c>
      <c r="I191">
        <f t="shared" si="70"/>
        <v>17.902209884536596</v>
      </c>
      <c r="N191">
        <f t="shared" si="72"/>
        <v>77.127499999999998</v>
      </c>
      <c r="P191" s="6">
        <f>_xlfn.STDEV.P(P184:P189)</f>
        <v>0.32067129774574138</v>
      </c>
      <c r="Q191">
        <f>_xlfn.STDEV.P(Q184:Q188)</f>
        <v>1.1909908788799997</v>
      </c>
      <c r="R191" s="6">
        <f>_xlfn.STDEV.P(R184:R189)</f>
        <v>0.51036856516148599</v>
      </c>
      <c r="S191">
        <f>_xlfn.STDEV.P(S184:S188)</f>
        <v>0.95521293042659128</v>
      </c>
      <c r="T191" s="6">
        <f>_xlfn.STDEV.P(T184:T189)</f>
        <v>2.1975586130542037</v>
      </c>
      <c r="U191">
        <f>_xlfn.STDEV.P(U184:U188)</f>
        <v>1.6348464035996244</v>
      </c>
      <c r="V191" s="6">
        <f>_xlfn.STDEV.P(V184:V189)</f>
        <v>1.6228746625089638</v>
      </c>
      <c r="W191">
        <f>_xlfn.STDEV.P(W184:W188)</f>
        <v>1.3913804323583483</v>
      </c>
    </row>
    <row r="192" spans="1:23" x14ac:dyDescent="0.75">
      <c r="A192" s="1">
        <v>8</v>
      </c>
      <c r="B192">
        <v>5</v>
      </c>
      <c r="C192">
        <v>0.65</v>
      </c>
      <c r="D192">
        <v>93.13</v>
      </c>
      <c r="E192">
        <v>92.82</v>
      </c>
      <c r="F192">
        <v>70.37</v>
      </c>
      <c r="G192">
        <v>52.43</v>
      </c>
      <c r="I192">
        <f t="shared" si="70"/>
        <v>17.014335683475846</v>
      </c>
      <c r="K192" cm="1">
        <f t="array" ref="K192">INDEX(LINEST(K184:K189),1)</f>
        <v>-2.5435705494788943</v>
      </c>
      <c r="L192" cm="1">
        <f t="array" ref="L192">INDEX(LINEST(L184:L188),1)</f>
        <v>-0.40607523072910323</v>
      </c>
      <c r="N192">
        <f t="shared" si="72"/>
        <v>77.1875</v>
      </c>
      <c r="P192" s="6"/>
      <c r="R192" s="6"/>
      <c r="T192" s="6"/>
      <c r="V192" s="6"/>
    </row>
    <row r="193" spans="1:23" x14ac:dyDescent="0.75">
      <c r="A193" s="1">
        <v>9</v>
      </c>
      <c r="B193">
        <v>5</v>
      </c>
      <c r="C193">
        <v>0.85</v>
      </c>
      <c r="D193">
        <v>89.11</v>
      </c>
      <c r="E193">
        <v>87.03</v>
      </c>
      <c r="F193">
        <v>65.849999999999994</v>
      </c>
      <c r="G193">
        <v>50.82</v>
      </c>
      <c r="I193">
        <f t="shared" si="70"/>
        <v>15.805725821676123</v>
      </c>
      <c r="N193">
        <f t="shared" si="72"/>
        <v>73.202500000000001</v>
      </c>
      <c r="P193" s="6"/>
      <c r="R193" s="6"/>
      <c r="T193" s="6"/>
      <c r="V193" s="6"/>
    </row>
    <row r="194" spans="1:23" x14ac:dyDescent="0.75">
      <c r="A194" s="1">
        <v>10</v>
      </c>
      <c r="B194">
        <v>10</v>
      </c>
      <c r="C194">
        <v>0</v>
      </c>
      <c r="D194">
        <v>93.46</v>
      </c>
      <c r="E194">
        <v>93.48</v>
      </c>
      <c r="F194">
        <v>70.91</v>
      </c>
      <c r="G194">
        <v>81.94</v>
      </c>
      <c r="I194">
        <f t="shared" si="70"/>
        <v>9.3723352879631427</v>
      </c>
      <c r="N194">
        <f t="shared" si="72"/>
        <v>84.947500000000005</v>
      </c>
      <c r="P194" s="6"/>
      <c r="R194" s="6"/>
      <c r="T194" s="6"/>
      <c r="V194" s="6"/>
    </row>
    <row r="195" spans="1:23" x14ac:dyDescent="0.75">
      <c r="A195" s="1">
        <v>11</v>
      </c>
      <c r="B195">
        <v>10</v>
      </c>
      <c r="C195">
        <v>0.2</v>
      </c>
      <c r="D195">
        <v>92.6</v>
      </c>
      <c r="E195">
        <v>92.74</v>
      </c>
      <c r="F195">
        <v>69.319999999999993</v>
      </c>
      <c r="G195">
        <v>78.88</v>
      </c>
      <c r="I195">
        <f t="shared" si="70"/>
        <v>9.8811879346564577</v>
      </c>
      <c r="J195" s="2"/>
      <c r="K195" t="s">
        <v>26</v>
      </c>
      <c r="L195" t="s">
        <v>27</v>
      </c>
      <c r="N195" s="15">
        <f t="shared" si="72"/>
        <v>83.384999999999991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1">
        <v>12</v>
      </c>
      <c r="B196">
        <v>10</v>
      </c>
      <c r="C196">
        <v>0.45</v>
      </c>
      <c r="D196">
        <v>93.72</v>
      </c>
      <c r="E196">
        <v>93.3</v>
      </c>
      <c r="F196">
        <v>70.37</v>
      </c>
      <c r="G196">
        <v>76.12</v>
      </c>
      <c r="I196">
        <f t="shared" si="70"/>
        <v>10.335493154658897</v>
      </c>
      <c r="J196">
        <v>2</v>
      </c>
      <c r="K196">
        <f>AVERAGE(D184:G188)</f>
        <v>44.963000000000001</v>
      </c>
      <c r="L196">
        <f>AVERAGE(D184:G184,D189:G189,D194:G194,D199:G199,D204:F204,D209:F209)</f>
        <v>75.943636363636372</v>
      </c>
      <c r="M196">
        <v>0</v>
      </c>
      <c r="N196">
        <f t="shared" si="72"/>
        <v>83.377499999999998</v>
      </c>
      <c r="P196" s="6">
        <f>AVERAGE(D184:D188)</f>
        <v>66.455999999999989</v>
      </c>
      <c r="Q196">
        <f>AVERAGE(D184,D189,D194,D199,D204,D209)</f>
        <v>88.435000000000002</v>
      </c>
      <c r="R196" s="6">
        <f>AVERAGE(E184:E188)</f>
        <v>60.287999999999997</v>
      </c>
      <c r="S196">
        <f>AVERAGE(E184,E189,E194,E199,E204,E209)</f>
        <v>87.458333333333329</v>
      </c>
      <c r="T196" s="6">
        <f>AVERAGE(F184:F188)</f>
        <v>53.108000000000004</v>
      </c>
      <c r="U196">
        <f>AVERAGE(F184,F189,F194,F199,F204,F209)</f>
        <v>69.499999999999986</v>
      </c>
      <c r="V196" s="6">
        <f>AVERAGE(G184:G188)</f>
        <v>0</v>
      </c>
      <c r="W196">
        <f>AVERAGE(G184,G189,G194,G199)</f>
        <v>49.599999999999994</v>
      </c>
    </row>
    <row r="197" spans="1:23" x14ac:dyDescent="0.75">
      <c r="A197" s="1">
        <v>13</v>
      </c>
      <c r="B197">
        <v>10</v>
      </c>
      <c r="C197">
        <v>0.65</v>
      </c>
      <c r="D197">
        <v>92.49</v>
      </c>
      <c r="E197">
        <v>92.62</v>
      </c>
      <c r="F197">
        <v>70.540000000000006</v>
      </c>
      <c r="G197">
        <v>76.319999999999993</v>
      </c>
      <c r="I197">
        <f t="shared" si="70"/>
        <v>9.7785258986208401</v>
      </c>
      <c r="J197">
        <v>5</v>
      </c>
      <c r="K197">
        <f>AVERAGE(D189:G193)</f>
        <v>77.258499999999998</v>
      </c>
      <c r="L197">
        <f t="shared" ref="L197:L200" si="77">AVERAGE(D185:G185,D190:G190,D195:G195,D200:G200,D205:F205,D210:F210)</f>
        <v>74.606363636363639</v>
      </c>
      <c r="M197">
        <v>0.2</v>
      </c>
      <c r="N197">
        <f t="shared" si="72"/>
        <v>82.992500000000007</v>
      </c>
      <c r="P197" s="6">
        <f>AVERAGE(D189:D193)</f>
        <v>92.705999999999989</v>
      </c>
      <c r="Q197">
        <f t="shared" ref="Q197:Q200" si="78">AVERAGE(D185,D190,D195,D200,D205,D210)</f>
        <v>88.233333333333334</v>
      </c>
      <c r="R197" s="6">
        <f>AVERAGE(E189:E193)</f>
        <v>91.831999999999994</v>
      </c>
      <c r="S197">
        <f t="shared" ref="S197:S200" si="79">AVERAGE(E185,E190,E195,E200,E205,E210)</f>
        <v>86.605000000000004</v>
      </c>
      <c r="T197" s="6">
        <f>AVERAGE(F189:F193)</f>
        <v>72.772000000000006</v>
      </c>
      <c r="U197">
        <f t="shared" ref="U197:U200" si="80">AVERAGE(F185,F190,F195,F200,F205,F210)</f>
        <v>65.436666666666653</v>
      </c>
      <c r="V197" s="6">
        <f>AVERAGE(G189:G193)</f>
        <v>51.724000000000004</v>
      </c>
      <c r="W197">
        <f t="shared" ref="W197:W200" si="81">AVERAGE(G185,G190,G195,G200)</f>
        <v>49.922499999999999</v>
      </c>
    </row>
    <row r="198" spans="1:23" x14ac:dyDescent="0.75">
      <c r="A198" s="1">
        <v>14</v>
      </c>
      <c r="B198">
        <v>10</v>
      </c>
      <c r="C198">
        <v>0.85</v>
      </c>
      <c r="D198">
        <v>87.76</v>
      </c>
      <c r="E198">
        <v>87.13</v>
      </c>
      <c r="F198">
        <v>66.98</v>
      </c>
      <c r="G198">
        <v>68.89</v>
      </c>
      <c r="I198">
        <f t="shared" si="70"/>
        <v>9.7808818620817579</v>
      </c>
      <c r="J198">
        <v>10</v>
      </c>
      <c r="K198">
        <f>AVERAGE(D194:G198)</f>
        <v>82.478499999999997</v>
      </c>
      <c r="L198">
        <f t="shared" si="77"/>
        <v>75.25363636363636</v>
      </c>
      <c r="M198">
        <v>0.45</v>
      </c>
      <c r="N198">
        <f t="shared" si="72"/>
        <v>77.69</v>
      </c>
      <c r="P198" s="6">
        <f>AVERAGE(D194:D198)</f>
        <v>92.006</v>
      </c>
      <c r="Q198">
        <f t="shared" si="78"/>
        <v>88.308333333333323</v>
      </c>
      <c r="R198" s="6">
        <f>AVERAGE(E194:E198)</f>
        <v>91.853999999999999</v>
      </c>
      <c r="S198">
        <f t="shared" si="79"/>
        <v>87.911666666666676</v>
      </c>
      <c r="T198" s="6">
        <f>AVERAGE(F194:F198)</f>
        <v>69.623999999999995</v>
      </c>
      <c r="U198">
        <f t="shared" si="80"/>
        <v>67.448333333333338</v>
      </c>
      <c r="V198" s="6">
        <f>AVERAGE(G194:G198)</f>
        <v>76.429999999999993</v>
      </c>
      <c r="W198">
        <f t="shared" si="81"/>
        <v>48.392499999999998</v>
      </c>
    </row>
    <row r="199" spans="1:23" x14ac:dyDescent="0.75">
      <c r="A199" s="1">
        <v>15</v>
      </c>
      <c r="B199">
        <v>20</v>
      </c>
      <c r="C199">
        <v>0</v>
      </c>
      <c r="D199">
        <v>93.49</v>
      </c>
      <c r="E199">
        <v>93.68</v>
      </c>
      <c r="F199">
        <v>68.42</v>
      </c>
      <c r="G199">
        <v>65.95</v>
      </c>
      <c r="I199">
        <f t="shared" si="70"/>
        <v>13.229025852268911</v>
      </c>
      <c r="J199">
        <v>20</v>
      </c>
      <c r="K199">
        <f>AVERAGE(D199:G203)</f>
        <v>78.632500000000007</v>
      </c>
      <c r="L199">
        <f t="shared" si="77"/>
        <v>74.16136363636366</v>
      </c>
      <c r="M199">
        <v>0.65</v>
      </c>
      <c r="N199">
        <f t="shared" si="72"/>
        <v>80.385000000000005</v>
      </c>
      <c r="P199" s="6">
        <f>AVERAGE(D199:D203)</f>
        <v>91.801999999999992</v>
      </c>
      <c r="Q199">
        <f t="shared" si="78"/>
        <v>87.591666666666654</v>
      </c>
      <c r="R199" s="6">
        <f>AVERAGE(E199:E203)</f>
        <v>91.56</v>
      </c>
      <c r="S199">
        <f t="shared" si="79"/>
        <v>86.611666666666665</v>
      </c>
      <c r="T199" s="6">
        <f>AVERAGE(F199:F203)</f>
        <v>66.576000000000008</v>
      </c>
      <c r="U199">
        <f t="shared" si="80"/>
        <v>65.61</v>
      </c>
      <c r="V199" s="6">
        <f>AVERAGE(G199:G203)</f>
        <v>64.592000000000013</v>
      </c>
      <c r="W199">
        <f t="shared" si="81"/>
        <v>48.167500000000004</v>
      </c>
    </row>
    <row r="200" spans="1:23" x14ac:dyDescent="0.75">
      <c r="A200" s="1">
        <v>16</v>
      </c>
      <c r="B200">
        <v>20</v>
      </c>
      <c r="C200">
        <v>0.2</v>
      </c>
      <c r="D200">
        <v>92.36</v>
      </c>
      <c r="E200">
        <v>92.22</v>
      </c>
      <c r="F200">
        <v>66.37</v>
      </c>
      <c r="G200">
        <v>67.17</v>
      </c>
      <c r="I200">
        <f t="shared" si="70"/>
        <v>12.763230390461507</v>
      </c>
      <c r="J200">
        <v>50</v>
      </c>
      <c r="K200">
        <f>AVERAGE(D204:F208)</f>
        <v>83.87266666666666</v>
      </c>
      <c r="L200">
        <f t="shared" si="77"/>
        <v>70.271818181818176</v>
      </c>
      <c r="M200">
        <v>0.85</v>
      </c>
      <c r="N200">
        <f t="shared" si="72"/>
        <v>79.53</v>
      </c>
      <c r="P200" s="6">
        <f>AVERAGE(D204:D208)</f>
        <v>91.716000000000008</v>
      </c>
      <c r="Q200">
        <f t="shared" si="78"/>
        <v>84.31</v>
      </c>
      <c r="R200" s="6">
        <f>AVERAGE(E204:E208)</f>
        <v>91.27600000000001</v>
      </c>
      <c r="S200">
        <f t="shared" si="79"/>
        <v>81.524999999999991</v>
      </c>
      <c r="T200" s="6">
        <f>AVERAGE(F204:F208)</f>
        <v>68.626000000000005</v>
      </c>
      <c r="U200">
        <f t="shared" si="80"/>
        <v>61.928333333333342</v>
      </c>
      <c r="V200" s="6"/>
      <c r="W200">
        <f t="shared" si="81"/>
        <v>44.85</v>
      </c>
    </row>
    <row r="201" spans="1:23" x14ac:dyDescent="0.75">
      <c r="A201" s="1">
        <v>17</v>
      </c>
      <c r="B201">
        <v>20</v>
      </c>
      <c r="C201">
        <v>0.45</v>
      </c>
      <c r="D201">
        <v>93.38</v>
      </c>
      <c r="E201">
        <v>93.07</v>
      </c>
      <c r="F201">
        <v>68.400000000000006</v>
      </c>
      <c r="G201">
        <v>66.23</v>
      </c>
      <c r="I201">
        <f t="shared" si="70"/>
        <v>12.978160501396207</v>
      </c>
      <c r="J201">
        <v>100</v>
      </c>
      <c r="K201">
        <f>AVERAGE(D209:F213)</f>
        <v>81.364666666666665</v>
      </c>
      <c r="L201">
        <f>AVERAGE((L200-L199), (L199-L198), (L198-L197), (L197-L196))</f>
        <v>-1.417954545454549</v>
      </c>
      <c r="N201">
        <f t="shared" si="72"/>
        <v>80.27</v>
      </c>
      <c r="P201" s="6">
        <f>AVERAGE(D209:D213)</f>
        <v>89.568000000000012</v>
      </c>
      <c r="R201" s="6">
        <f>AVERAGE(E209:E213)</f>
        <v>89.323999999999998</v>
      </c>
      <c r="T201" s="6">
        <f>AVERAGE(F209:F213)</f>
        <v>65.201999999999998</v>
      </c>
      <c r="V201" s="6"/>
    </row>
    <row r="202" spans="1:23" x14ac:dyDescent="0.75">
      <c r="A202" s="1">
        <v>18</v>
      </c>
      <c r="B202">
        <v>20</v>
      </c>
      <c r="C202">
        <v>0.65</v>
      </c>
      <c r="D202">
        <v>92.14</v>
      </c>
      <c r="E202">
        <v>92.08</v>
      </c>
      <c r="F202">
        <v>66.27</v>
      </c>
      <c r="G202">
        <v>63.92</v>
      </c>
      <c r="I202">
        <f t="shared" si="70"/>
        <v>13.53304543515608</v>
      </c>
      <c r="K202">
        <f>AVERAGE(K196:K201)</f>
        <v>74.761638888888882</v>
      </c>
      <c r="N202">
        <f t="shared" si="72"/>
        <v>78.602500000000006</v>
      </c>
      <c r="P202" s="6">
        <f>AVERAGE(P196:P201)</f>
        <v>87.375666666666675</v>
      </c>
      <c r="Q202">
        <f>AVERAGE(Q196:Q200)</f>
        <v>87.37566666666666</v>
      </c>
      <c r="R202" s="6">
        <f>AVERAGE(R196:R201)</f>
        <v>86.022333333333336</v>
      </c>
      <c r="S202">
        <f>AVERAGE(S196:S200)</f>
        <v>86.022333333333336</v>
      </c>
      <c r="T202" s="6">
        <f>AVERAGE(T196:T201)</f>
        <v>65.984666666666669</v>
      </c>
      <c r="U202">
        <f>AVERAGE(U196:U200)</f>
        <v>65.984666666666669</v>
      </c>
      <c r="V202" s="6">
        <f>AVERAGE(V196:V201)</f>
        <v>48.186500000000002</v>
      </c>
      <c r="W202">
        <f>AVERAGE(W196:W200)</f>
        <v>48.186499999999995</v>
      </c>
    </row>
    <row r="203" spans="1:23" x14ac:dyDescent="0.75">
      <c r="A203" s="1">
        <v>19</v>
      </c>
      <c r="B203">
        <v>20</v>
      </c>
      <c r="C203">
        <v>0.85</v>
      </c>
      <c r="D203">
        <v>87.64</v>
      </c>
      <c r="E203">
        <v>86.75</v>
      </c>
      <c r="F203">
        <v>63.42</v>
      </c>
      <c r="G203">
        <v>59.69</v>
      </c>
      <c r="I203">
        <f t="shared" si="70"/>
        <v>12.891490410344336</v>
      </c>
      <c r="N203">
        <f t="shared" si="72"/>
        <v>74.375</v>
      </c>
      <c r="P203" s="6">
        <f>_xlfn.STDEV.P(P196:P201)</f>
        <v>9.4049821844002501</v>
      </c>
      <c r="Q203">
        <f>_xlfn.STDEV.P(Q196:Q200)</f>
        <v>1.5602957696824287</v>
      </c>
      <c r="R203" s="6">
        <f>_xlfn.STDEV.P(R196:R201)</f>
        <v>11.541116665595606</v>
      </c>
      <c r="S203">
        <f>_xlfn.STDEV.P(S196:S200)</f>
        <v>2.3041049358819521</v>
      </c>
      <c r="T203" s="6">
        <f>_xlfn.STDEV.P(T196:T201)</f>
        <v>6.2324429310575225</v>
      </c>
      <c r="U203">
        <f>_xlfn.STDEV.P(U196:U200)</f>
        <v>2.5057696533311931</v>
      </c>
      <c r="V203" s="6">
        <f>_xlfn.STDEV.P(V196:V201)</f>
        <v>29.160282967591385</v>
      </c>
      <c r="W203">
        <f>_xlfn.STDEV.P(W196:W200)</f>
        <v>1.7992613762319232</v>
      </c>
    </row>
    <row r="204" spans="1:23" x14ac:dyDescent="0.75">
      <c r="A204" s="1">
        <v>20</v>
      </c>
      <c r="B204">
        <v>50</v>
      </c>
      <c r="C204">
        <v>0</v>
      </c>
      <c r="D204">
        <v>93.45</v>
      </c>
      <c r="E204">
        <v>93.56</v>
      </c>
      <c r="F204">
        <v>68.89</v>
      </c>
      <c r="G204">
        <v>0</v>
      </c>
      <c r="I204">
        <f xml:space="preserve"> _xlfn.STDEV.P(D204:F204)</f>
        <v>11.603709177098022</v>
      </c>
      <c r="N204">
        <f>AVERAGEIF(D204:G204, "&lt;&gt;0", D204:G204)</f>
        <v>85.3</v>
      </c>
      <c r="P204" s="6"/>
      <c r="R204" s="6"/>
      <c r="T204" s="6"/>
      <c r="V204" s="6"/>
    </row>
    <row r="205" spans="1:23" x14ac:dyDescent="0.75">
      <c r="A205" s="1">
        <v>21</v>
      </c>
      <c r="B205">
        <v>50</v>
      </c>
      <c r="C205">
        <v>0.2</v>
      </c>
      <c r="D205">
        <v>92.48</v>
      </c>
      <c r="E205">
        <v>92.12</v>
      </c>
      <c r="F205">
        <v>68.84</v>
      </c>
      <c r="G205">
        <v>0</v>
      </c>
      <c r="I205">
        <f t="shared" ref="I205:I213" si="82" xml:space="preserve"> _xlfn.STDEV.P(D205:F205)</f>
        <v>11.060126581554069</v>
      </c>
      <c r="N205">
        <f t="shared" ref="N205:N213" si="83">AVERAGEIF(D205:G205, "&lt;&gt;0", D205:G205)</f>
        <v>84.48</v>
      </c>
      <c r="P205" s="6" cm="1">
        <f t="array" ref="P205">INDEX(LINEST(P196:P201), 1)</f>
        <v>3.2110285714285771</v>
      </c>
      <c r="Q205" s="6" cm="1">
        <f t="array" ref="Q205">INDEX(LINEST(Q196:Q200), 1)</f>
        <v>-0.88916666666666777</v>
      </c>
      <c r="R205" s="6" cm="1">
        <f t="array" ref="R205">INDEX(LINEST(R196:R201), 1)</f>
        <v>4.0919428571428593</v>
      </c>
      <c r="S205" s="6" cm="1">
        <f t="array" ref="S205">INDEX(LINEST(S196:S200), 1)</f>
        <v>-1.1860000000000013</v>
      </c>
      <c r="T205" s="6" cm="1">
        <f t="array" ref="T205">INDEX(LINEST(T196:T201), 1)</f>
        <v>1.2852571428571427</v>
      </c>
      <c r="U205" s="6" cm="1">
        <f t="array" ref="U205">INDEX(LINEST(U196:U200), 1)</f>
        <v>-1.4969999999999941</v>
      </c>
      <c r="V205" s="6" cm="1">
        <f t="array" ref="V205">INDEX(LINEST(V196:V199), 1)</f>
        <v>21.848200000000002</v>
      </c>
      <c r="W205" s="6" cm="1">
        <f t="array" ref="W205">INDEX(LINEST(W196:W200), 1)</f>
        <v>-1.1254999999999982</v>
      </c>
    </row>
    <row r="206" spans="1:23" x14ac:dyDescent="0.75">
      <c r="A206" s="1">
        <v>22</v>
      </c>
      <c r="B206">
        <v>50</v>
      </c>
      <c r="C206">
        <v>0.45</v>
      </c>
      <c r="D206">
        <v>93.05</v>
      </c>
      <c r="E206">
        <v>92.65</v>
      </c>
      <c r="F206">
        <v>72.95</v>
      </c>
      <c r="G206">
        <v>0</v>
      </c>
      <c r="I206">
        <f t="shared" si="82"/>
        <v>9.382371176248034</v>
      </c>
      <c r="K206" cm="1">
        <f t="array" ref="K206">INDEX(LINEST(K196:K201),1)</f>
        <v>5.6572809523809529</v>
      </c>
      <c r="L206" cm="1">
        <f t="array" ref="L206">INDEX(LINEST(L196:L200),1)</f>
        <v>-1.1788636363636373</v>
      </c>
      <c r="N206">
        <f t="shared" si="83"/>
        <v>86.216666666666654</v>
      </c>
    </row>
    <row r="207" spans="1:23" x14ac:dyDescent="0.75">
      <c r="A207" s="1">
        <v>23</v>
      </c>
      <c r="B207">
        <v>50</v>
      </c>
      <c r="C207">
        <v>0.65</v>
      </c>
      <c r="D207">
        <v>91.92</v>
      </c>
      <c r="E207">
        <v>91.97</v>
      </c>
      <c r="F207">
        <v>68.900000000000006</v>
      </c>
      <c r="G207">
        <v>0</v>
      </c>
      <c r="I207">
        <f t="shared" si="82"/>
        <v>10.8635363589497</v>
      </c>
      <c r="N207">
        <f t="shared" si="83"/>
        <v>84.263333333333335</v>
      </c>
    </row>
    <row r="208" spans="1:23" x14ac:dyDescent="0.75">
      <c r="A208" s="1">
        <v>24</v>
      </c>
      <c r="B208">
        <v>50</v>
      </c>
      <c r="C208">
        <v>0.85</v>
      </c>
      <c r="D208">
        <v>87.68</v>
      </c>
      <c r="E208">
        <v>86.08</v>
      </c>
      <c r="F208">
        <v>63.55</v>
      </c>
      <c r="G208">
        <v>0</v>
      </c>
      <c r="I208">
        <f t="shared" si="82"/>
        <v>11.017248093582928</v>
      </c>
      <c r="N208">
        <f t="shared" si="83"/>
        <v>79.103333333333339</v>
      </c>
    </row>
    <row r="209" spans="1:23" x14ac:dyDescent="0.75">
      <c r="A209" s="1">
        <v>25</v>
      </c>
      <c r="B209">
        <v>100</v>
      </c>
      <c r="C209">
        <v>0</v>
      </c>
      <c r="D209">
        <v>91.77</v>
      </c>
      <c r="E209">
        <v>92.75</v>
      </c>
      <c r="F209">
        <v>66.95</v>
      </c>
      <c r="G209">
        <v>0</v>
      </c>
      <c r="I209">
        <f t="shared" si="82"/>
        <v>11.93795441252634</v>
      </c>
      <c r="N209">
        <f t="shared" si="83"/>
        <v>83.823333333333323</v>
      </c>
    </row>
    <row r="210" spans="1:23" x14ac:dyDescent="0.75">
      <c r="A210" s="1">
        <v>26</v>
      </c>
      <c r="B210">
        <v>100</v>
      </c>
      <c r="C210">
        <v>0.2</v>
      </c>
      <c r="D210">
        <v>90.97</v>
      </c>
      <c r="E210">
        <v>88.22</v>
      </c>
      <c r="F210">
        <v>64.83</v>
      </c>
      <c r="G210">
        <v>0</v>
      </c>
      <c r="I210">
        <f t="shared" si="82"/>
        <v>11.728191108038251</v>
      </c>
      <c r="N210">
        <f t="shared" si="83"/>
        <v>81.339999999999989</v>
      </c>
    </row>
    <row r="211" spans="1:23" x14ac:dyDescent="0.75">
      <c r="A211" s="1">
        <v>27</v>
      </c>
      <c r="B211">
        <v>100</v>
      </c>
      <c r="C211">
        <v>0.45</v>
      </c>
      <c r="D211">
        <v>90.36</v>
      </c>
      <c r="E211">
        <v>92.72</v>
      </c>
      <c r="F211">
        <v>69.05</v>
      </c>
      <c r="G211">
        <v>0</v>
      </c>
      <c r="I211">
        <f t="shared" si="82"/>
        <v>10.645576024287713</v>
      </c>
      <c r="N211">
        <f t="shared" si="83"/>
        <v>84.043333333333337</v>
      </c>
    </row>
    <row r="212" spans="1:23" x14ac:dyDescent="0.75">
      <c r="A212" s="1">
        <v>28</v>
      </c>
      <c r="B212">
        <v>100</v>
      </c>
      <c r="C212">
        <v>0.65</v>
      </c>
      <c r="D212">
        <v>89.4</v>
      </c>
      <c r="E212">
        <v>89.52</v>
      </c>
      <c r="F212">
        <v>64.45</v>
      </c>
      <c r="G212">
        <v>0</v>
      </c>
      <c r="I212">
        <f t="shared" si="82"/>
        <v>11.789928847207792</v>
      </c>
      <c r="N212">
        <f t="shared" si="83"/>
        <v>81.123333333333335</v>
      </c>
    </row>
    <row r="213" spans="1:23" x14ac:dyDescent="0.75">
      <c r="A213" s="1">
        <v>29</v>
      </c>
      <c r="B213">
        <v>100</v>
      </c>
      <c r="C213">
        <v>0.85</v>
      </c>
      <c r="D213">
        <v>85.34</v>
      </c>
      <c r="E213">
        <v>83.41</v>
      </c>
      <c r="F213">
        <v>60.73</v>
      </c>
      <c r="G213">
        <v>0</v>
      </c>
      <c r="I213">
        <f t="shared" si="82"/>
        <v>11.174173596090078</v>
      </c>
      <c r="N213">
        <f t="shared" si="83"/>
        <v>76.493333333333325</v>
      </c>
    </row>
    <row r="217" spans="1:23" x14ac:dyDescent="0.75">
      <c r="A217" s="1">
        <v>0</v>
      </c>
      <c r="B217" t="s">
        <v>12</v>
      </c>
    </row>
    <row r="218" spans="1:23" x14ac:dyDescent="0.75">
      <c r="P218" t="s">
        <v>35</v>
      </c>
    </row>
    <row r="219" spans="1:23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1">
        <v>0</v>
      </c>
      <c r="B220">
        <v>0</v>
      </c>
      <c r="C220">
        <v>0</v>
      </c>
      <c r="D220">
        <v>53.26</v>
      </c>
      <c r="E220">
        <v>45.54</v>
      </c>
      <c r="F220">
        <v>55.29</v>
      </c>
      <c r="G220">
        <v>55.61</v>
      </c>
      <c r="I220">
        <f>_xlfn.STDEV.P(D220:G220)</f>
        <v>4.075932408664305</v>
      </c>
      <c r="J220">
        <v>2</v>
      </c>
      <c r="K220">
        <f>_xlfn.STDEV.P(D220:G224)</f>
        <v>4.5100660749040031</v>
      </c>
      <c r="L220">
        <f>_xlfn.STDEV.P(D220:G220,D225:G225,D230:G230,D235:G235,D240:E240)</f>
        <v>4.0920703202868882</v>
      </c>
      <c r="M220">
        <v>0</v>
      </c>
      <c r="N220">
        <f>AVERAGE(D220:G220)</f>
        <v>52.424999999999997</v>
      </c>
      <c r="P220" s="6">
        <f>_xlfn.STDEV.P(D220:D224)</f>
        <v>1.7818574578231556</v>
      </c>
      <c r="Q220">
        <f>_xlfn.STDEV.P(D220,D225,D230,D235,D240)</f>
        <v>2.1371906793732744</v>
      </c>
      <c r="R220" s="6">
        <f>_xlfn.STDEV.P(E220:E224)</f>
        <v>0.99428366173844018</v>
      </c>
      <c r="S220">
        <f>_xlfn.STDEV.P(E220,E225,E230,E235,E240)</f>
        <v>5.7569179254181142</v>
      </c>
      <c r="T220" s="6">
        <f>_xlfn.STDEV.P(F220:F224)</f>
        <v>3.1135792907841604</v>
      </c>
      <c r="U220">
        <f>_xlfn.STDEV.P(F220,F225,F230,F235)</f>
        <v>1.6525037821439321</v>
      </c>
      <c r="V220" s="6">
        <f>_xlfn.STDEV.P(G220:G224)</f>
        <v>1.6064669308765747</v>
      </c>
      <c r="W220">
        <f>_xlfn.STDEV.P(G220,G225,G230,G235)</f>
        <v>2.8584119279767908</v>
      </c>
    </row>
    <row r="221" spans="1:23" x14ac:dyDescent="0.75">
      <c r="A221" s="1">
        <v>1</v>
      </c>
      <c r="B221">
        <v>0</v>
      </c>
      <c r="C221">
        <v>0.2</v>
      </c>
      <c r="D221">
        <v>52.83</v>
      </c>
      <c r="E221">
        <v>47.58</v>
      </c>
      <c r="F221">
        <v>53.29</v>
      </c>
      <c r="G221">
        <v>57.07</v>
      </c>
      <c r="I221">
        <f t="shared" ref="I221:I229" si="84">_xlfn.STDEV.P(D221:G221)</f>
        <v>3.379203863338228</v>
      </c>
      <c r="J221">
        <v>5</v>
      </c>
      <c r="K221">
        <f>_xlfn.STDEV.P(D225:G229)</f>
        <v>2.0975015494630749</v>
      </c>
      <c r="L221">
        <f t="shared" ref="L221:L224" si="85">_xlfn.STDEV.P(D221:G221,D226:G226,D231:G231,D236:G236,D241:E241)</f>
        <v>4.6953406442378709</v>
      </c>
      <c r="M221">
        <v>0.2</v>
      </c>
      <c r="N221">
        <f t="shared" ref="N221:N229" si="86">AVERAGE(D221:G221)</f>
        <v>52.692499999999995</v>
      </c>
      <c r="P221" s="6">
        <f>_xlfn.STDEV.P(D225:D229)</f>
        <v>2.549167707311546</v>
      </c>
      <c r="Q221">
        <f t="shared" ref="Q221:Q224" si="87">_xlfn.STDEV.P(D221,D226,D231,D236,D241)</f>
        <v>5.3606171286522182</v>
      </c>
      <c r="R221" s="6">
        <f>_xlfn.STDEV.P(E225:E229)</f>
        <v>1.9474865853196515</v>
      </c>
      <c r="S221">
        <f t="shared" ref="S221:S224" si="88">_xlfn.STDEV.P(E221,E226,E231,E236,E241)</f>
        <v>5.5262088270350418</v>
      </c>
      <c r="T221" s="6">
        <f>_xlfn.STDEV.P(F225:F229)</f>
        <v>0.77088520546187755</v>
      </c>
      <c r="U221">
        <f t="shared" ref="U221:U224" si="89">_xlfn.STDEV.P(F221,F226,F231,F236)</f>
        <v>1.6659831931925362</v>
      </c>
      <c r="V221" s="6">
        <f>_xlfn.STDEV.P(G225:G229)</f>
        <v>1.0048363050766032</v>
      </c>
      <c r="W221">
        <f t="shared" ref="W221:W224" si="90">_xlfn.STDEV.P(G221,G226,G231,G236)</f>
        <v>3.4121877146487711</v>
      </c>
    </row>
    <row r="222" spans="1:23" x14ac:dyDescent="0.75">
      <c r="A222" s="1">
        <v>2</v>
      </c>
      <c r="B222">
        <v>0</v>
      </c>
      <c r="C222">
        <v>0.45</v>
      </c>
      <c r="D222">
        <v>48.82</v>
      </c>
      <c r="E222">
        <v>44.55</v>
      </c>
      <c r="F222">
        <v>54.44</v>
      </c>
      <c r="G222">
        <v>58.25</v>
      </c>
      <c r="I222">
        <f t="shared" si="84"/>
        <v>5.2366520793346538</v>
      </c>
      <c r="J222">
        <v>10</v>
      </c>
      <c r="K222">
        <f>_xlfn.STDEV.P(D230:G234)</f>
        <v>2.4052564832050645</v>
      </c>
      <c r="L222">
        <f t="shared" si="85"/>
        <v>3.8025517747954467</v>
      </c>
      <c r="M222">
        <v>0.45</v>
      </c>
      <c r="N222">
        <f t="shared" si="86"/>
        <v>51.515000000000001</v>
      </c>
      <c r="P222" s="6">
        <f>_xlfn.STDEV.P(D230:D234)</f>
        <v>1.5269132260871923</v>
      </c>
      <c r="Q222">
        <f t="shared" si="87"/>
        <v>2.5656999045094886</v>
      </c>
      <c r="R222" s="6">
        <f>_xlfn.STDEV.P(E230:E234)</f>
        <v>1.6189502771858064</v>
      </c>
      <c r="S222">
        <f t="shared" si="88"/>
        <v>5.4905686408604701</v>
      </c>
      <c r="T222" s="6">
        <f>_xlfn.STDEV.P(F230:F234)</f>
        <v>1.5238582611253575</v>
      </c>
      <c r="U222">
        <f t="shared" si="89"/>
        <v>1.2089768401421084</v>
      </c>
      <c r="V222" s="6">
        <f>_xlfn.STDEV.P(G230:G234)</f>
        <v>0.90917545061445726</v>
      </c>
      <c r="W222">
        <f t="shared" si="90"/>
        <v>3.2476837900263624</v>
      </c>
    </row>
    <row r="223" spans="1:23" x14ac:dyDescent="0.75">
      <c r="A223" s="1">
        <v>3</v>
      </c>
      <c r="B223">
        <v>0</v>
      </c>
      <c r="C223">
        <v>0.65</v>
      </c>
      <c r="D223">
        <v>49.37</v>
      </c>
      <c r="E223">
        <v>46.26</v>
      </c>
      <c r="F223">
        <v>56.38</v>
      </c>
      <c r="G223">
        <v>59.57</v>
      </c>
      <c r="I223">
        <f t="shared" si="84"/>
        <v>5.3185923889691376</v>
      </c>
      <c r="J223">
        <v>20</v>
      </c>
      <c r="K223">
        <f>_xlfn.STDEV.P(D235:G239)</f>
        <v>4.6171913540593055</v>
      </c>
      <c r="L223">
        <f t="shared" si="85"/>
        <v>4.2309343231623888</v>
      </c>
      <c r="M223">
        <v>0.65</v>
      </c>
      <c r="N223">
        <f t="shared" si="86"/>
        <v>52.894999999999996</v>
      </c>
      <c r="P223" s="6">
        <f>_xlfn.STDEV.P(D235:D239)</f>
        <v>4.3363652982653571</v>
      </c>
      <c r="Q223">
        <f t="shared" si="87"/>
        <v>3.1691853842904192</v>
      </c>
      <c r="R223" s="6">
        <f>_xlfn.STDEV.P(E235:E239)</f>
        <v>1.43614205425508</v>
      </c>
      <c r="S223">
        <f t="shared" si="88"/>
        <v>5.7011977688902888</v>
      </c>
      <c r="T223" s="6">
        <f>_xlfn.STDEV.P(F235:F239)</f>
        <v>1.1812366401360903</v>
      </c>
      <c r="U223">
        <f t="shared" si="89"/>
        <v>2.2685953804061234</v>
      </c>
      <c r="V223" s="6">
        <f>_xlfn.STDEV.P(G235:G239)</f>
        <v>1.3104716708116957</v>
      </c>
      <c r="W223">
        <f t="shared" si="90"/>
        <v>3.3698692482053363</v>
      </c>
    </row>
    <row r="224" spans="1:23" x14ac:dyDescent="0.75">
      <c r="A224" s="1">
        <v>4</v>
      </c>
      <c r="B224">
        <v>0</v>
      </c>
      <c r="C224">
        <v>0.85</v>
      </c>
      <c r="D224">
        <v>50.88</v>
      </c>
      <c r="E224">
        <v>46.27</v>
      </c>
      <c r="F224">
        <v>47.49</v>
      </c>
      <c r="G224">
        <v>55.29</v>
      </c>
      <c r="I224">
        <f t="shared" si="84"/>
        <v>3.4989382318068993</v>
      </c>
      <c r="J224">
        <v>50</v>
      </c>
      <c r="K224">
        <f>_xlfn.STDEV.P(D241:E244)</f>
        <v>6.9092668750020518</v>
      </c>
      <c r="L224">
        <f t="shared" si="85"/>
        <v>3.2367559204995491</v>
      </c>
      <c r="M224">
        <v>0.85</v>
      </c>
      <c r="N224">
        <f t="shared" si="86"/>
        <v>49.982500000000002</v>
      </c>
      <c r="P224" s="6">
        <f>_xlfn.STDEV.P(D240:D244)</f>
        <v>3.7385751296449818</v>
      </c>
      <c r="Q224">
        <f t="shared" si="87"/>
        <v>2.1452048853198131</v>
      </c>
      <c r="R224" s="6">
        <f>_xlfn.STDEV.P(E240:E244)</f>
        <v>1.7844730314577468</v>
      </c>
      <c r="S224">
        <f t="shared" si="88"/>
        <v>4.4393666214900502</v>
      </c>
      <c r="T224" s="6"/>
      <c r="U224">
        <f t="shared" si="89"/>
        <v>1.3623577907436801</v>
      </c>
      <c r="V224" s="6"/>
      <c r="W224">
        <f t="shared" si="90"/>
        <v>2.4130103087222818</v>
      </c>
    </row>
    <row r="225" spans="1:23" x14ac:dyDescent="0.75">
      <c r="A225" s="1">
        <v>5</v>
      </c>
      <c r="B225">
        <v>5</v>
      </c>
      <c r="C225">
        <v>0</v>
      </c>
      <c r="D225">
        <v>52.54</v>
      </c>
      <c r="E225">
        <v>54.51</v>
      </c>
      <c r="F225">
        <v>51.65</v>
      </c>
      <c r="G225">
        <v>49.1</v>
      </c>
      <c r="I225">
        <f t="shared" si="84"/>
        <v>1.943849273992198</v>
      </c>
      <c r="J225">
        <v>100</v>
      </c>
      <c r="L225">
        <f>AVERAGE((L224-L223), (L223-L222), (L222-L221), (L221-L220))</f>
        <v>-0.21382859994683479</v>
      </c>
      <c r="N225">
        <f t="shared" si="86"/>
        <v>51.949999999999996</v>
      </c>
      <c r="P225" s="6"/>
      <c r="R225" s="6"/>
      <c r="T225" s="6"/>
      <c r="V225" s="6"/>
    </row>
    <row r="226" spans="1:23" x14ac:dyDescent="0.75">
      <c r="A226" s="1">
        <v>6</v>
      </c>
      <c r="B226">
        <v>5</v>
      </c>
      <c r="C226">
        <v>0.2</v>
      </c>
      <c r="D226">
        <v>52.44</v>
      </c>
      <c r="E226">
        <v>51.57</v>
      </c>
      <c r="F226">
        <v>52.61</v>
      </c>
      <c r="G226">
        <v>49.4</v>
      </c>
      <c r="I226">
        <f t="shared" si="84"/>
        <v>1.277742149261736</v>
      </c>
      <c r="K226">
        <f>AVERAGE(K220:K225)</f>
        <v>4.1078564673267</v>
      </c>
      <c r="N226">
        <f t="shared" si="86"/>
        <v>51.505000000000003</v>
      </c>
      <c r="P226" s="6">
        <f>AVERAGE(P220:P225)</f>
        <v>2.7865757638264466</v>
      </c>
      <c r="Q226">
        <f>AVERAGE(Q220:Q224)</f>
        <v>3.0755795964290429</v>
      </c>
      <c r="R226" s="6">
        <f>AVERAGE(R220:R225)</f>
        <v>1.5562671219913449</v>
      </c>
      <c r="S226">
        <f>AVERAGE(S220:S224)</f>
        <v>5.3828519567387927</v>
      </c>
      <c r="T226" s="6">
        <f>AVERAGE(T220:T225)</f>
        <v>1.6473898493768715</v>
      </c>
      <c r="U226">
        <f>AVERAGE(U220:U224)</f>
        <v>1.6316833973256759</v>
      </c>
      <c r="V226" s="6">
        <f>AVERAGE(V220:V225)</f>
        <v>1.2077375893448328</v>
      </c>
      <c r="W226">
        <f>AVERAGE(W220:W224)</f>
        <v>3.0602325979159088</v>
      </c>
    </row>
    <row r="227" spans="1:23" x14ac:dyDescent="0.75">
      <c r="A227" s="1">
        <v>7</v>
      </c>
      <c r="B227">
        <v>5</v>
      </c>
      <c r="C227">
        <v>0.45</v>
      </c>
      <c r="D227">
        <v>52.57</v>
      </c>
      <c r="E227">
        <v>54.29</v>
      </c>
      <c r="F227">
        <v>53.2</v>
      </c>
      <c r="G227">
        <v>50.5</v>
      </c>
      <c r="I227">
        <f t="shared" si="84"/>
        <v>1.3802717123812978</v>
      </c>
      <c r="N227">
        <f t="shared" si="86"/>
        <v>52.64</v>
      </c>
      <c r="P227" s="6">
        <f>_xlfn.STDEV.P(P220:P225)</f>
        <v>1.0918536131071117</v>
      </c>
      <c r="Q227">
        <f>_xlfn.STDEV.P(Q220:Q224)</f>
        <v>1.2030217562576651</v>
      </c>
      <c r="R227" s="6">
        <f>_xlfn.STDEV.P(R220:R225)</f>
        <v>0.32842509801897957</v>
      </c>
      <c r="S227">
        <f>_xlfn.STDEV.P(S220:S224)</f>
        <v>0.48240813823299694</v>
      </c>
      <c r="T227" s="6">
        <f>_xlfn.STDEV.P(T220:T225)</f>
        <v>0.88748672337677659</v>
      </c>
      <c r="U227">
        <f>_xlfn.STDEV.P(U220:U224)</f>
        <v>0.36290052478846119</v>
      </c>
      <c r="V227" s="6">
        <f>_xlfn.STDEV.P(V220:V225)</f>
        <v>0.27379173706219134</v>
      </c>
      <c r="W227">
        <f>_xlfn.STDEV.P(W220:W224)</f>
        <v>0.37802473021331401</v>
      </c>
    </row>
    <row r="228" spans="1:23" x14ac:dyDescent="0.75">
      <c r="A228" s="1">
        <v>8</v>
      </c>
      <c r="B228">
        <v>5</v>
      </c>
      <c r="C228">
        <v>0.65</v>
      </c>
      <c r="D228">
        <v>56.56</v>
      </c>
      <c r="E228">
        <v>55.72</v>
      </c>
      <c r="F228">
        <v>51.37</v>
      </c>
      <c r="G228">
        <v>51.86</v>
      </c>
      <c r="I228">
        <f t="shared" si="84"/>
        <v>2.2884752019630898</v>
      </c>
      <c r="K228" cm="1">
        <f t="array" ref="K228">INDEX(LINEST(K220:K224),1)</f>
        <v>0.73180914047923262</v>
      </c>
      <c r="L228" cm="1">
        <f t="array" ref="L228">INDEX(LINEST(L220:L224),1)</f>
        <v>-0.21750351206501606</v>
      </c>
      <c r="N228">
        <f t="shared" si="86"/>
        <v>53.877499999999998</v>
      </c>
      <c r="P228" s="6"/>
      <c r="R228" s="6"/>
      <c r="T228" s="6"/>
      <c r="V228" s="6"/>
    </row>
    <row r="229" spans="1:23" x14ac:dyDescent="0.75">
      <c r="A229" s="1">
        <v>9</v>
      </c>
      <c r="B229">
        <v>5</v>
      </c>
      <c r="C229">
        <v>0.85</v>
      </c>
      <c r="D229">
        <v>48.5</v>
      </c>
      <c r="E229">
        <v>50.53</v>
      </c>
      <c r="F229">
        <v>51.2</v>
      </c>
      <c r="G229">
        <v>49.55</v>
      </c>
      <c r="I229">
        <f t="shared" si="84"/>
        <v>1.0199632346315248</v>
      </c>
      <c r="N229">
        <f t="shared" si="86"/>
        <v>49.945000000000007</v>
      </c>
      <c r="P229" s="6"/>
      <c r="R229" s="6"/>
      <c r="T229" s="6"/>
      <c r="V229" s="6"/>
    </row>
    <row r="230" spans="1:23" x14ac:dyDescent="0.75">
      <c r="A230" s="1">
        <v>10</v>
      </c>
      <c r="B230">
        <v>10</v>
      </c>
      <c r="C230">
        <v>0</v>
      </c>
      <c r="D230">
        <v>50</v>
      </c>
      <c r="E230">
        <v>56.62</v>
      </c>
      <c r="F230">
        <v>51.11</v>
      </c>
      <c r="G230">
        <v>49.1</v>
      </c>
      <c r="I230">
        <f xml:space="preserve"> _xlfn.STDEV.P(D230:G230)</f>
        <v>2.9242210501259973</v>
      </c>
      <c r="N230">
        <f xml:space="preserve"> AVERAGEIF(D230:G230, "&lt;&gt;0",D230:G230)</f>
        <v>51.707500000000003</v>
      </c>
      <c r="P230" s="6" t="s">
        <v>36</v>
      </c>
      <c r="R230" s="6"/>
      <c r="T230" s="6"/>
      <c r="V230" s="6"/>
    </row>
    <row r="231" spans="1:23" x14ac:dyDescent="0.75">
      <c r="A231" s="1">
        <v>11</v>
      </c>
      <c r="B231">
        <v>10</v>
      </c>
      <c r="C231">
        <v>0.2</v>
      </c>
      <c r="D231">
        <v>52.55</v>
      </c>
      <c r="E231">
        <v>53.55</v>
      </c>
      <c r="F231">
        <v>51.97</v>
      </c>
      <c r="G231">
        <v>49</v>
      </c>
      <c r="I231">
        <f t="shared" ref="I231:I249" si="91" xml:space="preserve"> _xlfn.STDEV.P(D231:G231)</f>
        <v>1.6948211557565582</v>
      </c>
      <c r="J231" s="2"/>
      <c r="K231" t="s">
        <v>26</v>
      </c>
      <c r="L231" t="s">
        <v>27</v>
      </c>
      <c r="N231">
        <f t="shared" ref="N231:N249" si="92" xml:space="preserve"> AVERAGEIF(D231:G231, "&lt;&gt;0",D231:G231)</f>
        <v>51.767499999999998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1">
        <v>12</v>
      </c>
      <c r="B232">
        <v>10</v>
      </c>
      <c r="C232">
        <v>0.45</v>
      </c>
      <c r="D232">
        <v>52.42</v>
      </c>
      <c r="E232">
        <v>54.69</v>
      </c>
      <c r="F232">
        <v>51.17</v>
      </c>
      <c r="G232">
        <v>50.45</v>
      </c>
      <c r="I232">
        <f t="shared" si="91"/>
        <v>1.6101766207469272</v>
      </c>
      <c r="J232">
        <v>2</v>
      </c>
      <c r="K232">
        <f>AVERAGE(D220:G224)</f>
        <v>51.902000000000001</v>
      </c>
      <c r="L232">
        <f>AVERAGE(D220:G220,D225:G225,D230:G230,D235:G235,D240:E240)</f>
        <v>52.797777777777782</v>
      </c>
      <c r="M232">
        <v>0</v>
      </c>
      <c r="N232">
        <f t="shared" si="92"/>
        <v>52.182500000000005</v>
      </c>
      <c r="P232" s="6">
        <f>AVERAGE(D220:D224)</f>
        <v>51.031999999999996</v>
      </c>
      <c r="Q232">
        <f>AVERAGE(D220,D225,D230,D235,D240)</f>
        <v>51.766000000000005</v>
      </c>
      <c r="R232" s="6">
        <f>AVERAGE(E220:E224)</f>
        <v>46.040000000000006</v>
      </c>
      <c r="S232">
        <f>AVERAGE(E220,E225,E230,E235,E240)</f>
        <v>55.805999999999997</v>
      </c>
      <c r="T232" s="6">
        <f>AVERAGE(F220:F224)</f>
        <v>53.378</v>
      </c>
      <c r="U232">
        <f>AVERAGE(F220,F225,F230,F235)</f>
        <v>52.462500000000006</v>
      </c>
      <c r="V232" s="6">
        <f>AVERAGE(G220:G224)</f>
        <v>57.158000000000001</v>
      </c>
      <c r="W232">
        <f>AVERAGE(G220,G225,G230,G235)</f>
        <v>50.662500000000001</v>
      </c>
    </row>
    <row r="233" spans="1:23" x14ac:dyDescent="0.75">
      <c r="A233" s="1">
        <v>13</v>
      </c>
      <c r="B233">
        <v>10</v>
      </c>
      <c r="C233">
        <v>0.65</v>
      </c>
      <c r="D233">
        <v>54.01</v>
      </c>
      <c r="E233">
        <v>57.76</v>
      </c>
      <c r="F233">
        <v>53.87</v>
      </c>
      <c r="G233">
        <v>51.45</v>
      </c>
      <c r="I233">
        <f t="shared" si="91"/>
        <v>2.2561069899275594</v>
      </c>
      <c r="J233">
        <v>5</v>
      </c>
      <c r="K233">
        <f>AVERAGE(D225:G229)</f>
        <v>51.983500000000006</v>
      </c>
      <c r="L233">
        <f t="shared" ref="L233:L236" si="93">AVERAGE(D221:G221,D226:G226,D231:G231,D236:G236,D241:E241)</f>
        <v>52.613888888888887</v>
      </c>
      <c r="M233">
        <v>0.2</v>
      </c>
      <c r="N233">
        <f t="shared" si="92"/>
        <v>54.272499999999994</v>
      </c>
      <c r="P233" s="6">
        <f>AVERAGE(D225:D229)</f>
        <v>52.522000000000006</v>
      </c>
      <c r="Q233">
        <f t="shared" ref="Q233:Q236" si="94">AVERAGE(D221,D226,D231,D236,D241)</f>
        <v>52.072000000000003</v>
      </c>
      <c r="R233" s="6">
        <f>AVERAGE(E225:E229)</f>
        <v>53.323999999999998</v>
      </c>
      <c r="S233">
        <f t="shared" ref="S233:S236" si="95">AVERAGE(E221,E226,E231,E236,E241)</f>
        <v>55.045999999999992</v>
      </c>
      <c r="T233" s="6">
        <f>AVERAGE(F225:F229)</f>
        <v>52.005999999999993</v>
      </c>
      <c r="U233">
        <f t="shared" ref="U233:U236" si="96">AVERAGE(F221,F226,F231,F236)</f>
        <v>51.7</v>
      </c>
      <c r="V233" s="6">
        <f>AVERAGE(G225:G229)</f>
        <v>50.082000000000008</v>
      </c>
      <c r="W233">
        <f t="shared" ref="W233:W236" si="97">AVERAGE(G221,G226,G231,G236)</f>
        <v>51.164999999999999</v>
      </c>
    </row>
    <row r="234" spans="1:23" x14ac:dyDescent="0.75">
      <c r="A234" s="1">
        <v>14</v>
      </c>
      <c r="B234">
        <v>10</v>
      </c>
      <c r="C234">
        <v>0.85</v>
      </c>
      <c r="D234">
        <v>54.3</v>
      </c>
      <c r="E234">
        <v>53.93</v>
      </c>
      <c r="F234">
        <v>49.15</v>
      </c>
      <c r="G234">
        <v>50.15</v>
      </c>
      <c r="I234">
        <f t="shared" si="91"/>
        <v>2.2641044035114635</v>
      </c>
      <c r="J234">
        <v>10</v>
      </c>
      <c r="K234">
        <f>AVERAGE(D230:G234)</f>
        <v>52.362499999999997</v>
      </c>
      <c r="L234">
        <f t="shared" si="93"/>
        <v>52.786666666666662</v>
      </c>
      <c r="M234">
        <v>0.45</v>
      </c>
      <c r="N234">
        <f t="shared" si="92"/>
        <v>51.8825</v>
      </c>
      <c r="P234" s="6">
        <f>AVERAGE(D230:D234)</f>
        <v>52.655999999999992</v>
      </c>
      <c r="Q234">
        <f t="shared" si="94"/>
        <v>51.158000000000001</v>
      </c>
      <c r="R234" s="6">
        <f>AVERAGE(E230:E234)</f>
        <v>55.309999999999988</v>
      </c>
      <c r="S234">
        <f t="shared" si="95"/>
        <v>54.533999999999992</v>
      </c>
      <c r="T234" s="6">
        <f>AVERAGE(F230:F234)</f>
        <v>51.453999999999994</v>
      </c>
      <c r="U234">
        <f t="shared" si="96"/>
        <v>52.755000000000003</v>
      </c>
      <c r="V234" s="6">
        <f>AVERAGE(G230:G234)</f>
        <v>50.03</v>
      </c>
      <c r="W234">
        <f t="shared" si="97"/>
        <v>52.669999999999995</v>
      </c>
    </row>
    <row r="235" spans="1:23" x14ac:dyDescent="0.75">
      <c r="A235" s="1">
        <v>15</v>
      </c>
      <c r="B235">
        <v>20</v>
      </c>
      <c r="C235">
        <v>0</v>
      </c>
      <c r="D235">
        <v>48.62</v>
      </c>
      <c r="E235">
        <v>60.85</v>
      </c>
      <c r="F235">
        <v>51.8</v>
      </c>
      <c r="G235">
        <v>48.84</v>
      </c>
      <c r="I235">
        <f t="shared" si="91"/>
        <v>4.9663738028867703</v>
      </c>
      <c r="J235">
        <v>20</v>
      </c>
      <c r="K235">
        <f>AVERAGE(D235:G239)</f>
        <v>53.608000000000004</v>
      </c>
      <c r="L235">
        <f t="shared" si="93"/>
        <v>54.189444444444447</v>
      </c>
      <c r="M235">
        <v>0.65</v>
      </c>
      <c r="N235">
        <f t="shared" si="92"/>
        <v>52.527499999999996</v>
      </c>
      <c r="P235" s="6">
        <f>AVERAGE(D235:D239)</f>
        <v>53.414000000000001</v>
      </c>
      <c r="Q235">
        <f t="shared" si="94"/>
        <v>52.988</v>
      </c>
      <c r="R235" s="6">
        <f>AVERAGE(E235:E239)</f>
        <v>60.056000000000004</v>
      </c>
      <c r="S235">
        <f t="shared" si="95"/>
        <v>56.652000000000001</v>
      </c>
      <c r="T235" s="6">
        <f>AVERAGE(F235:F239)</f>
        <v>50.73</v>
      </c>
      <c r="U235">
        <f t="shared" si="96"/>
        <v>53.055</v>
      </c>
      <c r="V235" s="6">
        <f>AVERAGE(G235:G239)</f>
        <v>50.231999999999999</v>
      </c>
      <c r="W235">
        <f t="shared" si="97"/>
        <v>53.747500000000002</v>
      </c>
    </row>
    <row r="236" spans="1:23" x14ac:dyDescent="0.75">
      <c r="A236" s="1">
        <v>16</v>
      </c>
      <c r="B236">
        <v>20</v>
      </c>
      <c r="C236">
        <v>0.2</v>
      </c>
      <c r="D236">
        <v>59.68</v>
      </c>
      <c r="E236">
        <v>59.64</v>
      </c>
      <c r="F236">
        <v>48.93</v>
      </c>
      <c r="G236">
        <v>49.19</v>
      </c>
      <c r="I236">
        <f t="shared" si="91"/>
        <v>5.3008159749231067</v>
      </c>
      <c r="J236">
        <v>50</v>
      </c>
      <c r="K236">
        <f>AVERAGE(D240:E244)</f>
        <v>54.685999999999993</v>
      </c>
      <c r="L236">
        <f t="shared" si="93"/>
        <v>51.166666666666664</v>
      </c>
      <c r="M236">
        <v>0.85</v>
      </c>
      <c r="N236">
        <f t="shared" si="92"/>
        <v>54.36</v>
      </c>
      <c r="P236" s="6">
        <f>AVERAGE(D240:D244)</f>
        <v>48.786000000000001</v>
      </c>
      <c r="Q236">
        <f t="shared" si="94"/>
        <v>50.426000000000002</v>
      </c>
      <c r="R236" s="6">
        <f>AVERAGE(E240:E244)</f>
        <v>60.585999999999999</v>
      </c>
      <c r="S236">
        <f t="shared" si="95"/>
        <v>53.277999999999999</v>
      </c>
      <c r="T236" s="6"/>
      <c r="U236">
        <f t="shared" si="96"/>
        <v>49.487499999999997</v>
      </c>
      <c r="V236" s="6"/>
      <c r="W236">
        <f t="shared" si="97"/>
        <v>51.1325</v>
      </c>
    </row>
    <row r="237" spans="1:23" x14ac:dyDescent="0.75">
      <c r="A237" s="1">
        <v>17</v>
      </c>
      <c r="B237">
        <v>20</v>
      </c>
      <c r="C237">
        <v>0.45</v>
      </c>
      <c r="D237">
        <v>54.44</v>
      </c>
      <c r="E237">
        <v>59.92</v>
      </c>
      <c r="F237">
        <v>52.21</v>
      </c>
      <c r="G237">
        <v>51.48</v>
      </c>
      <c r="I237">
        <f t="shared" si="91"/>
        <v>3.3069576274878405</v>
      </c>
      <c r="J237">
        <v>100</v>
      </c>
      <c r="L237">
        <f>AVERAGE((L236-L235), (L235-L234), (L234-L233), (L233-L232))</f>
        <v>-0.40777777777777935</v>
      </c>
      <c r="N237">
        <f t="shared" si="92"/>
        <v>54.512499999999996</v>
      </c>
      <c r="P237" s="6"/>
      <c r="R237" s="6"/>
      <c r="T237" s="6"/>
      <c r="V237" s="6"/>
    </row>
    <row r="238" spans="1:23" x14ac:dyDescent="0.75">
      <c r="A238" s="1">
        <v>18</v>
      </c>
      <c r="B238">
        <v>20</v>
      </c>
      <c r="C238">
        <v>0.65</v>
      </c>
      <c r="D238">
        <v>55.88</v>
      </c>
      <c r="E238">
        <v>62.11</v>
      </c>
      <c r="F238">
        <v>50.6</v>
      </c>
      <c r="G238">
        <v>52.11</v>
      </c>
      <c r="I238">
        <f t="shared" si="91"/>
        <v>4.4417367098917513</v>
      </c>
      <c r="K238">
        <f>AVERAGE(K232:K237)</f>
        <v>52.908399999999993</v>
      </c>
      <c r="N238">
        <f t="shared" si="92"/>
        <v>55.174999999999997</v>
      </c>
      <c r="P238" s="6">
        <f>AVERAGE(P232:P237)</f>
        <v>51.681999999999995</v>
      </c>
      <c r="Q238">
        <f>AVERAGE(Q232:Q236)</f>
        <v>51.682000000000002</v>
      </c>
      <c r="R238" s="6">
        <f>AVERAGE(R232:R237)</f>
        <v>55.063199999999995</v>
      </c>
      <c r="S238">
        <f>AVERAGE(S232:S236)</f>
        <v>55.063199999999995</v>
      </c>
      <c r="T238" s="6">
        <f>AVERAGE(T232:T237)</f>
        <v>51.891999999999989</v>
      </c>
      <c r="U238">
        <f>AVERAGE(U232:U236)</f>
        <v>51.89200000000001</v>
      </c>
      <c r="V238" s="6">
        <f>AVERAGE(V232:V237)</f>
        <v>51.875500000000002</v>
      </c>
      <c r="W238">
        <f>AVERAGE(W232:W236)</f>
        <v>51.875500000000002</v>
      </c>
    </row>
    <row r="239" spans="1:23" x14ac:dyDescent="0.75">
      <c r="A239" s="1">
        <v>19</v>
      </c>
      <c r="B239">
        <v>20</v>
      </c>
      <c r="C239">
        <v>0.85</v>
      </c>
      <c r="D239">
        <v>48.45</v>
      </c>
      <c r="E239">
        <v>57.76</v>
      </c>
      <c r="F239">
        <v>50.11</v>
      </c>
      <c r="G239">
        <v>49.54</v>
      </c>
      <c r="I239">
        <f t="shared" si="91"/>
        <v>3.6830320389592042</v>
      </c>
      <c r="N239">
        <f t="shared" si="92"/>
        <v>51.464999999999996</v>
      </c>
      <c r="P239" s="6">
        <f>_xlfn.STDEV.P(P232:P237)</f>
        <v>1.6409397307640519</v>
      </c>
      <c r="Q239">
        <f>_xlfn.STDEV.P(Q232:Q236)</f>
        <v>0.86219533749609156</v>
      </c>
      <c r="R239" s="6">
        <f>_xlfn.STDEV.P(R232:R237)</f>
        <v>5.290240765787507</v>
      </c>
      <c r="S239">
        <f>_xlfn.STDEV.P(S232:S236)</f>
        <v>1.1439689506275958</v>
      </c>
      <c r="T239" s="6">
        <f>_xlfn.STDEV.P(T232:T237)</f>
        <v>0.96995876201001607</v>
      </c>
      <c r="U239">
        <f>_xlfn.STDEV.P(U232:U236)</f>
        <v>1.2838452009490882</v>
      </c>
      <c r="V239" s="6">
        <f>_xlfn.STDEV.P(V232:V237)</f>
        <v>3.0507544558682524</v>
      </c>
      <c r="W239">
        <f>_xlfn.STDEV.P(W232:W236)</f>
        <v>1.1544559324634265</v>
      </c>
    </row>
    <row r="240" spans="1:23" x14ac:dyDescent="0.75">
      <c r="A240" s="1">
        <v>20</v>
      </c>
      <c r="B240">
        <v>50</v>
      </c>
      <c r="C240">
        <v>0</v>
      </c>
      <c r="D240">
        <v>54.41</v>
      </c>
      <c r="E240">
        <v>61.51</v>
      </c>
      <c r="F240">
        <v>0</v>
      </c>
      <c r="G240">
        <v>0</v>
      </c>
      <c r="I240">
        <f t="shared" ref="I240:I243" si="98" xml:space="preserve"> _xlfn.STDEV.P(D240:E240)</f>
        <v>3.5500000000000007</v>
      </c>
      <c r="N240">
        <f t="shared" si="92"/>
        <v>57.959999999999994</v>
      </c>
      <c r="P240" s="6"/>
      <c r="R240" s="6"/>
      <c r="T240" s="6"/>
      <c r="V240" s="6"/>
    </row>
    <row r="241" spans="1:25" x14ac:dyDescent="0.75">
      <c r="A241" s="1">
        <v>21</v>
      </c>
      <c r="B241">
        <v>50</v>
      </c>
      <c r="C241">
        <v>0.2</v>
      </c>
      <c r="D241">
        <v>42.86</v>
      </c>
      <c r="E241">
        <v>62.89</v>
      </c>
      <c r="F241">
        <v>0</v>
      </c>
      <c r="G241">
        <v>0</v>
      </c>
      <c r="I241">
        <f t="shared" si="98"/>
        <v>10.014999999999997</v>
      </c>
      <c r="N241">
        <f t="shared" si="92"/>
        <v>52.875</v>
      </c>
      <c r="P241" s="6" cm="1">
        <f t="array" ref="P241">INDEX(LINEST(P232:P236), 1)</f>
        <v>-0.35999999999999932</v>
      </c>
      <c r="Q241" s="6" cm="1">
        <f t="array" ref="Q241">INDEX(LINEST(Q232:Q236), 1)</f>
        <v>-0.17640000000000086</v>
      </c>
      <c r="R241" s="6" cm="1">
        <f t="array" ref="R241">INDEX(LINEST(R232:R236), 1)</f>
        <v>3.582399999999998</v>
      </c>
      <c r="S241" s="6" cm="1">
        <f t="array" ref="S241">INDEX(LINEST(S232:S236), 1)</f>
        <v>-0.34499999999999886</v>
      </c>
      <c r="T241" s="6" cm="1">
        <f t="array" ref="T241">INDEX(LINEST(T232:T235), 1)</f>
        <v>-0.84960000000000102</v>
      </c>
      <c r="U241" s="6" cm="1">
        <f t="array" ref="U241">INDEX(LINEST(U232:U236), 1)</f>
        <v>-0.45950000000000191</v>
      </c>
      <c r="V241" s="6" cm="1">
        <f t="array" ref="V241">INDEX(LINEST(V232:V235), 1)</f>
        <v>-2.0830000000000011</v>
      </c>
      <c r="W241" s="6" cm="1">
        <f t="array" ref="W241">INDEX(LINEST(W232:W236), 1)</f>
        <v>0.35225000000000012</v>
      </c>
      <c r="Y241" t="s">
        <v>37</v>
      </c>
    </row>
    <row r="242" spans="1:25" x14ac:dyDescent="0.75">
      <c r="A242" s="1">
        <v>22</v>
      </c>
      <c r="B242">
        <v>50</v>
      </c>
      <c r="C242">
        <v>0.45</v>
      </c>
      <c r="D242">
        <v>47.54</v>
      </c>
      <c r="E242">
        <v>59.22</v>
      </c>
      <c r="F242">
        <v>0</v>
      </c>
      <c r="G242">
        <v>0</v>
      </c>
      <c r="I242">
        <f t="shared" si="98"/>
        <v>5.8400000000000274</v>
      </c>
      <c r="K242" cm="1">
        <f t="array" ref="K242">INDEX(LINEST(K232:K236),1)</f>
        <v>0.71924999999999806</v>
      </c>
      <c r="L242" cm="1">
        <f t="array" ref="L242">INDEX(LINEST(L232:L236),1)</f>
        <v>-0.16866666666666735</v>
      </c>
      <c r="N242">
        <f t="shared" si="92"/>
        <v>53.379999999999995</v>
      </c>
    </row>
    <row r="243" spans="1:25" x14ac:dyDescent="0.75">
      <c r="A243" s="1">
        <v>23</v>
      </c>
      <c r="B243">
        <v>50</v>
      </c>
      <c r="C243">
        <v>0.65</v>
      </c>
      <c r="D243">
        <v>49.12</v>
      </c>
      <c r="E243">
        <v>61.41</v>
      </c>
      <c r="F243">
        <v>0</v>
      </c>
      <c r="G243">
        <v>0</v>
      </c>
      <c r="I243">
        <f t="shared" si="98"/>
        <v>6.1449999999999827</v>
      </c>
      <c r="N243">
        <f t="shared" si="92"/>
        <v>55.265000000000001</v>
      </c>
    </row>
    <row r="244" spans="1:25" x14ac:dyDescent="0.75">
      <c r="A244" s="1">
        <v>24</v>
      </c>
      <c r="B244">
        <v>50</v>
      </c>
      <c r="C244">
        <v>0.85</v>
      </c>
      <c r="D244">
        <v>50</v>
      </c>
      <c r="E244">
        <v>57.9</v>
      </c>
      <c r="F244">
        <v>0</v>
      </c>
      <c r="G244">
        <v>0</v>
      </c>
      <c r="I244">
        <f xml:space="preserve"> _xlfn.STDEV.P(D244:E244)</f>
        <v>3.9499999999999993</v>
      </c>
      <c r="N244">
        <f t="shared" si="92"/>
        <v>53.95</v>
      </c>
    </row>
    <row r="245" spans="1:25" x14ac:dyDescent="0.7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ref="I245:I263" si="99" xml:space="preserve"> _xlfn.STDEV.P(D245:G245)</f>
        <v>0</v>
      </c>
      <c r="N245" t="e">
        <f t="shared" si="92"/>
        <v>#DIV/0!</v>
      </c>
    </row>
    <row r="246" spans="1:25" x14ac:dyDescent="0.7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9"/>
        <v>0</v>
      </c>
      <c r="N246" t="e">
        <f t="shared" si="92"/>
        <v>#DIV/0!</v>
      </c>
    </row>
    <row r="247" spans="1:25" x14ac:dyDescent="0.7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9"/>
        <v>0</v>
      </c>
      <c r="N247" t="e">
        <f t="shared" si="92"/>
        <v>#DIV/0!</v>
      </c>
    </row>
    <row r="248" spans="1:25" x14ac:dyDescent="0.7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9"/>
        <v>0</v>
      </c>
      <c r="N248" t="e">
        <f t="shared" si="92"/>
        <v>#DIV/0!</v>
      </c>
    </row>
    <row r="249" spans="1:25" x14ac:dyDescent="0.7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9"/>
        <v>0</v>
      </c>
      <c r="N249" t="e">
        <f t="shared" si="92"/>
        <v>#DIV/0!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249"/>
  <sheetViews>
    <sheetView workbookViewId="0">
      <selection activeCell="F17" sqref="A1:XFD1048576"/>
    </sheetView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100</v>
      </c>
      <c r="F4">
        <v>10.199999999999999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100</v>
      </c>
      <c r="F5">
        <v>11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100</v>
      </c>
      <c r="F6">
        <v>8.6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100</v>
      </c>
      <c r="F7">
        <v>9.3000000000000007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100</v>
      </c>
      <c r="F8">
        <v>12.7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100</v>
      </c>
      <c r="E9">
        <v>0.9</v>
      </c>
      <c r="F9">
        <v>1.3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100</v>
      </c>
      <c r="E10">
        <v>0.3</v>
      </c>
      <c r="F10">
        <v>1.7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100</v>
      </c>
      <c r="E11">
        <v>0.5</v>
      </c>
      <c r="F11">
        <v>2.2000000000000002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100</v>
      </c>
      <c r="E12">
        <v>0.5</v>
      </c>
      <c r="F12">
        <v>3.5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100</v>
      </c>
      <c r="E13">
        <v>0.9</v>
      </c>
      <c r="F13">
        <v>4.5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100</v>
      </c>
      <c r="E14">
        <v>0</v>
      </c>
      <c r="F14">
        <v>3.2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100</v>
      </c>
      <c r="E15">
        <v>0</v>
      </c>
      <c r="F15">
        <v>10.8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100</v>
      </c>
      <c r="E16">
        <v>0</v>
      </c>
      <c r="F16">
        <v>12.4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100</v>
      </c>
      <c r="E17">
        <v>0</v>
      </c>
      <c r="F17">
        <v>10.8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100</v>
      </c>
      <c r="E18">
        <v>0</v>
      </c>
      <c r="F18">
        <v>11.4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0.8</v>
      </c>
      <c r="E19">
        <v>0</v>
      </c>
      <c r="F19">
        <v>0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1</v>
      </c>
      <c r="E20">
        <v>0</v>
      </c>
      <c r="F20">
        <v>20.5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1.3</v>
      </c>
      <c r="E21">
        <v>0</v>
      </c>
      <c r="F21">
        <v>25.7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0.9</v>
      </c>
      <c r="E22">
        <v>0</v>
      </c>
      <c r="F22">
        <v>23.6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1.7</v>
      </c>
      <c r="E23">
        <v>0</v>
      </c>
      <c r="F23">
        <v>25.5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75">
      <c r="A25" s="1">
        <v>21</v>
      </c>
      <c r="B25">
        <v>50</v>
      </c>
      <c r="C25">
        <v>0.2</v>
      </c>
      <c r="D25">
        <v>0</v>
      </c>
      <c r="E25">
        <v>0</v>
      </c>
      <c r="F25">
        <v>0</v>
      </c>
      <c r="G25">
        <v>0</v>
      </c>
    </row>
    <row r="26" spans="1:7" x14ac:dyDescent="0.75">
      <c r="A26" s="1">
        <v>22</v>
      </c>
      <c r="B26">
        <v>50</v>
      </c>
      <c r="C26">
        <v>0.45</v>
      </c>
      <c r="D26">
        <v>0</v>
      </c>
      <c r="E26">
        <v>0</v>
      </c>
      <c r="F26">
        <v>0</v>
      </c>
      <c r="G26">
        <v>0</v>
      </c>
    </row>
    <row r="27" spans="1:7" x14ac:dyDescent="0.75">
      <c r="A27" s="1">
        <v>23</v>
      </c>
      <c r="B27">
        <v>50</v>
      </c>
      <c r="C27">
        <v>0.65</v>
      </c>
      <c r="D27">
        <v>0</v>
      </c>
      <c r="E27">
        <v>0</v>
      </c>
      <c r="F27">
        <v>0</v>
      </c>
      <c r="G27">
        <v>0</v>
      </c>
    </row>
    <row r="28" spans="1:7" x14ac:dyDescent="0.75">
      <c r="A28" s="1">
        <v>24</v>
      </c>
      <c r="B28">
        <v>50</v>
      </c>
      <c r="C28">
        <v>0.85</v>
      </c>
      <c r="D28">
        <v>0.1</v>
      </c>
      <c r="E28">
        <v>0</v>
      </c>
      <c r="F28">
        <v>0</v>
      </c>
      <c r="G28">
        <v>0</v>
      </c>
    </row>
    <row r="29" spans="1:7" x14ac:dyDescent="0.75">
      <c r="A29" s="1">
        <v>25</v>
      </c>
      <c r="B29">
        <v>100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75">
      <c r="A30" s="1">
        <v>26</v>
      </c>
      <c r="B30">
        <v>100</v>
      </c>
      <c r="C30">
        <v>0.2</v>
      </c>
      <c r="D30">
        <v>0</v>
      </c>
      <c r="E30">
        <v>0</v>
      </c>
      <c r="F30">
        <v>0</v>
      </c>
      <c r="G30">
        <v>0</v>
      </c>
    </row>
    <row r="31" spans="1:7" x14ac:dyDescent="0.75">
      <c r="A31" s="1">
        <v>27</v>
      </c>
      <c r="B31">
        <v>100</v>
      </c>
      <c r="C31">
        <v>0.45</v>
      </c>
      <c r="D31">
        <v>0</v>
      </c>
      <c r="E31">
        <v>0</v>
      </c>
      <c r="F31">
        <v>0</v>
      </c>
      <c r="G31">
        <v>0</v>
      </c>
    </row>
    <row r="32" spans="1:7" x14ac:dyDescent="0.75">
      <c r="A32" s="1">
        <v>28</v>
      </c>
      <c r="B32">
        <v>100</v>
      </c>
      <c r="C32">
        <v>0.65</v>
      </c>
      <c r="D32">
        <v>0</v>
      </c>
      <c r="E32">
        <v>0</v>
      </c>
      <c r="F32">
        <v>0</v>
      </c>
      <c r="G32">
        <v>0</v>
      </c>
    </row>
    <row r="33" spans="1:7" x14ac:dyDescent="0.75">
      <c r="A33" s="1">
        <v>29</v>
      </c>
      <c r="B33">
        <v>100</v>
      </c>
      <c r="C33">
        <v>0.85</v>
      </c>
      <c r="D33">
        <v>0.1</v>
      </c>
      <c r="E33">
        <v>0</v>
      </c>
      <c r="F33">
        <v>0</v>
      </c>
      <c r="G33">
        <v>0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7.2</v>
      </c>
      <c r="E40">
        <v>1.2</v>
      </c>
      <c r="F40">
        <v>0.8</v>
      </c>
      <c r="G40">
        <v>100</v>
      </c>
    </row>
    <row r="41" spans="1:7" x14ac:dyDescent="0.75">
      <c r="A41" s="1">
        <v>1</v>
      </c>
      <c r="B41">
        <v>0</v>
      </c>
      <c r="C41">
        <v>0.2</v>
      </c>
      <c r="D41">
        <v>7.2</v>
      </c>
      <c r="E41">
        <v>1</v>
      </c>
      <c r="F41">
        <v>1.1000000000000001</v>
      </c>
      <c r="G41">
        <v>100</v>
      </c>
    </row>
    <row r="42" spans="1:7" x14ac:dyDescent="0.75">
      <c r="A42" s="1">
        <v>2</v>
      </c>
      <c r="B42">
        <v>0</v>
      </c>
      <c r="C42">
        <v>0.45</v>
      </c>
      <c r="D42">
        <v>6.5</v>
      </c>
      <c r="E42">
        <v>0.9</v>
      </c>
      <c r="F42">
        <v>1.7</v>
      </c>
      <c r="G42">
        <v>100</v>
      </c>
    </row>
    <row r="43" spans="1:7" x14ac:dyDescent="0.75">
      <c r="A43" s="1">
        <v>3</v>
      </c>
      <c r="B43">
        <v>0</v>
      </c>
      <c r="C43">
        <v>0.65</v>
      </c>
      <c r="D43">
        <v>8.6999999999999993</v>
      </c>
      <c r="E43">
        <v>1.1000000000000001</v>
      </c>
      <c r="F43">
        <v>1.6</v>
      </c>
      <c r="G43">
        <v>100</v>
      </c>
    </row>
    <row r="44" spans="1:7" x14ac:dyDescent="0.75">
      <c r="A44" s="1">
        <v>4</v>
      </c>
      <c r="B44">
        <v>0</v>
      </c>
      <c r="C44">
        <v>0.85</v>
      </c>
      <c r="D44">
        <v>7.3</v>
      </c>
      <c r="E44">
        <v>1.3</v>
      </c>
      <c r="F44">
        <v>0.9</v>
      </c>
      <c r="G44">
        <v>100</v>
      </c>
    </row>
    <row r="45" spans="1:7" x14ac:dyDescent="0.75">
      <c r="A45" s="1">
        <v>5</v>
      </c>
      <c r="B45">
        <v>5</v>
      </c>
      <c r="C45">
        <v>0</v>
      </c>
      <c r="D45">
        <v>1.7</v>
      </c>
      <c r="E45">
        <v>0</v>
      </c>
      <c r="F45">
        <v>9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1.2</v>
      </c>
      <c r="E46">
        <v>0</v>
      </c>
      <c r="F46">
        <v>10.3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2</v>
      </c>
      <c r="E47">
        <v>0</v>
      </c>
      <c r="F47">
        <v>12.3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2.5</v>
      </c>
      <c r="E48">
        <v>0</v>
      </c>
      <c r="F48">
        <v>11.4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4.3</v>
      </c>
      <c r="E49">
        <v>0</v>
      </c>
      <c r="F49">
        <v>11.5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0.1</v>
      </c>
      <c r="E50">
        <v>0</v>
      </c>
      <c r="F50">
        <v>7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</v>
      </c>
      <c r="E51">
        <v>0</v>
      </c>
      <c r="F51">
        <v>8.4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</v>
      </c>
      <c r="E52">
        <v>0</v>
      </c>
      <c r="F52">
        <v>8.4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</v>
      </c>
      <c r="E53">
        <v>0</v>
      </c>
      <c r="F53">
        <v>9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0.1</v>
      </c>
      <c r="E54">
        <v>0</v>
      </c>
      <c r="F54">
        <v>12.1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</v>
      </c>
      <c r="E55">
        <v>0</v>
      </c>
      <c r="F55">
        <v>15.5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</v>
      </c>
      <c r="E56">
        <v>0</v>
      </c>
      <c r="F56">
        <v>16.100000000000001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</v>
      </c>
      <c r="E57">
        <v>0</v>
      </c>
      <c r="F57">
        <v>15.7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0.1</v>
      </c>
      <c r="E58">
        <v>0</v>
      </c>
      <c r="F58">
        <v>14.4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0</v>
      </c>
      <c r="E59">
        <v>0</v>
      </c>
      <c r="F59">
        <v>14.1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7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7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7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7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4.5</v>
      </c>
      <c r="E76">
        <v>0</v>
      </c>
      <c r="F76">
        <v>9.8000000000000007</v>
      </c>
      <c r="G76">
        <v>100</v>
      </c>
    </row>
    <row r="77" spans="1:7" x14ac:dyDescent="0.75">
      <c r="A77" s="1">
        <v>1</v>
      </c>
      <c r="B77">
        <v>0</v>
      </c>
      <c r="C77">
        <v>0.2</v>
      </c>
      <c r="D77">
        <v>6.4</v>
      </c>
      <c r="E77">
        <v>0</v>
      </c>
      <c r="F77">
        <v>0</v>
      </c>
      <c r="G77">
        <v>100</v>
      </c>
    </row>
    <row r="78" spans="1:7" x14ac:dyDescent="0.75">
      <c r="A78" s="1">
        <v>2</v>
      </c>
      <c r="B78">
        <v>0</v>
      </c>
      <c r="C78">
        <v>0.45</v>
      </c>
      <c r="D78">
        <v>5.5</v>
      </c>
      <c r="E78">
        <v>0</v>
      </c>
      <c r="F78">
        <v>0</v>
      </c>
      <c r="G78">
        <v>100</v>
      </c>
    </row>
    <row r="79" spans="1:7" x14ac:dyDescent="0.75">
      <c r="A79" s="1">
        <v>3</v>
      </c>
      <c r="B79">
        <v>0</v>
      </c>
      <c r="C79">
        <v>0.65</v>
      </c>
      <c r="D79">
        <v>6</v>
      </c>
      <c r="E79">
        <v>0</v>
      </c>
      <c r="F79">
        <v>0</v>
      </c>
      <c r="G79">
        <v>100</v>
      </c>
    </row>
    <row r="80" spans="1:7" x14ac:dyDescent="0.75">
      <c r="A80" s="1">
        <v>4</v>
      </c>
      <c r="B80">
        <v>0</v>
      </c>
      <c r="C80">
        <v>0.85</v>
      </c>
      <c r="D80">
        <v>7.1</v>
      </c>
      <c r="E80">
        <v>0</v>
      </c>
      <c r="F80">
        <v>0</v>
      </c>
      <c r="G80">
        <v>100</v>
      </c>
    </row>
    <row r="81" spans="1:7" x14ac:dyDescent="0.75">
      <c r="A81" s="1">
        <v>5</v>
      </c>
      <c r="B81">
        <v>5</v>
      </c>
      <c r="C81">
        <v>0</v>
      </c>
      <c r="D81">
        <v>0.5</v>
      </c>
      <c r="E81">
        <v>0</v>
      </c>
      <c r="F81">
        <v>0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0.6</v>
      </c>
      <c r="E82">
        <v>0</v>
      </c>
      <c r="F82">
        <v>0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1.4</v>
      </c>
      <c r="E83">
        <v>0</v>
      </c>
      <c r="F83">
        <v>0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1.9</v>
      </c>
      <c r="E84">
        <v>0</v>
      </c>
      <c r="F84">
        <v>0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2.7</v>
      </c>
      <c r="E85">
        <v>0</v>
      </c>
      <c r="F85">
        <v>0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0.1</v>
      </c>
      <c r="E86">
        <v>0</v>
      </c>
      <c r="F86">
        <v>0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0.2</v>
      </c>
      <c r="E87">
        <v>0</v>
      </c>
      <c r="F87">
        <v>0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0.1</v>
      </c>
      <c r="E88">
        <v>0</v>
      </c>
      <c r="F88">
        <v>0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0.3</v>
      </c>
      <c r="E89">
        <v>0</v>
      </c>
      <c r="F89">
        <v>0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0.5</v>
      </c>
      <c r="E90">
        <v>0</v>
      </c>
      <c r="F90">
        <v>0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</v>
      </c>
      <c r="E92">
        <v>0</v>
      </c>
      <c r="F92">
        <v>0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</v>
      </c>
      <c r="E93">
        <v>0</v>
      </c>
      <c r="F93">
        <v>0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0.1</v>
      </c>
      <c r="E94">
        <v>0</v>
      </c>
      <c r="F94">
        <v>0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</v>
      </c>
      <c r="E95">
        <v>0</v>
      </c>
      <c r="F95">
        <v>0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0</v>
      </c>
      <c r="E99">
        <v>0</v>
      </c>
      <c r="F99">
        <v>0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100</v>
      </c>
      <c r="E117">
        <v>0.3</v>
      </c>
      <c r="F117">
        <v>6.8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100</v>
      </c>
      <c r="E118">
        <v>0.1</v>
      </c>
      <c r="F118">
        <v>7.3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100</v>
      </c>
      <c r="E119">
        <v>0.2</v>
      </c>
      <c r="F119">
        <v>6.9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100</v>
      </c>
      <c r="E120">
        <v>0.2</v>
      </c>
      <c r="F120">
        <v>7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100</v>
      </c>
      <c r="E121">
        <v>0</v>
      </c>
      <c r="F121">
        <v>6.9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98.8</v>
      </c>
      <c r="E122">
        <v>0</v>
      </c>
      <c r="F122">
        <v>20.8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99.3</v>
      </c>
      <c r="E123">
        <v>0</v>
      </c>
      <c r="F123">
        <v>26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99.38</v>
      </c>
      <c r="E124">
        <v>0</v>
      </c>
      <c r="F124">
        <v>26.2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98.8</v>
      </c>
      <c r="E125">
        <v>0</v>
      </c>
      <c r="F125">
        <v>26.4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98.27</v>
      </c>
      <c r="E126">
        <v>0</v>
      </c>
      <c r="F126">
        <v>27.1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0.22</v>
      </c>
      <c r="E127">
        <v>0</v>
      </c>
      <c r="F127">
        <v>36.1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0.3</v>
      </c>
      <c r="E128">
        <v>0</v>
      </c>
      <c r="F128">
        <v>39.299999999999997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0.4</v>
      </c>
      <c r="E129">
        <v>0</v>
      </c>
      <c r="F129">
        <v>41.4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0.3</v>
      </c>
      <c r="E130">
        <v>0</v>
      </c>
      <c r="F130">
        <v>42.9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0.4</v>
      </c>
      <c r="E131">
        <v>0</v>
      </c>
      <c r="F131">
        <v>44.3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75">
      <c r="A133" s="1">
        <v>21</v>
      </c>
      <c r="B133">
        <v>50</v>
      </c>
      <c r="C133">
        <v>0.2</v>
      </c>
      <c r="D133">
        <v>0</v>
      </c>
      <c r="E133">
        <v>0</v>
      </c>
      <c r="F133">
        <v>0</v>
      </c>
      <c r="G133">
        <v>0</v>
      </c>
    </row>
    <row r="134" spans="1:7" x14ac:dyDescent="0.75">
      <c r="A134" s="1">
        <v>22</v>
      </c>
      <c r="B134">
        <v>50</v>
      </c>
      <c r="C134">
        <v>0.45</v>
      </c>
      <c r="D134">
        <v>0.2</v>
      </c>
      <c r="E134">
        <v>0</v>
      </c>
      <c r="F134">
        <v>0</v>
      </c>
      <c r="G134">
        <v>0</v>
      </c>
    </row>
    <row r="135" spans="1:7" x14ac:dyDescent="0.75">
      <c r="A135" s="1">
        <v>23</v>
      </c>
      <c r="B135">
        <v>50</v>
      </c>
      <c r="C135">
        <v>0.65</v>
      </c>
      <c r="D135">
        <v>0.1</v>
      </c>
      <c r="E135">
        <v>0</v>
      </c>
      <c r="F135">
        <v>0</v>
      </c>
      <c r="G135">
        <v>0</v>
      </c>
    </row>
    <row r="136" spans="1:7" x14ac:dyDescent="0.75">
      <c r="A136" s="1">
        <v>24</v>
      </c>
      <c r="B136">
        <v>50</v>
      </c>
      <c r="C136">
        <v>0.85</v>
      </c>
      <c r="D136">
        <v>0</v>
      </c>
      <c r="E136">
        <v>0</v>
      </c>
      <c r="F136">
        <v>0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75">
      <c r="A138" s="1">
        <v>26</v>
      </c>
      <c r="B138">
        <v>100</v>
      </c>
      <c r="C138">
        <v>0.2</v>
      </c>
      <c r="D138">
        <v>0</v>
      </c>
      <c r="E138">
        <v>0</v>
      </c>
      <c r="F138">
        <v>0</v>
      </c>
      <c r="G138">
        <v>0</v>
      </c>
    </row>
    <row r="139" spans="1:7" x14ac:dyDescent="0.75">
      <c r="A139" s="1">
        <v>27</v>
      </c>
      <c r="B139">
        <v>100</v>
      </c>
      <c r="C139">
        <v>0.45</v>
      </c>
      <c r="D139">
        <v>0.1</v>
      </c>
      <c r="E139">
        <v>0</v>
      </c>
      <c r="F139">
        <v>0</v>
      </c>
      <c r="G139">
        <v>0</v>
      </c>
    </row>
    <row r="140" spans="1:7" x14ac:dyDescent="0.75">
      <c r="A140" s="1">
        <v>28</v>
      </c>
      <c r="B140">
        <v>100</v>
      </c>
      <c r="C140">
        <v>0.65</v>
      </c>
      <c r="D140">
        <v>0</v>
      </c>
      <c r="E140">
        <v>0</v>
      </c>
      <c r="F140">
        <v>0</v>
      </c>
      <c r="G140">
        <v>0</v>
      </c>
    </row>
    <row r="141" spans="1:7" x14ac:dyDescent="0.75">
      <c r="A141" s="1">
        <v>29</v>
      </c>
      <c r="B141">
        <v>100</v>
      </c>
      <c r="C141">
        <v>0.85</v>
      </c>
      <c r="D141">
        <v>0.21</v>
      </c>
      <c r="E141">
        <v>0</v>
      </c>
      <c r="F141">
        <v>0</v>
      </c>
      <c r="G141">
        <v>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100</v>
      </c>
      <c r="E148">
        <v>0</v>
      </c>
      <c r="F148">
        <v>2.2999999999999998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100</v>
      </c>
      <c r="E149">
        <v>0</v>
      </c>
      <c r="F149">
        <v>2.9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100</v>
      </c>
      <c r="E150">
        <v>0</v>
      </c>
      <c r="F150">
        <v>2.4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100</v>
      </c>
      <c r="E151">
        <v>0</v>
      </c>
      <c r="F151">
        <v>3.7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100</v>
      </c>
      <c r="E152">
        <v>0</v>
      </c>
      <c r="F152">
        <v>3.1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0.2</v>
      </c>
      <c r="E153">
        <v>0</v>
      </c>
      <c r="F153">
        <v>10.4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0.2</v>
      </c>
      <c r="E154">
        <v>0</v>
      </c>
      <c r="F154">
        <v>10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0</v>
      </c>
      <c r="E155">
        <v>0</v>
      </c>
      <c r="F155">
        <v>9.8000000000000007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0.4</v>
      </c>
      <c r="E156">
        <v>0</v>
      </c>
      <c r="F156">
        <v>8.3000000000000007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0</v>
      </c>
      <c r="E157">
        <v>0</v>
      </c>
      <c r="F157">
        <v>8.9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0.1</v>
      </c>
      <c r="E158">
        <v>0</v>
      </c>
      <c r="F158">
        <v>5.4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0</v>
      </c>
      <c r="E159">
        <v>0</v>
      </c>
      <c r="F159">
        <v>5.7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7.7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8.4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7.5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</v>
      </c>
      <c r="E163">
        <v>0</v>
      </c>
      <c r="F163">
        <v>11.3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</v>
      </c>
      <c r="E164">
        <v>0</v>
      </c>
      <c r="F164">
        <v>11.7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11.8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12.3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11.7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75">
      <c r="A174" s="1">
        <v>26</v>
      </c>
      <c r="B174">
        <v>100</v>
      </c>
      <c r="C174">
        <v>0.2</v>
      </c>
      <c r="D174">
        <v>0</v>
      </c>
      <c r="E174">
        <v>0</v>
      </c>
      <c r="F174">
        <v>0</v>
      </c>
      <c r="G174">
        <v>0</v>
      </c>
    </row>
    <row r="175" spans="1:7" x14ac:dyDescent="0.75">
      <c r="A175" s="1">
        <v>27</v>
      </c>
      <c r="B175">
        <v>100</v>
      </c>
      <c r="C175">
        <v>0.45</v>
      </c>
      <c r="D175">
        <v>0</v>
      </c>
      <c r="E175">
        <v>0</v>
      </c>
      <c r="F175">
        <v>0</v>
      </c>
      <c r="G175">
        <v>0</v>
      </c>
    </row>
    <row r="176" spans="1:7" x14ac:dyDescent="0.75">
      <c r="A176" s="1">
        <v>28</v>
      </c>
      <c r="B176">
        <v>100</v>
      </c>
      <c r="C176">
        <v>0.65</v>
      </c>
      <c r="D176">
        <v>0</v>
      </c>
      <c r="E176">
        <v>0</v>
      </c>
      <c r="F176">
        <v>0</v>
      </c>
      <c r="G176">
        <v>0</v>
      </c>
    </row>
    <row r="177" spans="1:7" x14ac:dyDescent="0.75">
      <c r="A177" s="1">
        <v>29</v>
      </c>
      <c r="B177">
        <v>100</v>
      </c>
      <c r="C177">
        <v>0.85</v>
      </c>
      <c r="D177">
        <v>0</v>
      </c>
      <c r="E177">
        <v>0</v>
      </c>
      <c r="F177">
        <v>0</v>
      </c>
      <c r="G177">
        <v>0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19.5</v>
      </c>
      <c r="E184">
        <v>27.3</v>
      </c>
      <c r="F184">
        <v>5.4</v>
      </c>
      <c r="G184">
        <v>100</v>
      </c>
    </row>
    <row r="185" spans="1:7" x14ac:dyDescent="0.75">
      <c r="A185" s="1">
        <v>1</v>
      </c>
      <c r="B185">
        <v>0</v>
      </c>
      <c r="C185">
        <v>0.2</v>
      </c>
      <c r="D185">
        <v>26.9</v>
      </c>
      <c r="E185">
        <v>32.9</v>
      </c>
      <c r="F185">
        <v>9.5</v>
      </c>
      <c r="G185">
        <v>100</v>
      </c>
    </row>
    <row r="186" spans="1:7" x14ac:dyDescent="0.75">
      <c r="A186" s="1">
        <v>2</v>
      </c>
      <c r="B186">
        <v>0</v>
      </c>
      <c r="C186">
        <v>0.45</v>
      </c>
      <c r="D186">
        <v>35.299999999999997</v>
      </c>
      <c r="E186">
        <v>34.799999999999997</v>
      </c>
      <c r="F186">
        <v>9.8000000000000007</v>
      </c>
      <c r="G186">
        <v>100</v>
      </c>
    </row>
    <row r="187" spans="1:7" x14ac:dyDescent="0.75">
      <c r="A187" s="1">
        <v>3</v>
      </c>
      <c r="B187">
        <v>0</v>
      </c>
      <c r="C187">
        <v>0.65</v>
      </c>
      <c r="D187">
        <v>32.299999999999997</v>
      </c>
      <c r="E187">
        <v>36.200000000000003</v>
      </c>
      <c r="F187">
        <v>12.1</v>
      </c>
      <c r="G187">
        <v>100</v>
      </c>
    </row>
    <row r="188" spans="1:7" x14ac:dyDescent="0.75">
      <c r="A188" s="1">
        <v>4</v>
      </c>
      <c r="B188">
        <v>0</v>
      </c>
      <c r="C188">
        <v>0.85</v>
      </c>
      <c r="D188">
        <v>41.9</v>
      </c>
      <c r="E188">
        <v>40.6</v>
      </c>
      <c r="F188">
        <v>13.4</v>
      </c>
      <c r="G188">
        <v>100</v>
      </c>
    </row>
    <row r="189" spans="1:7" x14ac:dyDescent="0.75">
      <c r="A189" s="1">
        <v>5</v>
      </c>
      <c r="B189">
        <v>5</v>
      </c>
      <c r="C189">
        <v>0</v>
      </c>
      <c r="D189">
        <v>0.4</v>
      </c>
      <c r="E189">
        <v>3.5</v>
      </c>
      <c r="F189">
        <v>4</v>
      </c>
      <c r="G189">
        <v>11.5</v>
      </c>
    </row>
    <row r="190" spans="1:7" x14ac:dyDescent="0.75">
      <c r="A190" s="1">
        <v>6</v>
      </c>
      <c r="B190">
        <v>5</v>
      </c>
      <c r="C190">
        <v>0.2</v>
      </c>
      <c r="D190">
        <v>0.7</v>
      </c>
      <c r="E190">
        <v>3.6</v>
      </c>
      <c r="F190">
        <v>6.3</v>
      </c>
      <c r="G190">
        <v>12.2</v>
      </c>
    </row>
    <row r="191" spans="1:7" x14ac:dyDescent="0.75">
      <c r="A191" s="1">
        <v>7</v>
      </c>
      <c r="B191">
        <v>5</v>
      </c>
      <c r="C191">
        <v>0.45</v>
      </c>
      <c r="D191">
        <v>0.6</v>
      </c>
      <c r="E191">
        <v>4.3</v>
      </c>
      <c r="F191">
        <v>7.9</v>
      </c>
      <c r="G191">
        <v>9.6</v>
      </c>
    </row>
    <row r="192" spans="1:7" x14ac:dyDescent="0.75">
      <c r="A192" s="1">
        <v>8</v>
      </c>
      <c r="B192">
        <v>5</v>
      </c>
      <c r="C192">
        <v>0.65</v>
      </c>
      <c r="D192">
        <v>1</v>
      </c>
      <c r="E192">
        <v>6.7</v>
      </c>
      <c r="F192">
        <v>7.2</v>
      </c>
      <c r="G192">
        <v>11.7</v>
      </c>
    </row>
    <row r="193" spans="1:7" x14ac:dyDescent="0.75">
      <c r="A193" s="1">
        <v>9</v>
      </c>
      <c r="B193">
        <v>5</v>
      </c>
      <c r="C193">
        <v>0.85</v>
      </c>
      <c r="D193">
        <v>0.8</v>
      </c>
      <c r="E193">
        <v>9</v>
      </c>
      <c r="F193">
        <v>9.8000000000000007</v>
      </c>
      <c r="G193">
        <v>14.8</v>
      </c>
    </row>
    <row r="194" spans="1:7" x14ac:dyDescent="0.75">
      <c r="A194" s="1">
        <v>10</v>
      </c>
      <c r="B194">
        <v>10</v>
      </c>
      <c r="C194">
        <v>0</v>
      </c>
      <c r="D194">
        <v>3.6</v>
      </c>
      <c r="E194">
        <v>3.4</v>
      </c>
      <c r="F194">
        <v>7.2</v>
      </c>
      <c r="G194">
        <v>5.3</v>
      </c>
    </row>
    <row r="195" spans="1:7" x14ac:dyDescent="0.75">
      <c r="A195" s="1">
        <v>11</v>
      </c>
      <c r="B195">
        <v>10</v>
      </c>
      <c r="C195">
        <v>0.2</v>
      </c>
      <c r="D195">
        <v>4</v>
      </c>
      <c r="E195">
        <v>4.9000000000000004</v>
      </c>
      <c r="F195">
        <v>9.4</v>
      </c>
      <c r="G195">
        <v>8.6</v>
      </c>
    </row>
    <row r="196" spans="1:7" x14ac:dyDescent="0.75">
      <c r="A196" s="1">
        <v>12</v>
      </c>
      <c r="B196">
        <v>10</v>
      </c>
      <c r="C196">
        <v>0.45</v>
      </c>
      <c r="D196">
        <v>4.5</v>
      </c>
      <c r="E196">
        <v>4.5</v>
      </c>
      <c r="F196">
        <v>9.9</v>
      </c>
      <c r="G196">
        <v>8.3000000000000007</v>
      </c>
    </row>
    <row r="197" spans="1:7" x14ac:dyDescent="0.75">
      <c r="A197" s="1">
        <v>13</v>
      </c>
      <c r="B197">
        <v>10</v>
      </c>
      <c r="C197">
        <v>0.65</v>
      </c>
      <c r="D197">
        <v>5.5</v>
      </c>
      <c r="E197">
        <v>6.5</v>
      </c>
      <c r="F197">
        <v>11.4</v>
      </c>
      <c r="G197">
        <v>10.9</v>
      </c>
    </row>
    <row r="198" spans="1:7" x14ac:dyDescent="0.75">
      <c r="A198" s="1">
        <v>14</v>
      </c>
      <c r="B198">
        <v>10</v>
      </c>
      <c r="C198">
        <v>0.85</v>
      </c>
      <c r="D198">
        <v>9.3000000000000007</v>
      </c>
      <c r="E198">
        <v>8.3000000000000007</v>
      </c>
      <c r="F198">
        <v>14.3</v>
      </c>
      <c r="G198">
        <v>12.9</v>
      </c>
    </row>
    <row r="199" spans="1:7" x14ac:dyDescent="0.75">
      <c r="A199" s="1">
        <v>15</v>
      </c>
      <c r="B199">
        <v>20</v>
      </c>
      <c r="C199">
        <v>0</v>
      </c>
      <c r="D199">
        <v>3.2</v>
      </c>
      <c r="E199">
        <v>3.5</v>
      </c>
      <c r="F199">
        <v>8.8000000000000007</v>
      </c>
      <c r="G199">
        <v>7.2</v>
      </c>
    </row>
    <row r="200" spans="1:7" x14ac:dyDescent="0.75">
      <c r="A200" s="1">
        <v>16</v>
      </c>
      <c r="B200">
        <v>20</v>
      </c>
      <c r="C200">
        <v>0.2</v>
      </c>
      <c r="D200">
        <v>4.4000000000000004</v>
      </c>
      <c r="E200">
        <v>4.9000000000000004</v>
      </c>
      <c r="F200">
        <v>10.199999999999999</v>
      </c>
      <c r="G200">
        <v>8</v>
      </c>
    </row>
    <row r="201" spans="1:7" x14ac:dyDescent="0.75">
      <c r="A201" s="1">
        <v>17</v>
      </c>
      <c r="B201">
        <v>20</v>
      </c>
      <c r="C201">
        <v>0.45</v>
      </c>
      <c r="D201">
        <v>4.9000000000000004</v>
      </c>
      <c r="E201">
        <v>4.8</v>
      </c>
      <c r="F201">
        <v>13.6</v>
      </c>
      <c r="G201">
        <v>8.8000000000000007</v>
      </c>
    </row>
    <row r="202" spans="1:7" x14ac:dyDescent="0.75">
      <c r="A202" s="1">
        <v>18</v>
      </c>
      <c r="B202">
        <v>20</v>
      </c>
      <c r="C202">
        <v>0.65</v>
      </c>
      <c r="D202">
        <v>5.8</v>
      </c>
      <c r="E202">
        <v>6.6</v>
      </c>
      <c r="F202">
        <v>15.8</v>
      </c>
      <c r="G202">
        <v>13.8</v>
      </c>
    </row>
    <row r="203" spans="1:7" x14ac:dyDescent="0.75">
      <c r="A203" s="1">
        <v>19</v>
      </c>
      <c r="B203">
        <v>20</v>
      </c>
      <c r="C203">
        <v>0.85</v>
      </c>
      <c r="D203">
        <v>9.4</v>
      </c>
      <c r="E203">
        <v>9.4</v>
      </c>
      <c r="F203">
        <v>15.8</v>
      </c>
      <c r="G203">
        <v>15.4</v>
      </c>
    </row>
    <row r="204" spans="1:7" x14ac:dyDescent="0.75">
      <c r="A204" s="1">
        <v>20</v>
      </c>
      <c r="B204">
        <v>50</v>
      </c>
      <c r="C204">
        <v>0</v>
      </c>
      <c r="D204">
        <v>3.8</v>
      </c>
      <c r="E204">
        <v>3.8</v>
      </c>
      <c r="F204">
        <v>12.9</v>
      </c>
      <c r="G204">
        <v>100</v>
      </c>
    </row>
    <row r="205" spans="1:7" x14ac:dyDescent="0.75">
      <c r="A205" s="1">
        <v>21</v>
      </c>
      <c r="B205">
        <v>50</v>
      </c>
      <c r="C205">
        <v>0.2</v>
      </c>
      <c r="D205">
        <v>4.2</v>
      </c>
      <c r="E205">
        <v>4.8</v>
      </c>
      <c r="F205">
        <v>15.6</v>
      </c>
      <c r="G205">
        <v>100</v>
      </c>
    </row>
    <row r="206" spans="1:7" x14ac:dyDescent="0.75">
      <c r="A206" s="1">
        <v>22</v>
      </c>
      <c r="B206">
        <v>50</v>
      </c>
      <c r="C206">
        <v>0.45</v>
      </c>
      <c r="D206">
        <v>5</v>
      </c>
      <c r="E206">
        <v>4.8</v>
      </c>
      <c r="F206">
        <v>18.3</v>
      </c>
      <c r="G206">
        <v>100</v>
      </c>
    </row>
    <row r="207" spans="1:7" x14ac:dyDescent="0.75">
      <c r="A207" s="1">
        <v>23</v>
      </c>
      <c r="B207">
        <v>50</v>
      </c>
      <c r="C207">
        <v>0.65</v>
      </c>
      <c r="D207">
        <v>5.9</v>
      </c>
      <c r="E207">
        <v>7.8</v>
      </c>
      <c r="F207">
        <v>23.8</v>
      </c>
      <c r="G207">
        <v>100</v>
      </c>
    </row>
    <row r="208" spans="1:7" x14ac:dyDescent="0.75">
      <c r="A208" s="1">
        <v>24</v>
      </c>
      <c r="B208">
        <v>50</v>
      </c>
      <c r="C208">
        <v>0.85</v>
      </c>
      <c r="D208">
        <v>8.3000000000000007</v>
      </c>
      <c r="E208">
        <v>10.199999999999999</v>
      </c>
      <c r="F208">
        <v>26.2</v>
      </c>
      <c r="G208">
        <v>100</v>
      </c>
    </row>
    <row r="209" spans="1:7" x14ac:dyDescent="0.75">
      <c r="A209" s="1">
        <v>25</v>
      </c>
      <c r="B209">
        <v>100</v>
      </c>
      <c r="C209">
        <v>0</v>
      </c>
      <c r="D209">
        <v>4</v>
      </c>
      <c r="E209">
        <v>3.4</v>
      </c>
      <c r="F209">
        <v>17.7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4.8</v>
      </c>
      <c r="E210">
        <v>5.71</v>
      </c>
      <c r="F210">
        <v>20.100000000000001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5.6</v>
      </c>
      <c r="E211">
        <v>5.2</v>
      </c>
      <c r="F211">
        <v>21.8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5.7</v>
      </c>
      <c r="E212">
        <v>7.4</v>
      </c>
      <c r="F212">
        <v>23.2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9.3000000000000007</v>
      </c>
      <c r="E213">
        <v>9.6</v>
      </c>
      <c r="F213">
        <v>26.4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46.3</v>
      </c>
      <c r="E220">
        <v>67.5</v>
      </c>
      <c r="F220">
        <v>54.6</v>
      </c>
      <c r="G220">
        <v>36.700000000000003</v>
      </c>
    </row>
    <row r="221" spans="1:7" x14ac:dyDescent="0.75">
      <c r="A221" s="1">
        <v>1</v>
      </c>
      <c r="B221">
        <v>0</v>
      </c>
      <c r="C221">
        <v>0.2</v>
      </c>
      <c r="D221">
        <v>55.51</v>
      </c>
      <c r="E221">
        <v>67</v>
      </c>
      <c r="F221">
        <v>55.9</v>
      </c>
      <c r="G221">
        <v>42.7</v>
      </c>
    </row>
    <row r="222" spans="1:7" x14ac:dyDescent="0.75">
      <c r="A222" s="1">
        <v>2</v>
      </c>
      <c r="B222">
        <v>0</v>
      </c>
      <c r="C222">
        <v>0.45</v>
      </c>
      <c r="D222">
        <v>53.5</v>
      </c>
      <c r="E222">
        <v>67</v>
      </c>
      <c r="F222">
        <v>55</v>
      </c>
      <c r="G222">
        <v>48.5</v>
      </c>
    </row>
    <row r="223" spans="1:7" x14ac:dyDescent="0.75">
      <c r="A223" s="1">
        <v>3</v>
      </c>
      <c r="B223">
        <v>0</v>
      </c>
      <c r="C223">
        <v>0.65</v>
      </c>
      <c r="D223">
        <v>52.2</v>
      </c>
      <c r="E223">
        <v>65.2</v>
      </c>
      <c r="F223">
        <v>56.9</v>
      </c>
      <c r="G223">
        <v>48.3</v>
      </c>
    </row>
    <row r="224" spans="1:7" x14ac:dyDescent="0.75">
      <c r="A224" s="1">
        <v>4</v>
      </c>
      <c r="B224">
        <v>0</v>
      </c>
      <c r="C224">
        <v>0.85</v>
      </c>
      <c r="D224">
        <v>52.02</v>
      </c>
      <c r="E224">
        <v>58.5</v>
      </c>
      <c r="F224">
        <v>56.2</v>
      </c>
      <c r="G224">
        <v>54.6</v>
      </c>
    </row>
    <row r="225" spans="1:7" x14ac:dyDescent="0.75">
      <c r="A225" s="1">
        <v>5</v>
      </c>
      <c r="B225">
        <v>5</v>
      </c>
      <c r="C225">
        <v>0</v>
      </c>
      <c r="D225">
        <v>42.9</v>
      </c>
      <c r="E225">
        <v>44.6</v>
      </c>
      <c r="F225">
        <v>11.9</v>
      </c>
      <c r="G225">
        <v>0.4</v>
      </c>
    </row>
    <row r="226" spans="1:7" x14ac:dyDescent="0.75">
      <c r="A226" s="1">
        <v>6</v>
      </c>
      <c r="B226">
        <v>5</v>
      </c>
      <c r="C226">
        <v>0.2</v>
      </c>
      <c r="D226">
        <v>44</v>
      </c>
      <c r="E226">
        <v>42.8</v>
      </c>
      <c r="F226">
        <v>13.9</v>
      </c>
      <c r="G226">
        <v>0.2</v>
      </c>
    </row>
    <row r="227" spans="1:7" x14ac:dyDescent="0.75">
      <c r="A227" s="1">
        <v>7</v>
      </c>
      <c r="B227">
        <v>5</v>
      </c>
      <c r="C227">
        <v>0.45</v>
      </c>
      <c r="D227">
        <v>47.5</v>
      </c>
      <c r="E227">
        <v>44</v>
      </c>
      <c r="F227">
        <v>14.1</v>
      </c>
      <c r="G227">
        <v>0.4</v>
      </c>
    </row>
    <row r="228" spans="1:7" x14ac:dyDescent="0.75">
      <c r="A228" s="1">
        <v>8</v>
      </c>
      <c r="B228">
        <v>5</v>
      </c>
      <c r="C228">
        <v>0.65</v>
      </c>
      <c r="D228">
        <v>48.9</v>
      </c>
      <c r="E228">
        <v>45.8</v>
      </c>
      <c r="F228">
        <v>16.100000000000001</v>
      </c>
      <c r="G228">
        <v>0.3</v>
      </c>
    </row>
    <row r="229" spans="1:7" x14ac:dyDescent="0.75">
      <c r="A229" s="1">
        <v>9</v>
      </c>
      <c r="B229">
        <v>5</v>
      </c>
      <c r="C229">
        <v>0.85</v>
      </c>
      <c r="D229">
        <v>53.07</v>
      </c>
      <c r="E229">
        <v>43.2</v>
      </c>
      <c r="F229">
        <v>17</v>
      </c>
      <c r="G229">
        <v>0.3</v>
      </c>
    </row>
    <row r="230" spans="1:7" x14ac:dyDescent="0.75">
      <c r="A230" s="1">
        <v>10</v>
      </c>
      <c r="B230">
        <v>10</v>
      </c>
      <c r="C230">
        <v>0</v>
      </c>
      <c r="D230">
        <v>73</v>
      </c>
      <c r="E230">
        <v>29</v>
      </c>
      <c r="F230">
        <v>10.199999999999999</v>
      </c>
      <c r="G230">
        <v>0</v>
      </c>
    </row>
    <row r="231" spans="1:7" x14ac:dyDescent="0.75">
      <c r="A231" s="1">
        <v>11</v>
      </c>
      <c r="B231">
        <v>10</v>
      </c>
      <c r="C231">
        <v>0.2</v>
      </c>
      <c r="D231">
        <v>72.599999999999994</v>
      </c>
      <c r="E231">
        <v>29.6</v>
      </c>
      <c r="F231">
        <v>11.3</v>
      </c>
      <c r="G231">
        <v>0.2</v>
      </c>
    </row>
    <row r="232" spans="1:7" x14ac:dyDescent="0.75">
      <c r="A232" s="1">
        <v>12</v>
      </c>
      <c r="B232">
        <v>10</v>
      </c>
      <c r="C232">
        <v>0.45</v>
      </c>
      <c r="D232">
        <v>75.2</v>
      </c>
      <c r="E232">
        <v>28.5</v>
      </c>
      <c r="F232">
        <v>10.5</v>
      </c>
      <c r="G232">
        <v>0.1</v>
      </c>
    </row>
    <row r="233" spans="1:7" x14ac:dyDescent="0.75">
      <c r="A233" s="1">
        <v>13</v>
      </c>
      <c r="B233">
        <v>10</v>
      </c>
      <c r="C233">
        <v>0.65</v>
      </c>
      <c r="D233">
        <v>76.3</v>
      </c>
      <c r="E233">
        <v>31.1</v>
      </c>
      <c r="F233">
        <v>10.9</v>
      </c>
      <c r="G233">
        <v>0.3</v>
      </c>
    </row>
    <row r="234" spans="1:7" x14ac:dyDescent="0.75">
      <c r="A234" s="1">
        <v>14</v>
      </c>
      <c r="B234">
        <v>10</v>
      </c>
      <c r="C234">
        <v>0.85</v>
      </c>
      <c r="D234">
        <v>74.400000000000006</v>
      </c>
      <c r="E234">
        <v>33.799999999999997</v>
      </c>
      <c r="F234">
        <v>11.5</v>
      </c>
      <c r="G234">
        <v>0.3</v>
      </c>
    </row>
    <row r="235" spans="1:7" x14ac:dyDescent="0.75">
      <c r="A235" s="1">
        <v>15</v>
      </c>
      <c r="B235">
        <v>20</v>
      </c>
      <c r="C235">
        <v>0</v>
      </c>
      <c r="D235">
        <v>81.900000000000006</v>
      </c>
      <c r="E235">
        <v>22.1</v>
      </c>
      <c r="F235">
        <v>8.3000000000000007</v>
      </c>
      <c r="G235">
        <v>0.9</v>
      </c>
    </row>
    <row r="236" spans="1:7" x14ac:dyDescent="0.75">
      <c r="A236" s="1">
        <v>16</v>
      </c>
      <c r="B236">
        <v>20</v>
      </c>
      <c r="C236">
        <v>0.2</v>
      </c>
      <c r="D236">
        <v>79.83</v>
      </c>
      <c r="E236">
        <v>21.7</v>
      </c>
      <c r="F236">
        <v>6.6</v>
      </c>
      <c r="G236">
        <v>1.6</v>
      </c>
    </row>
    <row r="237" spans="1:7" x14ac:dyDescent="0.75">
      <c r="A237" s="1">
        <v>17</v>
      </c>
      <c r="B237">
        <v>20</v>
      </c>
      <c r="C237">
        <v>0.45</v>
      </c>
      <c r="D237">
        <v>82</v>
      </c>
      <c r="E237">
        <v>22.9</v>
      </c>
      <c r="F237">
        <v>9.6</v>
      </c>
      <c r="G237">
        <v>1.7</v>
      </c>
    </row>
    <row r="238" spans="1:7" x14ac:dyDescent="0.75">
      <c r="A238" s="1">
        <v>18</v>
      </c>
      <c r="B238">
        <v>20</v>
      </c>
      <c r="C238">
        <v>0.65</v>
      </c>
      <c r="D238">
        <v>83</v>
      </c>
      <c r="E238">
        <v>26.1</v>
      </c>
      <c r="F238">
        <v>8.6999999999999993</v>
      </c>
      <c r="G238">
        <v>2.7</v>
      </c>
    </row>
    <row r="239" spans="1:7" x14ac:dyDescent="0.75">
      <c r="A239" s="1">
        <v>19</v>
      </c>
      <c r="B239">
        <v>20</v>
      </c>
      <c r="C239">
        <v>0.85</v>
      </c>
      <c r="D239">
        <v>83.9</v>
      </c>
      <c r="E239">
        <v>27.8</v>
      </c>
      <c r="F239">
        <v>8.1999999999999993</v>
      </c>
      <c r="G239">
        <v>3.1</v>
      </c>
    </row>
    <row r="240" spans="1:7" x14ac:dyDescent="0.75">
      <c r="A240" s="1">
        <v>20</v>
      </c>
      <c r="B240">
        <v>50</v>
      </c>
      <c r="C240">
        <v>0</v>
      </c>
      <c r="D240">
        <v>93.2</v>
      </c>
      <c r="E240">
        <v>23.02</v>
      </c>
      <c r="F240">
        <v>100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93.7</v>
      </c>
      <c r="E241">
        <v>25.9</v>
      </c>
      <c r="F241">
        <v>100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93.9</v>
      </c>
      <c r="E242">
        <v>25.2</v>
      </c>
      <c r="F242">
        <v>100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94.3</v>
      </c>
      <c r="E243">
        <v>30.23</v>
      </c>
      <c r="F243">
        <v>100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93.8</v>
      </c>
      <c r="E244">
        <v>34.200000000000003</v>
      </c>
      <c r="F244">
        <v>100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23B9C-0C53-42A7-AD9A-1434FB0182F8}">
  <dimension ref="A1:AL249"/>
  <sheetViews>
    <sheetView zoomScale="96" workbookViewId="0">
      <selection activeCell="H1" sqref="H1:AP1048576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1">
        <v>0</v>
      </c>
      <c r="B1" t="s">
        <v>0</v>
      </c>
    </row>
    <row r="2" spans="1:38" x14ac:dyDescent="0.75">
      <c r="AI2" s="9" t="s">
        <v>39</v>
      </c>
    </row>
    <row r="3" spans="1:3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9" t="s">
        <v>40</v>
      </c>
      <c r="AJ3" s="9" t="s">
        <v>41</v>
      </c>
      <c r="AK3" s="9" t="s">
        <v>42</v>
      </c>
      <c r="AL3" s="9" t="s">
        <v>43</v>
      </c>
    </row>
    <row r="4" spans="1:38" x14ac:dyDescent="0.75">
      <c r="A4" s="1">
        <v>0</v>
      </c>
      <c r="B4">
        <v>2</v>
      </c>
      <c r="C4">
        <v>0</v>
      </c>
      <c r="D4">
        <v>0</v>
      </c>
      <c r="E4">
        <v>1.35</v>
      </c>
      <c r="F4">
        <v>2.2000000000000002</v>
      </c>
      <c r="G4">
        <v>6.5</v>
      </c>
      <c r="I4">
        <f>_xlfn.STDEV.P(D4:G4)</f>
        <v>2.4321736677301642</v>
      </c>
      <c r="J4">
        <v>2</v>
      </c>
      <c r="K4">
        <f>_xlfn.STDEV.P(D4:G8)</f>
        <v>2.2567216819980263</v>
      </c>
      <c r="L4">
        <f>_xlfn.STDEV.P(D4:G4,D9:G9,D14:G14,D19:G19,D24:G24,D29:G29)</f>
        <v>3.6364703344115914</v>
      </c>
      <c r="M4">
        <v>0</v>
      </c>
      <c r="N4">
        <f>AVERAGE(D4:G4)</f>
        <v>2.5125000000000002</v>
      </c>
      <c r="P4" s="6">
        <f>_xlfn.STDEV.P(D4:D8)</f>
        <v>0</v>
      </c>
      <c r="Q4">
        <f>_xlfn.STDEV.P(D4,D9,D14,D19,D24,D29)</f>
        <v>2.959254786071805</v>
      </c>
      <c r="R4" s="6">
        <f>_xlfn.STDEV.P(E4:E8)</f>
        <v>0.57967577144469307</v>
      </c>
      <c r="S4">
        <f>_xlfn.STDEV.P(E4,E9,E14,E19,E24,E29)</f>
        <v>2.5156488007845756</v>
      </c>
      <c r="T4" s="6">
        <f>_xlfn.STDEV.P(F4:F8)</f>
        <v>0.57220276126561942</v>
      </c>
      <c r="U4">
        <f>_xlfn.STDEV.P(F4,F9,F14,F19,F24,F29)</f>
        <v>3.8362655452058201</v>
      </c>
      <c r="V4" s="6">
        <f>_xlfn.STDEV.P(G4:G8)</f>
        <v>0.71105555338524995</v>
      </c>
      <c r="W4">
        <f>_xlfn.STDEV.P(G4,G9,G14,G19,G24,G29)</f>
        <v>1.687309660047283</v>
      </c>
      <c r="AA4" t="s">
        <v>33</v>
      </c>
      <c r="AB4">
        <f>AVERAGE(P25,P61,P97,P169,P205)</f>
        <v>1.1518400000000004</v>
      </c>
      <c r="AC4">
        <f>AVERAGE(R25,R61,R97,R169,R205)</f>
        <v>0.28760000000000013</v>
      </c>
      <c r="AD4">
        <f>AVERAGE(T25,T61,T97,T169,T205)</f>
        <v>-3.5771428571427567E-3</v>
      </c>
      <c r="AE4">
        <f>AVERAGE(V25,V61,V97,V169,V205)</f>
        <v>1.3563199999999997</v>
      </c>
      <c r="AF4">
        <f>AVERAGE(AB4:AE4)</f>
        <v>0.69804571428571438</v>
      </c>
      <c r="AG4">
        <f>_xlfn.STDEV.P(AB4:AE4)</f>
        <v>0.57008653005934284</v>
      </c>
      <c r="AH4" t="s">
        <v>44</v>
      </c>
      <c r="AI4">
        <f>AVERAGE(K26,K62,K98,K134,K170,K206,K242)</f>
        <v>0.51435952380952388</v>
      </c>
      <c r="AJ4">
        <f>AVERAGE(K12,K48,K84,K120,K156,K192,K228)</f>
        <v>-0.54712634738719701</v>
      </c>
      <c r="AK4">
        <f>AVERAGE(K26,K62,K98,K170,K206)</f>
        <v>0.55003904761904765</v>
      </c>
      <c r="AL4">
        <f>AVERAGE(K12,K48,K84,K156,K192)</f>
        <v>-0.74177874399332466</v>
      </c>
    </row>
    <row r="5" spans="1:38" x14ac:dyDescent="0.75">
      <c r="A5" s="1">
        <v>1</v>
      </c>
      <c r="B5">
        <v>2</v>
      </c>
      <c r="C5">
        <v>0.2</v>
      </c>
      <c r="D5">
        <v>0</v>
      </c>
      <c r="E5">
        <v>1.6</v>
      </c>
      <c r="F5">
        <v>2.66</v>
      </c>
      <c r="G5">
        <v>5</v>
      </c>
      <c r="I5">
        <f t="shared" ref="I5:I33" si="0">_xlfn.STDEV.P(D5:G5)</f>
        <v>1.8165007569500211</v>
      </c>
      <c r="J5">
        <v>5</v>
      </c>
      <c r="K5">
        <f>_xlfn.STDEV.P(D9:G13)</f>
        <v>3.9529106681026853</v>
      </c>
      <c r="L5">
        <f>_xlfn.STDEV.P(D5:G5,D10:G10,D15:G15,D20:G20,D25:G25,D30:G30)</f>
        <v>3.7954256092769838</v>
      </c>
      <c r="M5">
        <v>0.2</v>
      </c>
      <c r="N5">
        <f t="shared" ref="N5:N13" si="1">AVERAGE(D5:G5)</f>
        <v>2.3149999999999999</v>
      </c>
      <c r="P5" s="6">
        <f>_xlfn.STDEV.P(D9:D13)</f>
        <v>0</v>
      </c>
      <c r="Q5">
        <f t="shared" ref="Q5:Q8" si="2">_xlfn.STDEV.P(D5,D10,D15,D20,D25,D30)</f>
        <v>3.8435678592798239</v>
      </c>
      <c r="R5" s="6">
        <f>_xlfn.STDEV.P(E9:E13)</f>
        <v>0.56555813140648936</v>
      </c>
      <c r="S5">
        <f t="shared" ref="S5:S8" si="3">_xlfn.STDEV.P(E5,E10,E15,E20,E25,E30)</f>
        <v>1.8099969306296866</v>
      </c>
      <c r="T5" s="6">
        <f>_xlfn.STDEV.P(F9:F13)</f>
        <v>1.9181074005383578</v>
      </c>
      <c r="U5">
        <f t="shared" ref="U5:U8" si="4">_xlfn.STDEV.P(F5,F10,F15,F20,F25,F30)</f>
        <v>3.9955200607124426</v>
      </c>
      <c r="V5" s="6">
        <f>_xlfn.STDEV.P(G9:G13)</f>
        <v>0.58172158288995945</v>
      </c>
      <c r="W5">
        <f t="shared" ref="W5:W8" si="5">_xlfn.STDEV.P(G5,G10,G15,G20,G25,G30)</f>
        <v>1.317404856357967</v>
      </c>
      <c r="AA5" t="s">
        <v>34</v>
      </c>
      <c r="AB5">
        <f>AVERAGE(Q25,Q61,Q97,Q169,Q205)</f>
        <v>0.92066666666666674</v>
      </c>
      <c r="AC5">
        <f>AVERAGE(S25,S61,S97,S169,S205)</f>
        <v>3.1199999999999894E-2</v>
      </c>
      <c r="AD5">
        <f>AVERAGE(U25,U61,U97,U169,U205)</f>
        <v>-0.38723333333333321</v>
      </c>
      <c r="AE5">
        <f>AVERAGE(W25,W61,W97,W169,W205)</f>
        <v>0.31146666666666656</v>
      </c>
      <c r="AH5" t="s">
        <v>29</v>
      </c>
      <c r="AI5">
        <f>_xlfn.STDEV.P(K26,K62,K98,K134,K170,K206,K242)</f>
        <v>0.41706408780688914</v>
      </c>
      <c r="AJ5">
        <f>_xlfn.STDEV.P(K12,K48,K84,K120,K156,K192,K228)</f>
        <v>0.4709218120810803</v>
      </c>
      <c r="AK5">
        <f>_xlfn.STDEV.P(K26,K62,K98,K170,K206)</f>
        <v>0.25459414372140143</v>
      </c>
      <c r="AL5">
        <f>_xlfn.STDEV.P(K12,K48,K84,K156,K192)</f>
        <v>0.41642884087737153</v>
      </c>
    </row>
    <row r="6" spans="1:38" x14ac:dyDescent="0.75">
      <c r="A6" s="1">
        <v>2</v>
      </c>
      <c r="B6">
        <v>2</v>
      </c>
      <c r="C6">
        <v>0.45</v>
      </c>
      <c r="D6">
        <v>0</v>
      </c>
      <c r="E6">
        <v>0</v>
      </c>
      <c r="F6">
        <v>3.86</v>
      </c>
      <c r="G6">
        <v>5.9</v>
      </c>
      <c r="I6">
        <f t="shared" si="0"/>
        <v>2.5443663258265308</v>
      </c>
      <c r="J6">
        <v>10</v>
      </c>
      <c r="K6">
        <f>_xlfn.STDEV.P(D14:G18)</f>
        <v>4.4567576499064891</v>
      </c>
      <c r="L6">
        <f t="shared" ref="L6:L8" si="6">_xlfn.STDEV.P(D6:G6,D11:G11,D16:G16,D21:G21,D26:G26,D31:G31)</f>
        <v>4.1742373721302526</v>
      </c>
      <c r="M6">
        <v>0.45</v>
      </c>
      <c r="N6">
        <f t="shared" si="1"/>
        <v>2.44</v>
      </c>
      <c r="P6" s="6">
        <f>_xlfn.STDEV.P(D14:D18)</f>
        <v>0</v>
      </c>
      <c r="Q6">
        <f t="shared" si="2"/>
        <v>4.7084053091843696</v>
      </c>
      <c r="R6" s="6">
        <f>_xlfn.STDEV.P(E14:E18)</f>
        <v>0.6584345069936749</v>
      </c>
      <c r="S6">
        <f t="shared" si="3"/>
        <v>2.565703282402962</v>
      </c>
      <c r="T6" s="6">
        <f>_xlfn.STDEV.P(F14:F18)</f>
        <v>2.0548615525139495</v>
      </c>
      <c r="U6">
        <f t="shared" si="4"/>
        <v>4.1014296288001812</v>
      </c>
      <c r="V6" s="6">
        <f>_xlfn.STDEV.P(G14:G18)</f>
        <v>0.98873656754466077</v>
      </c>
      <c r="W6">
        <f t="shared" si="5"/>
        <v>1.5125585388120784</v>
      </c>
      <c r="AI6" s="9" t="s">
        <v>45</v>
      </c>
    </row>
    <row r="7" spans="1:38" x14ac:dyDescent="0.75">
      <c r="A7" s="1">
        <v>3</v>
      </c>
      <c r="B7">
        <v>2</v>
      </c>
      <c r="C7">
        <v>0.65</v>
      </c>
      <c r="D7">
        <v>0</v>
      </c>
      <c r="E7">
        <v>0.51</v>
      </c>
      <c r="F7">
        <v>2.5299999999999998</v>
      </c>
      <c r="G7">
        <v>4.7</v>
      </c>
      <c r="I7">
        <f t="shared" si="0"/>
        <v>1.8556737320983991</v>
      </c>
      <c r="J7">
        <v>20</v>
      </c>
      <c r="K7">
        <f>_xlfn.STDEV.P(D19:G23)</f>
        <v>2.3013798035091866</v>
      </c>
      <c r="L7">
        <f t="shared" si="6"/>
        <v>3.709406960687919</v>
      </c>
      <c r="M7">
        <v>0.65</v>
      </c>
      <c r="N7">
        <f t="shared" si="1"/>
        <v>1.9350000000000001</v>
      </c>
      <c r="P7" s="6">
        <f>_xlfn.STDEV.P(D19:D23)</f>
        <v>2.1240188323082276</v>
      </c>
      <c r="Q7">
        <f t="shared" si="2"/>
        <v>3.1942656954820361</v>
      </c>
      <c r="R7" s="6">
        <f>_xlfn.STDEV.P(E19:E23)</f>
        <v>0.16426807358704879</v>
      </c>
      <c r="S7">
        <f t="shared" si="3"/>
        <v>2.0692947000259667</v>
      </c>
      <c r="T7" s="6">
        <f>_xlfn.STDEV.P(F19:F23)</f>
        <v>1.0293415371003074</v>
      </c>
      <c r="U7">
        <f t="shared" si="4"/>
        <v>4.1363779109532812</v>
      </c>
      <c r="V7" s="6">
        <f>_xlfn.STDEV.P(G19:G23)</f>
        <v>0.48000000000000015</v>
      </c>
      <c r="W7">
        <f t="shared" si="5"/>
        <v>1.6620644792947492</v>
      </c>
      <c r="AA7" t="s">
        <v>46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9" t="s">
        <v>40</v>
      </c>
      <c r="AJ7" s="9" t="s">
        <v>41</v>
      </c>
      <c r="AK7" s="9" t="s">
        <v>42</v>
      </c>
      <c r="AL7" s="9" t="s">
        <v>43</v>
      </c>
    </row>
    <row r="8" spans="1:38" x14ac:dyDescent="0.75">
      <c r="A8" s="1">
        <v>4</v>
      </c>
      <c r="B8">
        <v>2</v>
      </c>
      <c r="C8">
        <v>0.85</v>
      </c>
      <c r="D8">
        <v>0</v>
      </c>
      <c r="E8">
        <v>0.67</v>
      </c>
      <c r="F8">
        <v>3.09</v>
      </c>
      <c r="G8">
        <v>6.3</v>
      </c>
      <c r="I8">
        <f t="shared" si="0"/>
        <v>2.4691142136401871</v>
      </c>
      <c r="J8">
        <v>50</v>
      </c>
      <c r="K8">
        <f>_xlfn.STDEV.P(D25:G28)</f>
        <v>3.9208529046624587</v>
      </c>
      <c r="L8">
        <f t="shared" si="6"/>
        <v>3.6967989155784808</v>
      </c>
      <c r="M8">
        <v>0.85</v>
      </c>
      <c r="N8">
        <f t="shared" si="1"/>
        <v>2.5149999999999997</v>
      </c>
      <c r="P8" s="6">
        <f>_xlfn.STDEV.P(D24:D28)</f>
        <v>1.7997333135773237</v>
      </c>
      <c r="Q8">
        <f t="shared" si="2"/>
        <v>3.1261357935956657</v>
      </c>
      <c r="R8" s="6">
        <f>_xlfn.STDEV.P(E24:E28)</f>
        <v>0.8744278129153964</v>
      </c>
      <c r="S8">
        <f t="shared" si="3"/>
        <v>2.1877436372258576</v>
      </c>
      <c r="T8" s="6">
        <f>_xlfn.STDEV.P(F24:F28)</f>
        <v>1.3490678263156384</v>
      </c>
      <c r="U8">
        <f t="shared" si="4"/>
        <v>4.2265063061062085</v>
      </c>
      <c r="V8" s="6">
        <f>_xlfn.STDEV.P(G24:G28)</f>
        <v>0.60991802727907629</v>
      </c>
      <c r="W8">
        <f t="shared" si="5"/>
        <v>1.2683377135272556</v>
      </c>
      <c r="AH8" t="s">
        <v>44</v>
      </c>
      <c r="AI8">
        <f>AVERAGE(L26,L62,L98,L134,L170,L206,L242)</f>
        <v>0.20955880230880225</v>
      </c>
      <c r="AJ8">
        <f>AVERAGE(L12,L48,L84,L120,L156,L192,L228)</f>
        <v>0.57658197103741082</v>
      </c>
      <c r="AK8">
        <f>AVERAGE(L26,L62,L98,L170,L206)</f>
        <v>0.2251045454545455</v>
      </c>
      <c r="AL8">
        <f>AVERAGE(L12,L48,L84,L156,L192)</f>
        <v>0.70674582968669786</v>
      </c>
    </row>
    <row r="9" spans="1:38" x14ac:dyDescent="0.75">
      <c r="A9" s="1">
        <v>5</v>
      </c>
      <c r="B9">
        <v>5</v>
      </c>
      <c r="C9">
        <v>0</v>
      </c>
      <c r="D9">
        <v>0</v>
      </c>
      <c r="E9">
        <v>6.64</v>
      </c>
      <c r="F9">
        <v>11.6</v>
      </c>
      <c r="G9">
        <v>7.3</v>
      </c>
      <c r="I9">
        <f t="shared" si="0"/>
        <v>4.1492981334196752</v>
      </c>
      <c r="J9">
        <v>100</v>
      </c>
      <c r="K9">
        <f>_xlfn.STDEV.P(D29:G33)</f>
        <v>1.1646115232127741</v>
      </c>
      <c r="L9">
        <f>AVERAGE((L8-L7), (L7-L6), (L6-L5), (L5-L4))</f>
        <v>1.508214529172236E-2</v>
      </c>
      <c r="N9">
        <f t="shared" si="1"/>
        <v>6.3849999999999998</v>
      </c>
      <c r="P9" s="6">
        <f>_xlfn.STDEV.P(D29:D33)</f>
        <v>1.3217503546434146</v>
      </c>
      <c r="R9" s="6">
        <f>_xlfn.STDEV.P(E29:E33)</f>
        <v>1.2596094632861388</v>
      </c>
      <c r="T9" s="6">
        <f>_xlfn.STDEV.P(F29:F33)</f>
        <v>0.73204917867586083</v>
      </c>
      <c r="V9" s="6">
        <f>_xlfn.STDEV.P(G29:G33)</f>
        <v>0.54366901695792813</v>
      </c>
      <c r="AH9" t="s">
        <v>29</v>
      </c>
      <c r="AI9">
        <f>_xlfn.STDEV.P(L26,L62,L98,L134,L170,L206,L242)</f>
        <v>0.30202117692148595</v>
      </c>
      <c r="AJ9">
        <f>_xlfn.STDEV.P(L12,L48,L84,L120,L156,L192,L228)</f>
        <v>0.89377175983698431</v>
      </c>
      <c r="AK9">
        <f>_xlfn.STDEV.P(L26,L62,L98,L170,L206)</f>
        <v>0.35377611019294453</v>
      </c>
      <c r="AL9">
        <f>_xlfn.STDEV.P(L12,L48,L84,L156,L192)</f>
        <v>1.0273275156308068</v>
      </c>
    </row>
    <row r="10" spans="1:38" x14ac:dyDescent="0.75">
      <c r="A10" s="1">
        <v>6</v>
      </c>
      <c r="B10">
        <v>5</v>
      </c>
      <c r="C10">
        <v>0.2</v>
      </c>
      <c r="D10">
        <v>0</v>
      </c>
      <c r="E10">
        <v>6.11</v>
      </c>
      <c r="F10">
        <v>12.74</v>
      </c>
      <c r="G10">
        <v>7</v>
      </c>
      <c r="I10">
        <f t="shared" si="0"/>
        <v>4.5161951629662767</v>
      </c>
      <c r="K10">
        <f>AVERAGE(K4:K9)</f>
        <v>3.0088723718986032</v>
      </c>
      <c r="N10">
        <f t="shared" si="1"/>
        <v>6.4625000000000004</v>
      </c>
      <c r="P10" s="6">
        <f>AVERAGE(P4:P9)</f>
        <v>0.87425041675482762</v>
      </c>
      <c r="Q10">
        <f>AVERAGE(Q4:Q8)</f>
        <v>3.5663258887227398</v>
      </c>
      <c r="R10" s="6">
        <f>AVERAGE(R4:R9)</f>
        <v>0.68366229327224015</v>
      </c>
      <c r="S10">
        <f>AVERAGE(S4:S8)</f>
        <v>2.2296774702138098</v>
      </c>
      <c r="T10" s="6">
        <f>AVERAGE(T4:T9)</f>
        <v>1.275938376068289</v>
      </c>
      <c r="U10">
        <f>AVERAGE(U4:U8)</f>
        <v>4.0592198903555872</v>
      </c>
      <c r="V10" s="6">
        <f>AVERAGE(V4:V9)</f>
        <v>0.65251679134281249</v>
      </c>
      <c r="W10">
        <f>AVERAGE(W4:W8)</f>
        <v>1.4895350496078668</v>
      </c>
    </row>
    <row r="11" spans="1:38" x14ac:dyDescent="0.75">
      <c r="A11" s="1">
        <v>7</v>
      </c>
      <c r="B11">
        <v>5</v>
      </c>
      <c r="C11">
        <v>0.45</v>
      </c>
      <c r="D11">
        <v>0</v>
      </c>
      <c r="E11">
        <v>7.59</v>
      </c>
      <c r="F11">
        <v>11.1</v>
      </c>
      <c r="G11">
        <v>8.6</v>
      </c>
      <c r="I11">
        <f t="shared" si="0"/>
        <v>4.1410166324225264</v>
      </c>
      <c r="N11">
        <f t="shared" si="1"/>
        <v>6.8224999999999998</v>
      </c>
      <c r="P11" s="6">
        <f>_xlfn.STDEV.P(P4:P9)</f>
        <v>0.90476859406370425</v>
      </c>
      <c r="Q11">
        <f>_xlfn.STDEV.P(Q4:Q8)</f>
        <v>0.64528132528323878</v>
      </c>
      <c r="R11" s="6">
        <f>_xlfn.STDEV.P(R4:R9)</f>
        <v>0.33248438874290293</v>
      </c>
      <c r="S11">
        <f>_xlfn.STDEV.P(S4:S8)</f>
        <v>0.28224308069237058</v>
      </c>
      <c r="T11" s="6">
        <f>_xlfn.STDEV.P(T4:T9)</f>
        <v>0.55921366859448107</v>
      </c>
      <c r="U11">
        <f>_xlfn.STDEV.P(U4:U8)</f>
        <v>0.13378047344402103</v>
      </c>
      <c r="V11" s="6">
        <f>_xlfn.STDEV.P(V4:V9)</f>
        <v>0.16578450977804735</v>
      </c>
      <c r="W11">
        <f>_xlfn.STDEV.P(W4:W8)</f>
        <v>0.17202810620075196</v>
      </c>
    </row>
    <row r="12" spans="1:38" x14ac:dyDescent="0.75">
      <c r="A12" s="1">
        <v>8</v>
      </c>
      <c r="B12">
        <v>5</v>
      </c>
      <c r="C12">
        <v>0.65</v>
      </c>
      <c r="D12">
        <v>0</v>
      </c>
      <c r="E12">
        <v>6.61</v>
      </c>
      <c r="F12">
        <v>9.1</v>
      </c>
      <c r="G12">
        <v>7.7</v>
      </c>
      <c r="I12">
        <f t="shared" si="0"/>
        <v>3.4923156715852595</v>
      </c>
      <c r="K12" cm="1">
        <f t="array" ref="K12">INDEX(LINEST(K4:K9),1)</f>
        <v>-0.22034576944697834</v>
      </c>
      <c r="L12" cm="1">
        <f t="array" ref="L12">INDEX(LINEST(L4:L8),1)</f>
        <v>3.46385137447141E-3</v>
      </c>
      <c r="N12">
        <f t="shared" si="1"/>
        <v>5.8525</v>
      </c>
      <c r="P12" s="6"/>
      <c r="R12" s="6"/>
      <c r="T12" s="6"/>
      <c r="V12" s="6"/>
    </row>
    <row r="13" spans="1:38" x14ac:dyDescent="0.75">
      <c r="A13" s="1">
        <v>9</v>
      </c>
      <c r="B13">
        <v>5</v>
      </c>
      <c r="C13">
        <v>0.85</v>
      </c>
      <c r="D13">
        <v>0</v>
      </c>
      <c r="E13">
        <v>7.49</v>
      </c>
      <c r="F13">
        <v>7.35</v>
      </c>
      <c r="G13">
        <v>7.1</v>
      </c>
      <c r="I13">
        <f t="shared" si="0"/>
        <v>3.1698462107805807</v>
      </c>
      <c r="N13">
        <f t="shared" si="1"/>
        <v>5.4849999999999994</v>
      </c>
      <c r="P13" s="6"/>
      <c r="R13" s="6"/>
      <c r="T13" s="6"/>
      <c r="V13" s="6"/>
      <c r="AA13" s="1" t="s">
        <v>1</v>
      </c>
      <c r="AB13" s="1" t="s">
        <v>2</v>
      </c>
      <c r="AC13" s="1" t="s">
        <v>21</v>
      </c>
      <c r="AD13" s="1" t="s">
        <v>22</v>
      </c>
      <c r="AE13" s="1" t="s">
        <v>23</v>
      </c>
      <c r="AF13" s="1" t="s">
        <v>24</v>
      </c>
    </row>
    <row r="14" spans="1:38" x14ac:dyDescent="0.75">
      <c r="A14" s="1">
        <v>10</v>
      </c>
      <c r="B14">
        <v>10</v>
      </c>
      <c r="C14">
        <v>0</v>
      </c>
      <c r="D14">
        <v>0</v>
      </c>
      <c r="E14">
        <v>5.56</v>
      </c>
      <c r="F14">
        <v>11.74</v>
      </c>
      <c r="G14">
        <v>4.4000000000000004</v>
      </c>
      <c r="I14">
        <f t="shared" si="0"/>
        <v>4.1946006961330662</v>
      </c>
      <c r="N14">
        <f t="shared" ref="N14:N18" si="8">AVERAGEIF(D14:G14, "&lt;&gt;0", D14:G14)</f>
        <v>7.2333333333333343</v>
      </c>
      <c r="P14" s="6"/>
      <c r="R14" s="6"/>
      <c r="T14" s="6"/>
      <c r="V14" s="6"/>
      <c r="Z14" s="1">
        <v>0</v>
      </c>
      <c r="AA14">
        <v>2</v>
      </c>
      <c r="AB14">
        <v>0</v>
      </c>
      <c r="AC14">
        <f>AVERAGE(D4,D40,D76,D112,D148,D184,D220)</f>
        <v>6.0942857142857134</v>
      </c>
      <c r="AD14">
        <f t="shared" ref="AD14:AF29" si="9">AVERAGE(E4,E40,E76,E112,E148,E184,E220)</f>
        <v>7.2442857142857147</v>
      </c>
      <c r="AE14">
        <f t="shared" si="9"/>
        <v>6.2228571428571424</v>
      </c>
      <c r="AF14">
        <f t="shared" si="9"/>
        <v>3.6942857142857144</v>
      </c>
    </row>
    <row r="15" spans="1:38" x14ac:dyDescent="0.75">
      <c r="A15" s="1">
        <v>11</v>
      </c>
      <c r="B15">
        <v>10</v>
      </c>
      <c r="C15">
        <v>0.2</v>
      </c>
      <c r="D15">
        <v>0</v>
      </c>
      <c r="E15">
        <v>4.8099999999999996</v>
      </c>
      <c r="F15">
        <v>13.15</v>
      </c>
      <c r="G15">
        <v>5.3</v>
      </c>
      <c r="I15">
        <f t="shared" si="0"/>
        <v>4.7141197481608375</v>
      </c>
      <c r="J15" s="2"/>
      <c r="K15" t="s">
        <v>26</v>
      </c>
      <c r="L15" t="s">
        <v>27</v>
      </c>
      <c r="N15">
        <f t="shared" si="8"/>
        <v>7.7533333333333339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1">
        <v>1</v>
      </c>
      <c r="AA15">
        <v>2</v>
      </c>
      <c r="AB15">
        <v>0.2</v>
      </c>
      <c r="AC15">
        <f t="shared" ref="AC15:AF30" si="10">AVERAGE(D5,D41,D77,D113,D149,D185,D221)</f>
        <v>3.6457142857142855</v>
      </c>
      <c r="AD15">
        <f t="shared" si="9"/>
        <v>7.8728571428571419</v>
      </c>
      <c r="AE15">
        <f t="shared" si="9"/>
        <v>6.2585714285714289</v>
      </c>
      <c r="AF15">
        <f t="shared" si="9"/>
        <v>2.3357142857142859</v>
      </c>
    </row>
    <row r="16" spans="1:38" x14ac:dyDescent="0.75">
      <c r="A16" s="1">
        <v>12</v>
      </c>
      <c r="B16">
        <v>10</v>
      </c>
      <c r="C16">
        <v>0.45</v>
      </c>
      <c r="D16">
        <v>0</v>
      </c>
      <c r="E16">
        <v>4.6900000000000004</v>
      </c>
      <c r="F16">
        <v>15.38</v>
      </c>
      <c r="G16">
        <v>6.3</v>
      </c>
      <c r="I16">
        <f t="shared" si="0"/>
        <v>5.5764297494005959</v>
      </c>
      <c r="J16">
        <v>2</v>
      </c>
      <c r="K16">
        <f>AVERAGE(D4:G8)</f>
        <v>2.3435000000000001</v>
      </c>
      <c r="L16">
        <f>AVERAGE(D4:G4,D9:G9,D14:G14,D19:G19,D24:G24,D29:G29)</f>
        <v>6.2045833333333329</v>
      </c>
      <c r="M16">
        <v>0</v>
      </c>
      <c r="N16">
        <f t="shared" si="8"/>
        <v>8.7900000000000009</v>
      </c>
      <c r="P16" s="6">
        <f>AVERAGE(D4:D8)</f>
        <v>0</v>
      </c>
      <c r="Q16">
        <f>AVERAGE(D4,D9,D14,D19,D24,D29)</f>
        <v>2.9133333333333336</v>
      </c>
      <c r="R16" s="6">
        <f>AVERAGE(E4:E8)</f>
        <v>0.82599999999999996</v>
      </c>
      <c r="S16">
        <f>AVERAGE(E4,E9,E14,E19,E24,E29)</f>
        <v>6.0433333333333339</v>
      </c>
      <c r="T16" s="6">
        <f>AVERAGE(F4:F8)</f>
        <v>2.8679999999999999</v>
      </c>
      <c r="U16">
        <f>AVERAGE(F4,F9,F14,F19,F24,F29)</f>
        <v>9.24</v>
      </c>
      <c r="V16" s="6">
        <f>AVERAGE(G4:G8)</f>
        <v>5.68</v>
      </c>
      <c r="W16">
        <f>AVERAGE(G4,G9,G14,G19,G24,G29)</f>
        <v>6.621666666666667</v>
      </c>
      <c r="Z16" s="1">
        <v>2</v>
      </c>
      <c r="AA16">
        <v>2</v>
      </c>
      <c r="AB16">
        <v>0.45</v>
      </c>
      <c r="AC16">
        <f t="shared" si="10"/>
        <v>8.1300000000000008</v>
      </c>
      <c r="AD16">
        <f t="shared" si="9"/>
        <v>7.008571428571428</v>
      </c>
      <c r="AE16">
        <f t="shared" si="9"/>
        <v>9.8585714285714268</v>
      </c>
      <c r="AF16">
        <f t="shared" si="9"/>
        <v>3.8028571428571429</v>
      </c>
    </row>
    <row r="17" spans="1:32" x14ac:dyDescent="0.75">
      <c r="A17" s="1">
        <v>13</v>
      </c>
      <c r="B17">
        <v>10</v>
      </c>
      <c r="C17">
        <v>0.65</v>
      </c>
      <c r="D17">
        <v>0</v>
      </c>
      <c r="E17">
        <v>4.7699999999999996</v>
      </c>
      <c r="F17">
        <v>9.7899999999999991</v>
      </c>
      <c r="G17">
        <v>6.3</v>
      </c>
      <c r="I17">
        <f t="shared" si="0"/>
        <v>3.5178864393268858</v>
      </c>
      <c r="J17">
        <v>5</v>
      </c>
      <c r="K17">
        <f>AVERAGE(D9:G13)</f>
        <v>6.2014999999999985</v>
      </c>
      <c r="L17">
        <f t="shared" ref="L17:L20" si="11">AVERAGE(D5:G5,D10:G10,D15:G15,D20:G20,D25:G25,D30:G30)</f>
        <v>6.3533333333333326</v>
      </c>
      <c r="M17">
        <v>0.2</v>
      </c>
      <c r="N17">
        <f t="shared" si="8"/>
        <v>6.9533333333333331</v>
      </c>
      <c r="P17" s="6">
        <f>AVERAGE(D9:D13)</f>
        <v>0</v>
      </c>
      <c r="Q17">
        <f t="shared" ref="Q17:Q20" si="12">AVERAGE(D5,D10,D15,D20,D25,D30)</f>
        <v>3.6316666666666664</v>
      </c>
      <c r="R17" s="6">
        <f>AVERAGE(E9:E13)</f>
        <v>6.8879999999999999</v>
      </c>
      <c r="S17">
        <f t="shared" ref="S17:S20" si="13">AVERAGE(E5,E10,E15,E20,E25,E30)</f>
        <v>5.2333333333333334</v>
      </c>
      <c r="T17" s="6">
        <f>AVERAGE(F9:F13)</f>
        <v>10.378</v>
      </c>
      <c r="U17">
        <f t="shared" ref="U17:U20" si="14">AVERAGE(F5,F10,F15,F20,F25,F30)</f>
        <v>9.9816666666666674</v>
      </c>
      <c r="V17" s="6">
        <f>AVERAGE(G9:G13)</f>
        <v>7.5399999999999991</v>
      </c>
      <c r="W17">
        <f t="shared" ref="W17:W20" si="15">AVERAGE(G5,G10,G15,G20,G25,G30)</f>
        <v>6.5666666666666664</v>
      </c>
      <c r="Z17" s="1">
        <v>3</v>
      </c>
      <c r="AA17">
        <v>2</v>
      </c>
      <c r="AB17">
        <v>0.65</v>
      </c>
      <c r="AC17">
        <f t="shared" si="10"/>
        <v>4.5642857142857149</v>
      </c>
      <c r="AD17">
        <f t="shared" si="9"/>
        <v>7.2</v>
      </c>
      <c r="AE17">
        <f t="shared" si="9"/>
        <v>3.5957142857142856</v>
      </c>
      <c r="AF17">
        <f t="shared" si="9"/>
        <v>2.6471428571428572</v>
      </c>
    </row>
    <row r="18" spans="1:32" x14ac:dyDescent="0.75">
      <c r="A18" s="1">
        <v>14</v>
      </c>
      <c r="B18">
        <v>10</v>
      </c>
      <c r="C18">
        <v>0.85</v>
      </c>
      <c r="D18">
        <v>0</v>
      </c>
      <c r="E18">
        <v>3.51</v>
      </c>
      <c r="F18">
        <v>10.15</v>
      </c>
      <c r="G18">
        <v>7.3</v>
      </c>
      <c r="I18">
        <f t="shared" si="0"/>
        <v>3.834129627438279</v>
      </c>
      <c r="J18">
        <v>10</v>
      </c>
      <c r="K18">
        <f>AVERAGE(D14:G18)</f>
        <v>5.6574999999999998</v>
      </c>
      <c r="L18">
        <f t="shared" si="11"/>
        <v>6.769166666666667</v>
      </c>
      <c r="M18">
        <v>0.45</v>
      </c>
      <c r="N18">
        <f t="shared" si="8"/>
        <v>6.9866666666666672</v>
      </c>
      <c r="P18" s="6">
        <f>AVERAGE(D14:D18)</f>
        <v>0</v>
      </c>
      <c r="Q18">
        <f t="shared" si="12"/>
        <v>4.4416666666666673</v>
      </c>
      <c r="R18" s="6">
        <f>AVERAGE(E14:E18)</f>
        <v>4.6679999999999993</v>
      </c>
      <c r="S18">
        <f t="shared" si="13"/>
        <v>4.99</v>
      </c>
      <c r="T18" s="6">
        <f>AVERAGE(F14:F18)</f>
        <v>12.042</v>
      </c>
      <c r="U18">
        <f t="shared" si="14"/>
        <v>10.375</v>
      </c>
      <c r="V18" s="6">
        <f>AVERAGE(G14:G18)</f>
        <v>5.92</v>
      </c>
      <c r="W18">
        <f t="shared" si="15"/>
        <v>7.27</v>
      </c>
      <c r="Z18" s="1">
        <v>4</v>
      </c>
      <c r="AA18">
        <v>2</v>
      </c>
      <c r="AB18">
        <v>0.85</v>
      </c>
      <c r="AC18">
        <f t="shared" si="10"/>
        <v>3.9885714285714289</v>
      </c>
      <c r="AD18">
        <f t="shared" si="9"/>
        <v>7.4485714285714284</v>
      </c>
      <c r="AE18">
        <f t="shared" si="9"/>
        <v>3.9814285714285709</v>
      </c>
      <c r="AF18">
        <f t="shared" si="9"/>
        <v>3.1900000000000004</v>
      </c>
    </row>
    <row r="19" spans="1:32" x14ac:dyDescent="0.75">
      <c r="A19" s="1">
        <v>15</v>
      </c>
      <c r="B19">
        <v>20</v>
      </c>
      <c r="C19">
        <v>0</v>
      </c>
      <c r="D19">
        <v>6.67</v>
      </c>
      <c r="E19">
        <v>5.65</v>
      </c>
      <c r="F19">
        <v>9.16</v>
      </c>
      <c r="G19">
        <v>4.5</v>
      </c>
      <c r="I19">
        <f t="shared" si="0"/>
        <v>1.719513012454398</v>
      </c>
      <c r="J19">
        <v>20</v>
      </c>
      <c r="K19">
        <f>AVERAGE(D19:G23)</f>
        <v>7.0410000000000013</v>
      </c>
      <c r="L19">
        <f t="shared" si="11"/>
        <v>6.0600000000000014</v>
      </c>
      <c r="M19">
        <v>0.65</v>
      </c>
      <c r="N19">
        <f>AVERAGEIF(D19:G19, "&lt;&gt;0", D19:G19)</f>
        <v>6.4950000000000001</v>
      </c>
      <c r="P19" s="6">
        <f>AVERAGE(D19:D23)</f>
        <v>7.3220000000000001</v>
      </c>
      <c r="Q19">
        <f t="shared" si="12"/>
        <v>3.1199999999999997</v>
      </c>
      <c r="R19" s="6">
        <f>AVERAGE(E19:E23)</f>
        <v>5.3659999999999997</v>
      </c>
      <c r="S19">
        <f t="shared" si="13"/>
        <v>4.9283333333333337</v>
      </c>
      <c r="T19" s="6">
        <f>AVERAGE(F19:F23)</f>
        <v>10.135999999999999</v>
      </c>
      <c r="U19">
        <f t="shared" si="14"/>
        <v>9.2066666666666652</v>
      </c>
      <c r="V19" s="6">
        <f>AVERAGE(G19:G23)</f>
        <v>5.34</v>
      </c>
      <c r="W19">
        <f t="shared" si="15"/>
        <v>6.9850000000000003</v>
      </c>
      <c r="Z19" s="1">
        <v>5</v>
      </c>
      <c r="AA19">
        <v>5</v>
      </c>
      <c r="AB19">
        <v>0</v>
      </c>
      <c r="AC19">
        <f t="shared" si="10"/>
        <v>4.5314285714285711</v>
      </c>
      <c r="AD19">
        <f t="shared" si="9"/>
        <v>10.942857142857141</v>
      </c>
      <c r="AE19">
        <f t="shared" si="9"/>
        <v>11.191428571428572</v>
      </c>
      <c r="AF19">
        <f t="shared" si="9"/>
        <v>12.200000000000001</v>
      </c>
    </row>
    <row r="20" spans="1:32" x14ac:dyDescent="0.75">
      <c r="A20" s="1">
        <v>16</v>
      </c>
      <c r="B20">
        <v>20</v>
      </c>
      <c r="C20">
        <v>0.2</v>
      </c>
      <c r="D20">
        <v>5.56</v>
      </c>
      <c r="E20">
        <v>5.37</v>
      </c>
      <c r="F20">
        <v>10.37</v>
      </c>
      <c r="G20">
        <v>5.7</v>
      </c>
      <c r="I20">
        <f t="shared" si="0"/>
        <v>2.0932868890813832</v>
      </c>
      <c r="J20">
        <v>50</v>
      </c>
      <c r="K20">
        <f>AVERAGE(D24:G28)</f>
        <v>9.125</v>
      </c>
      <c r="L20">
        <f t="shared" si="11"/>
        <v>6.0283333333333324</v>
      </c>
      <c r="M20">
        <v>0.85</v>
      </c>
      <c r="N20">
        <f t="shared" ref="N20:N33" si="16">AVERAGEIF(D20:G20, "&lt;&gt;0", D20:G20)</f>
        <v>6.7499999999999991</v>
      </c>
      <c r="P20" s="6">
        <f>AVERAGE(D24:D28)</f>
        <v>6.5399999999999991</v>
      </c>
      <c r="Q20">
        <f t="shared" si="12"/>
        <v>3.0749999999999997</v>
      </c>
      <c r="R20" s="6">
        <f>AVERAGE(E24:E28)</f>
        <v>5.9260000000000002</v>
      </c>
      <c r="S20">
        <f t="shared" si="13"/>
        <v>4.7733333333333325</v>
      </c>
      <c r="T20" s="6">
        <f>AVERAGE(F24:F28)</f>
        <v>15.034000000000001</v>
      </c>
      <c r="U20">
        <f t="shared" si="14"/>
        <v>8.9933333333333341</v>
      </c>
      <c r="V20" s="6">
        <f>AVERAGE(G24:G28)</f>
        <v>9</v>
      </c>
      <c r="W20">
        <f t="shared" si="15"/>
        <v>7.2716666666666674</v>
      </c>
      <c r="Z20" s="1">
        <v>6</v>
      </c>
      <c r="AA20">
        <v>5</v>
      </c>
      <c r="AB20">
        <v>0.2</v>
      </c>
      <c r="AC20">
        <f t="shared" si="10"/>
        <v>8.5542857142857134</v>
      </c>
      <c r="AD20">
        <f t="shared" si="9"/>
        <v>11.071428571428571</v>
      </c>
      <c r="AE20">
        <f t="shared" si="9"/>
        <v>11.768571428571429</v>
      </c>
      <c r="AF20">
        <f t="shared" si="9"/>
        <v>12.802857142857144</v>
      </c>
    </row>
    <row r="21" spans="1:32" x14ac:dyDescent="0.75">
      <c r="A21" s="1">
        <v>17</v>
      </c>
      <c r="B21">
        <v>20</v>
      </c>
      <c r="C21">
        <v>0.45</v>
      </c>
      <c r="D21">
        <v>11.48</v>
      </c>
      <c r="E21">
        <v>5.31</v>
      </c>
      <c r="F21">
        <v>11.76</v>
      </c>
      <c r="G21">
        <v>5.3</v>
      </c>
      <c r="I21">
        <f t="shared" si="0"/>
        <v>3.1590534579205864</v>
      </c>
      <c r="J21">
        <v>100</v>
      </c>
      <c r="K21">
        <f>AVERAGE(D29:G33)</f>
        <v>7.330000000000001</v>
      </c>
      <c r="L21">
        <f>AVERAGE((L20-L19), (L19-L18), (L18-L17), (L17-L16))</f>
        <v>-4.4062500000000115E-2</v>
      </c>
      <c r="N21">
        <f t="shared" si="16"/>
        <v>8.4624999999999986</v>
      </c>
      <c r="P21" s="6">
        <f>AVERAGE(D29:D33)</f>
        <v>6.7560000000000002</v>
      </c>
      <c r="R21" s="6">
        <f>AVERAGE(E29:E33)</f>
        <v>7.4880000000000013</v>
      </c>
      <c r="T21" s="6">
        <f>AVERAGE(F29:F33)</f>
        <v>6.8980000000000006</v>
      </c>
      <c r="V21" s="6">
        <f>AVERAGE(G29:G33)</f>
        <v>8.1780000000000008</v>
      </c>
      <c r="Z21" s="1">
        <v>7</v>
      </c>
      <c r="AA21">
        <v>5</v>
      </c>
      <c r="AB21">
        <v>0.45</v>
      </c>
      <c r="AC21">
        <f t="shared" si="10"/>
        <v>6.2700000000000005</v>
      </c>
      <c r="AD21">
        <f t="shared" si="9"/>
        <v>11.705714285714288</v>
      </c>
      <c r="AE21">
        <f t="shared" si="9"/>
        <v>11.512857142857143</v>
      </c>
      <c r="AF21">
        <f t="shared" si="9"/>
        <v>14.731428571428575</v>
      </c>
    </row>
    <row r="22" spans="1:32" x14ac:dyDescent="0.75">
      <c r="A22" s="1">
        <v>18</v>
      </c>
      <c r="B22">
        <v>20</v>
      </c>
      <c r="C22">
        <v>0.65</v>
      </c>
      <c r="D22">
        <v>6.78</v>
      </c>
      <c r="E22">
        <v>5.36</v>
      </c>
      <c r="F22">
        <v>8.9</v>
      </c>
      <c r="G22">
        <v>5.9</v>
      </c>
      <c r="I22">
        <f t="shared" si="0"/>
        <v>1.3488050266810292</v>
      </c>
      <c r="K22">
        <f>AVERAGE(K16:K21)</f>
        <v>6.2830833333333329</v>
      </c>
      <c r="N22">
        <f t="shared" si="16"/>
        <v>6.7349999999999994</v>
      </c>
      <c r="P22" s="6">
        <f>AVERAGE(P16:P21)</f>
        <v>3.4363333333333332</v>
      </c>
      <c r="Q22">
        <f>AVERAGE(Q16:Q20)</f>
        <v>3.4363333333333337</v>
      </c>
      <c r="R22" s="6">
        <f>AVERAGE(R16:R21)</f>
        <v>5.1936666666666662</v>
      </c>
      <c r="S22">
        <f>AVERAGE(S16:S20)</f>
        <v>5.1936666666666671</v>
      </c>
      <c r="T22" s="6">
        <f>AVERAGE(T16:T21)</f>
        <v>9.559333333333333</v>
      </c>
      <c r="U22">
        <f>AVERAGE(U16:U20)</f>
        <v>9.559333333333333</v>
      </c>
      <c r="V22" s="6">
        <f>AVERAGE(V16:V21)</f>
        <v>6.9430000000000005</v>
      </c>
      <c r="W22">
        <f>AVERAGE(W16:W20)</f>
        <v>6.9429999999999996</v>
      </c>
      <c r="Z22" s="1">
        <v>8</v>
      </c>
      <c r="AA22">
        <v>5</v>
      </c>
      <c r="AB22">
        <v>0.65</v>
      </c>
      <c r="AC22">
        <f t="shared" si="10"/>
        <v>7.0028571428571427</v>
      </c>
      <c r="AD22">
        <f t="shared" si="9"/>
        <v>11.29142857142857</v>
      </c>
      <c r="AE22">
        <f t="shared" si="9"/>
        <v>10.694285714285714</v>
      </c>
      <c r="AF22">
        <f t="shared" si="9"/>
        <v>13.857142857142856</v>
      </c>
    </row>
    <row r="23" spans="1:32" x14ac:dyDescent="0.75">
      <c r="A23" s="1">
        <v>19</v>
      </c>
      <c r="B23">
        <v>20</v>
      </c>
      <c r="C23">
        <v>0.85</v>
      </c>
      <c r="D23">
        <v>6.12</v>
      </c>
      <c r="E23">
        <v>5.14</v>
      </c>
      <c r="F23">
        <v>10.49</v>
      </c>
      <c r="G23">
        <v>5.3</v>
      </c>
      <c r="I23">
        <f t="shared" si="0"/>
        <v>2.1839456838483886</v>
      </c>
      <c r="N23">
        <f t="shared" si="16"/>
        <v>6.7625000000000002</v>
      </c>
      <c r="P23" s="6">
        <f>_xlfn.STDEV.P(P16:P21)</f>
        <v>3.4442342964567456</v>
      </c>
      <c r="Q23">
        <f>_xlfn.STDEV.P(Q16:Q20)</f>
        <v>0.55731638730218058</v>
      </c>
      <c r="R23" s="6">
        <f>_xlfn.STDEV.P(R16:R21)</f>
        <v>2.1623127793072769</v>
      </c>
      <c r="S23">
        <f>_xlfn.STDEV.P(S16:S20)</f>
        <v>0.44990418733078941</v>
      </c>
      <c r="T23" s="6">
        <f>_xlfn.STDEV.P(T16:T21)</f>
        <v>3.8512985977315357</v>
      </c>
      <c r="U23">
        <f>_xlfn.STDEV.P(U16:U20)</f>
        <v>0.52732932994687709</v>
      </c>
      <c r="V23" s="6">
        <f>_xlfn.STDEV.P(V16:V21)</f>
        <v>1.3738140339944103</v>
      </c>
      <c r="W23">
        <f>_xlfn.STDEV.P(W16:W20)</f>
        <v>0.3038409671741672</v>
      </c>
      <c r="Z23" s="1">
        <v>9</v>
      </c>
      <c r="AA23">
        <v>5</v>
      </c>
      <c r="AB23">
        <v>0.85</v>
      </c>
      <c r="AC23">
        <f t="shared" si="10"/>
        <v>6.8757142857142854</v>
      </c>
      <c r="AD23">
        <f t="shared" si="9"/>
        <v>12.978571428571428</v>
      </c>
      <c r="AE23">
        <f t="shared" si="9"/>
        <v>9.9699999999999989</v>
      </c>
      <c r="AF23">
        <f t="shared" si="9"/>
        <v>13.658571428571426</v>
      </c>
    </row>
    <row r="24" spans="1:32" x14ac:dyDescent="0.75">
      <c r="A24" s="1">
        <v>20</v>
      </c>
      <c r="B24">
        <v>50</v>
      </c>
      <c r="C24">
        <v>0</v>
      </c>
      <c r="D24">
        <v>4.88</v>
      </c>
      <c r="E24">
        <v>7.34</v>
      </c>
      <c r="F24">
        <v>13.86</v>
      </c>
      <c r="G24">
        <v>8.5</v>
      </c>
      <c r="I24">
        <f t="shared" si="0"/>
        <v>3.2823581462113469</v>
      </c>
      <c r="N24">
        <f t="shared" si="16"/>
        <v>8.6449999999999996</v>
      </c>
      <c r="P24" s="6"/>
      <c r="R24" s="6"/>
      <c r="T24" s="6"/>
      <c r="V24" s="6"/>
      <c r="Z24" s="1">
        <v>10</v>
      </c>
      <c r="AA24">
        <v>10</v>
      </c>
      <c r="AB24">
        <v>0</v>
      </c>
      <c r="AC24">
        <f t="shared" si="10"/>
        <v>4.9957142857142856</v>
      </c>
      <c r="AD24">
        <f t="shared" si="9"/>
        <v>10.282857142857143</v>
      </c>
      <c r="AE24">
        <f t="shared" si="9"/>
        <v>10.815714285714288</v>
      </c>
      <c r="AF24">
        <f t="shared" si="9"/>
        <v>7.7142857142857153</v>
      </c>
    </row>
    <row r="25" spans="1:32" x14ac:dyDescent="0.75">
      <c r="A25" s="1">
        <v>21</v>
      </c>
      <c r="B25">
        <v>50</v>
      </c>
      <c r="C25">
        <v>0.2</v>
      </c>
      <c r="D25">
        <v>9.7200000000000006</v>
      </c>
      <c r="E25">
        <v>6.1</v>
      </c>
      <c r="F25">
        <v>13.94</v>
      </c>
      <c r="G25">
        <v>8.4</v>
      </c>
      <c r="I25">
        <f t="shared" si="0"/>
        <v>2.8515609760269922</v>
      </c>
      <c r="N25">
        <f t="shared" si="16"/>
        <v>9.5399999999999991</v>
      </c>
      <c r="P25" s="6" cm="1">
        <f t="array" ref="P25">INDEX(LINEST(P16:P21), 1)</f>
        <v>1.7349142857142856</v>
      </c>
      <c r="Q25" s="6" cm="1">
        <f t="array" ref="Q25">INDEX(LINEST(Q16:Q20), 1)</f>
        <v>-1.8833333333333393E-2</v>
      </c>
      <c r="R25" s="6" cm="1">
        <f t="array" ref="R25">INDEX(LINEST(R16:R21), 1)</f>
        <v>0.88920000000000043</v>
      </c>
      <c r="S25" s="6" cm="1">
        <f t="array" ref="S25">INDEX(LINEST(S16:S20), 1)</f>
        <v>-0.2845000000000002</v>
      </c>
      <c r="T25" s="6" cm="1">
        <f t="array" ref="T25">INDEX(LINEST(T16:T21), 1)</f>
        <v>0.92034285714285713</v>
      </c>
      <c r="U25" s="6" cm="1">
        <f t="array" ref="U25">INDEX(LINEST(U16:U20), 1)</f>
        <v>-0.12683333333333344</v>
      </c>
      <c r="V25" s="6" cm="1">
        <f t="array" ref="V25">INDEX(LINEST(V16:V20), 1)</f>
        <v>0.44400000000000001</v>
      </c>
      <c r="W25" s="6" cm="1">
        <f t="array" ref="W25">INDEX(LINEST(W16:W20), 1)</f>
        <v>0.17183333333333342</v>
      </c>
      <c r="Z25" s="1">
        <v>11</v>
      </c>
      <c r="AA25">
        <v>10</v>
      </c>
      <c r="AB25">
        <v>0.2</v>
      </c>
      <c r="AC25">
        <f t="shared" si="10"/>
        <v>5.68</v>
      </c>
      <c r="AD25">
        <f t="shared" si="9"/>
        <v>9.7485714285714273</v>
      </c>
      <c r="AE25">
        <f t="shared" si="9"/>
        <v>11.661428571428571</v>
      </c>
      <c r="AF25">
        <f t="shared" si="9"/>
        <v>8.5871428571428581</v>
      </c>
    </row>
    <row r="26" spans="1:32" x14ac:dyDescent="0.75">
      <c r="A26" s="1">
        <v>22</v>
      </c>
      <c r="B26">
        <v>50</v>
      </c>
      <c r="C26">
        <v>0.45</v>
      </c>
      <c r="D26">
        <v>6.08</v>
      </c>
      <c r="E26">
        <v>4.62</v>
      </c>
      <c r="F26">
        <v>14</v>
      </c>
      <c r="G26">
        <v>9.4</v>
      </c>
      <c r="I26">
        <f t="shared" si="0"/>
        <v>3.6044521081573531</v>
      </c>
      <c r="K26" cm="1">
        <f t="array" ref="K26">INDEX(LINEST(K16:K21),1)</f>
        <v>1.0024714285714287</v>
      </c>
      <c r="L26" cm="1">
        <f t="array" ref="L26">INDEX(LINEST(L16:L20),1)</f>
        <v>-6.4583333333333201E-2</v>
      </c>
      <c r="N26">
        <f t="shared" si="16"/>
        <v>8.5250000000000004</v>
      </c>
      <c r="Z26" s="1">
        <v>12</v>
      </c>
      <c r="AA26">
        <v>10</v>
      </c>
      <c r="AB26">
        <v>0.45</v>
      </c>
      <c r="AC26">
        <f t="shared" si="10"/>
        <v>9.9642857142857135</v>
      </c>
      <c r="AD26">
        <f t="shared" si="9"/>
        <v>10.345714285714285</v>
      </c>
      <c r="AE26">
        <f t="shared" si="9"/>
        <v>11.334285714285713</v>
      </c>
      <c r="AF26">
        <f t="shared" si="9"/>
        <v>9.5300000000000011</v>
      </c>
    </row>
    <row r="27" spans="1:32" x14ac:dyDescent="0.75">
      <c r="A27" s="1">
        <v>23</v>
      </c>
      <c r="B27">
        <v>50</v>
      </c>
      <c r="C27">
        <v>0.65</v>
      </c>
      <c r="D27">
        <v>4.88</v>
      </c>
      <c r="E27">
        <v>5.94</v>
      </c>
      <c r="F27">
        <v>16.73</v>
      </c>
      <c r="G27">
        <v>10</v>
      </c>
      <c r="I27">
        <f t="shared" si="0"/>
        <v>4.6500073924672432</v>
      </c>
      <c r="N27">
        <f t="shared" si="16"/>
        <v>9.3874999999999993</v>
      </c>
      <c r="Z27" s="1">
        <v>13</v>
      </c>
      <c r="AA27">
        <v>10</v>
      </c>
      <c r="AB27">
        <v>0.65</v>
      </c>
      <c r="AC27">
        <f t="shared" si="10"/>
        <v>9.1671428571428581</v>
      </c>
      <c r="AD27">
        <f t="shared" si="9"/>
        <v>10.201428571428574</v>
      </c>
      <c r="AE27">
        <f t="shared" si="9"/>
        <v>10.288571428571428</v>
      </c>
      <c r="AF27">
        <f t="shared" si="9"/>
        <v>9.7757142857142849</v>
      </c>
    </row>
    <row r="28" spans="1:32" x14ac:dyDescent="0.75">
      <c r="A28" s="1">
        <v>24</v>
      </c>
      <c r="B28">
        <v>50</v>
      </c>
      <c r="C28">
        <v>0.85</v>
      </c>
      <c r="D28">
        <v>7.14</v>
      </c>
      <c r="E28">
        <v>5.63</v>
      </c>
      <c r="F28">
        <v>16.64</v>
      </c>
      <c r="G28">
        <v>8.6999999999999993</v>
      </c>
      <c r="I28">
        <f t="shared" si="0"/>
        <v>4.2474426129142699</v>
      </c>
      <c r="N28">
        <f t="shared" si="16"/>
        <v>9.5274999999999999</v>
      </c>
      <c r="Z28" s="1">
        <v>14</v>
      </c>
      <c r="AA28">
        <v>10</v>
      </c>
      <c r="AB28">
        <v>0.85</v>
      </c>
      <c r="AC28">
        <f t="shared" si="10"/>
        <v>21.617142857142856</v>
      </c>
      <c r="AD28">
        <f t="shared" si="9"/>
        <v>10.478571428571428</v>
      </c>
      <c r="AE28">
        <f t="shared" si="9"/>
        <v>10.135714285714286</v>
      </c>
      <c r="AF28">
        <f t="shared" si="9"/>
        <v>10.887142857142859</v>
      </c>
    </row>
    <row r="29" spans="1:32" x14ac:dyDescent="0.75">
      <c r="A29" s="1">
        <v>25</v>
      </c>
      <c r="B29">
        <v>100</v>
      </c>
      <c r="C29">
        <v>0</v>
      </c>
      <c r="D29">
        <v>5.93</v>
      </c>
      <c r="E29">
        <v>9.7200000000000006</v>
      </c>
      <c r="F29">
        <v>6.88</v>
      </c>
      <c r="G29">
        <v>8.5299999999999994</v>
      </c>
      <c r="I29">
        <f t="shared" si="0"/>
        <v>1.4626773396754285</v>
      </c>
      <c r="N29">
        <f t="shared" si="16"/>
        <v>7.7650000000000006</v>
      </c>
      <c r="Z29" s="1">
        <v>15</v>
      </c>
      <c r="AA29">
        <v>20</v>
      </c>
      <c r="AB29">
        <v>0</v>
      </c>
      <c r="AC29">
        <f t="shared" si="10"/>
        <v>9.2114285714285717</v>
      </c>
      <c r="AD29">
        <f t="shared" si="9"/>
        <v>10.468571428571428</v>
      </c>
      <c r="AE29">
        <f t="shared" si="9"/>
        <v>9.9557142857142846</v>
      </c>
      <c r="AF29">
        <f t="shared" si="9"/>
        <v>10.571428571428571</v>
      </c>
    </row>
    <row r="30" spans="1:32" x14ac:dyDescent="0.75">
      <c r="A30" s="1">
        <v>26</v>
      </c>
      <c r="B30">
        <v>100</v>
      </c>
      <c r="C30">
        <v>0.2</v>
      </c>
      <c r="D30">
        <v>6.51</v>
      </c>
      <c r="E30">
        <v>7.41</v>
      </c>
      <c r="F30">
        <v>7.03</v>
      </c>
      <c r="G30">
        <v>8</v>
      </c>
      <c r="I30">
        <f t="shared" si="0"/>
        <v>0.54393818582629416</v>
      </c>
      <c r="N30">
        <f t="shared" si="16"/>
        <v>7.2374999999999998</v>
      </c>
      <c r="Z30" s="1">
        <v>16</v>
      </c>
      <c r="AA30">
        <v>20</v>
      </c>
      <c r="AB30">
        <v>0.2</v>
      </c>
      <c r="AC30">
        <f t="shared" si="10"/>
        <v>8.26</v>
      </c>
      <c r="AD30">
        <f t="shared" si="10"/>
        <v>9.6871428571428577</v>
      </c>
      <c r="AE30">
        <f t="shared" si="10"/>
        <v>10.655714285714286</v>
      </c>
      <c r="AF30">
        <f t="shared" si="10"/>
        <v>11.685714285714287</v>
      </c>
    </row>
    <row r="31" spans="1:32" x14ac:dyDescent="0.75">
      <c r="A31" s="1">
        <v>27</v>
      </c>
      <c r="B31">
        <v>100</v>
      </c>
      <c r="C31">
        <v>0.45</v>
      </c>
      <c r="D31">
        <v>9.09</v>
      </c>
      <c r="E31">
        <v>7.73</v>
      </c>
      <c r="F31">
        <v>6.15</v>
      </c>
      <c r="G31">
        <v>8.1199999999999992</v>
      </c>
      <c r="I31">
        <f t="shared" si="0"/>
        <v>1.0595842344995565</v>
      </c>
      <c r="N31">
        <f t="shared" si="16"/>
        <v>7.7724999999999991</v>
      </c>
      <c r="Z31" s="1">
        <v>17</v>
      </c>
      <c r="AA31">
        <v>20</v>
      </c>
      <c r="AB31">
        <v>0.45</v>
      </c>
      <c r="AC31">
        <f t="shared" ref="AC31:AF43" si="17">AVERAGE(D21,D57,D93,D129,D165,D201,D237)</f>
        <v>12.835714285714287</v>
      </c>
      <c r="AD31">
        <f t="shared" si="17"/>
        <v>10.13142857142857</v>
      </c>
      <c r="AE31">
        <f t="shared" si="17"/>
        <v>11.785714285714286</v>
      </c>
      <c r="AF31">
        <f t="shared" si="17"/>
        <v>11.544285714285715</v>
      </c>
    </row>
    <row r="32" spans="1:32" x14ac:dyDescent="0.75">
      <c r="A32" s="1">
        <v>28</v>
      </c>
      <c r="B32">
        <v>100</v>
      </c>
      <c r="C32">
        <v>0.65</v>
      </c>
      <c r="D32">
        <v>7.06</v>
      </c>
      <c r="E32">
        <v>6.38</v>
      </c>
      <c r="F32">
        <v>8.19</v>
      </c>
      <c r="G32">
        <v>7.31</v>
      </c>
      <c r="I32">
        <f t="shared" si="0"/>
        <v>0.64793904034253091</v>
      </c>
      <c r="N32">
        <f t="shared" si="16"/>
        <v>7.2349999999999994</v>
      </c>
      <c r="Z32" s="1">
        <v>18</v>
      </c>
      <c r="AA32">
        <v>20</v>
      </c>
      <c r="AB32">
        <v>0.65</v>
      </c>
      <c r="AC32">
        <f t="shared" si="17"/>
        <v>9.5228571428571431</v>
      </c>
      <c r="AD32">
        <f t="shared" si="17"/>
        <v>10.104285714285712</v>
      </c>
      <c r="AE32">
        <f t="shared" si="17"/>
        <v>10.898571428571428</v>
      </c>
      <c r="AF32">
        <f t="shared" si="17"/>
        <v>8.8285714285714292</v>
      </c>
    </row>
    <row r="33" spans="1:32" x14ac:dyDescent="0.75">
      <c r="A33" s="1">
        <v>29</v>
      </c>
      <c r="B33">
        <v>100</v>
      </c>
      <c r="C33">
        <v>0.85</v>
      </c>
      <c r="D33">
        <v>5.19</v>
      </c>
      <c r="E33">
        <v>6.2</v>
      </c>
      <c r="F33">
        <v>6.24</v>
      </c>
      <c r="G33">
        <v>8.93</v>
      </c>
      <c r="I33">
        <f t="shared" si="0"/>
        <v>1.3874617111834109</v>
      </c>
      <c r="N33">
        <f t="shared" si="16"/>
        <v>6.6400000000000006</v>
      </c>
      <c r="Z33" s="1">
        <v>19</v>
      </c>
      <c r="AA33">
        <v>20</v>
      </c>
      <c r="AB33">
        <v>0.85</v>
      </c>
      <c r="AC33">
        <f t="shared" si="17"/>
        <v>11.247142857142856</v>
      </c>
      <c r="AD33">
        <f t="shared" si="17"/>
        <v>10.895714285714286</v>
      </c>
      <c r="AE33">
        <f t="shared" si="17"/>
        <v>12.197142857142859</v>
      </c>
      <c r="AF33">
        <f t="shared" si="17"/>
        <v>9.7285714285714278</v>
      </c>
    </row>
    <row r="34" spans="1:32" x14ac:dyDescent="0.75">
      <c r="Z34" s="1">
        <v>20</v>
      </c>
      <c r="AA34">
        <v>50</v>
      </c>
      <c r="AB34">
        <v>0</v>
      </c>
      <c r="AC34">
        <f t="shared" si="17"/>
        <v>8.7028571428571446</v>
      </c>
      <c r="AD34">
        <f t="shared" si="17"/>
        <v>10.868571428571428</v>
      </c>
      <c r="AE34">
        <f t="shared" si="17"/>
        <v>8.161428571428571</v>
      </c>
      <c r="AF34">
        <f t="shared" si="17"/>
        <v>5.1857142857142859</v>
      </c>
    </row>
    <row r="35" spans="1:32" x14ac:dyDescent="0.75">
      <c r="Z35" s="1">
        <v>21</v>
      </c>
      <c r="AA35">
        <v>50</v>
      </c>
      <c r="AB35">
        <v>0.2</v>
      </c>
      <c r="AC35">
        <f t="shared" si="17"/>
        <v>9.8971428571428568</v>
      </c>
      <c r="AD35">
        <f t="shared" si="17"/>
        <v>9.73</v>
      </c>
      <c r="AE35">
        <f t="shared" si="17"/>
        <v>8.3757142857142863</v>
      </c>
      <c r="AF35">
        <f t="shared" si="17"/>
        <v>5.4</v>
      </c>
    </row>
    <row r="36" spans="1:32" x14ac:dyDescent="0.75">
      <c r="Z36" s="1">
        <v>22</v>
      </c>
      <c r="AA36">
        <v>50</v>
      </c>
      <c r="AB36">
        <v>0.45</v>
      </c>
      <c r="AC36">
        <f t="shared" si="17"/>
        <v>9.78857142857143</v>
      </c>
      <c r="AD36">
        <f t="shared" si="17"/>
        <v>9.5171428571428578</v>
      </c>
      <c r="AE36">
        <f t="shared" si="17"/>
        <v>7.9242857142857153</v>
      </c>
      <c r="AF36">
        <f t="shared" si="17"/>
        <v>5.757142857142858</v>
      </c>
    </row>
    <row r="37" spans="1:32" x14ac:dyDescent="0.7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17"/>
        <v>11.105714285714287</v>
      </c>
      <c r="AD37">
        <f t="shared" si="17"/>
        <v>9.0642857142857149</v>
      </c>
      <c r="AE37">
        <f t="shared" si="17"/>
        <v>7.8028571428571425</v>
      </c>
      <c r="AF37">
        <f t="shared" si="17"/>
        <v>5.8428571428571425</v>
      </c>
    </row>
    <row r="38" spans="1:32" x14ac:dyDescent="0.75">
      <c r="Z38" s="1">
        <v>24</v>
      </c>
      <c r="AA38">
        <v>50</v>
      </c>
      <c r="AB38">
        <v>0.85</v>
      </c>
      <c r="AC38">
        <f t="shared" si="17"/>
        <v>10.831428571428573</v>
      </c>
      <c r="AD38">
        <f t="shared" si="17"/>
        <v>10.040000000000001</v>
      </c>
      <c r="AE38">
        <f t="shared" si="17"/>
        <v>7.1971428571428584</v>
      </c>
      <c r="AF38">
        <f t="shared" si="17"/>
        <v>5.6714285714285708</v>
      </c>
    </row>
    <row r="39" spans="1:32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1">
        <v>25</v>
      </c>
      <c r="AA39">
        <v>100</v>
      </c>
      <c r="AB39">
        <v>0</v>
      </c>
      <c r="AC39">
        <f t="shared" si="17"/>
        <v>9.0957142857142852</v>
      </c>
      <c r="AD39">
        <f t="shared" si="17"/>
        <v>10.177142857142858</v>
      </c>
      <c r="AE39">
        <f t="shared" si="17"/>
        <v>7.0314285714285711</v>
      </c>
      <c r="AF39">
        <f t="shared" si="17"/>
        <v>5.9285714285714288</v>
      </c>
    </row>
    <row r="40" spans="1:32" x14ac:dyDescent="0.75">
      <c r="A40" s="1">
        <v>0</v>
      </c>
      <c r="B40">
        <v>0</v>
      </c>
      <c r="C40">
        <v>0</v>
      </c>
      <c r="D40">
        <v>0</v>
      </c>
      <c r="E40">
        <v>13.16</v>
      </c>
      <c r="F40">
        <v>0</v>
      </c>
      <c r="G40">
        <v>0</v>
      </c>
      <c r="I40">
        <f>_xlfn.STDEV.P(D40:G40)</f>
        <v>5.6984471569016062</v>
      </c>
      <c r="J40">
        <v>2</v>
      </c>
      <c r="K40">
        <f>_xlfn.STDEV.P(D40:G44)</f>
        <v>10.669685222629578</v>
      </c>
      <c r="L40">
        <f>_xlfn.STDEV.P(D40:G40,D45:G45,D50:G50,D55:G55,D60:G60,D65:G65)</f>
        <v>4.430740783310271</v>
      </c>
      <c r="M40">
        <v>0</v>
      </c>
      <c r="N40">
        <f>AVERAGE(D40:G40)</f>
        <v>3.29</v>
      </c>
      <c r="P40" s="6">
        <f>_xlfn.STDEV.P(D40:D44)</f>
        <v>10</v>
      </c>
      <c r="Q40">
        <f>_xlfn.STDEV.P(D40,D45,D50,D55,D60,D65)</f>
        <v>5.1451975990561678</v>
      </c>
      <c r="R40" s="6">
        <f>_xlfn.STDEV.P(E40:E44)</f>
        <v>1.4727470930203745</v>
      </c>
      <c r="S40">
        <f>_xlfn.STDEV.P(E40,E45,E50,E55,E60,E65)</f>
        <v>0.65540487910569867</v>
      </c>
      <c r="T40" s="6">
        <f>_xlfn.STDEV.P(F40:F44)</f>
        <v>16</v>
      </c>
      <c r="U40">
        <f>_xlfn.STDEV.P(F40,F45,F50,F55,F60,F65)</f>
        <v>3.8574188981176971</v>
      </c>
      <c r="V40" s="6">
        <f>_xlfn.STDEV.P(G40:G44)</f>
        <v>0</v>
      </c>
      <c r="W40">
        <f>_xlfn.STDEV.P(G40,G45,G50,G55,G60,G65)</f>
        <v>4.4172641105351849</v>
      </c>
      <c r="Z40" s="1">
        <v>26</v>
      </c>
      <c r="AA40">
        <v>100</v>
      </c>
      <c r="AB40">
        <v>0.2</v>
      </c>
      <c r="AC40">
        <f t="shared" si="17"/>
        <v>7.7171428571428562</v>
      </c>
      <c r="AD40">
        <f t="shared" si="17"/>
        <v>9.3742857142857154</v>
      </c>
      <c r="AE40">
        <f t="shared" si="17"/>
        <v>6.4342857142857151</v>
      </c>
      <c r="AF40">
        <f t="shared" si="17"/>
        <v>5.6185714285714283</v>
      </c>
    </row>
    <row r="41" spans="1:32" x14ac:dyDescent="0.75">
      <c r="A41" s="1">
        <v>1</v>
      </c>
      <c r="B41">
        <v>0</v>
      </c>
      <c r="C41">
        <v>0.2</v>
      </c>
      <c r="D41">
        <v>0</v>
      </c>
      <c r="E41">
        <v>12.77</v>
      </c>
      <c r="F41">
        <v>20</v>
      </c>
      <c r="G41">
        <v>0</v>
      </c>
      <c r="I41">
        <f t="shared" ref="I41:I69" si="18">_xlfn.STDEV.P(D41:G41)</f>
        <v>8.5820259117530053</v>
      </c>
      <c r="J41">
        <v>5</v>
      </c>
      <c r="K41">
        <f>_xlfn.STDEV.P(D45:G49)</f>
        <v>5.5604805547722185</v>
      </c>
      <c r="L41">
        <f>_xlfn.STDEV.P(D41:G41,D46:G46,D51:G51,D56:G56,D61:G61,D66:G66)</f>
        <v>4.7076657343811759</v>
      </c>
      <c r="M41">
        <v>0.2</v>
      </c>
      <c r="N41">
        <f t="shared" ref="N41:N69" si="19">AVERAGE(D41:G41)</f>
        <v>8.192499999999999</v>
      </c>
      <c r="P41" s="6">
        <f>_xlfn.STDEV.P(D45:D49)</f>
        <v>1.4891527792674604</v>
      </c>
      <c r="Q41">
        <f t="shared" ref="Q41:Q44" si="20">_xlfn.STDEV.P(D41,D46,D51,D56,D61,D66)</f>
        <v>5.0993215779705006</v>
      </c>
      <c r="R41" s="6">
        <f>_xlfn.STDEV.P(E45:E49)</f>
        <v>0.64000000000000024</v>
      </c>
      <c r="S41">
        <f t="shared" ref="S41:S44" si="21">_xlfn.STDEV.P(E41,E46,E51,E56,E61,E66)</f>
        <v>1.5132057582056344</v>
      </c>
      <c r="T41" s="6">
        <f>_xlfn.STDEV.P(F45:F49)</f>
        <v>1.1881313058749032</v>
      </c>
      <c r="U41">
        <f t="shared" ref="U41:U44" si="22">_xlfn.STDEV.P(F41,F46,F51,F56,F61,F66)</f>
        <v>4.2803426654104797</v>
      </c>
      <c r="V41" s="6">
        <f>_xlfn.STDEV.P(G45:G49)</f>
        <v>2.1784398086704275</v>
      </c>
      <c r="W41">
        <f t="shared" ref="W41:W44" si="23">_xlfn.STDEV.P(G41,G46,G51,G56,G61,G66)</f>
        <v>5.1418760087043029</v>
      </c>
      <c r="Z41" s="1">
        <v>27</v>
      </c>
      <c r="AA41">
        <v>100</v>
      </c>
      <c r="AB41">
        <v>0.45</v>
      </c>
      <c r="AC41">
        <f t="shared" si="17"/>
        <v>9.7328571428571422</v>
      </c>
      <c r="AD41">
        <f t="shared" si="17"/>
        <v>9.5457142857142863</v>
      </c>
      <c r="AE41">
        <f t="shared" si="17"/>
        <v>6.4971428571428564</v>
      </c>
      <c r="AF41">
        <f t="shared" si="17"/>
        <v>6.0642857142857149</v>
      </c>
    </row>
    <row r="42" spans="1:32" x14ac:dyDescent="0.75">
      <c r="A42" s="1">
        <v>2</v>
      </c>
      <c r="B42">
        <v>0</v>
      </c>
      <c r="C42">
        <v>0.45</v>
      </c>
      <c r="D42">
        <v>25</v>
      </c>
      <c r="E42">
        <v>9.2799999999999994</v>
      </c>
      <c r="F42">
        <v>40</v>
      </c>
      <c r="G42">
        <v>0</v>
      </c>
      <c r="I42">
        <f t="shared" si="18"/>
        <v>15.262198399968465</v>
      </c>
      <c r="J42">
        <v>10</v>
      </c>
      <c r="K42">
        <f>_xlfn.STDEV.P(D50:G54)</f>
        <v>3.1383710344699516</v>
      </c>
      <c r="L42">
        <f t="shared" ref="L42:L44" si="24">_xlfn.STDEV.P(D42:G42,D47:G47,D52:G52,D57:G57,D62:G62,D67:G67)</f>
        <v>7.8347916971352776</v>
      </c>
      <c r="M42">
        <v>0.45</v>
      </c>
      <c r="N42">
        <f t="shared" si="19"/>
        <v>18.57</v>
      </c>
      <c r="P42" s="6">
        <f>_xlfn.STDEV.P(D50:D54)</f>
        <v>1.2004665759611963</v>
      </c>
      <c r="Q42">
        <f t="shared" si="20"/>
        <v>7.6600596530894522</v>
      </c>
      <c r="R42" s="6">
        <f>_xlfn.STDEV.P(E50:E54)</f>
        <v>1.1349008767288853</v>
      </c>
      <c r="S42">
        <f t="shared" si="21"/>
        <v>1.4116971661404201</v>
      </c>
      <c r="T42" s="6">
        <f>_xlfn.STDEV.P(F50:F54)</f>
        <v>1.9293791747606297</v>
      </c>
      <c r="U42">
        <f t="shared" si="22"/>
        <v>11.669332552559389</v>
      </c>
      <c r="V42" s="6">
        <f>_xlfn.STDEV.P(G50:G54)</f>
        <v>1.3296616110875701</v>
      </c>
      <c r="W42">
        <f t="shared" si="23"/>
        <v>5.85360762455276</v>
      </c>
      <c r="Z42" s="1">
        <v>28</v>
      </c>
      <c r="AA42">
        <v>100</v>
      </c>
      <c r="AB42">
        <v>0.65</v>
      </c>
      <c r="AC42">
        <f t="shared" si="17"/>
        <v>9.8828571428571443</v>
      </c>
      <c r="AD42">
        <f t="shared" si="17"/>
        <v>8.3457142857142852</v>
      </c>
      <c r="AE42">
        <f t="shared" si="17"/>
        <v>6.2171428571428562</v>
      </c>
      <c r="AF42">
        <f t="shared" si="17"/>
        <v>5.4514285714285711</v>
      </c>
    </row>
    <row r="43" spans="1:32" x14ac:dyDescent="0.75">
      <c r="A43" s="1">
        <v>3</v>
      </c>
      <c r="B43">
        <v>0</v>
      </c>
      <c r="C43">
        <v>0.65</v>
      </c>
      <c r="D43">
        <v>0</v>
      </c>
      <c r="E43">
        <v>11.49</v>
      </c>
      <c r="F43">
        <v>0</v>
      </c>
      <c r="G43">
        <v>0</v>
      </c>
      <c r="I43">
        <f t="shared" si="18"/>
        <v>4.9753159447416007</v>
      </c>
      <c r="J43">
        <v>20</v>
      </c>
      <c r="K43">
        <f>_xlfn.STDEV.P(D55:G59)</f>
        <v>1.7768648654301302</v>
      </c>
      <c r="L43">
        <f t="shared" si="24"/>
        <v>5.7072236756003623</v>
      </c>
      <c r="M43">
        <v>0.65</v>
      </c>
      <c r="N43">
        <f t="shared" si="19"/>
        <v>2.8725000000000001</v>
      </c>
      <c r="P43" s="6">
        <f>_xlfn.STDEV.P(D55:D59)</f>
        <v>2.4172910457783092</v>
      </c>
      <c r="Q43">
        <f t="shared" si="20"/>
        <v>8.674158300505141</v>
      </c>
      <c r="R43" s="6">
        <f>_xlfn.STDEV.P(E55:E59)</f>
        <v>1.3711309200802089</v>
      </c>
      <c r="S43">
        <f t="shared" si="21"/>
        <v>2.0244649498900555</v>
      </c>
      <c r="T43" s="6">
        <f>_xlfn.STDEV.P(F55:F59)</f>
        <v>0.68432156184063064</v>
      </c>
      <c r="U43">
        <f t="shared" si="22"/>
        <v>3.6474896237762677</v>
      </c>
      <c r="V43" s="6">
        <f>_xlfn.STDEV.P(G55:G59)</f>
        <v>0.78128099938498463</v>
      </c>
      <c r="W43">
        <f t="shared" si="23"/>
        <v>5.7362637859692462</v>
      </c>
      <c r="Z43" s="1">
        <v>29</v>
      </c>
      <c r="AA43">
        <v>100</v>
      </c>
      <c r="AB43">
        <v>0.85</v>
      </c>
      <c r="AC43">
        <f t="shared" si="17"/>
        <v>10.19857142857143</v>
      </c>
      <c r="AD43">
        <f t="shared" si="17"/>
        <v>9.0642857142857149</v>
      </c>
      <c r="AE43">
        <f t="shared" si="17"/>
        <v>5.4771428571428569</v>
      </c>
      <c r="AF43">
        <f t="shared" si="17"/>
        <v>6.7514285714285718</v>
      </c>
    </row>
    <row r="44" spans="1:32" x14ac:dyDescent="0.75">
      <c r="A44" s="1">
        <v>4</v>
      </c>
      <c r="B44">
        <v>0</v>
      </c>
      <c r="C44">
        <v>0.85</v>
      </c>
      <c r="D44">
        <v>0</v>
      </c>
      <c r="E44">
        <v>10.23</v>
      </c>
      <c r="F44">
        <v>0</v>
      </c>
      <c r="G44">
        <v>0</v>
      </c>
      <c r="I44">
        <f t="shared" si="18"/>
        <v>4.4297199403574039</v>
      </c>
      <c r="J44">
        <v>50</v>
      </c>
      <c r="K44">
        <f>_xlfn.STDEV.P(D61:G64)</f>
        <v>4.1357242696261842</v>
      </c>
      <c r="L44">
        <f t="shared" si="24"/>
        <v>5.4767029156590974</v>
      </c>
      <c r="M44">
        <v>0.85</v>
      </c>
      <c r="N44">
        <f t="shared" si="19"/>
        <v>2.5575000000000001</v>
      </c>
      <c r="P44" s="6">
        <f>_xlfn.STDEV.P(D60:D64)</f>
        <v>2.642314137266804</v>
      </c>
      <c r="Q44">
        <f t="shared" si="20"/>
        <v>8.0232412402968425</v>
      </c>
      <c r="R44" s="6">
        <f>_xlfn.STDEV.P(E60:E64)</f>
        <v>1.4305243793798175</v>
      </c>
      <c r="S44">
        <f t="shared" si="21"/>
        <v>1.9050262465383467</v>
      </c>
      <c r="T44" s="6">
        <f>_xlfn.STDEV.P(F60:F64)</f>
        <v>1.8002377620747674</v>
      </c>
      <c r="U44">
        <f t="shared" si="22"/>
        <v>3.4315383657414564</v>
      </c>
      <c r="V44" s="6">
        <f>_xlfn.STDEV.P(G60:G64)</f>
        <v>0.32863353450309973</v>
      </c>
      <c r="W44">
        <f t="shared" si="23"/>
        <v>5.4365021434333656</v>
      </c>
    </row>
    <row r="45" spans="1:32" x14ac:dyDescent="0.75">
      <c r="A45" s="1">
        <v>5</v>
      </c>
      <c r="B45">
        <v>5</v>
      </c>
      <c r="C45">
        <v>0</v>
      </c>
      <c r="D45">
        <v>4.17</v>
      </c>
      <c r="E45">
        <v>12.8</v>
      </c>
      <c r="F45">
        <v>10.42</v>
      </c>
      <c r="G45">
        <v>13.7</v>
      </c>
      <c r="I45">
        <f t="shared" si="18"/>
        <v>3.7215008733036714</v>
      </c>
      <c r="J45">
        <v>100</v>
      </c>
      <c r="K45">
        <f>_xlfn.STDEV.P(D65:G69)</f>
        <v>4.1668681284629043</v>
      </c>
      <c r="N45">
        <f t="shared" si="19"/>
        <v>10.272500000000001</v>
      </c>
      <c r="P45" s="6">
        <f>_xlfn.STDEV.P(D65:D69)</f>
        <v>3.7039244052761098</v>
      </c>
      <c r="R45" s="6">
        <f>_xlfn.STDEV.P(E65:E69)</f>
        <v>1.2181953866272908</v>
      </c>
      <c r="T45" s="6">
        <f>_xlfn.STDEV.P(F65:F69)</f>
        <v>0.63411040048243716</v>
      </c>
      <c r="V45" s="6">
        <f>_xlfn.STDEV.P(G65:G69)</f>
        <v>0.90774445743282539</v>
      </c>
    </row>
    <row r="46" spans="1:32" x14ac:dyDescent="0.75">
      <c r="A46" s="1">
        <v>6</v>
      </c>
      <c r="B46">
        <v>5</v>
      </c>
      <c r="C46">
        <v>0.2</v>
      </c>
      <c r="D46">
        <v>3.7</v>
      </c>
      <c r="E46">
        <v>12.5</v>
      </c>
      <c r="F46">
        <v>10.54</v>
      </c>
      <c r="G46">
        <v>16.3</v>
      </c>
      <c r="I46">
        <f t="shared" si="18"/>
        <v>4.5719580050564765</v>
      </c>
      <c r="K46">
        <f>AVERAGE(K40:K45)</f>
        <v>4.9079990125651616</v>
      </c>
      <c r="N46">
        <f t="shared" si="19"/>
        <v>10.76</v>
      </c>
      <c r="P46" s="6">
        <f>AVERAGE(P40:P45)</f>
        <v>3.5755248239249795</v>
      </c>
      <c r="Q46">
        <f>AVERAGE(Q40:Q44)</f>
        <v>6.920395674183621</v>
      </c>
      <c r="R46" s="6">
        <f>AVERAGE(R40:R45)</f>
        <v>1.211249775972763</v>
      </c>
      <c r="S46">
        <f>AVERAGE(S40:S44)</f>
        <v>1.501959799976031</v>
      </c>
      <c r="T46" s="6">
        <f>AVERAGE(T40:T45)</f>
        <v>3.7060300341722283</v>
      </c>
      <c r="U46">
        <f>AVERAGE(U40:U44)</f>
        <v>5.377224421121058</v>
      </c>
      <c r="V46" s="6">
        <f>AVERAGE(V40:V45)</f>
        <v>0.92096006851315115</v>
      </c>
      <c r="W46">
        <f>AVERAGE(W40:W44)</f>
        <v>5.3171027346389721</v>
      </c>
    </row>
    <row r="47" spans="1:32" x14ac:dyDescent="0.75">
      <c r="A47" s="1">
        <v>7</v>
      </c>
      <c r="B47">
        <v>5</v>
      </c>
      <c r="C47">
        <v>0.45</v>
      </c>
      <c r="D47">
        <v>3.51</v>
      </c>
      <c r="E47">
        <v>13.1</v>
      </c>
      <c r="F47">
        <v>10.4</v>
      </c>
      <c r="G47">
        <v>19.5</v>
      </c>
      <c r="I47">
        <f t="shared" si="18"/>
        <v>5.7346550680925876</v>
      </c>
      <c r="N47">
        <f t="shared" si="19"/>
        <v>11.6275</v>
      </c>
      <c r="P47" s="6">
        <f>_xlfn.STDEV.P(P40:P45)</f>
        <v>2.9859840756713543</v>
      </c>
      <c r="Q47">
        <f>_xlfn.STDEV.P(Q40:Q44)</f>
        <v>1.5037748211552935</v>
      </c>
      <c r="R47" s="6">
        <f>_xlfn.STDEV.P(R40:R45)</f>
        <v>0.28113694208682116</v>
      </c>
      <c r="S47">
        <f>_xlfn.STDEV.P(S40:S44)</f>
        <v>0.48174749417599849</v>
      </c>
      <c r="T47" s="6">
        <f>_xlfn.STDEV.P(T40:T45)</f>
        <v>5.520227294760006</v>
      </c>
      <c r="U47">
        <f>_xlfn.STDEV.P(U40:U44)</f>
        <v>3.1585205348934702</v>
      </c>
      <c r="V47" s="6">
        <f>_xlfn.STDEV.P(V40:V45)</f>
        <v>0.70320638426490989</v>
      </c>
      <c r="W47">
        <f>_xlfn.STDEV.P(W40:W44)</f>
        <v>0.51345957145328158</v>
      </c>
    </row>
    <row r="48" spans="1:32" x14ac:dyDescent="0.75">
      <c r="A48" s="1">
        <v>8</v>
      </c>
      <c r="B48">
        <v>5</v>
      </c>
      <c r="C48">
        <v>0.65</v>
      </c>
      <c r="D48">
        <v>0</v>
      </c>
      <c r="E48">
        <v>12.7</v>
      </c>
      <c r="F48">
        <v>8.2100000000000009</v>
      </c>
      <c r="G48">
        <v>19.3</v>
      </c>
      <c r="I48">
        <f t="shared" si="18"/>
        <v>7.0173548257160254</v>
      </c>
      <c r="K48" cm="1">
        <f t="array" ref="K48">INDEX(LINEST(K40:K45),1)</f>
        <v>-1.0899960141517513</v>
      </c>
      <c r="L48" cm="1">
        <f t="array" ref="L48">INDEX(LINEST(L40:L44),1)</f>
        <v>0.3091482205916839</v>
      </c>
      <c r="N48">
        <f t="shared" si="19"/>
        <v>10.0525</v>
      </c>
      <c r="P48" s="6"/>
      <c r="R48" s="6"/>
      <c r="T48" s="6"/>
      <c r="V48" s="6"/>
    </row>
    <row r="49" spans="1:32" x14ac:dyDescent="0.75">
      <c r="A49" s="1">
        <v>9</v>
      </c>
      <c r="B49">
        <v>5</v>
      </c>
      <c r="C49">
        <v>0.85</v>
      </c>
      <c r="D49">
        <v>2.56</v>
      </c>
      <c r="E49">
        <v>14.3</v>
      </c>
      <c r="F49">
        <v>7.87</v>
      </c>
      <c r="G49">
        <v>18.3</v>
      </c>
      <c r="I49">
        <f t="shared" si="18"/>
        <v>6.0202839426392494</v>
      </c>
      <c r="N49">
        <f t="shared" si="19"/>
        <v>10.7575</v>
      </c>
      <c r="P49" s="6"/>
      <c r="R49" s="6"/>
      <c r="T49" s="6"/>
      <c r="V49" s="6"/>
    </row>
    <row r="50" spans="1:32" x14ac:dyDescent="0.75">
      <c r="A50" s="1">
        <v>10</v>
      </c>
      <c r="B50">
        <v>10</v>
      </c>
      <c r="C50">
        <v>0</v>
      </c>
      <c r="D50">
        <v>2.27</v>
      </c>
      <c r="E50">
        <v>11.5</v>
      </c>
      <c r="F50">
        <v>8.58</v>
      </c>
      <c r="G50">
        <v>6.4</v>
      </c>
      <c r="I50">
        <f t="shared" si="18"/>
        <v>3.3666999792081262</v>
      </c>
      <c r="N50">
        <f t="shared" si="19"/>
        <v>7.1875</v>
      </c>
      <c r="P50" s="6"/>
      <c r="R50" s="6"/>
      <c r="T50" s="6"/>
      <c r="V50" s="6"/>
    </row>
    <row r="51" spans="1:32" x14ac:dyDescent="0.75">
      <c r="A51" s="1">
        <v>11</v>
      </c>
      <c r="B51">
        <v>10</v>
      </c>
      <c r="C51">
        <v>0.2</v>
      </c>
      <c r="D51">
        <v>2.44</v>
      </c>
      <c r="E51">
        <v>9.1</v>
      </c>
      <c r="F51">
        <v>11.32</v>
      </c>
      <c r="G51">
        <v>6.8</v>
      </c>
      <c r="I51">
        <f t="shared" si="18"/>
        <v>3.286985701216238</v>
      </c>
      <c r="J51" s="2"/>
      <c r="K51" t="s">
        <v>26</v>
      </c>
      <c r="L51" t="s">
        <v>27</v>
      </c>
      <c r="N51">
        <f t="shared" si="19"/>
        <v>7.415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1">
        <v>12</v>
      </c>
      <c r="B52">
        <v>10</v>
      </c>
      <c r="C52">
        <v>0.45</v>
      </c>
      <c r="D52">
        <v>2.44</v>
      </c>
      <c r="E52">
        <v>9.5</v>
      </c>
      <c r="F52">
        <v>7.03</v>
      </c>
      <c r="G52">
        <v>8.1999999999999993</v>
      </c>
      <c r="I52">
        <f t="shared" si="18"/>
        <v>2.6604640102809158</v>
      </c>
      <c r="J52">
        <v>2</v>
      </c>
      <c r="K52">
        <f>AVERAGE(D40:G44)</f>
        <v>7.0965000000000007</v>
      </c>
      <c r="L52">
        <f>AVERAGE(D40:G40,D45:G45,D50:G50,D55:G55,D60:G60,D65:G65)</f>
        <v>8.673333333333332</v>
      </c>
      <c r="M52">
        <v>0</v>
      </c>
      <c r="N52">
        <f t="shared" si="19"/>
        <v>6.7924999999999995</v>
      </c>
      <c r="P52" s="6">
        <f>AVERAGE(D40:D44)</f>
        <v>5</v>
      </c>
      <c r="Q52">
        <f>AVERAGE(D40,D45,D50,D55,D60,D65)</f>
        <v>6.9749999999999988</v>
      </c>
      <c r="R52" s="6">
        <f>AVERAGE(E40:E44)</f>
        <v>11.386000000000001</v>
      </c>
      <c r="S52">
        <f>AVERAGE(E40,E45,E50,E55,E60,E65)</f>
        <v>12.226666666666667</v>
      </c>
      <c r="T52" s="6">
        <f>AVERAGE(F40:F44)</f>
        <v>12</v>
      </c>
      <c r="U52">
        <f>AVERAGE(F40,F45,F50,F55,F60,F65)</f>
        <v>7.7583333333333337</v>
      </c>
      <c r="V52" s="6">
        <f>AVERAGE(G40:G44)</f>
        <v>0</v>
      </c>
      <c r="W52">
        <f>AVERAGE(G40,G45,G50,G55,G60,G65)</f>
        <v>7.7333333333333343</v>
      </c>
    </row>
    <row r="53" spans="1:32" x14ac:dyDescent="0.75">
      <c r="A53" s="1">
        <v>13</v>
      </c>
      <c r="B53">
        <v>10</v>
      </c>
      <c r="C53">
        <v>0.65</v>
      </c>
      <c r="D53">
        <v>0</v>
      </c>
      <c r="E53">
        <v>8.1999999999999993</v>
      </c>
      <c r="F53">
        <v>5.6</v>
      </c>
      <c r="G53">
        <v>9.4</v>
      </c>
      <c r="I53">
        <f t="shared" si="18"/>
        <v>3.6193922141707717</v>
      </c>
      <c r="J53">
        <v>5</v>
      </c>
      <c r="K53">
        <f>AVERAGE(D45:G49)</f>
        <v>10.694000000000003</v>
      </c>
      <c r="L53">
        <f>AVERAGE(D41:G41,D46:G46,D51:G51,D56:G56,D61:G61,D66:G66)</f>
        <v>9.2949999999999999</v>
      </c>
      <c r="M53">
        <v>0.2</v>
      </c>
      <c r="N53">
        <f t="shared" si="19"/>
        <v>5.8</v>
      </c>
      <c r="P53" s="6">
        <f>AVERAGE(D45:D49)</f>
        <v>2.7879999999999998</v>
      </c>
      <c r="Q53">
        <f t="shared" ref="Q53:Q56" si="25">AVERAGE(D41,D46,D51,D56,D61,D66)</f>
        <v>6.541666666666667</v>
      </c>
      <c r="R53" s="6">
        <f>AVERAGE(E45:E49)</f>
        <v>13.079999999999998</v>
      </c>
      <c r="S53">
        <f t="shared" ref="S53:S56" si="26">AVERAGE(E41,E46,E51,E56,E61,E66)</f>
        <v>10.844999999999999</v>
      </c>
      <c r="T53" s="6">
        <f>AVERAGE(F45:F49)</f>
        <v>9.4879999999999995</v>
      </c>
      <c r="U53">
        <f t="shared" ref="U53:U56" si="27">AVERAGE(F41,F46,F51,F56,F61,F66)</f>
        <v>11.46</v>
      </c>
      <c r="V53" s="6">
        <f>AVERAGE(G45:G49)</f>
        <v>17.419999999999998</v>
      </c>
      <c r="W53">
        <f t="shared" ref="W53:W56" si="28">AVERAGE(G41,G46,G51,G56,G61,G66)</f>
        <v>8.3333333333333339</v>
      </c>
    </row>
    <row r="54" spans="1:32" x14ac:dyDescent="0.75">
      <c r="A54" s="1">
        <v>14</v>
      </c>
      <c r="B54">
        <v>10</v>
      </c>
      <c r="C54">
        <v>0.85</v>
      </c>
      <c r="D54">
        <v>3.7</v>
      </c>
      <c r="E54">
        <v>8.6999999999999993</v>
      </c>
      <c r="F54">
        <v>7.25</v>
      </c>
      <c r="G54">
        <v>9.6999999999999993</v>
      </c>
      <c r="I54">
        <f t="shared" si="18"/>
        <v>2.2735915970112131</v>
      </c>
      <c r="J54">
        <v>10</v>
      </c>
      <c r="K54">
        <f>AVERAGE(D50:G54)</f>
        <v>6.9064999999999994</v>
      </c>
      <c r="L54">
        <f t="shared" ref="L54:L56" si="29">AVERAGE(D42:G42,D47:G47,D52:G52,D57:G57,D62:G62,D67:G67)</f>
        <v>11.531250000000005</v>
      </c>
      <c r="M54">
        <v>0.45</v>
      </c>
      <c r="N54">
        <f t="shared" si="19"/>
        <v>7.3374999999999995</v>
      </c>
      <c r="P54" s="6">
        <f>AVERAGE(D50:D54)</f>
        <v>2.1700000000000004</v>
      </c>
      <c r="Q54">
        <f t="shared" si="25"/>
        <v>12.148333333333333</v>
      </c>
      <c r="R54" s="6">
        <f>AVERAGE(E50:E54)</f>
        <v>9.4</v>
      </c>
      <c r="S54">
        <f t="shared" si="26"/>
        <v>10.346666666666666</v>
      </c>
      <c r="T54" s="6">
        <f>AVERAGE(F50:F54)</f>
        <v>7.9560000000000004</v>
      </c>
      <c r="U54">
        <f t="shared" si="27"/>
        <v>14.313333333333334</v>
      </c>
      <c r="V54" s="6">
        <f>AVERAGE(G50:G54)</f>
        <v>8.1</v>
      </c>
      <c r="W54">
        <f t="shared" si="28"/>
        <v>9.3166666666666682</v>
      </c>
    </row>
    <row r="55" spans="1:32" x14ac:dyDescent="0.75">
      <c r="A55" s="1">
        <v>15</v>
      </c>
      <c r="B55">
        <v>20</v>
      </c>
      <c r="C55">
        <v>0</v>
      </c>
      <c r="D55">
        <v>9.19</v>
      </c>
      <c r="E55">
        <v>11.8</v>
      </c>
      <c r="F55">
        <v>10.3</v>
      </c>
      <c r="G55">
        <v>12.1</v>
      </c>
      <c r="I55">
        <f t="shared" si="18"/>
        <v>1.1750611686205963</v>
      </c>
      <c r="J55">
        <v>20</v>
      </c>
      <c r="K55">
        <f>AVERAGE(D55:G59)</f>
        <v>10.842499999999998</v>
      </c>
      <c r="L55">
        <f t="shared" si="29"/>
        <v>8.2125000000000021</v>
      </c>
      <c r="M55">
        <v>0.65</v>
      </c>
      <c r="N55">
        <f t="shared" si="19"/>
        <v>10.8475</v>
      </c>
      <c r="P55" s="6">
        <f>AVERAGE(D55:D59)</f>
        <v>10.821999999999999</v>
      </c>
      <c r="Q55">
        <f t="shared" si="25"/>
        <v>8.0566666666666666</v>
      </c>
      <c r="R55" s="6">
        <f>AVERAGE(E55:E59)</f>
        <v>9.3000000000000007</v>
      </c>
      <c r="S55">
        <f t="shared" si="26"/>
        <v>9.3650000000000002</v>
      </c>
      <c r="T55" s="6">
        <f>AVERAGE(F55:F59)</f>
        <v>11.288</v>
      </c>
      <c r="U55">
        <f t="shared" si="27"/>
        <v>6.5116666666666676</v>
      </c>
      <c r="V55" s="6">
        <f>AVERAGE(G55:G59)</f>
        <v>11.959999999999999</v>
      </c>
      <c r="W55">
        <f t="shared" si="28"/>
        <v>8.9166666666666661</v>
      </c>
    </row>
    <row r="56" spans="1:32" x14ac:dyDescent="0.75">
      <c r="A56" s="1">
        <v>16</v>
      </c>
      <c r="B56">
        <v>20</v>
      </c>
      <c r="C56">
        <v>0.2</v>
      </c>
      <c r="D56">
        <v>8.0299999999999994</v>
      </c>
      <c r="E56">
        <v>9</v>
      </c>
      <c r="F56">
        <v>10.86</v>
      </c>
      <c r="G56">
        <v>12.8</v>
      </c>
      <c r="I56">
        <f t="shared" si="18"/>
        <v>1.8262991950937286</v>
      </c>
      <c r="J56">
        <v>50</v>
      </c>
      <c r="K56">
        <f>AVERAGE(D60:G64)</f>
        <v>10.7105</v>
      </c>
      <c r="L56">
        <f t="shared" si="29"/>
        <v>8.9379166666666681</v>
      </c>
      <c r="M56">
        <v>0.85</v>
      </c>
      <c r="N56">
        <f t="shared" si="19"/>
        <v>10.172499999999999</v>
      </c>
      <c r="P56" s="6">
        <f>AVERAGE(D60:D64)</f>
        <v>16.443999999999999</v>
      </c>
      <c r="Q56">
        <f t="shared" si="25"/>
        <v>9.85</v>
      </c>
      <c r="R56" s="6">
        <f>AVERAGE(E60:E64)</f>
        <v>9.6399999999999988</v>
      </c>
      <c r="S56">
        <f t="shared" si="26"/>
        <v>10.305000000000001</v>
      </c>
      <c r="T56" s="6">
        <f>AVERAGE(F60:F64)</f>
        <v>9.2580000000000009</v>
      </c>
      <c r="U56">
        <f t="shared" si="27"/>
        <v>6.163333333333334</v>
      </c>
      <c r="V56" s="6">
        <f>AVERAGE(G60:G64)</f>
        <v>7.5</v>
      </c>
      <c r="W56">
        <f t="shared" si="28"/>
        <v>9.4333333333333318</v>
      </c>
    </row>
    <row r="57" spans="1:32" x14ac:dyDescent="0.75">
      <c r="A57" s="1">
        <v>17</v>
      </c>
      <c r="B57">
        <v>20</v>
      </c>
      <c r="C57">
        <v>0.45</v>
      </c>
      <c r="D57">
        <v>11.83</v>
      </c>
      <c r="E57">
        <v>8.9</v>
      </c>
      <c r="F57">
        <v>12.24</v>
      </c>
      <c r="G57">
        <v>12.4</v>
      </c>
      <c r="I57">
        <f t="shared" si="18"/>
        <v>1.4254187981081257</v>
      </c>
      <c r="J57">
        <v>100</v>
      </c>
      <c r="K57">
        <f>AVERAGE(D65:G69)</f>
        <v>9.7300000000000022</v>
      </c>
      <c r="L57">
        <f>AVERAGE((L56-L55), (L55-L54), (L54-L53), (L53-L52))</f>
        <v>6.6145833333334014E-2</v>
      </c>
      <c r="N57">
        <f t="shared" si="19"/>
        <v>11.342499999999999</v>
      </c>
      <c r="P57" s="6">
        <f>AVERAGE(D65:D69)</f>
        <v>15.062000000000001</v>
      </c>
      <c r="R57" s="6">
        <f>AVERAGE(E65:E69)</f>
        <v>10.9</v>
      </c>
      <c r="T57" s="6">
        <f>AVERAGE(F65:F69)</f>
        <v>5.4580000000000002</v>
      </c>
      <c r="V57" s="6">
        <f>AVERAGE(G65:G69)</f>
        <v>7.5</v>
      </c>
    </row>
    <row r="58" spans="1:32" x14ac:dyDescent="0.75">
      <c r="A58" s="1">
        <v>18</v>
      </c>
      <c r="B58">
        <v>20</v>
      </c>
      <c r="C58">
        <v>0.65</v>
      </c>
      <c r="D58">
        <v>10.09</v>
      </c>
      <c r="E58">
        <v>7.6</v>
      </c>
      <c r="F58">
        <v>11.81</v>
      </c>
      <c r="G58">
        <v>10.5</v>
      </c>
      <c r="I58">
        <f t="shared" si="18"/>
        <v>1.5243195203106195</v>
      </c>
      <c r="K58">
        <f>AVERAGE(K52:K57)</f>
        <v>9.33</v>
      </c>
      <c r="N58">
        <f t="shared" si="19"/>
        <v>10</v>
      </c>
      <c r="P58" s="6">
        <f>AVERAGE(P52:P57)</f>
        <v>8.7143333333333342</v>
      </c>
      <c r="Q58">
        <f>AVERAGE(Q52:Q56)</f>
        <v>8.7143333333333324</v>
      </c>
      <c r="R58" s="6">
        <f>AVERAGE(R52:R57)</f>
        <v>10.617666666666667</v>
      </c>
      <c r="S58">
        <f>AVERAGE(S52:S56)</f>
        <v>10.617666666666667</v>
      </c>
      <c r="T58" s="6">
        <f>AVERAGE(T52:T57)</f>
        <v>9.2413333333333334</v>
      </c>
      <c r="U58">
        <f>AVERAGE(U52:U56)</f>
        <v>9.2413333333333334</v>
      </c>
      <c r="V58" s="6">
        <f>AVERAGE(V52:V57)</f>
        <v>8.7466666666666661</v>
      </c>
      <c r="W58">
        <f>AVERAGE(W52:W56)</f>
        <v>8.7466666666666661</v>
      </c>
      <c r="AA58" s="1" t="s">
        <v>1</v>
      </c>
      <c r="AB58" s="1" t="s">
        <v>2</v>
      </c>
      <c r="AC58" s="1" t="s">
        <v>21</v>
      </c>
      <c r="AD58" s="1" t="s">
        <v>22</v>
      </c>
      <c r="AE58" s="1" t="s">
        <v>23</v>
      </c>
      <c r="AF58" s="1" t="s">
        <v>24</v>
      </c>
    </row>
    <row r="59" spans="1:32" x14ac:dyDescent="0.75">
      <c r="A59" s="1">
        <v>19</v>
      </c>
      <c r="B59">
        <v>20</v>
      </c>
      <c r="C59">
        <v>0.85</v>
      </c>
      <c r="D59">
        <v>14.97</v>
      </c>
      <c r="E59">
        <v>9.1999999999999993</v>
      </c>
      <c r="F59">
        <v>11.23</v>
      </c>
      <c r="G59">
        <v>12</v>
      </c>
      <c r="I59">
        <f t="shared" si="18"/>
        <v>2.0714608371871241</v>
      </c>
      <c r="N59">
        <f t="shared" si="19"/>
        <v>11.850000000000001</v>
      </c>
      <c r="P59" s="6">
        <f>_xlfn.STDEV.P(P52:P57)</f>
        <v>5.7188121629894058</v>
      </c>
      <c r="Q59">
        <f>_xlfn.STDEV.P(Q52:Q56)</f>
        <v>2.0620563091783457</v>
      </c>
      <c r="R59" s="6">
        <f>_xlfn.STDEV.P(R52:R57)</f>
        <v>1.3483275648825985</v>
      </c>
      <c r="S59">
        <f>_xlfn.STDEV.P(S52:S56)</f>
        <v>0.93604878790228285</v>
      </c>
      <c r="T59" s="6">
        <f>_xlfn.STDEV.P(T52:T57)</f>
        <v>2.1535204253088081</v>
      </c>
      <c r="U59">
        <f>_xlfn.STDEV.P(U52:U56)</f>
        <v>3.155063197113138</v>
      </c>
      <c r="V59" s="6">
        <f>_xlfn.STDEV.P(V52:V57)</f>
        <v>5.2532994922767884</v>
      </c>
      <c r="W59">
        <f>_xlfn.STDEV.P(W52:W56)</f>
        <v>0.63608175575156956</v>
      </c>
      <c r="Z59" s="1">
        <v>0</v>
      </c>
      <c r="AA59">
        <v>2</v>
      </c>
      <c r="AB59">
        <v>0</v>
      </c>
      <c r="AC59">
        <f>AVERAGE(D4,D40,D76,D148,D220)</f>
        <v>5.8519999999999994</v>
      </c>
      <c r="AD59">
        <f t="shared" ref="AD59:AF74" si="30">AVERAGE(E4,E40,E76,E148,E220)</f>
        <v>7.2620000000000005</v>
      </c>
      <c r="AE59">
        <f t="shared" si="30"/>
        <v>6.5720000000000001</v>
      </c>
      <c r="AF59">
        <f t="shared" si="30"/>
        <v>3.8379999999999996</v>
      </c>
    </row>
    <row r="60" spans="1:32" x14ac:dyDescent="0.75">
      <c r="A60" s="1">
        <v>20</v>
      </c>
      <c r="B60">
        <v>50</v>
      </c>
      <c r="C60">
        <v>0</v>
      </c>
      <c r="D60">
        <v>13.11</v>
      </c>
      <c r="E60">
        <v>11.5</v>
      </c>
      <c r="F60">
        <v>11.21</v>
      </c>
      <c r="G60">
        <v>7</v>
      </c>
      <c r="I60">
        <f t="shared" si="18"/>
        <v>2.2582127889107348</v>
      </c>
      <c r="N60">
        <f t="shared" si="19"/>
        <v>10.705</v>
      </c>
      <c r="P60" s="6"/>
      <c r="R60" s="6"/>
      <c r="T60" s="6"/>
      <c r="V60" s="6"/>
      <c r="Z60" s="1">
        <v>1</v>
      </c>
      <c r="AA60">
        <v>2</v>
      </c>
      <c r="AB60">
        <v>0.2</v>
      </c>
      <c r="AC60">
        <f t="shared" ref="AC60:AF75" si="31">AVERAGE(D5,D41,D77,D149,D221)</f>
        <v>2.2640000000000002</v>
      </c>
      <c r="AD60">
        <f t="shared" si="30"/>
        <v>8.1819999999999986</v>
      </c>
      <c r="AE60">
        <f t="shared" si="30"/>
        <v>6.5019999999999998</v>
      </c>
      <c r="AF60">
        <f t="shared" si="30"/>
        <v>3.2700000000000005</v>
      </c>
    </row>
    <row r="61" spans="1:32" x14ac:dyDescent="0.75">
      <c r="A61" s="1">
        <v>21</v>
      </c>
      <c r="B61">
        <v>50</v>
      </c>
      <c r="C61">
        <v>0.2</v>
      </c>
      <c r="D61">
        <v>15.2</v>
      </c>
      <c r="E61">
        <v>10.199999999999999</v>
      </c>
      <c r="F61">
        <v>10.48</v>
      </c>
      <c r="G61">
        <v>7.3</v>
      </c>
      <c r="I61">
        <f t="shared" si="18"/>
        <v>2.8316205607390335</v>
      </c>
      <c r="N61">
        <f t="shared" si="19"/>
        <v>10.794999999999998</v>
      </c>
      <c r="P61" s="6" cm="1">
        <f t="array" ref="P61">INDEX(LINEST(P52:P57), 1)</f>
        <v>2.8551428571428579</v>
      </c>
      <c r="Q61" s="6" cm="1">
        <f t="array" ref="Q61">INDEX(LINEST(Q52:Q56), 1)</f>
        <v>0.72650000000000003</v>
      </c>
      <c r="R61" s="6" cm="1">
        <f t="array" ref="R61">INDEX(LINEST(R52:R57), 1)</f>
        <v>-0.36714285714285722</v>
      </c>
      <c r="S61" s="6" cm="1">
        <f t="array" ref="S61">INDEX(LINEST(S52:S56), 1)</f>
        <v>-0.53233333333333299</v>
      </c>
      <c r="T61" s="6" cm="1">
        <f t="array" ref="T61">INDEX(LINEST(T52:T57), 1)</f>
        <v>-0.85908571428571412</v>
      </c>
      <c r="U61" s="6" cm="1">
        <f t="array" ref="U61">INDEX(LINEST(U52:U56), 1)</f>
        <v>-0.81383333333333308</v>
      </c>
      <c r="V61" s="6" cm="1">
        <f t="array" ref="V61">INDEX(LINEST(V52:V56), 1)</f>
        <v>0.95400000000000018</v>
      </c>
      <c r="W61" s="6" cm="1">
        <f t="array" ref="W61">INDEX(LINEST(W52:W56), 1)</f>
        <v>0.39833333333333276</v>
      </c>
      <c r="Z61" s="1">
        <v>2</v>
      </c>
      <c r="AA61">
        <v>2</v>
      </c>
      <c r="AB61">
        <v>0.45</v>
      </c>
      <c r="AC61">
        <f t="shared" si="31"/>
        <v>8.3420000000000005</v>
      </c>
      <c r="AD61">
        <f t="shared" si="30"/>
        <v>6.6319999999999997</v>
      </c>
      <c r="AE61">
        <f t="shared" si="30"/>
        <v>11.678000000000001</v>
      </c>
      <c r="AF61">
        <f t="shared" si="30"/>
        <v>4.0739999999999998</v>
      </c>
    </row>
    <row r="62" spans="1:32" x14ac:dyDescent="0.75">
      <c r="A62" s="1">
        <v>22</v>
      </c>
      <c r="B62">
        <v>50</v>
      </c>
      <c r="C62">
        <v>0.45</v>
      </c>
      <c r="D62">
        <v>15.77</v>
      </c>
      <c r="E62">
        <v>10.3</v>
      </c>
      <c r="F62">
        <v>10.039999999999999</v>
      </c>
      <c r="G62">
        <v>7.5</v>
      </c>
      <c r="I62">
        <f t="shared" si="18"/>
        <v>3.015645660550986</v>
      </c>
      <c r="K62" cm="1">
        <f t="array" ref="K62">INDEX(LINEST(K52:K57),1)</f>
        <v>0.4900857142857144</v>
      </c>
      <c r="L62" cm="1">
        <f t="array" ref="L62">INDEX(LINEST(L52:L56),1)</f>
        <v>-5.5333333333332547E-2</v>
      </c>
      <c r="N62">
        <f t="shared" si="19"/>
        <v>10.9025</v>
      </c>
      <c r="Z62" s="1">
        <v>3</v>
      </c>
      <c r="AA62">
        <v>2</v>
      </c>
      <c r="AB62">
        <v>0.65</v>
      </c>
      <c r="AC62">
        <f t="shared" si="31"/>
        <v>3.0700000000000003</v>
      </c>
      <c r="AD62">
        <f t="shared" si="30"/>
        <v>6.8599999999999994</v>
      </c>
      <c r="AE62">
        <f t="shared" si="30"/>
        <v>2.7299999999999995</v>
      </c>
      <c r="AF62">
        <f t="shared" si="30"/>
        <v>3.7060000000000004</v>
      </c>
    </row>
    <row r="63" spans="1:32" x14ac:dyDescent="0.75">
      <c r="A63" s="1">
        <v>23</v>
      </c>
      <c r="B63">
        <v>50</v>
      </c>
      <c r="C63">
        <v>0.65</v>
      </c>
      <c r="D63">
        <v>21.07</v>
      </c>
      <c r="E63">
        <v>7.3</v>
      </c>
      <c r="F63">
        <v>8.39</v>
      </c>
      <c r="G63">
        <v>7.9</v>
      </c>
      <c r="I63">
        <f t="shared" si="18"/>
        <v>5.7316686052143648</v>
      </c>
      <c r="N63">
        <f t="shared" si="19"/>
        <v>11.165000000000001</v>
      </c>
      <c r="Z63" s="1">
        <v>4</v>
      </c>
      <c r="AA63">
        <v>2</v>
      </c>
      <c r="AB63">
        <v>0.85</v>
      </c>
      <c r="AC63">
        <f t="shared" si="31"/>
        <v>2.044</v>
      </c>
      <c r="AD63">
        <f t="shared" si="30"/>
        <v>7.008</v>
      </c>
      <c r="AE63">
        <f t="shared" si="30"/>
        <v>3.09</v>
      </c>
      <c r="AF63">
        <f t="shared" si="30"/>
        <v>4.4660000000000002</v>
      </c>
    </row>
    <row r="64" spans="1:32" x14ac:dyDescent="0.75">
      <c r="A64" s="1">
        <v>24</v>
      </c>
      <c r="B64">
        <v>50</v>
      </c>
      <c r="C64">
        <v>0.85</v>
      </c>
      <c r="D64">
        <v>17.07</v>
      </c>
      <c r="E64">
        <v>8.9</v>
      </c>
      <c r="F64">
        <v>6.17</v>
      </c>
      <c r="G64">
        <v>7.8</v>
      </c>
      <c r="I64">
        <f t="shared" si="18"/>
        <v>4.2042508250578976</v>
      </c>
      <c r="N64">
        <f t="shared" si="19"/>
        <v>9.9849999999999994</v>
      </c>
      <c r="Z64" s="1">
        <v>5</v>
      </c>
      <c r="AA64">
        <v>5</v>
      </c>
      <c r="AB64">
        <v>0</v>
      </c>
      <c r="AC64">
        <f t="shared" si="31"/>
        <v>3.4040000000000008</v>
      </c>
      <c r="AD64">
        <f t="shared" si="30"/>
        <v>11.041999999999998</v>
      </c>
      <c r="AE64">
        <f t="shared" si="30"/>
        <v>10.616</v>
      </c>
      <c r="AF64">
        <f t="shared" si="30"/>
        <v>13.38</v>
      </c>
    </row>
    <row r="65" spans="1:32" x14ac:dyDescent="0.75">
      <c r="A65" s="1">
        <v>25</v>
      </c>
      <c r="B65">
        <v>100</v>
      </c>
      <c r="C65">
        <v>0</v>
      </c>
      <c r="D65">
        <v>13.11</v>
      </c>
      <c r="E65">
        <v>12.6</v>
      </c>
      <c r="F65">
        <v>6.04</v>
      </c>
      <c r="G65">
        <v>7.2</v>
      </c>
      <c r="I65">
        <f t="shared" si="18"/>
        <v>3.1495267501642203</v>
      </c>
      <c r="N65">
        <f t="shared" si="19"/>
        <v>9.7375000000000007</v>
      </c>
      <c r="Z65" s="1">
        <v>6</v>
      </c>
      <c r="AA65">
        <v>5</v>
      </c>
      <c r="AB65">
        <v>0.2</v>
      </c>
      <c r="AC65">
        <f t="shared" si="31"/>
        <v>7.097999999999999</v>
      </c>
      <c r="AD65">
        <f t="shared" si="30"/>
        <v>10.946</v>
      </c>
      <c r="AE65">
        <f t="shared" si="30"/>
        <v>11.303999999999998</v>
      </c>
      <c r="AF65">
        <f t="shared" si="30"/>
        <v>13.580000000000002</v>
      </c>
    </row>
    <row r="66" spans="1:32" x14ac:dyDescent="0.75">
      <c r="A66" s="1">
        <v>26</v>
      </c>
      <c r="B66">
        <v>100</v>
      </c>
      <c r="C66">
        <v>0.2</v>
      </c>
      <c r="D66">
        <v>9.8800000000000008</v>
      </c>
      <c r="E66">
        <v>11.5</v>
      </c>
      <c r="F66">
        <v>5.56</v>
      </c>
      <c r="G66">
        <v>6.8</v>
      </c>
      <c r="I66">
        <f t="shared" si="18"/>
        <v>2.3675461980709041</v>
      </c>
      <c r="N66">
        <f t="shared" si="19"/>
        <v>8.4350000000000005</v>
      </c>
      <c r="Z66" s="1">
        <v>7</v>
      </c>
      <c r="AA66">
        <v>5</v>
      </c>
      <c r="AB66">
        <v>0.45</v>
      </c>
      <c r="AC66">
        <f t="shared" si="31"/>
        <v>3.492</v>
      </c>
      <c r="AD66">
        <f t="shared" si="30"/>
        <v>12.026</v>
      </c>
      <c r="AE66">
        <f t="shared" si="30"/>
        <v>10.633999999999999</v>
      </c>
      <c r="AF66">
        <f t="shared" si="30"/>
        <v>16.04</v>
      </c>
    </row>
    <row r="67" spans="1:32" x14ac:dyDescent="0.75">
      <c r="A67" s="1">
        <v>27</v>
      </c>
      <c r="B67">
        <v>100</v>
      </c>
      <c r="C67">
        <v>0.45</v>
      </c>
      <c r="D67">
        <v>14.34</v>
      </c>
      <c r="E67">
        <v>11</v>
      </c>
      <c r="F67">
        <v>6.17</v>
      </c>
      <c r="G67">
        <v>8.3000000000000007</v>
      </c>
      <c r="I67">
        <f t="shared" si="18"/>
        <v>3.0571831397546285</v>
      </c>
      <c r="N67">
        <f t="shared" si="19"/>
        <v>9.9525000000000006</v>
      </c>
      <c r="Z67" s="1">
        <v>8</v>
      </c>
      <c r="AA67">
        <v>5</v>
      </c>
      <c r="AB67">
        <v>0.65</v>
      </c>
      <c r="AC67">
        <f t="shared" si="31"/>
        <v>3.286</v>
      </c>
      <c r="AD67">
        <f t="shared" si="30"/>
        <v>11.526</v>
      </c>
      <c r="AE67">
        <f t="shared" si="30"/>
        <v>9.9</v>
      </c>
      <c r="AF67">
        <f t="shared" si="30"/>
        <v>15.4</v>
      </c>
    </row>
    <row r="68" spans="1:32" x14ac:dyDescent="0.75">
      <c r="A68" s="1">
        <v>28</v>
      </c>
      <c r="B68">
        <v>100</v>
      </c>
      <c r="C68">
        <v>0.65</v>
      </c>
      <c r="D68">
        <v>17.18</v>
      </c>
      <c r="E68">
        <v>8.9</v>
      </c>
      <c r="F68">
        <v>5.0599999999999996</v>
      </c>
      <c r="G68">
        <v>6.4</v>
      </c>
      <c r="I68">
        <f t="shared" si="18"/>
        <v>4.7067265694960438</v>
      </c>
      <c r="N68">
        <f t="shared" si="19"/>
        <v>9.3849999999999998</v>
      </c>
      <c r="Z68" s="1">
        <v>9</v>
      </c>
      <c r="AA68">
        <v>5</v>
      </c>
      <c r="AB68">
        <v>0.85</v>
      </c>
      <c r="AC68">
        <f t="shared" si="31"/>
        <v>3.8439999999999999</v>
      </c>
      <c r="AD68">
        <f t="shared" si="30"/>
        <v>13.041999999999998</v>
      </c>
      <c r="AE68">
        <f t="shared" si="30"/>
        <v>9.0719999999999992</v>
      </c>
      <c r="AF68">
        <f t="shared" si="30"/>
        <v>15.2</v>
      </c>
    </row>
    <row r="69" spans="1:32" x14ac:dyDescent="0.75">
      <c r="A69" s="1">
        <v>29</v>
      </c>
      <c r="B69">
        <v>100</v>
      </c>
      <c r="C69">
        <v>0.85</v>
      </c>
      <c r="D69">
        <v>20.8</v>
      </c>
      <c r="E69">
        <v>10.5</v>
      </c>
      <c r="F69">
        <v>4.46</v>
      </c>
      <c r="G69">
        <v>8.8000000000000007</v>
      </c>
      <c r="I69">
        <f t="shared" si="18"/>
        <v>5.9963155353933839</v>
      </c>
      <c r="N69">
        <f t="shared" si="19"/>
        <v>11.14</v>
      </c>
      <c r="Z69" s="1">
        <v>10</v>
      </c>
      <c r="AA69">
        <v>10</v>
      </c>
      <c r="AB69">
        <v>0</v>
      </c>
      <c r="AC69">
        <f t="shared" si="31"/>
        <v>2.75</v>
      </c>
      <c r="AD69">
        <f t="shared" si="30"/>
        <v>10.212</v>
      </c>
      <c r="AE69">
        <f t="shared" si="30"/>
        <v>10.472</v>
      </c>
      <c r="AF69">
        <f t="shared" si="30"/>
        <v>8.120000000000001</v>
      </c>
    </row>
    <row r="70" spans="1:32" x14ac:dyDescent="0.75">
      <c r="Z70" s="1">
        <v>11</v>
      </c>
      <c r="AA70">
        <v>10</v>
      </c>
      <c r="AB70">
        <v>0.2</v>
      </c>
      <c r="AC70">
        <f t="shared" si="31"/>
        <v>2.3299999999999996</v>
      </c>
      <c r="AD70">
        <f t="shared" si="30"/>
        <v>9.3620000000000001</v>
      </c>
      <c r="AE70">
        <f t="shared" si="30"/>
        <v>11.13</v>
      </c>
      <c r="AF70">
        <f t="shared" si="30"/>
        <v>9.120000000000001</v>
      </c>
    </row>
    <row r="71" spans="1:32" x14ac:dyDescent="0.75">
      <c r="Z71" s="1">
        <v>12</v>
      </c>
      <c r="AA71">
        <v>10</v>
      </c>
      <c r="AB71">
        <v>0.45</v>
      </c>
      <c r="AC71">
        <f t="shared" si="31"/>
        <v>7.5360000000000014</v>
      </c>
      <c r="AD71">
        <f t="shared" si="30"/>
        <v>9.8580000000000005</v>
      </c>
      <c r="AE71">
        <f t="shared" si="30"/>
        <v>10.526</v>
      </c>
      <c r="AF71">
        <f t="shared" si="30"/>
        <v>10.26</v>
      </c>
    </row>
    <row r="72" spans="1:32" x14ac:dyDescent="0.75">
      <c r="Z72" s="1">
        <v>13</v>
      </c>
      <c r="AA72">
        <v>10</v>
      </c>
      <c r="AB72">
        <v>0.65</v>
      </c>
      <c r="AC72">
        <f t="shared" si="31"/>
        <v>6.45</v>
      </c>
      <c r="AD72">
        <f t="shared" si="30"/>
        <v>9.7540000000000013</v>
      </c>
      <c r="AE72">
        <f t="shared" si="30"/>
        <v>9.2739999999999974</v>
      </c>
      <c r="AF72">
        <f t="shared" si="30"/>
        <v>10.56</v>
      </c>
    </row>
    <row r="73" spans="1:32" x14ac:dyDescent="0.7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31"/>
        <v>23.068000000000001</v>
      </c>
      <c r="AD73">
        <f t="shared" si="30"/>
        <v>10.044</v>
      </c>
      <c r="AE73">
        <f t="shared" si="30"/>
        <v>9.3339999999999996</v>
      </c>
      <c r="AF73">
        <f t="shared" si="30"/>
        <v>12.02</v>
      </c>
    </row>
    <row r="74" spans="1:32" x14ac:dyDescent="0.75">
      <c r="Z74" s="1">
        <v>15</v>
      </c>
      <c r="AA74">
        <v>20</v>
      </c>
      <c r="AB74">
        <v>0</v>
      </c>
      <c r="AC74">
        <f t="shared" si="31"/>
        <v>8.104000000000001</v>
      </c>
      <c r="AD74">
        <f t="shared" si="30"/>
        <v>10.432</v>
      </c>
      <c r="AE74">
        <f t="shared" si="30"/>
        <v>9.879999999999999</v>
      </c>
      <c r="AF74">
        <f t="shared" si="30"/>
        <v>11.139999999999999</v>
      </c>
    </row>
    <row r="75" spans="1:32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1">
        <v>16</v>
      </c>
      <c r="AA75">
        <v>20</v>
      </c>
      <c r="AB75">
        <v>0.2</v>
      </c>
      <c r="AC75">
        <f t="shared" si="31"/>
        <v>6.1360000000000001</v>
      </c>
      <c r="AD75">
        <f t="shared" si="31"/>
        <v>9.4439999999999991</v>
      </c>
      <c r="AE75">
        <f t="shared" si="31"/>
        <v>10.894</v>
      </c>
      <c r="AF75">
        <f t="shared" si="31"/>
        <v>11.9</v>
      </c>
    </row>
    <row r="76" spans="1:32" x14ac:dyDescent="0.75">
      <c r="A76" s="1">
        <v>0</v>
      </c>
      <c r="B76">
        <v>0</v>
      </c>
      <c r="C76">
        <v>0</v>
      </c>
      <c r="D76">
        <v>23.08</v>
      </c>
      <c r="E76">
        <v>0</v>
      </c>
      <c r="F76">
        <v>7.69</v>
      </c>
      <c r="G76">
        <v>0</v>
      </c>
      <c r="I76">
        <f>_xlfn.STDEV.P(D76:G76)</f>
        <v>9.4223706544584633</v>
      </c>
      <c r="J76">
        <v>2</v>
      </c>
      <c r="K76">
        <f>_xlfn.STDEV.P(D76:G80)</f>
        <v>5.6119524231768043</v>
      </c>
      <c r="L76">
        <f>_xlfn.STDEV.P(D76:G76,D81:G81,D86:G86,D91:G91,D96:G96,D101:G101)</f>
        <v>5.6616406019417695</v>
      </c>
      <c r="M76">
        <v>0</v>
      </c>
      <c r="N76">
        <f>AVERAGE(D76:G76)</f>
        <v>7.6924999999999999</v>
      </c>
      <c r="P76" s="6">
        <f>_xlfn.STDEV.P(D76:D80)</f>
        <v>7.6267466196275322</v>
      </c>
      <c r="Q76">
        <f>_xlfn.STDEV.P(D76,D81,D86,D91,D96,D101)</f>
        <v>7.8981610025513023</v>
      </c>
      <c r="R76" s="6">
        <f>_xlfn.STDEV.P(E76:E80)</f>
        <v>0</v>
      </c>
      <c r="S76">
        <f>_xlfn.STDEV.P(E76,E81,E86,E91,E96,E101)</f>
        <v>4.5381484844225435</v>
      </c>
      <c r="T76" s="6">
        <f>_xlfn.STDEV.P(F76:F80)</f>
        <v>3.1439567427049631</v>
      </c>
      <c r="U76">
        <f>_xlfn.STDEV.P(F76,F81,F86,F91,F96,F101)</f>
        <v>2.6581948762270948</v>
      </c>
      <c r="V76" s="6">
        <f>_xlfn.STDEV.P(G76:G80)</f>
        <v>0</v>
      </c>
      <c r="W76">
        <f>_xlfn.STDEV.P(G76,G81,G86,G91,G96,G101)</f>
        <v>6.000462945103112</v>
      </c>
      <c r="Z76" s="1">
        <v>17</v>
      </c>
      <c r="AA76">
        <v>20</v>
      </c>
      <c r="AB76">
        <v>0.45</v>
      </c>
      <c r="AC76">
        <f t="shared" ref="AC76:AF88" si="32">AVERAGE(D21,D57,D93,D165,D237)</f>
        <v>12.586000000000002</v>
      </c>
      <c r="AD76">
        <f t="shared" si="32"/>
        <v>9.5640000000000001</v>
      </c>
      <c r="AE76">
        <f t="shared" si="32"/>
        <v>11.714</v>
      </c>
      <c r="AF76">
        <f t="shared" si="32"/>
        <v>11.940000000000001</v>
      </c>
    </row>
    <row r="77" spans="1:32" x14ac:dyDescent="0.75">
      <c r="A77" s="1">
        <v>1</v>
      </c>
      <c r="B77">
        <v>0</v>
      </c>
      <c r="C77">
        <v>0.2</v>
      </c>
      <c r="D77">
        <v>6.25</v>
      </c>
      <c r="E77">
        <v>0</v>
      </c>
      <c r="F77">
        <v>0</v>
      </c>
      <c r="G77">
        <v>0</v>
      </c>
      <c r="I77">
        <f t="shared" ref="I77:I105" si="33">_xlfn.STDEV.P(D77:G77)</f>
        <v>2.7063293868263707</v>
      </c>
      <c r="J77">
        <v>5</v>
      </c>
      <c r="K77">
        <f>_xlfn.STDEV.P(D81:G85)</f>
        <v>6.5774132453419663</v>
      </c>
      <c r="L77">
        <f>_xlfn.STDEV.P(D77:G77,D82:G82,D87:G87,D92:G92,D97:G97,D102:G102)</f>
        <v>5.2064817375395958</v>
      </c>
      <c r="M77">
        <v>0.2</v>
      </c>
      <c r="N77">
        <f t="shared" ref="N77:N105" si="34">AVERAGE(D77:G77)</f>
        <v>1.5625</v>
      </c>
      <c r="P77" s="6">
        <f>_xlfn.STDEV.P(D81:D85)</f>
        <v>6.6680000000000001</v>
      </c>
      <c r="Q77">
        <f t="shared" ref="Q77:Q80" si="35">_xlfn.STDEV.P(D77,D82,D87,D92,D97,D102)</f>
        <v>5.0940469068206378</v>
      </c>
      <c r="R77" s="6">
        <f>_xlfn.STDEV.P(E81:E85)</f>
        <v>1.4394665678646381</v>
      </c>
      <c r="S77">
        <f t="shared" ref="S77:S80" si="36">_xlfn.STDEV.P(E77,E82,E87,E92,E97,E102)</f>
        <v>4.391213449099868</v>
      </c>
      <c r="T77" s="6">
        <f>_xlfn.STDEV.P(F81:F85)</f>
        <v>0.85004470470675797</v>
      </c>
      <c r="U77">
        <f t="shared" ref="U77:U80" si="37">_xlfn.STDEV.P(F77,F82,F87,F92,F97,F102)</f>
        <v>4.393520797720206</v>
      </c>
      <c r="V77" s="6">
        <f>_xlfn.STDEV.P(G81:G85)</f>
        <v>0.95414883535012462</v>
      </c>
      <c r="W77">
        <f t="shared" ref="W77:W80" si="38">_xlfn.STDEV.P(G77,G82,G87,G92,G97,G102)</f>
        <v>5.8118891554773811</v>
      </c>
      <c r="Z77" s="1">
        <v>18</v>
      </c>
      <c r="AA77">
        <v>20</v>
      </c>
      <c r="AB77">
        <v>0.65</v>
      </c>
      <c r="AC77">
        <f t="shared" si="32"/>
        <v>7.9279999999999999</v>
      </c>
      <c r="AD77">
        <f t="shared" si="32"/>
        <v>9.3140000000000001</v>
      </c>
      <c r="AE77">
        <f t="shared" si="32"/>
        <v>11.276</v>
      </c>
      <c r="AF77">
        <f t="shared" si="32"/>
        <v>8.42</v>
      </c>
    </row>
    <row r="78" spans="1:32" x14ac:dyDescent="0.75">
      <c r="A78" s="1">
        <v>2</v>
      </c>
      <c r="B78">
        <v>0</v>
      </c>
      <c r="C78">
        <v>0.45</v>
      </c>
      <c r="D78">
        <v>10</v>
      </c>
      <c r="E78">
        <v>0</v>
      </c>
      <c r="F78">
        <v>4.4400000000000004</v>
      </c>
      <c r="G78">
        <v>0</v>
      </c>
      <c r="I78">
        <f t="shared" si="33"/>
        <v>4.1105109171488641</v>
      </c>
      <c r="J78">
        <v>10</v>
      </c>
      <c r="K78">
        <f>_xlfn.STDEV.P(D86:G90)</f>
        <v>19.830544691208061</v>
      </c>
      <c r="L78">
        <f t="shared" ref="L78:L80" si="39">_xlfn.STDEV.P(D78:G78,D83:G83,D88:G88,D93:G93,D98:G98,D103:G103)</f>
        <v>6.3721963197550675</v>
      </c>
      <c r="M78">
        <v>0.45</v>
      </c>
      <c r="N78">
        <f t="shared" si="34"/>
        <v>3.6100000000000003</v>
      </c>
      <c r="P78" s="6">
        <f>_xlfn.STDEV.P(D86:D90)</f>
        <v>36.932370625238775</v>
      </c>
      <c r="Q78">
        <f t="shared" si="35"/>
        <v>8.7977724453409216</v>
      </c>
      <c r="R78" s="6">
        <f>_xlfn.STDEV.P(E86:E90)</f>
        <v>0.87315519811772269</v>
      </c>
      <c r="S78">
        <f t="shared" si="36"/>
        <v>4.735174817845226</v>
      </c>
      <c r="T78" s="6">
        <f>_xlfn.STDEV.P(F86:F90)</f>
        <v>0.33446076003023129</v>
      </c>
      <c r="U78">
        <f t="shared" si="37"/>
        <v>3.6968319770672111</v>
      </c>
      <c r="V78" s="6">
        <f>_xlfn.STDEV.P(G86:G90)</f>
        <v>2.4830626250660792</v>
      </c>
      <c r="W78">
        <f t="shared" si="38"/>
        <v>6.3236109585865243</v>
      </c>
      <c r="Z78" s="1">
        <v>19</v>
      </c>
      <c r="AA78">
        <v>20</v>
      </c>
      <c r="AB78">
        <v>0.85</v>
      </c>
      <c r="AC78">
        <f t="shared" si="32"/>
        <v>10.435999999999998</v>
      </c>
      <c r="AD78">
        <f t="shared" si="32"/>
        <v>10.368</v>
      </c>
      <c r="AE78">
        <f t="shared" si="32"/>
        <v>12.139999999999999</v>
      </c>
      <c r="AF78">
        <f t="shared" si="32"/>
        <v>9.36</v>
      </c>
    </row>
    <row r="79" spans="1:32" x14ac:dyDescent="0.75">
      <c r="A79" s="1">
        <v>3</v>
      </c>
      <c r="B79">
        <v>0</v>
      </c>
      <c r="C79">
        <v>0.65</v>
      </c>
      <c r="D79">
        <v>7.14</v>
      </c>
      <c r="E79">
        <v>0</v>
      </c>
      <c r="F79">
        <v>0</v>
      </c>
      <c r="G79">
        <v>0</v>
      </c>
      <c r="I79">
        <f t="shared" si="33"/>
        <v>3.0917106915104458</v>
      </c>
      <c r="J79">
        <v>20</v>
      </c>
      <c r="K79">
        <f>_xlfn.STDEV.P(D91:G95)</f>
        <v>3.1842047672849141</v>
      </c>
      <c r="L79">
        <f t="shared" si="39"/>
        <v>5.6111166941666397</v>
      </c>
      <c r="M79">
        <v>0.65</v>
      </c>
      <c r="N79">
        <f t="shared" si="34"/>
        <v>1.7849999999999999</v>
      </c>
      <c r="P79" s="6">
        <f>_xlfn.STDEV.P(D91:D95)</f>
        <v>5.2796325629725382</v>
      </c>
      <c r="Q79">
        <f t="shared" si="35"/>
        <v>6.0281275884160088</v>
      </c>
      <c r="R79" s="6">
        <f>_xlfn.STDEV.P(E91:E95)</f>
        <v>0.72876882479974392</v>
      </c>
      <c r="S79">
        <f t="shared" si="36"/>
        <v>4.7984604012351939</v>
      </c>
      <c r="T79" s="6">
        <f>_xlfn.STDEV.P(F91:F95)</f>
        <v>0.98694680707726112</v>
      </c>
      <c r="U79">
        <f t="shared" si="37"/>
        <v>4.6916793960750951</v>
      </c>
      <c r="V79" s="6">
        <f>_xlfn.STDEV.P(G91:G95)</f>
        <v>1.1320777358467924</v>
      </c>
      <c r="W79">
        <f t="shared" si="38"/>
        <v>5.9915681493986952</v>
      </c>
      <c r="Z79" s="1">
        <v>20</v>
      </c>
      <c r="AA79">
        <v>50</v>
      </c>
      <c r="AB79">
        <v>0</v>
      </c>
      <c r="AC79">
        <f t="shared" si="32"/>
        <v>7.68</v>
      </c>
      <c r="AD79">
        <f t="shared" si="32"/>
        <v>10.988</v>
      </c>
      <c r="AE79">
        <f t="shared" si="32"/>
        <v>8.0079999999999991</v>
      </c>
      <c r="AF79">
        <f t="shared" si="32"/>
        <v>6.3400000000000007</v>
      </c>
    </row>
    <row r="80" spans="1:32" x14ac:dyDescent="0.75">
      <c r="A80" s="1">
        <v>4</v>
      </c>
      <c r="B80">
        <v>0</v>
      </c>
      <c r="C80">
        <v>0.85</v>
      </c>
      <c r="D80">
        <v>0</v>
      </c>
      <c r="E80">
        <v>0</v>
      </c>
      <c r="F80">
        <v>0</v>
      </c>
      <c r="G80">
        <v>0</v>
      </c>
      <c r="I80">
        <f t="shared" si="33"/>
        <v>0</v>
      </c>
      <c r="J80">
        <v>50</v>
      </c>
      <c r="K80">
        <f>_xlfn.STDEV.P(D97:G100)</f>
        <v>2.4404551797513077</v>
      </c>
      <c r="L80">
        <f t="shared" si="39"/>
        <v>19.167495919561038</v>
      </c>
      <c r="M80">
        <v>0.85</v>
      </c>
      <c r="N80">
        <f t="shared" si="34"/>
        <v>0</v>
      </c>
      <c r="P80" s="6">
        <f>_xlfn.STDEV.P(D96:D100)</f>
        <v>1.3592645070036966</v>
      </c>
      <c r="Q80">
        <f t="shared" si="35"/>
        <v>35.416087877623575</v>
      </c>
      <c r="R80" s="6">
        <f>_xlfn.STDEV.P(E96:E100)</f>
        <v>0.94156040698406407</v>
      </c>
      <c r="S80">
        <f t="shared" si="36"/>
        <v>5.4291796495112123</v>
      </c>
      <c r="T80" s="6">
        <f>_xlfn.STDEV.P(F96:F100)</f>
        <v>0.63072656516116232</v>
      </c>
      <c r="U80">
        <f t="shared" si="37"/>
        <v>4.6619297387336172</v>
      </c>
      <c r="V80" s="6">
        <f>_xlfn.STDEV.P(G96:G100)</f>
        <v>0.6000000000000002</v>
      </c>
      <c r="W80">
        <f t="shared" si="38"/>
        <v>6.6744548258432443</v>
      </c>
      <c r="Z80" s="1">
        <v>21</v>
      </c>
      <c r="AA80">
        <v>50</v>
      </c>
      <c r="AB80">
        <v>0.2</v>
      </c>
      <c r="AC80">
        <f t="shared" si="32"/>
        <v>9.3739999999999988</v>
      </c>
      <c r="AD80">
        <f t="shared" si="32"/>
        <v>9.44</v>
      </c>
      <c r="AE80">
        <f t="shared" si="32"/>
        <v>8.0240000000000009</v>
      </c>
      <c r="AF80">
        <f t="shared" si="32"/>
        <v>6.44</v>
      </c>
    </row>
    <row r="81" spans="1:32" x14ac:dyDescent="0.75">
      <c r="A81" s="1">
        <v>5</v>
      </c>
      <c r="B81">
        <v>5</v>
      </c>
      <c r="C81">
        <v>0</v>
      </c>
      <c r="D81">
        <v>0</v>
      </c>
      <c r="E81">
        <v>13.67</v>
      </c>
      <c r="F81">
        <v>11.2</v>
      </c>
      <c r="G81">
        <v>19.399999999999999</v>
      </c>
      <c r="I81">
        <f t="shared" si="33"/>
        <v>7.0482386984267205</v>
      </c>
      <c r="J81">
        <v>100</v>
      </c>
      <c r="K81">
        <f>_xlfn.STDEV.P(D101:G105)</f>
        <v>2.2100417982472633</v>
      </c>
      <c r="N81">
        <f t="shared" si="34"/>
        <v>11.067499999999999</v>
      </c>
      <c r="P81" s="6">
        <f>_xlfn.STDEV.P(D101:D105)</f>
        <v>2.0253829267573149</v>
      </c>
      <c r="R81" s="6">
        <f>_xlfn.STDEV.P(E101:E105)</f>
        <v>0.6065443100054605</v>
      </c>
      <c r="T81" s="6">
        <f>_xlfn.STDEV.P(F101:F105)</f>
        <v>1.350244422317679</v>
      </c>
      <c r="V81" s="6">
        <f>_xlfn.STDEV.P(G101:G105)</f>
        <v>0.89880809965197817</v>
      </c>
      <c r="Z81" s="1">
        <v>22</v>
      </c>
      <c r="AA81">
        <v>50</v>
      </c>
      <c r="AB81">
        <v>0.45</v>
      </c>
      <c r="AC81">
        <f t="shared" si="32"/>
        <v>9.0740000000000016</v>
      </c>
      <c r="AD81">
        <f t="shared" si="32"/>
        <v>9.1879999999999988</v>
      </c>
      <c r="AE81">
        <f t="shared" si="32"/>
        <v>7.6120000000000001</v>
      </c>
      <c r="AF81">
        <f t="shared" si="32"/>
        <v>6.82</v>
      </c>
    </row>
    <row r="82" spans="1:32" x14ac:dyDescent="0.75">
      <c r="A82" s="1">
        <v>6</v>
      </c>
      <c r="B82">
        <v>5</v>
      </c>
      <c r="C82">
        <v>0.2</v>
      </c>
      <c r="D82">
        <v>16.670000000000002</v>
      </c>
      <c r="E82">
        <v>13.72</v>
      </c>
      <c r="F82">
        <v>12.69</v>
      </c>
      <c r="G82">
        <v>16.8</v>
      </c>
      <c r="I82">
        <f t="shared" si="33"/>
        <v>1.8027617701737635</v>
      </c>
      <c r="K82">
        <f>AVERAGE(K76:K81)</f>
        <v>6.6424353508350533</v>
      </c>
      <c r="N82">
        <f t="shared" si="34"/>
        <v>14.969999999999999</v>
      </c>
      <c r="P82" s="6">
        <f>AVERAGE(P76:P81)</f>
        <v>9.9818995402666424</v>
      </c>
      <c r="Q82">
        <f>AVERAGE(Q76:Q80)</f>
        <v>12.646839164150489</v>
      </c>
      <c r="R82" s="6">
        <f>AVERAGE(R76:R81)</f>
        <v>0.76491588462860494</v>
      </c>
      <c r="S82">
        <f>AVERAGE(S76:S80)</f>
        <v>4.7784353604228089</v>
      </c>
      <c r="T82" s="6">
        <f>AVERAGE(T76:T81)</f>
        <v>1.2160633336663424</v>
      </c>
      <c r="U82">
        <f>AVERAGE(U76:U80)</f>
        <v>4.0204313571646448</v>
      </c>
      <c r="V82" s="6">
        <f>AVERAGE(V76:V81)</f>
        <v>1.0113495493191624</v>
      </c>
      <c r="W82">
        <f>AVERAGE(W76:W80)</f>
        <v>6.1603972068817914</v>
      </c>
      <c r="Z82" s="1">
        <v>23</v>
      </c>
      <c r="AA82">
        <v>50</v>
      </c>
      <c r="AB82">
        <v>0.65</v>
      </c>
      <c r="AC82">
        <f t="shared" si="32"/>
        <v>10.374000000000001</v>
      </c>
      <c r="AD82">
        <f t="shared" si="32"/>
        <v>8.5960000000000001</v>
      </c>
      <c r="AE82">
        <f t="shared" si="32"/>
        <v>7.5860000000000003</v>
      </c>
      <c r="AF82">
        <f t="shared" si="32"/>
        <v>7.06</v>
      </c>
    </row>
    <row r="83" spans="1:32" x14ac:dyDescent="0.75">
      <c r="A83" s="1">
        <v>7</v>
      </c>
      <c r="B83">
        <v>5</v>
      </c>
      <c r="C83">
        <v>0.45</v>
      </c>
      <c r="D83">
        <v>0</v>
      </c>
      <c r="E83">
        <v>15.34</v>
      </c>
      <c r="F83">
        <v>11.69</v>
      </c>
      <c r="G83">
        <v>19.3</v>
      </c>
      <c r="I83">
        <f t="shared" si="33"/>
        <v>7.2084061171662626</v>
      </c>
      <c r="N83">
        <f t="shared" si="34"/>
        <v>11.5825</v>
      </c>
      <c r="P83" s="6">
        <f>_xlfn.STDEV.P(P76:P81)</f>
        <v>12.265288917701502</v>
      </c>
      <c r="Q83">
        <f>_xlfn.STDEV.P(Q76:Q80)</f>
        <v>11.459982196054542</v>
      </c>
      <c r="R83" s="6">
        <f>_xlfn.STDEV.P(R76:R81)</f>
        <v>0.43000429002841134</v>
      </c>
      <c r="S83">
        <f>_xlfn.STDEV.P(S76:S80)</f>
        <v>0.35592673346388992</v>
      </c>
      <c r="T83" s="6">
        <f>_xlfn.STDEV.P(T76:T81)</f>
        <v>0.91661367826307794</v>
      </c>
      <c r="U83">
        <f>_xlfn.STDEV.P(U76:U80)</f>
        <v>0.76963557905639457</v>
      </c>
      <c r="V83" s="6">
        <f>_xlfn.STDEV.P(V76:V81)</f>
        <v>0.75149723159299453</v>
      </c>
      <c r="W83">
        <f>_xlfn.STDEV.P(W76:W80)</f>
        <v>0.30542889352282093</v>
      </c>
      <c r="Z83" s="1">
        <v>24</v>
      </c>
      <c r="AA83">
        <v>50</v>
      </c>
      <c r="AB83">
        <v>0.85</v>
      </c>
      <c r="AC83">
        <f t="shared" si="32"/>
        <v>10.534000000000001</v>
      </c>
      <c r="AD83">
        <f t="shared" si="32"/>
        <v>9.6</v>
      </c>
      <c r="AE83">
        <f t="shared" si="32"/>
        <v>6.8599999999999994</v>
      </c>
      <c r="AF83">
        <f t="shared" si="32"/>
        <v>6.88</v>
      </c>
    </row>
    <row r="84" spans="1:32" x14ac:dyDescent="0.75">
      <c r="A84" s="1">
        <v>8</v>
      </c>
      <c r="B84">
        <v>5</v>
      </c>
      <c r="C84">
        <v>0.65</v>
      </c>
      <c r="D84">
        <v>0</v>
      </c>
      <c r="E84">
        <v>15.02</v>
      </c>
      <c r="F84">
        <v>12.17</v>
      </c>
      <c r="G84">
        <v>18.2</v>
      </c>
      <c r="I84">
        <f t="shared" si="33"/>
        <v>6.889961447642504</v>
      </c>
      <c r="K84" cm="1">
        <f t="array" ref="K84">INDEX(LINEST(K76:K81),1)</f>
        <v>-1.3161933498669378</v>
      </c>
      <c r="L84" cm="1">
        <f t="array" ref="L84">INDEX(LINEST(L76:L80),1)</f>
        <v>2.7416345591865579</v>
      </c>
      <c r="N84">
        <f t="shared" si="34"/>
        <v>11.3475</v>
      </c>
      <c r="P84" s="6"/>
      <c r="R84" s="6"/>
      <c r="T84" s="6"/>
      <c r="V84" s="6"/>
      <c r="Z84" s="1">
        <v>25</v>
      </c>
      <c r="AA84">
        <v>100</v>
      </c>
      <c r="AB84">
        <v>0</v>
      </c>
      <c r="AC84">
        <f t="shared" si="32"/>
        <v>7.452</v>
      </c>
      <c r="AD84">
        <f t="shared" si="32"/>
        <v>9.1840000000000011</v>
      </c>
      <c r="AE84">
        <f t="shared" si="32"/>
        <v>5.3479999999999999</v>
      </c>
      <c r="AF84">
        <f t="shared" si="32"/>
        <v>6.266</v>
      </c>
    </row>
    <row r="85" spans="1:32" x14ac:dyDescent="0.75">
      <c r="A85" s="1">
        <v>9</v>
      </c>
      <c r="B85">
        <v>5</v>
      </c>
      <c r="C85">
        <v>0.85</v>
      </c>
      <c r="D85">
        <v>0</v>
      </c>
      <c r="E85">
        <v>17.62</v>
      </c>
      <c r="F85">
        <v>10.210000000000001</v>
      </c>
      <c r="G85">
        <v>18</v>
      </c>
      <c r="I85">
        <f t="shared" si="33"/>
        <v>7.3077232261491671</v>
      </c>
      <c r="N85">
        <f t="shared" si="34"/>
        <v>11.4575</v>
      </c>
      <c r="P85" s="6"/>
      <c r="R85" s="6"/>
      <c r="T85" s="6"/>
      <c r="V85" s="6"/>
      <c r="Z85" s="1">
        <v>26</v>
      </c>
      <c r="AA85">
        <v>100</v>
      </c>
      <c r="AB85">
        <v>0.2</v>
      </c>
      <c r="AC85">
        <f t="shared" si="32"/>
        <v>5.7799999999999994</v>
      </c>
      <c r="AD85">
        <f t="shared" si="32"/>
        <v>8.1819999999999986</v>
      </c>
      <c r="AE85">
        <f t="shared" si="32"/>
        <v>4.8660000000000005</v>
      </c>
      <c r="AF85">
        <f t="shared" si="32"/>
        <v>5.9599999999999991</v>
      </c>
    </row>
    <row r="86" spans="1:32" x14ac:dyDescent="0.75">
      <c r="A86" s="1">
        <v>10</v>
      </c>
      <c r="B86">
        <v>10</v>
      </c>
      <c r="C86">
        <v>0</v>
      </c>
      <c r="D86">
        <v>0</v>
      </c>
      <c r="E86">
        <v>12.5</v>
      </c>
      <c r="F86">
        <v>10.81</v>
      </c>
      <c r="G86">
        <v>11.8</v>
      </c>
      <c r="I86">
        <f t="shared" si="33"/>
        <v>5.1031381276622341</v>
      </c>
      <c r="N86">
        <f t="shared" si="34"/>
        <v>8.7774999999999999</v>
      </c>
      <c r="P86" s="6"/>
      <c r="R86" s="6"/>
      <c r="T86" s="6"/>
      <c r="V86" s="6"/>
      <c r="Z86" s="1">
        <v>27</v>
      </c>
      <c r="AA86">
        <v>100</v>
      </c>
      <c r="AB86">
        <v>0.45</v>
      </c>
      <c r="AC86">
        <f t="shared" si="32"/>
        <v>7.76</v>
      </c>
      <c r="AD86">
        <f t="shared" si="32"/>
        <v>8.370000000000001</v>
      </c>
      <c r="AE86">
        <f t="shared" si="32"/>
        <v>4.6879999999999997</v>
      </c>
      <c r="AF86">
        <f t="shared" si="32"/>
        <v>6.8040000000000003</v>
      </c>
    </row>
    <row r="87" spans="1:32" x14ac:dyDescent="0.75">
      <c r="A87" s="1">
        <v>11</v>
      </c>
      <c r="B87">
        <v>10</v>
      </c>
      <c r="C87">
        <v>0.2</v>
      </c>
      <c r="D87">
        <v>0</v>
      </c>
      <c r="E87">
        <v>11.4</v>
      </c>
      <c r="F87">
        <v>10.99</v>
      </c>
      <c r="G87">
        <v>14.5</v>
      </c>
      <c r="I87">
        <f t="shared" si="33"/>
        <v>5.494817444647274</v>
      </c>
      <c r="J87" s="2"/>
      <c r="K87" t="s">
        <v>26</v>
      </c>
      <c r="L87" t="s">
        <v>27</v>
      </c>
      <c r="N87">
        <f t="shared" si="34"/>
        <v>9.2225000000000001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1">
        <v>28</v>
      </c>
      <c r="AA87">
        <v>100</v>
      </c>
      <c r="AB87">
        <v>0.65</v>
      </c>
      <c r="AC87">
        <f t="shared" si="32"/>
        <v>7.8459999999999992</v>
      </c>
      <c r="AD87">
        <f t="shared" si="32"/>
        <v>7.0180000000000007</v>
      </c>
      <c r="AE87">
        <f t="shared" si="32"/>
        <v>4.5460000000000003</v>
      </c>
      <c r="AF87">
        <f t="shared" si="32"/>
        <v>5.944</v>
      </c>
    </row>
    <row r="88" spans="1:32" x14ac:dyDescent="0.75">
      <c r="A88" s="1">
        <v>12</v>
      </c>
      <c r="B88">
        <v>10</v>
      </c>
      <c r="C88">
        <v>0.45</v>
      </c>
      <c r="D88">
        <v>25</v>
      </c>
      <c r="E88">
        <v>11.6</v>
      </c>
      <c r="F88">
        <v>11.5</v>
      </c>
      <c r="G88">
        <v>16.3</v>
      </c>
      <c r="I88">
        <f t="shared" si="33"/>
        <v>5.492267291383401</v>
      </c>
      <c r="J88">
        <v>2</v>
      </c>
      <c r="K88">
        <f>AVERAGE(D76:G80)</f>
        <v>2.9299999999999997</v>
      </c>
      <c r="L88">
        <f>AVERAGE(D76:G76,D81:G81,D86:G86,D91:G91,D96:G96,D101:G101)</f>
        <v>9.3891666666666644</v>
      </c>
      <c r="M88">
        <v>0</v>
      </c>
      <c r="N88">
        <f t="shared" si="34"/>
        <v>16.100000000000001</v>
      </c>
      <c r="P88" s="6">
        <f>AVERAGE(D76:D80)</f>
        <v>9.2940000000000005</v>
      </c>
      <c r="Q88">
        <f>AVERAGE(D76,D81,D86,D91,D96,D101)</f>
        <v>8.9483333333333324</v>
      </c>
      <c r="R88" s="6">
        <f>AVERAGE(E76:E80)</f>
        <v>0</v>
      </c>
      <c r="S88">
        <f>AVERAGE(E76,E81,E86,E91,E96,E101)</f>
        <v>9.495000000000001</v>
      </c>
      <c r="T88" s="6">
        <f>AVERAGE(F76:F80)</f>
        <v>2.4260000000000002</v>
      </c>
      <c r="U88">
        <f>AVERAGE(F76,F81,F86,F91,F96,F101)</f>
        <v>8.58</v>
      </c>
      <c r="V88" s="6">
        <f>AVERAGE(G76:G80)</f>
        <v>0</v>
      </c>
      <c r="W88">
        <f>AVERAGE(G76,G81,G86,G91,G96,G101)</f>
        <v>10.533333333333333</v>
      </c>
      <c r="Z88" s="1">
        <v>29</v>
      </c>
      <c r="AA88">
        <v>100</v>
      </c>
      <c r="AB88">
        <v>0.85</v>
      </c>
      <c r="AC88">
        <f t="shared" si="32"/>
        <v>8.7320000000000011</v>
      </c>
      <c r="AD88">
        <f t="shared" si="32"/>
        <v>7.7419999999999991</v>
      </c>
      <c r="AE88">
        <f t="shared" si="32"/>
        <v>3.8860000000000001</v>
      </c>
      <c r="AF88">
        <f t="shared" si="32"/>
        <v>7.4680000000000009</v>
      </c>
    </row>
    <row r="89" spans="1:32" x14ac:dyDescent="0.75">
      <c r="A89" s="1">
        <v>13</v>
      </c>
      <c r="B89">
        <v>10</v>
      </c>
      <c r="C89">
        <v>0.65</v>
      </c>
      <c r="D89">
        <v>20</v>
      </c>
      <c r="E89">
        <v>13.1</v>
      </c>
      <c r="F89">
        <v>11.34</v>
      </c>
      <c r="G89">
        <v>16.100000000000001</v>
      </c>
      <c r="I89">
        <f t="shared" si="33"/>
        <v>3.2841551424986042</v>
      </c>
      <c r="J89">
        <v>5</v>
      </c>
      <c r="K89">
        <f>AVERAGE(D81:G85)</f>
        <v>12.085000000000001</v>
      </c>
      <c r="L89">
        <f>AVERAGE(D77:G77,D82:G82,D87:G87,D92:G92,D97:G97,D102:G102)</f>
        <v>8.5675000000000008</v>
      </c>
      <c r="M89">
        <v>0.2</v>
      </c>
      <c r="N89">
        <f t="shared" si="34"/>
        <v>15.135</v>
      </c>
      <c r="P89" s="6">
        <f>AVERAGE(D81:D85)</f>
        <v>3.3340000000000005</v>
      </c>
      <c r="Q89">
        <f t="shared" ref="Q89:Q92" si="40">AVERAGE(D77,D82,D87,D92,D97,D102)</f>
        <v>6.6483333333333334</v>
      </c>
      <c r="R89" s="6">
        <f>AVERAGE(E81:E85)</f>
        <v>15.074000000000002</v>
      </c>
      <c r="S89">
        <f t="shared" ref="S89:S92" si="41">AVERAGE(E77,E82,E87,E92,E97,E102)</f>
        <v>9.0733333333333324</v>
      </c>
      <c r="T89" s="6">
        <f>AVERAGE(F81:F85)</f>
        <v>11.592000000000001</v>
      </c>
      <c r="U89">
        <f t="shared" ref="U89:U92" si="42">AVERAGE(F77,F82,F87,F92,F97,F102)</f>
        <v>7.665</v>
      </c>
      <c r="V89" s="6">
        <f>AVERAGE(G81:G85)</f>
        <v>18.34</v>
      </c>
      <c r="W89">
        <f t="shared" ref="W89:W92" si="43">AVERAGE(G77,G82,G87,G92,G97,G102)</f>
        <v>10.883333333333333</v>
      </c>
    </row>
    <row r="90" spans="1:32" x14ac:dyDescent="0.75">
      <c r="A90" s="1">
        <v>14</v>
      </c>
      <c r="B90">
        <v>10</v>
      </c>
      <c r="C90">
        <v>0.85</v>
      </c>
      <c r="D90">
        <v>100</v>
      </c>
      <c r="E90">
        <v>13.7</v>
      </c>
      <c r="F90">
        <v>10.59</v>
      </c>
      <c r="G90">
        <v>19.399999999999999</v>
      </c>
      <c r="I90">
        <f t="shared" si="33"/>
        <v>37.129819804976165</v>
      </c>
      <c r="J90">
        <v>10</v>
      </c>
      <c r="K90">
        <f>AVERAGE(D86:G90)</f>
        <v>17.031499999999998</v>
      </c>
      <c r="L90">
        <f t="shared" ref="L90:L92" si="44">AVERAGE(D78:G78,D83:G83,D88:G88,D93:G93,D98:G98,D103:G103)</f>
        <v>10.20125</v>
      </c>
      <c r="M90">
        <v>0.45</v>
      </c>
      <c r="N90">
        <f t="shared" si="34"/>
        <v>35.922499999999999</v>
      </c>
      <c r="P90" s="6">
        <f>AVERAGE(D86:D90)</f>
        <v>29</v>
      </c>
      <c r="Q90">
        <f t="shared" si="40"/>
        <v>11.57</v>
      </c>
      <c r="R90" s="6">
        <f>AVERAGE(E86:E90)</f>
        <v>12.459999999999999</v>
      </c>
      <c r="S90">
        <f t="shared" si="41"/>
        <v>9.4116666666666671</v>
      </c>
      <c r="T90" s="6">
        <f>AVERAGE(F86:F90)</f>
        <v>11.046000000000001</v>
      </c>
      <c r="U90">
        <f t="shared" si="42"/>
        <v>8.1399999999999988</v>
      </c>
      <c r="V90" s="6">
        <f>AVERAGE(G86:G90)</f>
        <v>15.62</v>
      </c>
      <c r="W90">
        <f t="shared" si="43"/>
        <v>11.683333333333332</v>
      </c>
    </row>
    <row r="91" spans="1:32" x14ac:dyDescent="0.75">
      <c r="A91" s="1">
        <v>15</v>
      </c>
      <c r="B91">
        <v>20</v>
      </c>
      <c r="C91">
        <v>0</v>
      </c>
      <c r="D91">
        <v>10.81</v>
      </c>
      <c r="E91">
        <v>12.1</v>
      </c>
      <c r="F91">
        <v>10.62</v>
      </c>
      <c r="G91">
        <v>14.7</v>
      </c>
      <c r="I91">
        <f t="shared" si="33"/>
        <v>1.6284405884157891</v>
      </c>
      <c r="J91">
        <v>20</v>
      </c>
      <c r="K91">
        <f>AVERAGE(D91:G95)</f>
        <v>13.209999999999999</v>
      </c>
      <c r="L91">
        <f t="shared" si="44"/>
        <v>9.1083333333333325</v>
      </c>
      <c r="M91">
        <v>0.65</v>
      </c>
      <c r="N91">
        <f t="shared" si="34"/>
        <v>12.057500000000001</v>
      </c>
      <c r="P91" s="6">
        <f>AVERAGE(D91:D95)</f>
        <v>13.370000000000001</v>
      </c>
      <c r="Q91">
        <f t="shared" si="40"/>
        <v>8.1966666666666672</v>
      </c>
      <c r="R91" s="6">
        <f>AVERAGE(E91:E95)</f>
        <v>11.824</v>
      </c>
      <c r="S91">
        <f t="shared" si="41"/>
        <v>9.4566666666666652</v>
      </c>
      <c r="T91" s="6">
        <f>AVERAGE(F91:F95)</f>
        <v>11.925999999999998</v>
      </c>
      <c r="U91">
        <f t="shared" si="42"/>
        <v>7.4466666666666654</v>
      </c>
      <c r="V91" s="6">
        <f>AVERAGE(G91:G95)</f>
        <v>15.719999999999999</v>
      </c>
      <c r="W91">
        <f t="shared" si="43"/>
        <v>11.333333333333334</v>
      </c>
    </row>
    <row r="92" spans="1:32" x14ac:dyDescent="0.75">
      <c r="A92" s="1">
        <v>16</v>
      </c>
      <c r="B92">
        <v>20</v>
      </c>
      <c r="C92">
        <v>0.2</v>
      </c>
      <c r="D92">
        <v>7.5</v>
      </c>
      <c r="E92">
        <v>11.52</v>
      </c>
      <c r="F92">
        <v>11.14</v>
      </c>
      <c r="G92">
        <v>16.100000000000001</v>
      </c>
      <c r="I92">
        <f t="shared" si="33"/>
        <v>3.0525849701523415</v>
      </c>
      <c r="J92">
        <v>50</v>
      </c>
      <c r="K92">
        <f>AVERAGE(D96:G100)</f>
        <v>7.1660000000000013</v>
      </c>
      <c r="L92">
        <f t="shared" si="44"/>
        <v>13.194583333333329</v>
      </c>
      <c r="M92">
        <v>0.85</v>
      </c>
      <c r="N92">
        <f t="shared" si="34"/>
        <v>11.565000000000001</v>
      </c>
      <c r="P92" s="6">
        <f>AVERAGE(D96:D100)</f>
        <v>5.39</v>
      </c>
      <c r="Q92">
        <f t="shared" si="40"/>
        <v>21.978333333333335</v>
      </c>
      <c r="R92" s="6">
        <f>AVERAGE(E96:E100)</f>
        <v>8.9319999999999986</v>
      </c>
      <c r="S92">
        <f t="shared" si="41"/>
        <v>10.945</v>
      </c>
      <c r="T92" s="6">
        <f>AVERAGE(F96:F100)</f>
        <v>4.5419999999999998</v>
      </c>
      <c r="U92">
        <f t="shared" si="42"/>
        <v>7.1033333333333344</v>
      </c>
      <c r="V92" s="6">
        <f>AVERAGE(G96:G100)</f>
        <v>9.7999999999999989</v>
      </c>
      <c r="W92">
        <f t="shared" si="43"/>
        <v>12.751666666666667</v>
      </c>
    </row>
    <row r="93" spans="1:32" x14ac:dyDescent="0.75">
      <c r="A93" s="1">
        <v>17</v>
      </c>
      <c r="B93">
        <v>20</v>
      </c>
      <c r="C93">
        <v>0.45</v>
      </c>
      <c r="D93">
        <v>21.21</v>
      </c>
      <c r="E93">
        <v>11.4</v>
      </c>
      <c r="F93">
        <v>12.28</v>
      </c>
      <c r="G93">
        <v>15.5</v>
      </c>
      <c r="I93">
        <f t="shared" si="33"/>
        <v>3.8449471712885752</v>
      </c>
      <c r="J93">
        <v>100</v>
      </c>
      <c r="K93">
        <f>AVERAGE(D101:G105)</f>
        <v>8.1304999999999996</v>
      </c>
      <c r="L93">
        <f>AVERAGE((L92-L91), (L91-L90), (L90-L89), (L89-L88))</f>
        <v>0.95135416666666606</v>
      </c>
      <c r="N93">
        <f t="shared" si="34"/>
        <v>15.0975</v>
      </c>
      <c r="P93" s="6">
        <f>AVERAGE(D101:D105)</f>
        <v>8.4219999999999988</v>
      </c>
      <c r="R93" s="6">
        <f>AVERAGE(E101:E105)</f>
        <v>9.7680000000000007</v>
      </c>
      <c r="T93" s="6">
        <f>AVERAGE(F101:F105)</f>
        <v>5.1899999999999995</v>
      </c>
      <c r="V93" s="6">
        <f>AVERAGE(G101:G105)</f>
        <v>9.1419999999999995</v>
      </c>
    </row>
    <row r="94" spans="1:32" x14ac:dyDescent="0.75">
      <c r="A94" s="1">
        <v>18</v>
      </c>
      <c r="B94">
        <v>20</v>
      </c>
      <c r="C94">
        <v>0.65</v>
      </c>
      <c r="D94">
        <v>9.3800000000000008</v>
      </c>
      <c r="E94">
        <v>11</v>
      </c>
      <c r="F94">
        <v>12.12</v>
      </c>
      <c r="G94">
        <v>14.6</v>
      </c>
      <c r="I94">
        <f t="shared" si="33"/>
        <v>1.8997565633522526</v>
      </c>
      <c r="K94">
        <f>AVERAGE(K88:K93)</f>
        <v>10.092166666666666</v>
      </c>
      <c r="N94">
        <f t="shared" si="34"/>
        <v>11.775</v>
      </c>
      <c r="P94" s="6">
        <f>AVERAGE(P88:P93)</f>
        <v>11.468333333333334</v>
      </c>
      <c r="Q94">
        <f>AVERAGE(Q88:Q92)</f>
        <v>11.468333333333334</v>
      </c>
      <c r="R94" s="6">
        <f>AVERAGE(R88:R93)</f>
        <v>9.6763333333333321</v>
      </c>
      <c r="S94">
        <f>AVERAGE(S88:S92)</f>
        <v>9.6763333333333339</v>
      </c>
      <c r="T94" s="6">
        <f>AVERAGE(T88:T93)</f>
        <v>7.786999999999999</v>
      </c>
      <c r="U94">
        <f>AVERAGE(U88:U92)</f>
        <v>7.786999999999999</v>
      </c>
      <c r="V94" s="6">
        <f>AVERAGE(V88:V93)</f>
        <v>11.436999999999999</v>
      </c>
      <c r="W94">
        <f>AVERAGE(W88:W92)</f>
        <v>11.436999999999999</v>
      </c>
    </row>
    <row r="95" spans="1:32" x14ac:dyDescent="0.75">
      <c r="A95" s="1">
        <v>19</v>
      </c>
      <c r="B95">
        <v>20</v>
      </c>
      <c r="C95">
        <v>0.85</v>
      </c>
      <c r="D95">
        <v>17.95</v>
      </c>
      <c r="E95">
        <v>13.1</v>
      </c>
      <c r="F95">
        <v>13.47</v>
      </c>
      <c r="G95">
        <v>17.7</v>
      </c>
      <c r="I95">
        <f t="shared" si="33"/>
        <v>2.2754834651124169</v>
      </c>
      <c r="N95">
        <f t="shared" si="34"/>
        <v>15.555</v>
      </c>
      <c r="P95" s="6">
        <f>_xlfn.STDEV.P(P88:P93)</f>
        <v>8.4468639085100037</v>
      </c>
      <c r="Q95">
        <f>_xlfn.STDEV.P(Q88:Q92)</f>
        <v>5.4910297556813319</v>
      </c>
      <c r="R95" s="6">
        <f>_xlfn.STDEV.P(R88:R93)</f>
        <v>4.7555220416783781</v>
      </c>
      <c r="S95">
        <f>_xlfn.STDEV.P(S88:S92)</f>
        <v>0.65181404982982383</v>
      </c>
      <c r="T95" s="6">
        <f>_xlfn.STDEV.P(T88:T93)</f>
        <v>3.8350398085721826</v>
      </c>
      <c r="U95">
        <f>_xlfn.STDEV.P(U88:U92)</f>
        <v>0.51991708740699949</v>
      </c>
      <c r="V95" s="6">
        <f>_xlfn.STDEV.P(V88:V93)</f>
        <v>6.0861146609858281</v>
      </c>
      <c r="W95">
        <f>_xlfn.STDEV.P(W88:W92)</f>
        <v>0.76458296548583349</v>
      </c>
    </row>
    <row r="96" spans="1:32" x14ac:dyDescent="0.75">
      <c r="A96" s="1">
        <v>20</v>
      </c>
      <c r="B96">
        <v>50</v>
      </c>
      <c r="C96">
        <v>0</v>
      </c>
      <c r="D96">
        <v>7.76</v>
      </c>
      <c r="E96">
        <v>9.6</v>
      </c>
      <c r="F96">
        <v>3.63</v>
      </c>
      <c r="G96">
        <v>9.1</v>
      </c>
      <c r="I96">
        <f t="shared" si="33"/>
        <v>2.3458727054126371</v>
      </c>
      <c r="N96">
        <f t="shared" si="34"/>
        <v>7.5224999999999991</v>
      </c>
      <c r="P96" s="6"/>
      <c r="R96" s="6"/>
      <c r="T96" s="6"/>
      <c r="V96" s="6"/>
    </row>
    <row r="97" spans="1:23" x14ac:dyDescent="0.75">
      <c r="A97" s="1">
        <v>21</v>
      </c>
      <c r="B97">
        <v>50</v>
      </c>
      <c r="C97">
        <v>0.2</v>
      </c>
      <c r="D97">
        <v>3.54</v>
      </c>
      <c r="E97">
        <v>8.5</v>
      </c>
      <c r="F97">
        <v>5.46</v>
      </c>
      <c r="G97">
        <v>9.8000000000000007</v>
      </c>
      <c r="I97">
        <f t="shared" si="33"/>
        <v>2.4652941001024602</v>
      </c>
      <c r="N97">
        <f t="shared" si="34"/>
        <v>6.8250000000000002</v>
      </c>
      <c r="P97" s="6" cm="1">
        <f t="array" ref="P97">INDEX(LINEST(P88:P93), 1)</f>
        <v>-0.39491428571428616</v>
      </c>
      <c r="Q97" s="6" cm="1">
        <f t="array" ref="Q97">INDEX(LINEST(Q88:Q92), 1)</f>
        <v>2.7608333333333333</v>
      </c>
      <c r="R97" s="6" cm="1">
        <f t="array" ref="R97">INDEX(LINEST(R88:R93), 1)</f>
        <v>0.85079999999999989</v>
      </c>
      <c r="S97" s="6" cm="1">
        <f t="array" ref="S97">INDEX(LINEST(S88:S92), 1)</f>
        <v>0.32833333333333303</v>
      </c>
      <c r="T97" s="6" cm="1">
        <f t="array" ref="T97">INDEX(LINEST(T88:T93), 1)</f>
        <v>-0.18428571428571447</v>
      </c>
      <c r="U97" s="6" cm="1">
        <f t="array" ref="U97">INDEX(LINEST(U88:U92), 1)</f>
        <v>-0.31716666666666654</v>
      </c>
      <c r="V97" s="6" cm="1">
        <f t="array" ref="V97">INDEX(LINEST(V88:V92), 1)</f>
        <v>1.6979999999999995</v>
      </c>
      <c r="W97" s="6" cm="1">
        <f t="array" ref="W97">INDEX(LINEST(W88:W92), 1)</f>
        <v>0.48866666666666686</v>
      </c>
    </row>
    <row r="98" spans="1:23" x14ac:dyDescent="0.75">
      <c r="A98" s="1">
        <v>22</v>
      </c>
      <c r="B98">
        <v>50</v>
      </c>
      <c r="C98">
        <v>0.45</v>
      </c>
      <c r="D98">
        <v>4.95</v>
      </c>
      <c r="E98">
        <v>8.11</v>
      </c>
      <c r="F98">
        <v>4.0999999999999996</v>
      </c>
      <c r="G98">
        <v>9.5</v>
      </c>
      <c r="I98">
        <f t="shared" si="33"/>
        <v>2.2161735040379869</v>
      </c>
      <c r="K98" cm="1">
        <f t="array" ref="K98">INDEX(LINEST(K88:K93),1)</f>
        <v>0.21211428571428595</v>
      </c>
      <c r="L98" cm="1">
        <f t="array" ref="L98">INDEX(LINEST(L88:L92),1)</f>
        <v>0.81516666666666604</v>
      </c>
      <c r="N98">
        <f t="shared" si="34"/>
        <v>6.6649999999999991</v>
      </c>
    </row>
    <row r="99" spans="1:23" x14ac:dyDescent="0.75">
      <c r="A99" s="1">
        <v>23</v>
      </c>
      <c r="B99">
        <v>50</v>
      </c>
      <c r="C99">
        <v>0.65</v>
      </c>
      <c r="D99">
        <v>5.32</v>
      </c>
      <c r="E99">
        <v>8.01</v>
      </c>
      <c r="F99">
        <v>4.87</v>
      </c>
      <c r="G99">
        <v>9.6999999999999993</v>
      </c>
      <c r="I99">
        <f t="shared" si="33"/>
        <v>1.979071752110066</v>
      </c>
      <c r="N99">
        <f t="shared" si="34"/>
        <v>6.9749999999999996</v>
      </c>
    </row>
    <row r="100" spans="1:23" x14ac:dyDescent="0.75">
      <c r="A100" s="1">
        <v>24</v>
      </c>
      <c r="B100">
        <v>50</v>
      </c>
      <c r="C100">
        <v>0.85</v>
      </c>
      <c r="D100">
        <v>5.38</v>
      </c>
      <c r="E100">
        <v>10.44</v>
      </c>
      <c r="F100">
        <v>4.6500000000000004</v>
      </c>
      <c r="G100">
        <v>10.9</v>
      </c>
      <c r="I100">
        <f t="shared" si="33"/>
        <v>2.8439090614856184</v>
      </c>
      <c r="N100">
        <f t="shared" si="34"/>
        <v>7.8424999999999994</v>
      </c>
    </row>
    <row r="101" spans="1:23" x14ac:dyDescent="0.75">
      <c r="A101" s="1">
        <v>25</v>
      </c>
      <c r="B101">
        <v>100</v>
      </c>
      <c r="C101">
        <v>0</v>
      </c>
      <c r="D101">
        <v>12.04</v>
      </c>
      <c r="E101">
        <v>9.1</v>
      </c>
      <c r="F101">
        <v>7.53</v>
      </c>
      <c r="G101">
        <v>8.1999999999999993</v>
      </c>
      <c r="I101">
        <f t="shared" si="33"/>
        <v>1.7221552630352377</v>
      </c>
      <c r="N101">
        <f t="shared" si="34"/>
        <v>9.2175000000000011</v>
      </c>
    </row>
    <row r="102" spans="1:23" x14ac:dyDescent="0.75">
      <c r="A102" s="1">
        <v>26</v>
      </c>
      <c r="B102">
        <v>100</v>
      </c>
      <c r="C102">
        <v>0.2</v>
      </c>
      <c r="D102">
        <v>5.93</v>
      </c>
      <c r="E102">
        <v>9.3000000000000007</v>
      </c>
      <c r="F102">
        <v>5.71</v>
      </c>
      <c r="G102">
        <v>8.1</v>
      </c>
      <c r="I102">
        <f t="shared" si="33"/>
        <v>1.5032132250615704</v>
      </c>
      <c r="N102">
        <f t="shared" si="34"/>
        <v>7.26</v>
      </c>
    </row>
    <row r="103" spans="1:23" x14ac:dyDescent="0.75">
      <c r="A103" s="1">
        <v>27</v>
      </c>
      <c r="B103">
        <v>100</v>
      </c>
      <c r="C103">
        <v>0.45</v>
      </c>
      <c r="D103">
        <v>8.26</v>
      </c>
      <c r="E103">
        <v>10.02</v>
      </c>
      <c r="F103">
        <v>4.83</v>
      </c>
      <c r="G103">
        <v>9.5</v>
      </c>
      <c r="I103">
        <f t="shared" si="33"/>
        <v>2.0219962289776912</v>
      </c>
      <c r="N103">
        <f t="shared" si="34"/>
        <v>8.1524999999999999</v>
      </c>
    </row>
    <row r="104" spans="1:23" x14ac:dyDescent="0.75">
      <c r="A104" s="1">
        <v>28</v>
      </c>
      <c r="B104">
        <v>100</v>
      </c>
      <c r="C104">
        <v>0.65</v>
      </c>
      <c r="D104">
        <v>7.34</v>
      </c>
      <c r="E104">
        <v>9.61</v>
      </c>
      <c r="F104">
        <v>4.18</v>
      </c>
      <c r="G104">
        <v>9.4</v>
      </c>
      <c r="I104">
        <f t="shared" si="33"/>
        <v>2.18173526120838</v>
      </c>
      <c r="N104">
        <f t="shared" si="34"/>
        <v>7.6325000000000003</v>
      </c>
    </row>
    <row r="105" spans="1:23" x14ac:dyDescent="0.75">
      <c r="A105" s="1">
        <v>29</v>
      </c>
      <c r="B105">
        <v>100</v>
      </c>
      <c r="C105">
        <v>0.85</v>
      </c>
      <c r="D105">
        <v>8.5399999999999991</v>
      </c>
      <c r="E105">
        <v>10.81</v>
      </c>
      <c r="F105">
        <v>3.7</v>
      </c>
      <c r="G105">
        <v>10.51</v>
      </c>
      <c r="I105">
        <f t="shared" si="33"/>
        <v>2.8447056086702509</v>
      </c>
      <c r="N105">
        <f t="shared" si="34"/>
        <v>8.39</v>
      </c>
    </row>
    <row r="109" spans="1:23" x14ac:dyDescent="0.75">
      <c r="A109" s="1">
        <v>0</v>
      </c>
      <c r="B109" t="s">
        <v>9</v>
      </c>
    </row>
    <row r="111" spans="1:23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3.8957668443524129</v>
      </c>
      <c r="M112">
        <v>0</v>
      </c>
      <c r="N112">
        <f>AVERAGE(D112:G112)</f>
        <v>0</v>
      </c>
      <c r="P112" s="6">
        <f>_xlfn.STDEV.P(D112:D116)</f>
        <v>0</v>
      </c>
      <c r="Q112">
        <f>_xlfn.STDEV.P(D112,D117,D122,D127,D132,D137)</f>
        <v>4.2669365149041321</v>
      </c>
      <c r="R112" s="6">
        <f>_xlfn.STDEV.P(E112:E116)</f>
        <v>0</v>
      </c>
      <c r="S112">
        <f>_xlfn.STDEV.P(E112,E117,E122,E127,E132,E137)</f>
        <v>2.5939314862878624</v>
      </c>
      <c r="T112" s="6">
        <f>_xlfn.STDEV.P(F112:F116)</f>
        <v>0</v>
      </c>
      <c r="U112">
        <f>_xlfn.STDEV.P(F112,F117,F122,F127,F132,F137)</f>
        <v>3.9604226065184238</v>
      </c>
      <c r="V112" s="6">
        <f>_xlfn.STDEV.P(G112:G116)</f>
        <v>0</v>
      </c>
      <c r="W112">
        <f>_xlfn.STDEV.P(G112,G117,G122,G127,G132,G137)</f>
        <v>3.5997704402117381</v>
      </c>
    </row>
    <row r="113" spans="1:23" x14ac:dyDescent="0.7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5">_xlfn.STDEV.P(D113:G113)</f>
        <v>0</v>
      </c>
      <c r="J113">
        <v>5</v>
      </c>
      <c r="K113">
        <f>_xlfn.STDEV.P(D117:G121)</f>
        <v>3.8649411379735139</v>
      </c>
      <c r="L113">
        <f>_xlfn.STDEV.P(D113:G113,D118:G118,D123:G123,D128:G128,D133:G133,D138:G138)</f>
        <v>4.3778576183321576</v>
      </c>
      <c r="M113">
        <v>0.2</v>
      </c>
      <c r="N113">
        <f t="shared" ref="N113:N141" si="46">AVERAGE(D113:G113)</f>
        <v>0</v>
      </c>
      <c r="P113" s="6">
        <f>_xlfn.STDEV.P(D117:D121)</f>
        <v>5.1405509432355583</v>
      </c>
      <c r="Q113">
        <f t="shared" ref="Q113:Q116" si="47">_xlfn.STDEV.P(D113,D118,D123,D128,D133,D138)</f>
        <v>4.3030751278075012</v>
      </c>
      <c r="R113" s="6">
        <f>_xlfn.STDEV.P(E117:E121)</f>
        <v>1.1564013144233278</v>
      </c>
      <c r="S113">
        <f t="shared" ref="S113:S116" si="48">_xlfn.STDEV.P(E113,E118,E123,E128,E133,E138)</f>
        <v>2.5955758299246225</v>
      </c>
      <c r="T113" s="6">
        <f>_xlfn.STDEV.P(F117:F121)</f>
        <v>1.2837974918187181</v>
      </c>
      <c r="U113">
        <f t="shared" ref="U113:U116" si="49">_xlfn.STDEV.P(F113,F118,F123,F128,F133,F138)</f>
        <v>4.5246120152880414</v>
      </c>
      <c r="V113" s="6">
        <f>_xlfn.STDEV.P(G117:G121)</f>
        <v>1.9528440797974644</v>
      </c>
      <c r="W113">
        <f t="shared" ref="W113:W116" si="50">_xlfn.STDEV.P(G113,G118,G123,G128,G133,G138)</f>
        <v>4.4108971750528125</v>
      </c>
    </row>
    <row r="114" spans="1:23" x14ac:dyDescent="0.7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5"/>
        <v>0</v>
      </c>
      <c r="J114">
        <v>10</v>
      </c>
      <c r="K114">
        <f>_xlfn.STDEV.P(D122:G126)</f>
        <v>5.0701694991390607</v>
      </c>
      <c r="L114">
        <f t="shared" ref="L114:L116" si="51">_xlfn.STDEV.P(D114:G114,D119:G119,D124:G124,D129:G129,D134:G134,D139:G139)</f>
        <v>4.8311010470066664</v>
      </c>
      <c r="M114">
        <v>0.45</v>
      </c>
      <c r="N114">
        <f t="shared" si="46"/>
        <v>0</v>
      </c>
      <c r="P114" s="6">
        <f>_xlfn.STDEV.P(D122:D126)</f>
        <v>4.4130959654192887</v>
      </c>
      <c r="Q114">
        <f t="shared" si="47"/>
        <v>5.2527918502661279</v>
      </c>
      <c r="R114" s="6">
        <f>_xlfn.STDEV.P(E122:E126)</f>
        <v>0.58615356349680481</v>
      </c>
      <c r="S114">
        <f t="shared" si="48"/>
        <v>2.2430757653028341</v>
      </c>
      <c r="T114" s="6">
        <f>_xlfn.STDEV.P(F122:F126)</f>
        <v>1.2911018550060338</v>
      </c>
      <c r="U114">
        <f t="shared" si="49"/>
        <v>4.7999548608988674</v>
      </c>
      <c r="V114" s="6">
        <f>_xlfn.STDEV.P(G122:G126)</f>
        <v>0.55999999999999706</v>
      </c>
      <c r="W114">
        <f t="shared" si="50"/>
        <v>4.0132713865651066</v>
      </c>
    </row>
    <row r="115" spans="1:23" x14ac:dyDescent="0.7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5"/>
        <v>0</v>
      </c>
      <c r="J115">
        <v>20</v>
      </c>
      <c r="K115">
        <f>_xlfn.STDEV.P(D127:G131)</f>
        <v>2.5898776032855304</v>
      </c>
      <c r="L115">
        <f t="shared" si="51"/>
        <v>4.713611919365964</v>
      </c>
      <c r="M115">
        <v>0.65</v>
      </c>
      <c r="N115">
        <f t="shared" si="46"/>
        <v>0</v>
      </c>
      <c r="P115" s="6">
        <f>_xlfn.STDEV.P(D127:D131)</f>
        <v>0.99153214773904286</v>
      </c>
      <c r="Q115">
        <f t="shared" si="47"/>
        <v>5.378007685627332</v>
      </c>
      <c r="R115" s="6">
        <f>_xlfn.STDEV.P(E127:E131)</f>
        <v>0.60330423502574748</v>
      </c>
      <c r="S115">
        <f t="shared" si="48"/>
        <v>2.0025546184811032</v>
      </c>
      <c r="T115" s="6">
        <f>_xlfn.STDEV.P(F127:F131)</f>
        <v>1.2349186208005749</v>
      </c>
      <c r="U115">
        <f t="shared" si="49"/>
        <v>4.2241764483348305</v>
      </c>
      <c r="V115" s="6">
        <f>_xlfn.STDEV.P(G127:G131)</f>
        <v>1.3570556362949961</v>
      </c>
      <c r="W115">
        <f t="shared" si="50"/>
        <v>3.2453385373828452</v>
      </c>
    </row>
    <row r="116" spans="1:23" x14ac:dyDescent="0.7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5"/>
        <v>0</v>
      </c>
      <c r="J116">
        <v>50</v>
      </c>
      <c r="K116">
        <f>_xlfn.STDEV.P(D133:G136)</f>
        <v>1.8880706918704093</v>
      </c>
      <c r="L116">
        <f t="shared" si="51"/>
        <v>4.5055965006188545</v>
      </c>
      <c r="M116">
        <v>0.85</v>
      </c>
      <c r="N116">
        <f t="shared" si="46"/>
        <v>0</v>
      </c>
      <c r="P116" s="6">
        <f>_xlfn.STDEV.P(D132:D136)</f>
        <v>0.93480265297013632</v>
      </c>
      <c r="Q116">
        <f t="shared" si="47"/>
        <v>5.5916306506540048</v>
      </c>
      <c r="R116" s="6">
        <f>_xlfn.STDEV.P(E132:E136)</f>
        <v>0.83024333782331661</v>
      </c>
      <c r="S116">
        <f t="shared" si="48"/>
        <v>2.0153549453025761</v>
      </c>
      <c r="T116" s="6">
        <f>_xlfn.STDEV.P(F132:F136)</f>
        <v>0.87654777394046823</v>
      </c>
      <c r="U116">
        <f t="shared" si="49"/>
        <v>4.176782719856142</v>
      </c>
      <c r="V116" s="6">
        <f>_xlfn.STDEV.P(G132:G136)</f>
        <v>0.52000000000000013</v>
      </c>
      <c r="W116">
        <f t="shared" si="50"/>
        <v>3.1839266462795424</v>
      </c>
    </row>
    <row r="117" spans="1:23" x14ac:dyDescent="0.75">
      <c r="A117" s="1">
        <v>5</v>
      </c>
      <c r="B117">
        <v>5</v>
      </c>
      <c r="C117">
        <v>0</v>
      </c>
      <c r="D117">
        <v>0</v>
      </c>
      <c r="E117">
        <v>5.19</v>
      </c>
      <c r="F117">
        <v>11.46</v>
      </c>
      <c r="G117">
        <v>9.1999999999999993</v>
      </c>
      <c r="I117">
        <f t="shared" si="45"/>
        <v>4.3546548370680309</v>
      </c>
      <c r="J117">
        <v>100</v>
      </c>
      <c r="K117">
        <f>_xlfn.STDEV.P(D137:G141)</f>
        <v>1.9968622886919503</v>
      </c>
      <c r="N117">
        <f t="shared" si="46"/>
        <v>6.4625000000000004</v>
      </c>
      <c r="P117" s="6">
        <f>_xlfn.STDEV.P(D137:D141)</f>
        <v>1.5169258386618603</v>
      </c>
      <c r="R117" s="6">
        <f>_xlfn.STDEV.P(E137:E141)</f>
        <v>1.3619779733901733</v>
      </c>
      <c r="T117" s="6">
        <f>_xlfn.STDEV.P(F137:F141)</f>
        <v>1.1960033444769302</v>
      </c>
      <c r="V117" s="6">
        <f>_xlfn.STDEV.P(G137:G141)</f>
        <v>0.7335775350976883</v>
      </c>
    </row>
    <row r="118" spans="1:23" x14ac:dyDescent="0.75">
      <c r="A118" s="1">
        <v>6</v>
      </c>
      <c r="B118">
        <v>5</v>
      </c>
      <c r="C118">
        <v>0.2</v>
      </c>
      <c r="D118">
        <v>9.09</v>
      </c>
      <c r="E118">
        <v>6.67</v>
      </c>
      <c r="F118">
        <v>13.33</v>
      </c>
      <c r="G118">
        <v>12.3</v>
      </c>
      <c r="I118">
        <f t="shared" si="45"/>
        <v>2.6368956653610711</v>
      </c>
      <c r="K118">
        <f>AVERAGE(K112:K117)</f>
        <v>2.5683202034934109</v>
      </c>
      <c r="N118">
        <f t="shared" si="46"/>
        <v>10.3475</v>
      </c>
      <c r="P118" s="6">
        <f>AVERAGE(P112:P117)</f>
        <v>2.1661512580043145</v>
      </c>
      <c r="Q118">
        <f>AVERAGE(Q112:Q116)</f>
        <v>4.9584883658518191</v>
      </c>
      <c r="R118" s="6">
        <f>AVERAGE(R112:R117)</f>
        <v>0.75634673735989499</v>
      </c>
      <c r="S118">
        <f>AVERAGE(S112:S116)</f>
        <v>2.2900985290597995</v>
      </c>
      <c r="T118" s="6">
        <f>AVERAGE(T112:T117)</f>
        <v>0.98039484767378759</v>
      </c>
      <c r="U118">
        <f>AVERAGE(U112:U116)</f>
        <v>4.3371897301792606</v>
      </c>
      <c r="V118" s="6">
        <f>AVERAGE(V112:V117)</f>
        <v>0.85391287519835768</v>
      </c>
      <c r="W118">
        <f>AVERAGE(W112:W116)</f>
        <v>3.690640837098409</v>
      </c>
    </row>
    <row r="119" spans="1:23" x14ac:dyDescent="0.75">
      <c r="A119" s="1">
        <v>7</v>
      </c>
      <c r="B119">
        <v>5</v>
      </c>
      <c r="C119">
        <v>0.45</v>
      </c>
      <c r="D119">
        <v>10.53</v>
      </c>
      <c r="E119">
        <v>4.3099999999999996</v>
      </c>
      <c r="F119">
        <v>13.98</v>
      </c>
      <c r="G119">
        <v>12.6</v>
      </c>
      <c r="I119" s="16">
        <f t="shared" si="45"/>
        <v>3.6997736417245841</v>
      </c>
      <c r="N119">
        <f t="shared" si="46"/>
        <v>10.355</v>
      </c>
      <c r="P119" s="6">
        <f>_xlfn.STDEV.P(P112:P117)</f>
        <v>1.9107358253073579</v>
      </c>
      <c r="Q119">
        <f>_xlfn.STDEV.P(Q112:Q116)</f>
        <v>0.56058730427307546</v>
      </c>
      <c r="R119" s="6">
        <f>_xlfn.STDEV.P(R112:R117)</f>
        <v>0.43907889900530467</v>
      </c>
      <c r="S119">
        <f>_xlfn.STDEV.P(S112:S116)</f>
        <v>0.26306178927377671</v>
      </c>
      <c r="T119" s="6">
        <f>_xlfn.STDEV.P(T112:T117)</f>
        <v>0.46040193598061407</v>
      </c>
      <c r="U119">
        <f>_xlfn.STDEV.P(U112:U116)</f>
        <v>0.29316703616574691</v>
      </c>
      <c r="V119" s="6">
        <f>_xlfn.STDEV.P(V112:V117)</f>
        <v>0.63276283200775729</v>
      </c>
      <c r="W119">
        <f>_xlfn.STDEV.P(W112:W116)</f>
        <v>0.46608379121188254</v>
      </c>
    </row>
    <row r="120" spans="1:23" x14ac:dyDescent="0.75">
      <c r="A120" s="1">
        <v>8</v>
      </c>
      <c r="B120">
        <v>5</v>
      </c>
      <c r="C120">
        <v>0.65</v>
      </c>
      <c r="D120">
        <v>15.79</v>
      </c>
      <c r="E120">
        <v>3.51</v>
      </c>
      <c r="F120">
        <v>11.86</v>
      </c>
      <c r="G120">
        <v>9.9</v>
      </c>
      <c r="I120">
        <f t="shared" si="45"/>
        <v>4.4393946659426469</v>
      </c>
      <c r="K120" cm="1">
        <f t="array" ref="K120">INDEX(LINEST(K112:K117),1)</f>
        <v>4.4954520265625887E-2</v>
      </c>
      <c r="L120" cm="1">
        <f t="array" ref="L120">INDEX(LINEST(L112:L116),1)</f>
        <v>0.15554136135666893</v>
      </c>
      <c r="N120">
        <f t="shared" si="46"/>
        <v>10.264999999999999</v>
      </c>
      <c r="P120" s="6"/>
      <c r="R120" s="6"/>
      <c r="T120" s="6"/>
      <c r="V120" s="6"/>
    </row>
    <row r="121" spans="1:23" x14ac:dyDescent="0.75">
      <c r="A121" s="1">
        <v>9</v>
      </c>
      <c r="B121">
        <v>5</v>
      </c>
      <c r="C121">
        <v>0.85</v>
      </c>
      <c r="D121">
        <v>10.71</v>
      </c>
      <c r="E121">
        <v>6.14</v>
      </c>
      <c r="F121">
        <v>10.43</v>
      </c>
      <c r="G121">
        <v>7.4</v>
      </c>
      <c r="I121">
        <f t="shared" si="45"/>
        <v>1.9540342883378496</v>
      </c>
      <c r="N121">
        <f t="shared" si="46"/>
        <v>8.67</v>
      </c>
      <c r="P121" s="6"/>
      <c r="R121" s="6"/>
      <c r="T121" s="6"/>
      <c r="V121" s="6"/>
    </row>
    <row r="122" spans="1:23" x14ac:dyDescent="0.75">
      <c r="A122" s="1">
        <v>10</v>
      </c>
      <c r="B122">
        <v>10</v>
      </c>
      <c r="C122">
        <v>0</v>
      </c>
      <c r="D122">
        <v>6.02</v>
      </c>
      <c r="E122">
        <v>4.72</v>
      </c>
      <c r="F122">
        <v>10.74</v>
      </c>
      <c r="G122">
        <v>3.2</v>
      </c>
      <c r="I122">
        <f t="shared" si="45"/>
        <v>2.8209395597920945</v>
      </c>
      <c r="N122">
        <f t="shared" si="46"/>
        <v>6.169999999999999</v>
      </c>
      <c r="P122" s="6"/>
      <c r="R122" s="6"/>
      <c r="T122" s="6"/>
      <c r="V122" s="6"/>
    </row>
    <row r="123" spans="1:23" x14ac:dyDescent="0.75">
      <c r="A123" s="1">
        <v>11</v>
      </c>
      <c r="B123">
        <v>10</v>
      </c>
      <c r="C123">
        <v>0.2</v>
      </c>
      <c r="D123">
        <v>13.4</v>
      </c>
      <c r="E123">
        <v>4.93</v>
      </c>
      <c r="F123">
        <v>13.58</v>
      </c>
      <c r="G123">
        <v>3.8</v>
      </c>
      <c r="I123">
        <f t="shared" si="45"/>
        <v>4.5804005010479196</v>
      </c>
      <c r="J123" s="2"/>
      <c r="K123" t="s">
        <v>26</v>
      </c>
      <c r="L123" t="s">
        <v>27</v>
      </c>
      <c r="N123">
        <f t="shared" si="46"/>
        <v>8.9274999999999984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1">
        <v>12</v>
      </c>
      <c r="B124">
        <v>10</v>
      </c>
      <c r="C124">
        <v>0.45</v>
      </c>
      <c r="D124">
        <v>16.87</v>
      </c>
      <c r="E124">
        <v>5.41</v>
      </c>
      <c r="F124">
        <v>13.58</v>
      </c>
      <c r="G124">
        <v>3.8</v>
      </c>
      <c r="I124">
        <f t="shared" si="45"/>
        <v>5.4656312535698968</v>
      </c>
      <c r="J124">
        <v>2</v>
      </c>
      <c r="K124">
        <f>AVERAGE(D112:G116)</f>
        <v>0</v>
      </c>
      <c r="L124">
        <f>AVERAGE(D112:G112,D117:G117,D122:G122,D127:G127,D132:G132,D137:G137)</f>
        <v>6.1941666666666668</v>
      </c>
      <c r="M124">
        <v>0</v>
      </c>
      <c r="N124">
        <f t="shared" si="46"/>
        <v>9.9149999999999991</v>
      </c>
      <c r="P124" s="6">
        <f>AVERAGE(D112:D116)</f>
        <v>0</v>
      </c>
      <c r="Q124">
        <f>AVERAGE(D112,D117,D122,D127,D132,D137)</f>
        <v>5.6483333333333334</v>
      </c>
      <c r="R124" s="6">
        <f>AVERAGE(E112:E116)</f>
        <v>0</v>
      </c>
      <c r="S124">
        <f>AVERAGE(E112,E117,E122,E127,E132,E137)</f>
        <v>4.8416666666666659</v>
      </c>
      <c r="T124" s="6">
        <f>AVERAGE(F112:F116)</f>
        <v>0</v>
      </c>
      <c r="U124">
        <f>AVERAGE(F112,F117,F122,F127,F132,F137)</f>
        <v>8.408333333333335</v>
      </c>
      <c r="V124" s="6">
        <f>AVERAGE(G112:G116)</f>
        <v>0</v>
      </c>
      <c r="W124">
        <f>AVERAGE(G112,G117,G122,G127,G132,G137)</f>
        <v>5.8783333333333339</v>
      </c>
    </row>
    <row r="125" spans="1:23" x14ac:dyDescent="0.75">
      <c r="A125" s="1">
        <v>13</v>
      </c>
      <c r="B125">
        <v>10</v>
      </c>
      <c r="C125">
        <v>0.65</v>
      </c>
      <c r="D125">
        <v>15.62</v>
      </c>
      <c r="E125">
        <v>4.5199999999999996</v>
      </c>
      <c r="F125">
        <v>12.74</v>
      </c>
      <c r="G125">
        <v>4.9000000000000004</v>
      </c>
      <c r="I125">
        <f t="shared" si="45"/>
        <v>4.8451083579214194</v>
      </c>
      <c r="J125">
        <v>5</v>
      </c>
      <c r="K125">
        <f>AVERAGE(D117:G121)</f>
        <v>9.2200000000000006</v>
      </c>
      <c r="L125">
        <f>AVERAGE(D113:G113,D118:G118,D123:G123,D128:G128,D133:G133,D138:G138)</f>
        <v>7.4704166666666652</v>
      </c>
      <c r="M125">
        <v>0.2</v>
      </c>
      <c r="N125">
        <f t="shared" si="46"/>
        <v>9.4450000000000003</v>
      </c>
      <c r="P125" s="6">
        <f>AVERAGE(D117:D121)</f>
        <v>9.2240000000000002</v>
      </c>
      <c r="Q125">
        <f t="shared" ref="Q125:Q128" si="52">AVERAGE(D113,D118,D123,D128,D133,D138)</f>
        <v>8.5533333333333328</v>
      </c>
      <c r="R125" s="6">
        <f>AVERAGE(E117:E121)</f>
        <v>5.1639999999999997</v>
      </c>
      <c r="S125">
        <f t="shared" ref="S125:S128" si="53">AVERAGE(E113,E118,E123,E128,E133,E138)</f>
        <v>4.8683333333333332</v>
      </c>
      <c r="T125" s="6">
        <f>AVERAGE(F117:F121)</f>
        <v>12.212</v>
      </c>
      <c r="U125">
        <f t="shared" ref="U125:U128" si="54">AVERAGE(F113,F118,F123,F128,F133,F138)</f>
        <v>9.3216666666666654</v>
      </c>
      <c r="V125" s="6">
        <f>AVERAGE(G117:G121)</f>
        <v>10.28</v>
      </c>
      <c r="W125">
        <f t="shared" ref="W125:W128" si="55">AVERAGE(G113,G118,G123,G128,G133,G138)</f>
        <v>7.1383333333333345</v>
      </c>
    </row>
    <row r="126" spans="1:23" x14ac:dyDescent="0.75">
      <c r="A126" s="1">
        <v>14</v>
      </c>
      <c r="B126">
        <v>10</v>
      </c>
      <c r="C126">
        <v>0.85</v>
      </c>
      <c r="D126">
        <v>18.75</v>
      </c>
      <c r="E126">
        <v>3.63</v>
      </c>
      <c r="F126">
        <v>10.74</v>
      </c>
      <c r="G126">
        <v>4.2</v>
      </c>
      <c r="I126">
        <f t="shared" si="45"/>
        <v>6.1141516173546098</v>
      </c>
      <c r="J126">
        <v>10</v>
      </c>
      <c r="K126">
        <f>AVERAGE(D122:G126)</f>
        <v>8.7574999999999985</v>
      </c>
      <c r="L126">
        <f t="shared" ref="L126:L128" si="56">AVERAGE(D114:G114,D119:G119,D124:G124,D129:G129,D134:G134,D139:G139)</f>
        <v>7.5995833333333325</v>
      </c>
      <c r="M126">
        <v>0.45</v>
      </c>
      <c r="N126">
        <f t="shared" si="46"/>
        <v>9.33</v>
      </c>
      <c r="P126" s="6">
        <f>AVERAGE(D122:D126)</f>
        <v>14.132</v>
      </c>
      <c r="Q126">
        <f t="shared" si="52"/>
        <v>9.9333333333333318</v>
      </c>
      <c r="R126" s="6">
        <f>AVERAGE(E122:E126)</f>
        <v>4.6419999999999995</v>
      </c>
      <c r="S126">
        <f t="shared" si="53"/>
        <v>4.2233333333333327</v>
      </c>
      <c r="T126" s="6">
        <f>AVERAGE(F122:F126)</f>
        <v>12.276</v>
      </c>
      <c r="U126">
        <f t="shared" si="54"/>
        <v>9.57</v>
      </c>
      <c r="V126" s="6">
        <f>AVERAGE(G122:G126)</f>
        <v>3.9800000000000004</v>
      </c>
      <c r="W126">
        <f t="shared" si="55"/>
        <v>6.6716666666666669</v>
      </c>
    </row>
    <row r="127" spans="1:23" x14ac:dyDescent="0.75">
      <c r="A127" s="1">
        <v>15</v>
      </c>
      <c r="B127">
        <v>20</v>
      </c>
      <c r="C127">
        <v>0</v>
      </c>
      <c r="D127">
        <v>8.9600000000000009</v>
      </c>
      <c r="E127">
        <v>5.2</v>
      </c>
      <c r="F127">
        <v>9.7799999999999994</v>
      </c>
      <c r="G127">
        <v>8.1</v>
      </c>
      <c r="I127">
        <f t="shared" si="45"/>
        <v>1.7276863141207075</v>
      </c>
      <c r="J127">
        <v>20</v>
      </c>
      <c r="K127">
        <f>AVERAGE(D127:G131)</f>
        <v>8.9480000000000004</v>
      </c>
      <c r="L127">
        <f t="shared" si="56"/>
        <v>7.3495833333333325</v>
      </c>
      <c r="M127">
        <v>0.65</v>
      </c>
      <c r="N127">
        <f t="shared" si="46"/>
        <v>8.01</v>
      </c>
      <c r="P127" s="6">
        <f>AVERAGE(D127:D131)</f>
        <v>10.608000000000001</v>
      </c>
      <c r="Q127">
        <f t="shared" si="52"/>
        <v>10.799999999999999</v>
      </c>
      <c r="R127" s="6">
        <f>AVERAGE(E127:E131)</f>
        <v>5.1079999999999997</v>
      </c>
      <c r="S127">
        <f t="shared" si="53"/>
        <v>3.7949999999999999</v>
      </c>
      <c r="T127" s="6">
        <f>AVERAGE(F127:F131)</f>
        <v>11.096</v>
      </c>
      <c r="U127">
        <f t="shared" si="54"/>
        <v>8.6300000000000008</v>
      </c>
      <c r="V127" s="6">
        <f>AVERAGE(G127:G131)</f>
        <v>8.98</v>
      </c>
      <c r="W127">
        <f t="shared" si="55"/>
        <v>6.1733333333333329</v>
      </c>
    </row>
    <row r="128" spans="1:23" x14ac:dyDescent="0.75">
      <c r="A128" s="1">
        <v>16</v>
      </c>
      <c r="B128">
        <v>20</v>
      </c>
      <c r="C128">
        <v>0.2</v>
      </c>
      <c r="D128">
        <v>11.94</v>
      </c>
      <c r="E128">
        <v>4.49</v>
      </c>
      <c r="F128">
        <v>10.6</v>
      </c>
      <c r="G128">
        <v>11.6</v>
      </c>
      <c r="I128">
        <f t="shared" si="45"/>
        <v>3.0238417203947652</v>
      </c>
      <c r="J128">
        <v>50</v>
      </c>
      <c r="K128">
        <f>AVERAGE(D132:G136)</f>
        <v>6.1485000000000003</v>
      </c>
      <c r="L128">
        <f t="shared" si="56"/>
        <v>6.7820833333333335</v>
      </c>
      <c r="M128">
        <v>0.85</v>
      </c>
      <c r="N128">
        <f t="shared" si="46"/>
        <v>9.6575000000000006</v>
      </c>
      <c r="P128" s="6">
        <f>AVERAGE(D132:D136)</f>
        <v>7.7679999999999989</v>
      </c>
      <c r="Q128">
        <f t="shared" si="52"/>
        <v>9.5200000000000014</v>
      </c>
      <c r="R128" s="6">
        <f>AVERAGE(E132:E136)</f>
        <v>3.8140000000000001</v>
      </c>
      <c r="S128">
        <f t="shared" si="53"/>
        <v>3.8666666666666671</v>
      </c>
      <c r="T128" s="6">
        <f>AVERAGE(F132:F136)</f>
        <v>7.5520000000000014</v>
      </c>
      <c r="U128">
        <f t="shared" si="54"/>
        <v>7.9383333333333352</v>
      </c>
      <c r="V128" s="6">
        <f>AVERAGE(G132:G136)</f>
        <v>5.46</v>
      </c>
      <c r="W128">
        <f t="shared" si="55"/>
        <v>5.8033333333333337</v>
      </c>
    </row>
    <row r="129" spans="1:23" x14ac:dyDescent="0.75">
      <c r="A129" s="1">
        <v>17</v>
      </c>
      <c r="B129">
        <v>20</v>
      </c>
      <c r="C129">
        <v>0.45</v>
      </c>
      <c r="D129">
        <v>11.22</v>
      </c>
      <c r="E129">
        <v>5.36</v>
      </c>
      <c r="F129">
        <v>12.22</v>
      </c>
      <c r="G129">
        <v>9</v>
      </c>
      <c r="I129">
        <f t="shared" si="45"/>
        <v>2.6332679316772887</v>
      </c>
      <c r="J129">
        <v>100</v>
      </c>
      <c r="K129">
        <f>AVERAGE(D137:G141)</f>
        <v>9.400999999999998</v>
      </c>
      <c r="L129">
        <f>AVERAGE((L128-L127), (L127-L126), (L126-L125), (L125-L124))</f>
        <v>0.14697916666666666</v>
      </c>
      <c r="N129">
        <f t="shared" si="46"/>
        <v>9.4500000000000011</v>
      </c>
      <c r="P129" s="6">
        <f>AVERAGE(D137:D141)</f>
        <v>11.614000000000001</v>
      </c>
      <c r="R129" s="6">
        <f>AVERAGE(E137:E141)</f>
        <v>7.1859999999999999</v>
      </c>
      <c r="T129" s="6">
        <f>AVERAGE(F137:F141)</f>
        <v>9.5060000000000002</v>
      </c>
      <c r="V129" s="6">
        <f>AVERAGE(G137:G141)</f>
        <v>9.298</v>
      </c>
    </row>
    <row r="130" spans="1:23" x14ac:dyDescent="0.75">
      <c r="A130" s="1">
        <v>18</v>
      </c>
      <c r="B130">
        <v>20</v>
      </c>
      <c r="C130">
        <v>0.65</v>
      </c>
      <c r="D130">
        <v>10.52</v>
      </c>
      <c r="E130">
        <v>6.06</v>
      </c>
      <c r="F130">
        <v>10</v>
      </c>
      <c r="G130">
        <v>8.1999999999999993</v>
      </c>
      <c r="I130">
        <f t="shared" si="45"/>
        <v>1.7479917047858056</v>
      </c>
      <c r="K130">
        <f>AVERAGE(K124:K129)</f>
        <v>7.0791666666666657</v>
      </c>
      <c r="N130">
        <f t="shared" si="46"/>
        <v>8.6950000000000003</v>
      </c>
      <c r="P130" s="6">
        <f>AVERAGE(P124:P129)</f>
        <v>8.891</v>
      </c>
      <c r="Q130">
        <f>AVERAGE(Q124:Q128)</f>
        <v>8.891</v>
      </c>
      <c r="R130" s="6">
        <f>AVERAGE(R124:R129)</f>
        <v>4.319</v>
      </c>
      <c r="S130">
        <f>AVERAGE(S124:S128)</f>
        <v>4.319</v>
      </c>
      <c r="T130" s="6">
        <f>AVERAGE(T124:T129)</f>
        <v>8.7736666666666672</v>
      </c>
      <c r="U130">
        <f>AVERAGE(U124:U128)</f>
        <v>8.7736666666666672</v>
      </c>
      <c r="V130" s="6">
        <f>AVERAGE(V124:V129)</f>
        <v>6.3330000000000011</v>
      </c>
      <c r="W130">
        <f>AVERAGE(W124:W128)</f>
        <v>6.3330000000000002</v>
      </c>
    </row>
    <row r="131" spans="1:23" x14ac:dyDescent="0.75">
      <c r="A131" s="1">
        <v>19</v>
      </c>
      <c r="B131">
        <v>20</v>
      </c>
      <c r="C131">
        <v>0.85</v>
      </c>
      <c r="D131">
        <v>10.4</v>
      </c>
      <c r="E131">
        <v>4.43</v>
      </c>
      <c r="F131">
        <v>12.88</v>
      </c>
      <c r="G131">
        <v>8</v>
      </c>
      <c r="I131">
        <f t="shared" si="45"/>
        <v>3.1176222911058344</v>
      </c>
      <c r="N131">
        <f t="shared" si="46"/>
        <v>8.9275000000000002</v>
      </c>
      <c r="P131" s="6">
        <f>_xlfn.STDEV.P(P124:P129)</f>
        <v>4.4394593890097322</v>
      </c>
      <c r="Q131">
        <f>_xlfn.STDEV.P(Q124:Q128)</f>
        <v>1.7751217798599985</v>
      </c>
      <c r="R131" s="6">
        <f>_xlfn.STDEV.P(R124:R129)</f>
        <v>2.1820995241586338</v>
      </c>
      <c r="S131">
        <f>_xlfn.STDEV.P(S124:S128)</f>
        <v>0.46114663852425719</v>
      </c>
      <c r="T131" s="6">
        <f>_xlfn.STDEV.P(T124:T129)</f>
        <v>4.2522095302194236</v>
      </c>
      <c r="U131">
        <f>_xlfn.STDEV.P(U124:U128)</f>
        <v>0.59771918341493868</v>
      </c>
      <c r="V131" s="6">
        <f>_xlfn.STDEV.P(V124:V129)</f>
        <v>3.6005154723548478</v>
      </c>
      <c r="W131">
        <f>_xlfn.STDEV.P(W124:W128)</f>
        <v>0.50517697669012795</v>
      </c>
    </row>
    <row r="132" spans="1:23" x14ac:dyDescent="0.75">
      <c r="A132" s="1">
        <v>20</v>
      </c>
      <c r="B132">
        <v>50</v>
      </c>
      <c r="C132">
        <v>0</v>
      </c>
      <c r="D132">
        <v>7.82</v>
      </c>
      <c r="E132">
        <v>5.0199999999999996</v>
      </c>
      <c r="F132">
        <v>7.59</v>
      </c>
      <c r="G132">
        <v>4.5999999999999996</v>
      </c>
      <c r="I132">
        <f t="shared" si="45"/>
        <v>1.4573670608326514</v>
      </c>
      <c r="N132">
        <f t="shared" si="46"/>
        <v>6.2575000000000003</v>
      </c>
      <c r="P132" s="6"/>
      <c r="R132" s="6"/>
      <c r="T132" s="6"/>
      <c r="V132" s="6"/>
    </row>
    <row r="133" spans="1:23" x14ac:dyDescent="0.75">
      <c r="A133" s="1">
        <v>21</v>
      </c>
      <c r="B133">
        <v>50</v>
      </c>
      <c r="C133">
        <v>0.2</v>
      </c>
      <c r="D133">
        <v>7.29</v>
      </c>
      <c r="E133">
        <v>4.6100000000000003</v>
      </c>
      <c r="F133">
        <v>9.01</v>
      </c>
      <c r="G133">
        <v>5.6</v>
      </c>
      <c r="I133">
        <f t="shared" si="45"/>
        <v>1.6764005338820436</v>
      </c>
      <c r="N133">
        <f t="shared" si="46"/>
        <v>6.6274999999999995</v>
      </c>
      <c r="P133" s="6" cm="1">
        <f t="array" ref="P133">INDEX(LINEST(P124:P129), 1)</f>
        <v>1.433657142857143</v>
      </c>
      <c r="Q133" s="6" cm="1">
        <f t="array" ref="Q133">INDEX(LINEST(Q124:Q128), 1)</f>
        <v>0.99900000000000011</v>
      </c>
      <c r="R133" s="6" cm="1">
        <f t="array" ref="R133">INDEX(LINEST(R124:R129), 1)</f>
        <v>0.92417142857142875</v>
      </c>
      <c r="S133" s="6" cm="1">
        <f t="array" ref="S133">INDEX(LINEST(S124:S128), 1)</f>
        <v>-0.30233333333333295</v>
      </c>
      <c r="T133" s="6" cm="1">
        <f t="array" ref="T133">INDEX(LINEST(T124:T129), 1)</f>
        <v>0.92485714285714338</v>
      </c>
      <c r="U133" s="6" cm="1">
        <f t="array" ref="U133">INDEX(LINEST(U124:U128), 1)</f>
        <v>-0.16316666666666629</v>
      </c>
      <c r="V133" s="6" cm="1">
        <f t="array" ref="V133">INDEX(LINEST(V124:V128), 1)</f>
        <v>0.96199999999999986</v>
      </c>
      <c r="W133" s="6" cm="1">
        <f t="array" ref="W133">INDEX(LINEST(W124:W128), 1)</f>
        <v>-0.11150000000000021</v>
      </c>
    </row>
    <row r="134" spans="1:23" x14ac:dyDescent="0.75">
      <c r="A134" s="1">
        <v>22</v>
      </c>
      <c r="B134">
        <v>50</v>
      </c>
      <c r="C134">
        <v>0.45</v>
      </c>
      <c r="D134">
        <v>7.65</v>
      </c>
      <c r="E134">
        <v>3.13</v>
      </c>
      <c r="F134">
        <v>7.6</v>
      </c>
      <c r="G134">
        <v>6.2</v>
      </c>
      <c r="I134">
        <f t="shared" si="45"/>
        <v>1.8354359155252449</v>
      </c>
      <c r="K134" cm="1">
        <f t="array" ref="K134">INDEX(LINEST(K124:K129),1)</f>
        <v>1.0851714285714289</v>
      </c>
      <c r="L134" cm="1">
        <f t="array" ref="L134">INDEX(LINEST(L124:L128),1)</f>
        <v>0.10550000000000005</v>
      </c>
      <c r="N134">
        <f t="shared" si="46"/>
        <v>6.1450000000000005</v>
      </c>
    </row>
    <row r="135" spans="1:23" x14ac:dyDescent="0.75">
      <c r="A135" s="1">
        <v>23</v>
      </c>
      <c r="B135">
        <v>50</v>
      </c>
      <c r="C135">
        <v>0.65</v>
      </c>
      <c r="D135">
        <v>9.4499999999999993</v>
      </c>
      <c r="E135">
        <v>3.05</v>
      </c>
      <c r="F135">
        <v>7.29</v>
      </c>
      <c r="G135">
        <v>5.6</v>
      </c>
      <c r="I135">
        <f t="shared" si="45"/>
        <v>2.3423319043209885</v>
      </c>
      <c r="N135">
        <f t="shared" si="46"/>
        <v>6.3475000000000001</v>
      </c>
    </row>
    <row r="136" spans="1:23" x14ac:dyDescent="0.75">
      <c r="A136" s="1">
        <v>24</v>
      </c>
      <c r="B136">
        <v>50</v>
      </c>
      <c r="C136">
        <v>0.85</v>
      </c>
      <c r="D136">
        <v>6.63</v>
      </c>
      <c r="E136">
        <v>3.26</v>
      </c>
      <c r="F136">
        <v>6.27</v>
      </c>
      <c r="G136">
        <v>5.3</v>
      </c>
      <c r="I136">
        <f t="shared" si="45"/>
        <v>1.3090550026641343</v>
      </c>
      <c r="N136">
        <f t="shared" si="46"/>
        <v>5.3650000000000002</v>
      </c>
    </row>
    <row r="137" spans="1:23" x14ac:dyDescent="0.75">
      <c r="A137" s="1">
        <v>25</v>
      </c>
      <c r="B137">
        <v>100</v>
      </c>
      <c r="C137">
        <v>0</v>
      </c>
      <c r="D137">
        <v>11.09</v>
      </c>
      <c r="E137">
        <v>8.92</v>
      </c>
      <c r="F137">
        <v>10.88</v>
      </c>
      <c r="G137">
        <v>10.17</v>
      </c>
      <c r="I137">
        <f t="shared" si="45"/>
        <v>0.84807134133868722</v>
      </c>
      <c r="N137" s="16">
        <f t="shared" si="46"/>
        <v>10.265000000000001</v>
      </c>
    </row>
    <row r="138" spans="1:23" x14ac:dyDescent="0.75">
      <c r="A138" s="1">
        <v>26</v>
      </c>
      <c r="B138">
        <v>100</v>
      </c>
      <c r="C138">
        <v>0.2</v>
      </c>
      <c r="D138">
        <v>9.6</v>
      </c>
      <c r="E138">
        <v>8.51</v>
      </c>
      <c r="F138">
        <v>9.41</v>
      </c>
      <c r="G138">
        <v>9.5299999999999994</v>
      </c>
      <c r="I138">
        <f t="shared" si="45"/>
        <v>0.43973713739005477</v>
      </c>
      <c r="N138">
        <f t="shared" si="46"/>
        <v>9.2624999999999993</v>
      </c>
    </row>
    <row r="139" spans="1:23" x14ac:dyDescent="0.75">
      <c r="A139" s="1">
        <v>27</v>
      </c>
      <c r="B139">
        <v>100</v>
      </c>
      <c r="C139">
        <v>0.45</v>
      </c>
      <c r="D139">
        <v>13.33</v>
      </c>
      <c r="E139">
        <v>7.13</v>
      </c>
      <c r="F139">
        <v>10.039999999999999</v>
      </c>
      <c r="G139">
        <v>8.43</v>
      </c>
      <c r="I139">
        <f t="shared" si="45"/>
        <v>2.3187321427883822</v>
      </c>
      <c r="N139">
        <f t="shared" si="46"/>
        <v>9.7324999999999999</v>
      </c>
    </row>
    <row r="140" spans="1:23" x14ac:dyDescent="0.75">
      <c r="A140" s="1">
        <v>28</v>
      </c>
      <c r="B140">
        <v>100</v>
      </c>
      <c r="C140">
        <v>0.65</v>
      </c>
      <c r="D140">
        <v>13.42</v>
      </c>
      <c r="E140">
        <v>5.63</v>
      </c>
      <c r="F140">
        <v>9.89</v>
      </c>
      <c r="G140">
        <v>8.44</v>
      </c>
      <c r="I140">
        <f t="shared" si="45"/>
        <v>2.8072629018316042</v>
      </c>
      <c r="N140">
        <f t="shared" si="46"/>
        <v>9.3450000000000006</v>
      </c>
    </row>
    <row r="141" spans="1:23" x14ac:dyDescent="0.75">
      <c r="A141" s="1">
        <v>29</v>
      </c>
      <c r="B141">
        <v>100</v>
      </c>
      <c r="C141">
        <v>0.85</v>
      </c>
      <c r="D141">
        <v>10.63</v>
      </c>
      <c r="E141">
        <v>5.74</v>
      </c>
      <c r="F141">
        <v>7.31</v>
      </c>
      <c r="G141">
        <v>9.92</v>
      </c>
      <c r="I141">
        <f t="shared" si="45"/>
        <v>1.9714842124653209</v>
      </c>
      <c r="N141">
        <f t="shared" si="46"/>
        <v>8.4</v>
      </c>
    </row>
    <row r="145" spans="1:23" x14ac:dyDescent="0.75">
      <c r="A145" s="1">
        <v>0</v>
      </c>
      <c r="B145" t="s">
        <v>10</v>
      </c>
    </row>
    <row r="147" spans="1:23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1">
        <v>0</v>
      </c>
      <c r="B148">
        <v>0</v>
      </c>
      <c r="C148">
        <v>0</v>
      </c>
      <c r="D148">
        <v>0</v>
      </c>
      <c r="E148">
        <v>11.91</v>
      </c>
      <c r="F148">
        <v>14.29</v>
      </c>
      <c r="G148">
        <v>0</v>
      </c>
      <c r="I148">
        <f>_xlfn.STDEV.P(D148:G148)</f>
        <v>6.6038284350821828</v>
      </c>
      <c r="J148">
        <v>2</v>
      </c>
      <c r="K148">
        <f>_xlfn.STDEV.P(D148:G152)</f>
        <v>5.9309978081263859</v>
      </c>
      <c r="L148">
        <f>_xlfn.STDEV.P(D148:G148,D153:G153,D158:G158,D163:G163,D168:G168,D173:G173)</f>
        <v>4.4847376982631015</v>
      </c>
      <c r="M148">
        <v>0</v>
      </c>
      <c r="N148">
        <f>AVERAGE(D148:G148)</f>
        <v>6.55</v>
      </c>
      <c r="P148" s="6">
        <f>_xlfn.STDEV.P(D148:D152)</f>
        <v>0</v>
      </c>
      <c r="Q148">
        <f>_xlfn.STDEV.P(D148,D153,D158,D163,D168,D173)</f>
        <v>2.6487339743104936</v>
      </c>
      <c r="R148" s="6">
        <f>_xlfn.STDEV.P(E148:E152)</f>
        <v>1.2273451022430488</v>
      </c>
      <c r="S148">
        <f>_xlfn.STDEV.P(E148,E153,E158,E163,E168,E173)</f>
        <v>1.0740952264839256</v>
      </c>
      <c r="T148" s="6">
        <f>_xlfn.STDEV.P(F148:F152)</f>
        <v>5.7159999999999993</v>
      </c>
      <c r="U148">
        <f>_xlfn.STDEV.P(F148,F153,F158,F163,F168,F173)</f>
        <v>2.4535824148918852</v>
      </c>
      <c r="V148" s="6">
        <f>_xlfn.STDEV.P(G148:G152)</f>
        <v>0</v>
      </c>
      <c r="W148">
        <f>_xlfn.STDEV.P(G148,G153,G158,G163,G168,G173)</f>
        <v>4.4865230289043287</v>
      </c>
    </row>
    <row r="149" spans="1:23" x14ac:dyDescent="0.75">
      <c r="A149" s="1">
        <v>1</v>
      </c>
      <c r="B149">
        <v>0</v>
      </c>
      <c r="C149">
        <v>0.2</v>
      </c>
      <c r="D149">
        <v>0</v>
      </c>
      <c r="E149">
        <v>14.61</v>
      </c>
      <c r="F149">
        <v>0</v>
      </c>
      <c r="G149">
        <v>0</v>
      </c>
      <c r="I149">
        <f t="shared" ref="I149:I177" si="57">_xlfn.STDEV.P(D149:G149)</f>
        <v>6.3263155746453243</v>
      </c>
      <c r="J149">
        <v>5</v>
      </c>
      <c r="K149">
        <f>_xlfn.STDEV.P(D153:G157)</f>
        <v>4.8760829310010747</v>
      </c>
      <c r="L149">
        <f>_xlfn.STDEV.P(D149:G149,D154:G154,D159:G159,D164:G164,D169:G169,D174:G174)</f>
        <v>4.6973809007135969</v>
      </c>
      <c r="M149">
        <v>0.2</v>
      </c>
      <c r="N149">
        <f t="shared" ref="N149:N177" si="58">AVERAGE(D149:G149)</f>
        <v>3.6524999999999999</v>
      </c>
      <c r="P149" s="6">
        <f>_xlfn.STDEV.P(D153:D157)</f>
        <v>0.68315152052820405</v>
      </c>
      <c r="Q149">
        <f t="shared" ref="Q149:Q152" si="59">_xlfn.STDEV.P(D149,D154,D159,D164,D169,D174)</f>
        <v>2.7567719649377369</v>
      </c>
      <c r="R149" s="6">
        <f>_xlfn.STDEV.P(E153:E157)</f>
        <v>1.0781465577554843</v>
      </c>
      <c r="S149">
        <f t="shared" ref="S149:S152" si="60">_xlfn.STDEV.P(E149,E154,E159,E164,E169,E174)</f>
        <v>0.76267985128463645</v>
      </c>
      <c r="T149" s="6">
        <f>_xlfn.STDEV.P(F153:F157)</f>
        <v>0.89421697590685434</v>
      </c>
      <c r="U149">
        <f t="shared" ref="U149:U152" si="61">_xlfn.STDEV.P(F149,F154,F159,F164,F169,F174)</f>
        <v>3.8629497221107525</v>
      </c>
      <c r="V149" s="6">
        <f>_xlfn.STDEV.P(G153:G157)</f>
        <v>2.1740285186721895</v>
      </c>
      <c r="W149">
        <f t="shared" ref="W149:W152" si="62">_xlfn.STDEV.P(G149,G154,G159,G164,G169,G174)</f>
        <v>4.9848659850480308</v>
      </c>
    </row>
    <row r="150" spans="1:23" x14ac:dyDescent="0.75">
      <c r="A150" s="1">
        <v>2</v>
      </c>
      <c r="B150">
        <v>0</v>
      </c>
      <c r="C150">
        <v>0.45</v>
      </c>
      <c r="D150">
        <v>0</v>
      </c>
      <c r="E150">
        <v>13.23</v>
      </c>
      <c r="F150">
        <v>0</v>
      </c>
      <c r="G150">
        <v>0</v>
      </c>
      <c r="I150">
        <f t="shared" si="57"/>
        <v>5.7287580460340619</v>
      </c>
      <c r="J150">
        <v>10</v>
      </c>
      <c r="K150">
        <f>_xlfn.STDEV.P(D158:G162)</f>
        <v>4.301642593242728</v>
      </c>
      <c r="L150">
        <f t="shared" ref="L150:L152" si="63">_xlfn.STDEV.P(D150:G150,D155:G155,D160:G160,D165:G165,D170:G170,D175:G175)</f>
        <v>4.9939858100352437</v>
      </c>
      <c r="M150">
        <v>0.45</v>
      </c>
      <c r="N150">
        <f t="shared" si="58"/>
        <v>3.3075000000000001</v>
      </c>
      <c r="P150" s="6">
        <f>_xlfn.STDEV.P(D158:D162)</f>
        <v>0.64270055235700552</v>
      </c>
      <c r="Q150">
        <f t="shared" si="59"/>
        <v>2.8155855913507972</v>
      </c>
      <c r="R150" s="6">
        <f>_xlfn.STDEV.P(E158:E162)</f>
        <v>0.83809307359027807</v>
      </c>
      <c r="S150">
        <f t="shared" si="60"/>
        <v>0.67971603548017645</v>
      </c>
      <c r="T150" s="6">
        <f>_xlfn.STDEV.P(F158:F162)</f>
        <v>0.98128487199182057</v>
      </c>
      <c r="U150">
        <f t="shared" si="61"/>
        <v>3.4867973206877898</v>
      </c>
      <c r="V150" s="6">
        <f>_xlfn.STDEV.P(G158:G162)</f>
        <v>1.5244671200127651</v>
      </c>
      <c r="W150">
        <f t="shared" si="62"/>
        <v>6.0952622767377465</v>
      </c>
    </row>
    <row r="151" spans="1:23" x14ac:dyDescent="0.75">
      <c r="A151" s="1">
        <v>3</v>
      </c>
      <c r="B151">
        <v>0</v>
      </c>
      <c r="C151">
        <v>0.65</v>
      </c>
      <c r="D151">
        <v>0</v>
      </c>
      <c r="E151">
        <v>11.12</v>
      </c>
      <c r="F151">
        <v>0</v>
      </c>
      <c r="G151">
        <v>0</v>
      </c>
      <c r="I151">
        <f t="shared" si="57"/>
        <v>4.8151012450414781</v>
      </c>
      <c r="J151">
        <v>20</v>
      </c>
      <c r="K151">
        <f>_xlfn.STDEV.P(D163:G167)</f>
        <v>3.2929597628881018</v>
      </c>
      <c r="L151">
        <f t="shared" si="63"/>
        <v>4.5712730531427335</v>
      </c>
      <c r="M151">
        <v>0.65</v>
      </c>
      <c r="N151">
        <f t="shared" si="58"/>
        <v>2.78</v>
      </c>
      <c r="P151" s="6">
        <f>_xlfn.STDEV.P(D163:D167)</f>
        <v>0.25624987804875143</v>
      </c>
      <c r="Q151">
        <f t="shared" si="59"/>
        <v>3.4595166650206441</v>
      </c>
      <c r="R151" s="6">
        <f>_xlfn.STDEV.P(E163:E167)</f>
        <v>0.19595917942265423</v>
      </c>
      <c r="S151">
        <f t="shared" si="60"/>
        <v>1.2684198393626873</v>
      </c>
      <c r="T151" s="6">
        <f>_xlfn.STDEV.P(F163:F167)</f>
        <v>1.073618181664221</v>
      </c>
      <c r="U151">
        <f t="shared" si="61"/>
        <v>3.6382046854641565</v>
      </c>
      <c r="V151" s="6">
        <f>_xlfn.STDEV.P(G163:G167)</f>
        <v>0.70256672281001165</v>
      </c>
      <c r="W151">
        <f t="shared" si="62"/>
        <v>5.5830410371250361</v>
      </c>
    </row>
    <row r="152" spans="1:23" x14ac:dyDescent="0.75">
      <c r="A152" s="1">
        <v>4</v>
      </c>
      <c r="B152">
        <v>0</v>
      </c>
      <c r="C152">
        <v>0.85</v>
      </c>
      <c r="D152">
        <v>0</v>
      </c>
      <c r="E152">
        <v>11.94</v>
      </c>
      <c r="F152">
        <v>0</v>
      </c>
      <c r="G152">
        <v>0</v>
      </c>
      <c r="I152">
        <f t="shared" si="57"/>
        <v>5.1701716605930983</v>
      </c>
      <c r="J152">
        <v>50</v>
      </c>
      <c r="K152">
        <f>_xlfn.STDEV.P(D169:G172)</f>
        <v>2.2631463165248538</v>
      </c>
      <c r="L152">
        <f t="shared" si="63"/>
        <v>4.9770740895686458</v>
      </c>
      <c r="M152">
        <v>0.85</v>
      </c>
      <c r="N152">
        <f t="shared" si="58"/>
        <v>2.9849999999999999</v>
      </c>
      <c r="P152" s="6">
        <f>_xlfn.STDEV.P(D168:D172)</f>
        <v>2.5418654567069443</v>
      </c>
      <c r="Q152">
        <f t="shared" si="59"/>
        <v>4.6437033233783946</v>
      </c>
      <c r="R152" s="6">
        <f>_xlfn.STDEV.P(E168:E172)</f>
        <v>1.2705904139414894</v>
      </c>
      <c r="S152">
        <f t="shared" si="60"/>
        <v>1.7464408250941532</v>
      </c>
      <c r="T152" s="6">
        <f>_xlfn.STDEV.P(F168:F172)</f>
        <v>1.6322450796372445</v>
      </c>
      <c r="U152">
        <f t="shared" si="61"/>
        <v>3.195069117666574</v>
      </c>
      <c r="V152" s="6">
        <f>_xlfn.STDEV.P(G168:G172)</f>
        <v>0.39799497484264801</v>
      </c>
      <c r="W152">
        <f t="shared" si="62"/>
        <v>5.5369716953905002</v>
      </c>
    </row>
    <row r="153" spans="1:23" x14ac:dyDescent="0.75">
      <c r="A153" s="1">
        <v>5</v>
      </c>
      <c r="B153">
        <v>5</v>
      </c>
      <c r="C153">
        <v>0</v>
      </c>
      <c r="D153">
        <v>4.54</v>
      </c>
      <c r="E153">
        <v>12.8</v>
      </c>
      <c r="F153">
        <v>9.94</v>
      </c>
      <c r="G153">
        <v>14.1</v>
      </c>
      <c r="I153">
        <f t="shared" si="57"/>
        <v>3.6738637699294188</v>
      </c>
      <c r="J153">
        <v>100</v>
      </c>
      <c r="K153">
        <f>_xlfn.STDEV.P(D173:G177)</f>
        <v>2.6650928689259623</v>
      </c>
      <c r="N153">
        <f t="shared" si="58"/>
        <v>10.345000000000001</v>
      </c>
      <c r="P153" s="6">
        <f>_xlfn.STDEV.P(D173:D177)</f>
        <v>1.0272098130372331</v>
      </c>
      <c r="R153" s="6">
        <f>_xlfn.STDEV.P(E173:E177)</f>
        <v>1.5001333274079249</v>
      </c>
      <c r="T153" s="6">
        <f>_xlfn.STDEV.P(F173:F177)</f>
        <v>0.5244578152721151</v>
      </c>
      <c r="V153" s="6">
        <f>_xlfn.STDEV.P(G173:G177)</f>
        <v>0.89528542934641597</v>
      </c>
    </row>
    <row r="154" spans="1:23" x14ac:dyDescent="0.75">
      <c r="A154" s="1">
        <v>6</v>
      </c>
      <c r="B154">
        <v>5</v>
      </c>
      <c r="C154">
        <v>0.2</v>
      </c>
      <c r="D154">
        <v>5.6</v>
      </c>
      <c r="E154">
        <v>13.5</v>
      </c>
      <c r="F154">
        <v>10.29</v>
      </c>
      <c r="G154">
        <v>15.8</v>
      </c>
      <c r="I154">
        <f t="shared" si="57"/>
        <v>3.8275342911592594</v>
      </c>
      <c r="K154">
        <f>AVERAGE(K148:K153)</f>
        <v>3.8883203801181847</v>
      </c>
      <c r="N154">
        <f t="shared" si="58"/>
        <v>11.297499999999999</v>
      </c>
      <c r="P154" s="6">
        <f>AVERAGE(P148:P153)</f>
        <v>0.85852953677968979</v>
      </c>
      <c r="Q154">
        <f>AVERAGE(Q148:Q152)</f>
        <v>3.264862303799613</v>
      </c>
      <c r="R154" s="6">
        <f>AVERAGE(R148:R153)</f>
        <v>1.01837794239348</v>
      </c>
      <c r="S154">
        <f>AVERAGE(S148:S152)</f>
        <v>1.1062703555411157</v>
      </c>
      <c r="T154" s="6">
        <f>AVERAGE(T148:T153)</f>
        <v>1.8036371540787091</v>
      </c>
      <c r="U154">
        <f>AVERAGE(U148:U152)</f>
        <v>3.3273206521642313</v>
      </c>
      <c r="V154" s="6">
        <f>AVERAGE(V148:V153)</f>
        <v>0.94905712761400496</v>
      </c>
      <c r="W154">
        <f>AVERAGE(W148:W152)</f>
        <v>5.3373328046411288</v>
      </c>
    </row>
    <row r="155" spans="1:23" x14ac:dyDescent="0.75">
      <c r="A155" s="1">
        <v>7</v>
      </c>
      <c r="B155">
        <v>5</v>
      </c>
      <c r="C155">
        <v>0.45</v>
      </c>
      <c r="D155">
        <v>3.99</v>
      </c>
      <c r="E155">
        <v>14.2</v>
      </c>
      <c r="F155">
        <v>9.4700000000000006</v>
      </c>
      <c r="G155">
        <v>20.100000000000001</v>
      </c>
      <c r="I155">
        <f t="shared" si="57"/>
        <v>5.937099460174136</v>
      </c>
      <c r="N155">
        <f t="shared" si="58"/>
        <v>11.94</v>
      </c>
      <c r="P155" s="6">
        <f>_xlfn.STDEV.P(P148:P153)</f>
        <v>0.82049032158227364</v>
      </c>
      <c r="Q155">
        <f>_xlfn.STDEV.P(Q148:Q152)</f>
        <v>0.74548136835310186</v>
      </c>
      <c r="R155" s="6">
        <f>_xlfn.STDEV.P(R148:R153)</f>
        <v>0.41869125432282245</v>
      </c>
      <c r="S155">
        <f>_xlfn.STDEV.P(S148:S152)</f>
        <v>0.38396587001947902</v>
      </c>
      <c r="T155" s="6">
        <f>_xlfn.STDEV.P(T148:T153)</f>
        <v>1.7799107701680397</v>
      </c>
      <c r="U155">
        <f>_xlfn.STDEV.P(U148:U152)</f>
        <v>0.48782971745984333</v>
      </c>
      <c r="V155" s="6">
        <f>_xlfn.STDEV.P(V148:V153)</f>
        <v>0.71875812008750328</v>
      </c>
      <c r="W155">
        <f>_xlfn.STDEV.P(W148:W152)</f>
        <v>0.55186872357220307</v>
      </c>
    </row>
    <row r="156" spans="1:23" x14ac:dyDescent="0.75">
      <c r="A156" s="1">
        <v>8</v>
      </c>
      <c r="B156">
        <v>5</v>
      </c>
      <c r="C156">
        <v>0.65</v>
      </c>
      <c r="D156">
        <v>5.54</v>
      </c>
      <c r="E156">
        <v>13.7</v>
      </c>
      <c r="F156">
        <v>9.01</v>
      </c>
      <c r="G156">
        <v>18.7</v>
      </c>
      <c r="I156">
        <f t="shared" si="57"/>
        <v>4.9541920380623106</v>
      </c>
      <c r="K156" cm="1">
        <f t="array" ref="K156">INDEX(LINEST(K148:K153),1)</f>
        <v>-0.71934335342244005</v>
      </c>
      <c r="L156" cm="1">
        <f t="array" ref="L156">INDEX(LINEST(L148:L152),1)</f>
        <v>8.585649350402251E-2</v>
      </c>
      <c r="N156">
        <f t="shared" si="58"/>
        <v>11.737500000000001</v>
      </c>
      <c r="P156" s="6"/>
      <c r="R156" s="6"/>
      <c r="T156" s="6"/>
      <c r="V156" s="6"/>
    </row>
    <row r="157" spans="1:23" x14ac:dyDescent="0.75">
      <c r="A157" s="1">
        <v>9</v>
      </c>
      <c r="B157">
        <v>5</v>
      </c>
      <c r="C157">
        <v>0.85</v>
      </c>
      <c r="D157">
        <v>5.69</v>
      </c>
      <c r="E157">
        <v>16</v>
      </c>
      <c r="F157">
        <v>7.72</v>
      </c>
      <c r="G157">
        <v>18.5</v>
      </c>
      <c r="I157">
        <f t="shared" si="57"/>
        <v>5.3940354791195091</v>
      </c>
      <c r="N157">
        <f t="shared" si="58"/>
        <v>11.977499999999999</v>
      </c>
      <c r="P157" s="6"/>
      <c r="R157" s="6"/>
      <c r="T157" s="6"/>
      <c r="V157" s="6"/>
    </row>
    <row r="158" spans="1:23" x14ac:dyDescent="0.75">
      <c r="A158" s="1">
        <v>10</v>
      </c>
      <c r="B158">
        <v>10</v>
      </c>
      <c r="C158">
        <v>0</v>
      </c>
      <c r="D158">
        <v>0.8</v>
      </c>
      <c r="E158">
        <v>12.3</v>
      </c>
      <c r="F158">
        <v>9.5299999999999994</v>
      </c>
      <c r="G158">
        <v>6.4</v>
      </c>
      <c r="I158">
        <f t="shared" si="57"/>
        <v>4.2727530644772829</v>
      </c>
      <c r="N158">
        <f t="shared" si="58"/>
        <v>7.2575000000000003</v>
      </c>
      <c r="P158" s="6"/>
      <c r="R158" s="6"/>
      <c r="T158" s="6"/>
      <c r="V158" s="6"/>
    </row>
    <row r="159" spans="1:23" x14ac:dyDescent="0.75">
      <c r="A159" s="1">
        <v>11</v>
      </c>
      <c r="B159">
        <v>10</v>
      </c>
      <c r="C159">
        <v>0.2</v>
      </c>
      <c r="D159">
        <v>1.17</v>
      </c>
      <c r="E159">
        <v>12.9</v>
      </c>
      <c r="F159">
        <v>9.39</v>
      </c>
      <c r="G159">
        <v>6.9</v>
      </c>
      <c r="I159">
        <f t="shared" si="57"/>
        <v>4.2757630897887697</v>
      </c>
      <c r="J159" s="2"/>
      <c r="K159" t="s">
        <v>26</v>
      </c>
      <c r="L159" t="s">
        <v>27</v>
      </c>
      <c r="N159">
        <f t="shared" si="58"/>
        <v>7.59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1">
        <v>12</v>
      </c>
      <c r="B160">
        <v>10</v>
      </c>
      <c r="C160">
        <v>0.45</v>
      </c>
      <c r="D160">
        <v>2.0099999999999998</v>
      </c>
      <c r="E160">
        <v>14</v>
      </c>
      <c r="F160">
        <v>7.91</v>
      </c>
      <c r="G160">
        <v>8.3000000000000007</v>
      </c>
      <c r="I160">
        <f t="shared" si="57"/>
        <v>4.2416417811974654</v>
      </c>
      <c r="J160">
        <v>2</v>
      </c>
      <c r="K160">
        <f>AVERAGE(D148:G152)</f>
        <v>3.8550000000000004</v>
      </c>
      <c r="L160">
        <f>AVERAGE(D148:G148,D153:G153,D158:G158,D163:G163,D168:G168,D173:G173)</f>
        <v>8.7316666666666674</v>
      </c>
      <c r="M160">
        <v>0</v>
      </c>
      <c r="N160">
        <f t="shared" si="58"/>
        <v>8.0549999999999997</v>
      </c>
      <c r="P160" s="6">
        <f>AVERAGE(D148:D152)</f>
        <v>0</v>
      </c>
      <c r="Q160">
        <f>AVERAGE(D148,D153,D158,D163,D168,D173)</f>
        <v>3.875</v>
      </c>
      <c r="R160" s="6">
        <f>AVERAGE(E148:E152)</f>
        <v>12.561999999999999</v>
      </c>
      <c r="S160">
        <f>AVERAGE(E148,E153,E158,E163,E168,E173)</f>
        <v>13.218333333333334</v>
      </c>
      <c r="T160" s="6">
        <f>AVERAGE(F148:F152)</f>
        <v>2.8579999999999997</v>
      </c>
      <c r="U160">
        <f>AVERAGE(F148,F153,F158,F163,F168,F173)</f>
        <v>9.9999999999999982</v>
      </c>
      <c r="V160" s="6">
        <f>AVERAGE(G148:G152)</f>
        <v>0</v>
      </c>
      <c r="W160">
        <f>AVERAGE(G148,G153,G158,G163,G168,G173)</f>
        <v>7.833333333333333</v>
      </c>
    </row>
    <row r="161" spans="1:23" x14ac:dyDescent="0.75">
      <c r="A161" s="1">
        <v>13</v>
      </c>
      <c r="B161">
        <v>10</v>
      </c>
      <c r="C161">
        <v>0.65</v>
      </c>
      <c r="D161">
        <v>2.63</v>
      </c>
      <c r="E161">
        <v>13.3</v>
      </c>
      <c r="F161">
        <v>7.34</v>
      </c>
      <c r="G161">
        <v>9.4</v>
      </c>
      <c r="I161">
        <f t="shared" si="57"/>
        <v>3.8474106552329439</v>
      </c>
      <c r="J161">
        <v>5</v>
      </c>
      <c r="K161">
        <f>AVERAGE(D153:G157)</f>
        <v>11.459499999999998</v>
      </c>
      <c r="L161">
        <f>AVERAGE(D149:G149,D154:G154,D159:G159,D164:G164,D169:G169,D174:G174)</f>
        <v>8.3129166666666681</v>
      </c>
      <c r="M161">
        <v>0.2</v>
      </c>
      <c r="N161">
        <f t="shared" si="58"/>
        <v>8.1675000000000004</v>
      </c>
      <c r="P161" s="6">
        <f>AVERAGE(D153:D157)</f>
        <v>5.072000000000001</v>
      </c>
      <c r="Q161">
        <f t="shared" ref="Q161:Q164" si="64">AVERAGE(D149,D154,D159,D164,D169,D174)</f>
        <v>4.1749999999999998</v>
      </c>
      <c r="R161" s="6">
        <f>AVERAGE(E153:E157)</f>
        <v>14.040000000000001</v>
      </c>
      <c r="S161">
        <f t="shared" ref="S161:S164" si="65">AVERAGE(E149,E154,E159,E164,E169,E174)</f>
        <v>13.101666666666667</v>
      </c>
      <c r="T161" s="6">
        <f>AVERAGE(F153:F157)</f>
        <v>9.2859999999999978</v>
      </c>
      <c r="U161">
        <f t="shared" ref="U161:U164" si="66">AVERAGE(F149,F154,F159,F164,F169,F174)</f>
        <v>7.8416666666666677</v>
      </c>
      <c r="V161" s="6">
        <f>AVERAGE(G153:G157)</f>
        <v>17.440000000000001</v>
      </c>
      <c r="W161">
        <f t="shared" ref="W161:W164" si="67">AVERAGE(G149,G154,G159,G164,G169,G174)</f>
        <v>8.1333333333333346</v>
      </c>
    </row>
    <row r="162" spans="1:23" x14ac:dyDescent="0.75">
      <c r="A162" s="1">
        <v>14</v>
      </c>
      <c r="B162">
        <v>10</v>
      </c>
      <c r="C162">
        <v>0.85</v>
      </c>
      <c r="D162">
        <v>1.82</v>
      </c>
      <c r="E162">
        <v>14.7</v>
      </c>
      <c r="F162">
        <v>7.28</v>
      </c>
      <c r="G162">
        <v>10.5</v>
      </c>
      <c r="I162">
        <f t="shared" si="57"/>
        <v>4.7044739344585613</v>
      </c>
      <c r="J162">
        <v>10</v>
      </c>
      <c r="K162">
        <f>AVERAGE(D158:G162)</f>
        <v>7.9289999999999994</v>
      </c>
      <c r="L162">
        <f t="shared" ref="L162:L164" si="68">AVERAGE(D150:G150,D155:G155,D160:G160,D165:G165,D170:G170,D175:G175)</f>
        <v>8.6087499999999988</v>
      </c>
      <c r="M162">
        <v>0.45</v>
      </c>
      <c r="N162">
        <f t="shared" si="58"/>
        <v>8.5749999999999993</v>
      </c>
      <c r="P162" s="6">
        <f>AVERAGE(D158:D162)</f>
        <v>1.6859999999999999</v>
      </c>
      <c r="Q162">
        <f t="shared" si="64"/>
        <v>4.3833333333333337</v>
      </c>
      <c r="R162" s="6">
        <f>AVERAGE(E158:E162)</f>
        <v>13.440000000000001</v>
      </c>
      <c r="S162">
        <f t="shared" si="65"/>
        <v>13.238333333333332</v>
      </c>
      <c r="T162" s="6">
        <f>AVERAGE(F158:F162)</f>
        <v>8.2900000000000009</v>
      </c>
      <c r="U162">
        <f t="shared" si="66"/>
        <v>7.246666666666667</v>
      </c>
      <c r="V162" s="6">
        <f>AVERAGE(G158:G162)</f>
        <v>8.3000000000000007</v>
      </c>
      <c r="W162">
        <f t="shared" si="67"/>
        <v>9.5666666666666682</v>
      </c>
    </row>
    <row r="163" spans="1:23" x14ac:dyDescent="0.75">
      <c r="A163" s="1">
        <v>15</v>
      </c>
      <c r="B163">
        <v>20</v>
      </c>
      <c r="C163">
        <v>0</v>
      </c>
      <c r="D163">
        <v>4.46</v>
      </c>
      <c r="E163">
        <v>13</v>
      </c>
      <c r="F163">
        <v>8.61</v>
      </c>
      <c r="G163">
        <v>12</v>
      </c>
      <c r="I163">
        <f t="shared" si="57"/>
        <v>3.3426215385532356</v>
      </c>
      <c r="J163">
        <v>20</v>
      </c>
      <c r="K163">
        <f>AVERAGE(D163:G167)</f>
        <v>9.905999999999997</v>
      </c>
      <c r="L163">
        <f t="shared" si="68"/>
        <v>8.2470833333333342</v>
      </c>
      <c r="M163">
        <v>0.65</v>
      </c>
      <c r="N163">
        <f t="shared" si="58"/>
        <v>9.5175000000000001</v>
      </c>
      <c r="P163" s="6">
        <f>AVERAGE(D163:D167)</f>
        <v>4.516</v>
      </c>
      <c r="Q163">
        <f t="shared" si="64"/>
        <v>5.1933333333333325</v>
      </c>
      <c r="R163" s="6">
        <f>AVERAGE(E163:E167)</f>
        <v>12.64</v>
      </c>
      <c r="S163">
        <f t="shared" si="65"/>
        <v>11.986666666666666</v>
      </c>
      <c r="T163" s="6">
        <f>AVERAGE(F163:F167)</f>
        <v>10.348000000000001</v>
      </c>
      <c r="U163">
        <f t="shared" si="66"/>
        <v>6.89</v>
      </c>
      <c r="V163" s="6">
        <f>AVERAGE(G163:G167)</f>
        <v>12.120000000000001</v>
      </c>
      <c r="W163">
        <f t="shared" si="67"/>
        <v>8.9183333333333348</v>
      </c>
    </row>
    <row r="164" spans="1:23" x14ac:dyDescent="0.75">
      <c r="A164" s="1">
        <v>16</v>
      </c>
      <c r="B164">
        <v>20</v>
      </c>
      <c r="C164">
        <v>0.2</v>
      </c>
      <c r="D164">
        <v>4.16</v>
      </c>
      <c r="E164">
        <v>12.5</v>
      </c>
      <c r="F164">
        <v>11.1</v>
      </c>
      <c r="G164">
        <v>12.5</v>
      </c>
      <c r="I164">
        <f t="shared" si="57"/>
        <v>3.4568301954247063</v>
      </c>
      <c r="J164">
        <v>50</v>
      </c>
      <c r="K164">
        <f>AVERAGE(D168:G172)</f>
        <v>9.6314999999999991</v>
      </c>
      <c r="L164">
        <f t="shared" si="68"/>
        <v>8.6420833333333338</v>
      </c>
      <c r="M164">
        <v>0.85</v>
      </c>
      <c r="N164">
        <f t="shared" si="58"/>
        <v>10.065</v>
      </c>
      <c r="P164" s="6">
        <f>AVERAGE(D168:D172)</f>
        <v>9.57</v>
      </c>
      <c r="Q164">
        <f t="shared" si="64"/>
        <v>5.8516666666666675</v>
      </c>
      <c r="R164" s="6">
        <f>AVERAGE(E168:E172)</f>
        <v>12.46</v>
      </c>
      <c r="S164">
        <f t="shared" si="65"/>
        <v>13.023333333333333</v>
      </c>
      <c r="T164" s="6">
        <f>AVERAGE(F168:F172)</f>
        <v>9.2560000000000002</v>
      </c>
      <c r="U164">
        <f t="shared" si="66"/>
        <v>6.2100000000000009</v>
      </c>
      <c r="V164" s="6">
        <f>AVERAGE(G168:G172)</f>
        <v>7.24</v>
      </c>
      <c r="W164">
        <f t="shared" si="67"/>
        <v>9.4833333333333325</v>
      </c>
    </row>
    <row r="165" spans="1:23" x14ac:dyDescent="0.75">
      <c r="A165" s="1">
        <v>17</v>
      </c>
      <c r="B165">
        <v>20</v>
      </c>
      <c r="C165">
        <v>0.45</v>
      </c>
      <c r="D165">
        <v>4.96</v>
      </c>
      <c r="E165">
        <v>12.5</v>
      </c>
      <c r="F165">
        <v>9.89</v>
      </c>
      <c r="G165">
        <v>13.2</v>
      </c>
      <c r="I165">
        <f t="shared" si="57"/>
        <v>3.2337313973179658</v>
      </c>
      <c r="J165">
        <v>100</v>
      </c>
      <c r="K165">
        <f>AVERAGE(D173:G177)</f>
        <v>8.27</v>
      </c>
      <c r="L165">
        <f>AVERAGE((L164-L163), (L163-L162), (L162-L161), (L161-L160))</f>
        <v>-2.2395833333333393E-2</v>
      </c>
      <c r="N165">
        <f t="shared" si="58"/>
        <v>10.137499999999999</v>
      </c>
      <c r="P165" s="6">
        <f>AVERAGE(D173:D177)</f>
        <v>7.330000000000001</v>
      </c>
      <c r="R165" s="6">
        <f>AVERAGE(E173:E177)</f>
        <v>12.34</v>
      </c>
      <c r="T165" s="6">
        <f>AVERAGE(F173:F177)</f>
        <v>5.7880000000000003</v>
      </c>
      <c r="V165" s="6">
        <f>AVERAGE(G173:G177)</f>
        <v>7.6219999999999999</v>
      </c>
    </row>
    <row r="166" spans="1:23" x14ac:dyDescent="0.75">
      <c r="A166" s="1">
        <v>18</v>
      </c>
      <c r="B166">
        <v>20</v>
      </c>
      <c r="C166">
        <v>0.65</v>
      </c>
      <c r="D166">
        <v>4.5199999999999996</v>
      </c>
      <c r="E166">
        <v>12.5</v>
      </c>
      <c r="F166">
        <v>11.75</v>
      </c>
      <c r="G166">
        <v>11.1</v>
      </c>
      <c r="I166">
        <f t="shared" si="57"/>
        <v>3.1838920757462872</v>
      </c>
      <c r="K166">
        <f>AVERAGE(K160:K165)</f>
        <v>8.508499999999998</v>
      </c>
      <c r="N166">
        <f t="shared" si="58"/>
        <v>9.9674999999999994</v>
      </c>
      <c r="P166" s="6">
        <f>AVERAGE(P160:P165)</f>
        <v>4.6956666666666669</v>
      </c>
      <c r="Q166">
        <f>AVERAGE(Q160:Q164)</f>
        <v>4.695666666666666</v>
      </c>
      <c r="R166" s="6">
        <f>AVERAGE(R160:R165)</f>
        <v>12.913666666666666</v>
      </c>
      <c r="S166">
        <f>AVERAGE(S160:S164)</f>
        <v>12.913666666666666</v>
      </c>
      <c r="T166" s="6">
        <f>AVERAGE(T160:T165)</f>
        <v>7.6376666666666653</v>
      </c>
      <c r="U166">
        <f>AVERAGE(U160:U164)</f>
        <v>7.6376666666666662</v>
      </c>
      <c r="V166" s="6">
        <f>AVERAGE(V160:V165)</f>
        <v>8.7870000000000008</v>
      </c>
      <c r="W166">
        <f>AVERAGE(W160:W164)</f>
        <v>8.7870000000000026</v>
      </c>
    </row>
    <row r="167" spans="1:23" x14ac:dyDescent="0.75">
      <c r="A167" s="1">
        <v>19</v>
      </c>
      <c r="B167">
        <v>20</v>
      </c>
      <c r="C167">
        <v>0.85</v>
      </c>
      <c r="D167">
        <v>4.4800000000000004</v>
      </c>
      <c r="E167">
        <v>12.7</v>
      </c>
      <c r="F167">
        <v>10.39</v>
      </c>
      <c r="G167">
        <v>11.8</v>
      </c>
      <c r="I167">
        <f t="shared" si="57"/>
        <v>3.2036414827505251</v>
      </c>
      <c r="N167">
        <f t="shared" si="58"/>
        <v>9.8425000000000011</v>
      </c>
      <c r="P167" s="6">
        <f>_xlfn.STDEV.P(P160:P165)</f>
        <v>3.2140349337795873</v>
      </c>
      <c r="Q167">
        <f>_xlfn.STDEV.P(Q160:Q164)</f>
        <v>0.72472722838014103</v>
      </c>
      <c r="R167" s="6">
        <f>_xlfn.STDEV.P(R160:R165)</f>
        <v>0.61632287714224054</v>
      </c>
      <c r="S167">
        <f>_xlfn.STDEV.P(S160:S164)</f>
        <v>0.47009148045885701</v>
      </c>
      <c r="T167" s="6">
        <f>_xlfn.STDEV.P(T160:T165)</f>
        <v>2.5617029275247569</v>
      </c>
      <c r="U167">
        <f>_xlfn.STDEV.P(U160:U164)</f>
        <v>1.2940133950878043</v>
      </c>
      <c r="V167" s="6">
        <f>_xlfn.STDEV.P(V160:V165)</f>
        <v>5.2786088760834211</v>
      </c>
      <c r="W167">
        <f>_xlfn.STDEV.P(W160:W164)</f>
        <v>0.69953826041023504</v>
      </c>
    </row>
    <row r="168" spans="1:23" x14ac:dyDescent="0.75">
      <c r="A168" s="1">
        <v>20</v>
      </c>
      <c r="B168">
        <v>50</v>
      </c>
      <c r="C168">
        <v>0</v>
      </c>
      <c r="D168">
        <v>7.27</v>
      </c>
      <c r="E168">
        <v>14.8</v>
      </c>
      <c r="F168">
        <v>11.34</v>
      </c>
      <c r="G168">
        <v>7.1</v>
      </c>
      <c r="I168">
        <f t="shared" si="57"/>
        <v>3.1872195955095419</v>
      </c>
      <c r="N168">
        <f t="shared" si="58"/>
        <v>10.1275</v>
      </c>
      <c r="P168" s="6"/>
      <c r="R168" s="6"/>
      <c r="T168" s="6"/>
      <c r="V168" s="6"/>
    </row>
    <row r="169" spans="1:23" x14ac:dyDescent="0.75">
      <c r="A169" s="1">
        <v>21</v>
      </c>
      <c r="B169">
        <v>50</v>
      </c>
      <c r="C169">
        <v>0.2</v>
      </c>
      <c r="D169">
        <v>7.54</v>
      </c>
      <c r="E169">
        <v>12.4</v>
      </c>
      <c r="F169">
        <v>10.24</v>
      </c>
      <c r="G169">
        <v>6.7</v>
      </c>
      <c r="I169">
        <f t="shared" si="57"/>
        <v>2.2541960873003015</v>
      </c>
      <c r="N169">
        <f t="shared" si="58"/>
        <v>9.2200000000000006</v>
      </c>
      <c r="P169" s="6" cm="1">
        <f t="array" ref="P169">INDEX(LINEST(P160:P165), 1)</f>
        <v>1.5135428571428571</v>
      </c>
      <c r="Q169" s="6" cm="1">
        <f t="array" ref="Q169">INDEX(LINEST(Q160:Q164), 1)</f>
        <v>0.49716666666666681</v>
      </c>
      <c r="R169" s="6" cm="1">
        <f t="array" ref="R169">INDEX(LINEST(R160:R165), 1)</f>
        <v>-0.18999999999999986</v>
      </c>
      <c r="S169" s="6" cm="1">
        <f t="array" ref="S169">INDEX(LINEST(S160:S164), 1)</f>
        <v>-0.15050000000000008</v>
      </c>
      <c r="T169" s="6" cm="1">
        <f t="array" ref="T169">INDEX(LINEST(T160:T165), 1)</f>
        <v>0.47480000000000039</v>
      </c>
      <c r="U169" s="6" cm="1">
        <f t="array" ref="U169">INDEX(LINEST(U160:U164), 1)</f>
        <v>-0.85316666666666618</v>
      </c>
      <c r="V169" s="6" cm="1">
        <f t="array" ref="V169">INDEX(LINEST(V160:V164), 1)</f>
        <v>0.91600000000000004</v>
      </c>
      <c r="W169" s="6" cm="1">
        <f t="array" ref="W169">INDEX(LINEST(W160:W164), 1)</f>
        <v>0.40849999999999986</v>
      </c>
    </row>
    <row r="170" spans="1:23" x14ac:dyDescent="0.75">
      <c r="A170" s="1">
        <v>22</v>
      </c>
      <c r="B170">
        <v>50</v>
      </c>
      <c r="C170">
        <v>0.45</v>
      </c>
      <c r="D170">
        <v>8.23</v>
      </c>
      <c r="E170">
        <v>12.4</v>
      </c>
      <c r="F170">
        <v>9.92</v>
      </c>
      <c r="G170">
        <v>7.7</v>
      </c>
      <c r="I170">
        <f t="shared" si="57"/>
        <v>1.831916687516107</v>
      </c>
      <c r="K170" cm="1">
        <f t="array" ref="K170">INDEX(LINEST(K160:K165),1)</f>
        <v>0.53051428571428549</v>
      </c>
      <c r="L170" cm="1">
        <f t="array" ref="L170">INDEX(LINEST(L160:L164),1)</f>
        <v>-2.4500000000000122E-2</v>
      </c>
      <c r="N170">
        <f t="shared" si="58"/>
        <v>9.5625000000000018</v>
      </c>
    </row>
    <row r="171" spans="1:23" x14ac:dyDescent="0.75">
      <c r="A171" s="1">
        <v>23</v>
      </c>
      <c r="B171">
        <v>50</v>
      </c>
      <c r="C171">
        <v>0.65</v>
      </c>
      <c r="D171">
        <v>10.82</v>
      </c>
      <c r="E171">
        <v>11.1</v>
      </c>
      <c r="F171">
        <v>7.94</v>
      </c>
      <c r="G171">
        <v>7.7</v>
      </c>
      <c r="I171">
        <f t="shared" si="57"/>
        <v>1.5754047099079005</v>
      </c>
      <c r="N171">
        <f t="shared" si="58"/>
        <v>9.39</v>
      </c>
    </row>
    <row r="172" spans="1:23" x14ac:dyDescent="0.75">
      <c r="A172" s="1">
        <v>24</v>
      </c>
      <c r="B172">
        <v>50</v>
      </c>
      <c r="C172">
        <v>0.85</v>
      </c>
      <c r="D172">
        <v>13.99</v>
      </c>
      <c r="E172">
        <v>11.6</v>
      </c>
      <c r="F172">
        <v>6.84</v>
      </c>
      <c r="G172">
        <v>7</v>
      </c>
      <c r="I172">
        <f t="shared" si="57"/>
        <v>3.0571422521694998</v>
      </c>
      <c r="N172">
        <f t="shared" si="58"/>
        <v>9.8574999999999999</v>
      </c>
    </row>
    <row r="173" spans="1:23" x14ac:dyDescent="0.75">
      <c r="A173" s="1">
        <v>25</v>
      </c>
      <c r="B173">
        <v>100</v>
      </c>
      <c r="C173">
        <v>0</v>
      </c>
      <c r="D173">
        <v>6.18</v>
      </c>
      <c r="E173">
        <v>14.5</v>
      </c>
      <c r="F173">
        <v>6.29</v>
      </c>
      <c r="G173">
        <v>7.4</v>
      </c>
      <c r="I173">
        <f t="shared" si="57"/>
        <v>3.4439176456471796</v>
      </c>
      <c r="N173">
        <f t="shared" si="58"/>
        <v>8.5924999999999994</v>
      </c>
    </row>
    <row r="174" spans="1:23" x14ac:dyDescent="0.75">
      <c r="A174" s="1">
        <v>26</v>
      </c>
      <c r="B174">
        <v>100</v>
      </c>
      <c r="C174">
        <v>0.2</v>
      </c>
      <c r="D174">
        <v>6.58</v>
      </c>
      <c r="E174">
        <v>12.7</v>
      </c>
      <c r="F174">
        <v>6.03</v>
      </c>
      <c r="G174">
        <v>6.9</v>
      </c>
      <c r="I174">
        <f t="shared" si="57"/>
        <v>2.7012161612873546</v>
      </c>
      <c r="N174">
        <f t="shared" si="58"/>
        <v>8.0525000000000002</v>
      </c>
    </row>
    <row r="175" spans="1:23" x14ac:dyDescent="0.75">
      <c r="A175" s="1">
        <v>27</v>
      </c>
      <c r="B175">
        <v>100</v>
      </c>
      <c r="C175">
        <v>0.45</v>
      </c>
      <c r="D175">
        <v>7.11</v>
      </c>
      <c r="E175">
        <v>13.1</v>
      </c>
      <c r="F175">
        <v>6.29</v>
      </c>
      <c r="G175">
        <v>8.1</v>
      </c>
      <c r="I175">
        <f t="shared" si="57"/>
        <v>2.647933156256026</v>
      </c>
      <c r="N175">
        <f t="shared" si="58"/>
        <v>8.65</v>
      </c>
    </row>
    <row r="176" spans="1:23" x14ac:dyDescent="0.75">
      <c r="A176" s="1">
        <v>28</v>
      </c>
      <c r="B176">
        <v>100</v>
      </c>
      <c r="C176">
        <v>0.65</v>
      </c>
      <c r="D176">
        <v>7.65</v>
      </c>
      <c r="E176">
        <v>10.199999999999999</v>
      </c>
      <c r="F176">
        <v>5.3</v>
      </c>
      <c r="G176">
        <v>6.61</v>
      </c>
      <c r="I176">
        <f t="shared" si="57"/>
        <v>1.7979293645747032</v>
      </c>
      <c r="N176" s="15">
        <f t="shared" si="58"/>
        <v>7.44</v>
      </c>
    </row>
    <row r="177" spans="1:23" x14ac:dyDescent="0.75">
      <c r="A177" s="1">
        <v>29</v>
      </c>
      <c r="B177">
        <v>100</v>
      </c>
      <c r="C177">
        <v>0.85</v>
      </c>
      <c r="D177">
        <v>9.1300000000000008</v>
      </c>
      <c r="E177">
        <v>11.2</v>
      </c>
      <c r="F177">
        <v>5.03</v>
      </c>
      <c r="G177">
        <v>9.1</v>
      </c>
      <c r="I177">
        <f t="shared" si="57"/>
        <v>2.2380180964415812</v>
      </c>
      <c r="N177">
        <f t="shared" si="58"/>
        <v>8.6150000000000002</v>
      </c>
    </row>
    <row r="181" spans="1:23" x14ac:dyDescent="0.75">
      <c r="A181" s="1">
        <v>0</v>
      </c>
      <c r="B181" t="s">
        <v>11</v>
      </c>
    </row>
    <row r="183" spans="1:23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1">
        <v>0</v>
      </c>
      <c r="B184">
        <v>0</v>
      </c>
      <c r="C184">
        <v>0</v>
      </c>
      <c r="D184">
        <v>13.4</v>
      </c>
      <c r="E184">
        <v>14.4</v>
      </c>
      <c r="F184">
        <v>10.7</v>
      </c>
      <c r="G184">
        <v>6.67</v>
      </c>
      <c r="I184">
        <f>_xlfn.STDEV.P(D184:G184)</f>
        <v>2.9923517089406393</v>
      </c>
      <c r="J184">
        <v>2</v>
      </c>
      <c r="K184">
        <f>_xlfn.STDEV.P(D184:G188)</f>
        <v>5.5898420371241251</v>
      </c>
      <c r="L184">
        <f>_xlfn.STDEV.P(D184:G184,D189:G189,D194:G194,D199:G199,D204:F204,D209:F209)</f>
        <v>2.7636857426808779</v>
      </c>
      <c r="M184">
        <v>0</v>
      </c>
      <c r="N184">
        <f>AVERAGE(D184:G184)</f>
        <v>11.2925</v>
      </c>
      <c r="P184" s="6">
        <f>_xlfn.STDEV.P(D184:D188)</f>
        <v>1.5625619987699917</v>
      </c>
      <c r="Q184">
        <f>_xlfn.STDEV.P(D184,D189,D194,D199,D204,D209)</f>
        <v>0.63403469936589407</v>
      </c>
      <c r="R184" s="6">
        <f>_xlfn.STDEV.P(E184:E188)</f>
        <v>1.0928860873851407</v>
      </c>
      <c r="S184">
        <f>_xlfn.STDEV.P(E184,E189,E194,E199,E204,E209)</f>
        <v>0.67386117924160649</v>
      </c>
      <c r="T184" s="6">
        <f>_xlfn.STDEV.P(F184:F188)</f>
        <v>0.65184047128112588</v>
      </c>
      <c r="U184">
        <f>_xlfn.STDEV.P(F184,F189,F194,F199,F204,F209)</f>
        <v>1.4223884451474142</v>
      </c>
      <c r="V184" s="6">
        <f>_xlfn.STDEV.P(G184:G188)</f>
        <v>3.1675264797630343</v>
      </c>
      <c r="W184">
        <f>_xlfn.STDEV.P(G184,G189,G194,G199)</f>
        <v>1.446087393624597</v>
      </c>
    </row>
    <row r="185" spans="1:23" x14ac:dyDescent="0.75">
      <c r="A185" s="1">
        <v>1</v>
      </c>
      <c r="B185">
        <v>0</v>
      </c>
      <c r="C185">
        <v>0.2</v>
      </c>
      <c r="D185">
        <v>14.2</v>
      </c>
      <c r="E185">
        <v>14.2</v>
      </c>
      <c r="F185">
        <v>11.3</v>
      </c>
      <c r="G185">
        <v>0</v>
      </c>
      <c r="I185">
        <f t="shared" ref="I185:I203" si="69">_xlfn.STDEV.P(D185:G185)</f>
        <v>5.8512285034853999</v>
      </c>
      <c r="J185">
        <v>5</v>
      </c>
      <c r="K185">
        <f>_xlfn.STDEV.P(D189:G193)</f>
        <v>2.9475369378516816</v>
      </c>
      <c r="L185">
        <f t="shared" ref="L185:L188" si="70">_xlfn.STDEV.P(D185:G185,D190:G190,D195:G195,D200:G200,D205:F205,D210:F210)</f>
        <v>3.7049962079368441</v>
      </c>
      <c r="M185">
        <v>0.2</v>
      </c>
      <c r="N185">
        <f t="shared" ref="N185:N193" si="71">AVERAGE(D185:G185)</f>
        <v>9.9250000000000007</v>
      </c>
      <c r="P185" s="6">
        <f>_xlfn.STDEV.P(D189:D193)</f>
        <v>1.2253978945632311</v>
      </c>
      <c r="Q185">
        <f t="shared" ref="Q185:Q188" si="72">_xlfn.STDEV.P(D185,D190,D195,D200,D205,D210)</f>
        <v>0.43559984185284351</v>
      </c>
      <c r="R185" s="6">
        <f>_xlfn.STDEV.P(E189:E193)</f>
        <v>1.2483589227461784</v>
      </c>
      <c r="S185">
        <f t="shared" ref="S185:S188" si="73">_xlfn.STDEV.P(E185,E190,E195,E200,E205,E210)</f>
        <v>0.77244201508376487</v>
      </c>
      <c r="T185" s="6">
        <f>_xlfn.STDEV.P(F189:F193)</f>
        <v>0.5047613297391158</v>
      </c>
      <c r="U185">
        <f t="shared" ref="U185:U188" si="74">_xlfn.STDEV.P(F185,F190,F195,F200,F205,F210)</f>
        <v>1.2159278578746284</v>
      </c>
      <c r="V185" s="6">
        <f>_xlfn.STDEV.P(G189:G193)</f>
        <v>1.0448349151899619</v>
      </c>
      <c r="W185">
        <f t="shared" ref="W185:W188" si="75">_xlfn.STDEV.P(G185,G190,G195,G200)</f>
        <v>4.4807442183190966</v>
      </c>
    </row>
    <row r="186" spans="1:23" x14ac:dyDescent="0.75">
      <c r="A186" s="1">
        <v>2</v>
      </c>
      <c r="B186">
        <v>0</v>
      </c>
      <c r="C186">
        <v>0.45</v>
      </c>
      <c r="D186">
        <v>15.2</v>
      </c>
      <c r="E186">
        <v>15.9</v>
      </c>
      <c r="F186">
        <v>10.62</v>
      </c>
      <c r="G186">
        <v>6.25</v>
      </c>
      <c r="I186">
        <f t="shared" si="69"/>
        <v>3.8864082068151324</v>
      </c>
      <c r="J186">
        <v>10</v>
      </c>
      <c r="K186">
        <f>_xlfn.STDEV.P(D194:G198)</f>
        <v>2.6634418991222448</v>
      </c>
      <c r="L186">
        <f t="shared" si="70"/>
        <v>3.0808996016377899</v>
      </c>
      <c r="M186">
        <v>0.45</v>
      </c>
      <c r="N186">
        <f t="shared" si="71"/>
        <v>11.9925</v>
      </c>
      <c r="P186" s="6">
        <f>_xlfn.STDEV.P(D194:D198)</f>
        <v>0.91401094085355472</v>
      </c>
      <c r="Q186">
        <f t="shared" si="72"/>
        <v>0.31313823713426592</v>
      </c>
      <c r="R186" s="6">
        <f>_xlfn.STDEV.P(E194:E198)</f>
        <v>1.1886530191775901</v>
      </c>
      <c r="S186">
        <f t="shared" si="73"/>
        <v>0.66962053931063537</v>
      </c>
      <c r="T186" s="6">
        <f>_xlfn.STDEV.P(F194:F198)</f>
        <v>0.39876810303734161</v>
      </c>
      <c r="U186">
        <f t="shared" si="74"/>
        <v>1.2817793621888591</v>
      </c>
      <c r="V186" s="6">
        <f>_xlfn.STDEV.P(G194:G198)</f>
        <v>0.63120202788013913</v>
      </c>
      <c r="W186">
        <f t="shared" si="75"/>
        <v>2.3015253094415464</v>
      </c>
    </row>
    <row r="187" spans="1:23" x14ac:dyDescent="0.75">
      <c r="A187" s="1">
        <v>3</v>
      </c>
      <c r="B187">
        <v>0</v>
      </c>
      <c r="C187">
        <v>0.65</v>
      </c>
      <c r="D187">
        <v>16.600000000000001</v>
      </c>
      <c r="E187">
        <v>16.100000000000001</v>
      </c>
      <c r="F187">
        <v>11.52</v>
      </c>
      <c r="G187">
        <v>0</v>
      </c>
      <c r="I187">
        <f t="shared" si="69"/>
        <v>6.6825949301151004</v>
      </c>
      <c r="J187">
        <v>20</v>
      </c>
      <c r="K187">
        <f>_xlfn.STDEV.P(D199:G203)</f>
        <v>3.0457335323366621</v>
      </c>
      <c r="L187">
        <f t="shared" si="70"/>
        <v>4.2640544474219224</v>
      </c>
      <c r="M187">
        <v>0.65</v>
      </c>
      <c r="N187">
        <f t="shared" si="71"/>
        <v>11.055</v>
      </c>
      <c r="P187" s="6">
        <f>_xlfn.STDEV.P(D199:D203)</f>
        <v>0.56249444441700924</v>
      </c>
      <c r="Q187">
        <f t="shared" si="72"/>
        <v>0.15467708298258015</v>
      </c>
      <c r="R187" s="6">
        <f>_xlfn.STDEV.P(E199:E203)</f>
        <v>1.4898375750396415</v>
      </c>
      <c r="S187">
        <f t="shared" si="73"/>
        <v>0.69420618134832368</v>
      </c>
      <c r="T187" s="6">
        <f>_xlfn.STDEV.P(F199:F203)</f>
        <v>0.92544043568454515</v>
      </c>
      <c r="U187">
        <f t="shared" si="74"/>
        <v>1.4811782096995965</v>
      </c>
      <c r="V187" s="6">
        <f>_xlfn.STDEV.P(G199:G203)</f>
        <v>1.0883822857801393</v>
      </c>
      <c r="W187">
        <f t="shared" si="75"/>
        <v>4.6926984507850076</v>
      </c>
    </row>
    <row r="188" spans="1:23" x14ac:dyDescent="0.75">
      <c r="A188" s="1">
        <v>4</v>
      </c>
      <c r="B188">
        <v>0</v>
      </c>
      <c r="C188">
        <v>0.85</v>
      </c>
      <c r="D188">
        <v>17.7</v>
      </c>
      <c r="E188">
        <v>17.100000000000001</v>
      </c>
      <c r="F188">
        <v>12.42</v>
      </c>
      <c r="G188">
        <v>0</v>
      </c>
      <c r="I188">
        <f t="shared" si="69"/>
        <v>7.1155516300565207</v>
      </c>
      <c r="J188">
        <v>50</v>
      </c>
      <c r="K188">
        <f>_xlfn.STDEV.P(D205:F208)</f>
        <v>3.4812748104042988</v>
      </c>
      <c r="L188">
        <f t="shared" si="70"/>
        <v>4.4522867418221059</v>
      </c>
      <c r="M188">
        <v>0.85</v>
      </c>
      <c r="N188">
        <f t="shared" si="71"/>
        <v>11.805</v>
      </c>
      <c r="P188" s="6">
        <f>_xlfn.STDEV.P(D204:D208)</f>
        <v>0.71493775952875838</v>
      </c>
      <c r="Q188">
        <f t="shared" si="72"/>
        <v>0.68444624819387156</v>
      </c>
      <c r="R188" s="6">
        <f>_xlfn.STDEV.P(E204:E208)</f>
        <v>1.0417370109581396</v>
      </c>
      <c r="S188">
        <f t="shared" si="73"/>
        <v>0.92267726390831395</v>
      </c>
      <c r="T188" s="6">
        <f>_xlfn.STDEV.P(F204:F208)</f>
        <v>0.17211623979160146</v>
      </c>
      <c r="U188">
        <f t="shared" si="74"/>
        <v>1.3733141179885495</v>
      </c>
      <c r="V188" s="6"/>
      <c r="W188">
        <f t="shared" si="75"/>
        <v>5.4258202144929211</v>
      </c>
    </row>
    <row r="189" spans="1:23" x14ac:dyDescent="0.75">
      <c r="A189" s="1">
        <v>5</v>
      </c>
      <c r="B189">
        <v>5</v>
      </c>
      <c r="C189">
        <v>0</v>
      </c>
      <c r="D189">
        <v>14.7</v>
      </c>
      <c r="E189">
        <v>16.2</v>
      </c>
      <c r="F189">
        <v>13.8</v>
      </c>
      <c r="G189">
        <v>9.3000000000000007</v>
      </c>
      <c r="I189">
        <f t="shared" si="69"/>
        <v>2.5719642299223389</v>
      </c>
      <c r="J189">
        <v>100</v>
      </c>
      <c r="K189">
        <f>_xlfn.STDEV.P(D209:F213)</f>
        <v>2.6520343554000609</v>
      </c>
      <c r="N189">
        <f t="shared" si="71"/>
        <v>13.5</v>
      </c>
      <c r="P189" s="6">
        <f>_xlfn.STDEV.P(D209:D213)</f>
        <v>0.65414371509630875</v>
      </c>
      <c r="R189" s="6">
        <f>_xlfn.STDEV.P(E209:E213)</f>
        <v>1.0275874658636124</v>
      </c>
      <c r="T189" s="6">
        <f>_xlfn.STDEV.P(F209:F213)</f>
        <v>0.36551333764994109</v>
      </c>
      <c r="V189" s="6"/>
    </row>
    <row r="190" spans="1:23" x14ac:dyDescent="0.75">
      <c r="A190" s="1">
        <v>6</v>
      </c>
      <c r="B190">
        <v>5</v>
      </c>
      <c r="C190">
        <v>0.2</v>
      </c>
      <c r="D190">
        <v>15.3</v>
      </c>
      <c r="E190">
        <v>16.100000000000001</v>
      </c>
      <c r="F190">
        <v>12.53</v>
      </c>
      <c r="G190">
        <v>9.42</v>
      </c>
      <c r="I190">
        <f t="shared" si="69"/>
        <v>2.6211483647439722</v>
      </c>
      <c r="K190">
        <f>AVERAGE(K184:K189)</f>
        <v>3.3966439287065122</v>
      </c>
      <c r="N190">
        <f t="shared" si="71"/>
        <v>13.3375</v>
      </c>
      <c r="P190" s="6">
        <f>AVERAGE(P184:P189)</f>
        <v>0.93892445887147558</v>
      </c>
      <c r="Q190">
        <f>AVERAGE(Q184:Q188)</f>
        <v>0.44437922190589096</v>
      </c>
      <c r="R190" s="6">
        <f>AVERAGE(R184:R189)</f>
        <v>1.1815100135283838</v>
      </c>
      <c r="S190">
        <f>AVERAGE(S184:S188)</f>
        <v>0.74656143577852885</v>
      </c>
      <c r="T190" s="6">
        <f>AVERAGE(T184:T189)</f>
        <v>0.50307331953061185</v>
      </c>
      <c r="U190">
        <f>AVERAGE(U184:U188)</f>
        <v>1.3549175985798096</v>
      </c>
      <c r="V190" s="6">
        <f>AVERAGE(V184:V189)</f>
        <v>1.4829864271533186</v>
      </c>
      <c r="W190">
        <f>AVERAGE(W184:W188)</f>
        <v>3.6693751173326334</v>
      </c>
    </row>
    <row r="191" spans="1:23" x14ac:dyDescent="0.75">
      <c r="A191" s="1">
        <v>7</v>
      </c>
      <c r="B191">
        <v>5</v>
      </c>
      <c r="C191">
        <v>0.45</v>
      </c>
      <c r="D191">
        <v>15.9</v>
      </c>
      <c r="E191">
        <v>17.5</v>
      </c>
      <c r="F191">
        <v>13.44</v>
      </c>
      <c r="G191">
        <v>10.32</v>
      </c>
      <c r="I191">
        <f t="shared" si="69"/>
        <v>2.7101475974566394</v>
      </c>
      <c r="N191">
        <f t="shared" si="71"/>
        <v>14.29</v>
      </c>
      <c r="P191" s="6">
        <f>_xlfn.STDEV.P(P184:P189)</f>
        <v>0.35227384310067494</v>
      </c>
      <c r="Q191">
        <f>_xlfn.STDEV.P(Q184:Q188)</f>
        <v>0.19739806490237899</v>
      </c>
      <c r="R191" s="6">
        <f>_xlfn.STDEV.P(R184:R189)</f>
        <v>0.15846583627233918</v>
      </c>
      <c r="S191">
        <f>_xlfn.STDEV.P(S184:S188)</f>
        <v>9.5533126002746327E-2</v>
      </c>
      <c r="T191" s="6">
        <f>_xlfn.STDEV.P(T184:T189)</f>
        <v>0.23799979378797334</v>
      </c>
      <c r="U191">
        <f>_xlfn.STDEV.P(U184:U188)</f>
        <v>9.539375097659121E-2</v>
      </c>
      <c r="V191" s="6">
        <f>_xlfn.STDEV.P(V184:V189)</f>
        <v>0.9887999074024223</v>
      </c>
      <c r="W191">
        <f>_xlfn.STDEV.P(W184:W188)</f>
        <v>1.5234586467312217</v>
      </c>
    </row>
    <row r="192" spans="1:23" x14ac:dyDescent="0.75">
      <c r="A192" s="1">
        <v>8</v>
      </c>
      <c r="B192">
        <v>5</v>
      </c>
      <c r="C192">
        <v>0.65</v>
      </c>
      <c r="D192">
        <v>16.8</v>
      </c>
      <c r="E192">
        <v>17.899999999999999</v>
      </c>
      <c r="F192">
        <v>13.5</v>
      </c>
      <c r="G192">
        <v>10.1</v>
      </c>
      <c r="I192">
        <f t="shared" si="69"/>
        <v>3.0490777294126121</v>
      </c>
      <c r="K192" cm="1">
        <f t="array" ref="K192">INDEX(LINEST(K184:K189),1)</f>
        <v>-0.36301523307851585</v>
      </c>
      <c r="L192" cm="1">
        <f t="array" ref="L192">INDEX(LINEST(L184:L188),1)</f>
        <v>0.39362602377675343</v>
      </c>
      <c r="N192">
        <f t="shared" si="71"/>
        <v>14.575000000000001</v>
      </c>
      <c r="P192" s="6"/>
      <c r="R192" s="6"/>
      <c r="T192" s="6"/>
      <c r="V192" s="6"/>
    </row>
    <row r="193" spans="1:23" x14ac:dyDescent="0.75">
      <c r="A193" s="1">
        <v>9</v>
      </c>
      <c r="B193">
        <v>5</v>
      </c>
      <c r="C193">
        <v>0.85</v>
      </c>
      <c r="D193">
        <v>18.2</v>
      </c>
      <c r="E193">
        <v>19.5</v>
      </c>
      <c r="F193">
        <v>14</v>
      </c>
      <c r="G193">
        <v>12.21</v>
      </c>
      <c r="I193">
        <f t="shared" si="69"/>
        <v>2.9770822544901208</v>
      </c>
      <c r="N193">
        <f t="shared" si="71"/>
        <v>15.977500000000001</v>
      </c>
      <c r="P193" s="6"/>
      <c r="R193" s="6"/>
      <c r="T193" s="6"/>
      <c r="V193" s="6"/>
    </row>
    <row r="194" spans="1:23" x14ac:dyDescent="0.75">
      <c r="A194" s="1">
        <v>10</v>
      </c>
      <c r="B194">
        <v>10</v>
      </c>
      <c r="C194">
        <v>0</v>
      </c>
      <c r="D194">
        <v>15.2</v>
      </c>
      <c r="E194">
        <v>16.2</v>
      </c>
      <c r="F194">
        <v>12.61</v>
      </c>
      <c r="G194">
        <v>10.199999999999999</v>
      </c>
      <c r="I194">
        <f t="shared" si="69"/>
        <v>2.3372566718270393</v>
      </c>
      <c r="N194">
        <f t="shared" ref="N194:N198" si="76">AVERAGEIF(D194:G194, "&lt;&gt;0", D194:G194)</f>
        <v>13.552499999999998</v>
      </c>
      <c r="P194" s="6"/>
      <c r="R194" s="6"/>
      <c r="T194" s="6"/>
      <c r="V194" s="6"/>
    </row>
    <row r="195" spans="1:23" x14ac:dyDescent="0.75">
      <c r="A195" s="1">
        <v>11</v>
      </c>
      <c r="B195">
        <v>10</v>
      </c>
      <c r="C195">
        <v>0.2</v>
      </c>
      <c r="D195">
        <v>14.71</v>
      </c>
      <c r="E195">
        <v>16.5</v>
      </c>
      <c r="F195">
        <v>12.4</v>
      </c>
      <c r="G195">
        <v>10.71</v>
      </c>
      <c r="I195">
        <f t="shared" si="69"/>
        <v>2.2041211400465253</v>
      </c>
      <c r="J195" s="2"/>
      <c r="K195" t="s">
        <v>26</v>
      </c>
      <c r="L195" t="s">
        <v>27</v>
      </c>
      <c r="N195">
        <f t="shared" si="76"/>
        <v>13.58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1">
        <v>12</v>
      </c>
      <c r="B196">
        <v>10</v>
      </c>
      <c r="C196">
        <v>0.45</v>
      </c>
      <c r="D196">
        <v>15.2</v>
      </c>
      <c r="E196">
        <v>17.72</v>
      </c>
      <c r="F196">
        <v>13.13</v>
      </c>
      <c r="G196">
        <v>11.61</v>
      </c>
      <c r="I196">
        <f t="shared" si="69"/>
        <v>2.2944770646053403</v>
      </c>
      <c r="J196">
        <v>2</v>
      </c>
      <c r="K196">
        <f>AVERAGE(D184:G188)</f>
        <v>11.214</v>
      </c>
      <c r="L196">
        <f>AVERAGE(D184:G184,D189:G189,D194:G194,D199:G199,D204:F204,D209:F209)</f>
        <v>13.120454545454544</v>
      </c>
      <c r="M196">
        <v>0</v>
      </c>
      <c r="N196">
        <f t="shared" si="76"/>
        <v>14.415000000000001</v>
      </c>
      <c r="P196" s="6">
        <f>AVERAGE(D184:D188)</f>
        <v>15.419999999999998</v>
      </c>
      <c r="Q196">
        <f>AVERAGE(D184,D189,D194,D199,D204,D209)</f>
        <v>14.719999999999999</v>
      </c>
      <c r="R196" s="6">
        <f>AVERAGE(E184:E188)</f>
        <v>15.540000000000001</v>
      </c>
      <c r="S196">
        <f>AVERAGE(E184,E189,E194,E199,E204,E209)</f>
        <v>15.873333333333335</v>
      </c>
      <c r="T196" s="6">
        <f>AVERAGE(F184:F188)</f>
        <v>11.312000000000001</v>
      </c>
      <c r="U196">
        <f>AVERAGE(F184,F189,F194,F199,F204,F209)</f>
        <v>11.453333333333333</v>
      </c>
      <c r="V196" s="6">
        <f>AVERAGE(G184:G188)</f>
        <v>2.5840000000000001</v>
      </c>
      <c r="W196">
        <f>AVERAGE(G184,G189,G194,G199)</f>
        <v>9.0925000000000011</v>
      </c>
    </row>
    <row r="197" spans="1:23" x14ac:dyDescent="0.75">
      <c r="A197" s="1">
        <v>13</v>
      </c>
      <c r="B197">
        <v>10</v>
      </c>
      <c r="C197">
        <v>0.65</v>
      </c>
      <c r="D197">
        <v>16.3</v>
      </c>
      <c r="E197">
        <v>18.12</v>
      </c>
      <c r="F197">
        <v>12.91</v>
      </c>
      <c r="G197">
        <v>10.73</v>
      </c>
      <c r="I197">
        <f t="shared" si="69"/>
        <v>2.8759563626731168</v>
      </c>
      <c r="J197">
        <v>5</v>
      </c>
      <c r="K197">
        <f>AVERAGE(D189:G193)</f>
        <v>14.335999999999999</v>
      </c>
      <c r="L197">
        <f t="shared" ref="L197:L200" si="77">AVERAGE(D185:G185,D190:G190,D195:G195,D200:G200,D205:F205,D210:F210)</f>
        <v>12.855909090909092</v>
      </c>
      <c r="M197">
        <v>0.2</v>
      </c>
      <c r="N197">
        <f t="shared" si="76"/>
        <v>14.515000000000001</v>
      </c>
      <c r="P197" s="6">
        <f>AVERAGE(D189:D193)</f>
        <v>16.18</v>
      </c>
      <c r="Q197">
        <f t="shared" ref="Q197:Q200" si="78">AVERAGE(D185,D190,D195,D200,D205,D210)</f>
        <v>15.008333333333333</v>
      </c>
      <c r="R197" s="6">
        <f>AVERAGE(E189:E193)</f>
        <v>17.439999999999998</v>
      </c>
      <c r="S197">
        <f t="shared" ref="S197:S200" si="79">AVERAGE(E185,E190,E195,E200,E205,E210)</f>
        <v>15.9</v>
      </c>
      <c r="T197" s="6">
        <f>AVERAGE(F189:F193)</f>
        <v>13.453999999999999</v>
      </c>
      <c r="U197">
        <f t="shared" ref="U197:U200" si="80">AVERAGE(F185,F190,F195,F200,F205,F210)</f>
        <v>11.091666666666667</v>
      </c>
      <c r="V197" s="6">
        <f>AVERAGE(G189:G193)</f>
        <v>10.27</v>
      </c>
      <c r="W197">
        <f t="shared" ref="W197:W200" si="81">AVERAGE(G185,G190,G195,G200)</f>
        <v>7.7075000000000005</v>
      </c>
    </row>
    <row r="198" spans="1:23" x14ac:dyDescent="0.75">
      <c r="A198" s="1">
        <v>14</v>
      </c>
      <c r="B198">
        <v>10</v>
      </c>
      <c r="C198">
        <v>0.85</v>
      </c>
      <c r="D198">
        <v>17.23</v>
      </c>
      <c r="E198">
        <v>19.5</v>
      </c>
      <c r="F198">
        <v>13.54</v>
      </c>
      <c r="G198">
        <v>11.91</v>
      </c>
      <c r="I198">
        <f t="shared" si="69"/>
        <v>2.988080487537105</v>
      </c>
      <c r="J198">
        <v>10</v>
      </c>
      <c r="K198">
        <f>AVERAGE(D194:G198)</f>
        <v>14.321500000000004</v>
      </c>
      <c r="L198">
        <f t="shared" si="77"/>
        <v>14.034090909090908</v>
      </c>
      <c r="M198">
        <v>0.45</v>
      </c>
      <c r="N198">
        <f t="shared" si="76"/>
        <v>15.545000000000002</v>
      </c>
      <c r="P198" s="6">
        <f>AVERAGE(D194:D198)</f>
        <v>15.728</v>
      </c>
      <c r="Q198">
        <f t="shared" si="78"/>
        <v>15.583333333333334</v>
      </c>
      <c r="R198" s="6">
        <f>AVERAGE(E194:E198)</f>
        <v>17.608000000000001</v>
      </c>
      <c r="S198">
        <f t="shared" si="79"/>
        <v>17.375</v>
      </c>
      <c r="T198" s="6">
        <f>AVERAGE(F194:F198)</f>
        <v>12.918000000000001</v>
      </c>
      <c r="U198">
        <f t="shared" si="80"/>
        <v>11.785000000000002</v>
      </c>
      <c r="V198" s="6">
        <f>AVERAGE(G194:G198)</f>
        <v>11.032</v>
      </c>
      <c r="W198">
        <f t="shared" si="81"/>
        <v>10.0725</v>
      </c>
    </row>
    <row r="199" spans="1:23" x14ac:dyDescent="0.75">
      <c r="A199" s="1">
        <v>15</v>
      </c>
      <c r="B199">
        <v>20</v>
      </c>
      <c r="C199">
        <v>0</v>
      </c>
      <c r="D199">
        <v>15</v>
      </c>
      <c r="E199">
        <v>15.92</v>
      </c>
      <c r="F199">
        <v>10.51</v>
      </c>
      <c r="G199">
        <v>10.199999999999999</v>
      </c>
      <c r="I199">
        <f t="shared" si="69"/>
        <v>2.5754744708499899</v>
      </c>
      <c r="J199">
        <v>20</v>
      </c>
      <c r="K199">
        <f>AVERAGE(D199:G203)</f>
        <v>13.883500000000002</v>
      </c>
      <c r="L199">
        <f t="shared" si="77"/>
        <v>13.861818181818176</v>
      </c>
      <c r="M199">
        <v>0.65</v>
      </c>
      <c r="N199">
        <f>AVERAGEIF(D199:G199, "&lt;&gt;0", D199:G199)</f>
        <v>12.907499999999999</v>
      </c>
      <c r="P199" s="6">
        <f>AVERAGE(D199:D203)</f>
        <v>15.709999999999999</v>
      </c>
      <c r="Q199">
        <f t="shared" si="78"/>
        <v>16.525000000000002</v>
      </c>
      <c r="R199" s="6">
        <f>AVERAGE(E199:E203)</f>
        <v>17.572000000000003</v>
      </c>
      <c r="S199">
        <f t="shared" si="79"/>
        <v>17.556666666666668</v>
      </c>
      <c r="T199" s="6">
        <f>AVERAGE(F199:F203)</f>
        <v>10.690000000000001</v>
      </c>
      <c r="U199">
        <f t="shared" si="80"/>
        <v>11.356666666666667</v>
      </c>
      <c r="V199" s="6">
        <f>AVERAGE(G199:G203)</f>
        <v>11.562000000000001</v>
      </c>
      <c r="W199">
        <f t="shared" si="81"/>
        <v>8.0824999999999996</v>
      </c>
    </row>
    <row r="200" spans="1:23" x14ac:dyDescent="0.75">
      <c r="A200" s="1">
        <v>16</v>
      </c>
      <c r="B200">
        <v>20</v>
      </c>
      <c r="C200">
        <v>0.2</v>
      </c>
      <c r="D200">
        <v>15.2</v>
      </c>
      <c r="E200">
        <v>16.100000000000001</v>
      </c>
      <c r="F200">
        <v>9.52</v>
      </c>
      <c r="G200">
        <v>10.7</v>
      </c>
      <c r="I200">
        <f t="shared" si="69"/>
        <v>2.8192552207985786</v>
      </c>
      <c r="J200">
        <v>50</v>
      </c>
      <c r="K200">
        <f>AVERAGE(D204:F208)</f>
        <v>14.179333333333336</v>
      </c>
      <c r="L200">
        <f t="shared" si="77"/>
        <v>14.891363636363639</v>
      </c>
      <c r="M200">
        <v>0.85</v>
      </c>
      <c r="N200">
        <f t="shared" ref="N200:N213" si="82">AVERAGEIF(D200:G200, "&lt;&gt;0", D200:G200)</f>
        <v>12.879999999999999</v>
      </c>
      <c r="P200" s="6">
        <f>AVERAGE(D204:D208)</f>
        <v>15.652000000000001</v>
      </c>
      <c r="Q200">
        <f t="shared" si="78"/>
        <v>17.150000000000002</v>
      </c>
      <c r="R200" s="6">
        <f>AVERAGE(E204:E208)</f>
        <v>17.282</v>
      </c>
      <c r="S200">
        <f t="shared" si="79"/>
        <v>19.02</v>
      </c>
      <c r="T200" s="6">
        <f>AVERAGE(F204:F208)</f>
        <v>9.604000000000001</v>
      </c>
      <c r="U200">
        <f t="shared" si="80"/>
        <v>12.195</v>
      </c>
      <c r="V200" s="6"/>
      <c r="W200">
        <f t="shared" si="81"/>
        <v>9.3550000000000004</v>
      </c>
    </row>
    <row r="201" spans="1:23" x14ac:dyDescent="0.75">
      <c r="A201" s="1">
        <v>17</v>
      </c>
      <c r="B201">
        <v>20</v>
      </c>
      <c r="C201">
        <v>0.45</v>
      </c>
      <c r="D201">
        <v>15.7</v>
      </c>
      <c r="E201">
        <v>17.739999999999998</v>
      </c>
      <c r="F201">
        <v>11.71</v>
      </c>
      <c r="G201">
        <v>12.11</v>
      </c>
      <c r="I201">
        <f t="shared" si="69"/>
        <v>2.5148011849846128</v>
      </c>
      <c r="J201">
        <v>100</v>
      </c>
      <c r="K201">
        <f>AVERAGE(D209:F213)</f>
        <v>15.000666666666666</v>
      </c>
      <c r="L201">
        <f>AVERAGE((L200-L199), (L199-L198), (L198-L197), (L197-L196))</f>
        <v>0.44272727272727375</v>
      </c>
      <c r="N201">
        <f t="shared" si="82"/>
        <v>14.315</v>
      </c>
      <c r="P201" s="6">
        <f>AVERAGE(D209:D213)</f>
        <v>16.094000000000001</v>
      </c>
      <c r="R201" s="6">
        <f>AVERAGE(E209:E213)</f>
        <v>17.428000000000001</v>
      </c>
      <c r="T201" s="6">
        <f>AVERAGE(F209:F213)</f>
        <v>11.48</v>
      </c>
      <c r="V201" s="6"/>
    </row>
    <row r="202" spans="1:23" x14ac:dyDescent="0.75">
      <c r="A202" s="1">
        <v>18</v>
      </c>
      <c r="B202">
        <v>20</v>
      </c>
      <c r="C202">
        <v>0.65</v>
      </c>
      <c r="D202">
        <v>16.5</v>
      </c>
      <c r="E202">
        <v>18.100000000000001</v>
      </c>
      <c r="F202">
        <v>9.91</v>
      </c>
      <c r="G202">
        <v>11.5</v>
      </c>
      <c r="I202">
        <f t="shared" si="69"/>
        <v>3.392568164385207</v>
      </c>
      <c r="K202">
        <f>AVERAGE(K196:K201)</f>
        <v>13.822499999999998</v>
      </c>
      <c r="N202">
        <f t="shared" si="82"/>
        <v>14.002500000000001</v>
      </c>
      <c r="P202" s="6">
        <f>AVERAGE(P196:P201)</f>
        <v>15.797333333333333</v>
      </c>
      <c r="Q202">
        <f>AVERAGE(Q196:Q200)</f>
        <v>15.797333333333336</v>
      </c>
      <c r="R202" s="6">
        <f>AVERAGE(R196:R201)</f>
        <v>17.145</v>
      </c>
      <c r="S202">
        <f>AVERAGE(S196:S200)</f>
        <v>17.145</v>
      </c>
      <c r="T202" s="6">
        <f>AVERAGE(T196:T201)</f>
        <v>11.576333333333332</v>
      </c>
      <c r="U202">
        <f>AVERAGE(U196:U200)</f>
        <v>11.576333333333334</v>
      </c>
      <c r="V202" s="6">
        <f>AVERAGE(V196:V201)</f>
        <v>8.8620000000000001</v>
      </c>
      <c r="W202">
        <f>AVERAGE(W196:W200)</f>
        <v>8.8620000000000001</v>
      </c>
    </row>
    <row r="203" spans="1:23" x14ac:dyDescent="0.75">
      <c r="A203" s="1">
        <v>19</v>
      </c>
      <c r="B203">
        <v>20</v>
      </c>
      <c r="C203">
        <v>0.85</v>
      </c>
      <c r="D203">
        <v>16.149999999999999</v>
      </c>
      <c r="E203">
        <v>20</v>
      </c>
      <c r="F203">
        <v>11.8</v>
      </c>
      <c r="G203">
        <v>13.3</v>
      </c>
      <c r="I203">
        <f t="shared" si="69"/>
        <v>3.1249749998999987</v>
      </c>
      <c r="N203">
        <f t="shared" si="82"/>
        <v>15.3125</v>
      </c>
      <c r="P203" s="6">
        <f>_xlfn.STDEV.P(P196:P201)</f>
        <v>0.26152798872948413</v>
      </c>
      <c r="Q203">
        <f>_xlfn.STDEV.P(Q196:Q200)</f>
        <v>0.91522346997878201</v>
      </c>
      <c r="R203" s="6">
        <f>_xlfn.STDEV.P(R196:R201)</f>
        <v>0.72555794622713154</v>
      </c>
      <c r="S203">
        <f>_xlfn.STDEV.P(S196:S200)</f>
        <v>1.1751728005323772</v>
      </c>
      <c r="T203" s="6">
        <f>_xlfn.STDEV.P(T196:T201)</f>
        <v>1.2961828146094554</v>
      </c>
      <c r="U203">
        <f>_xlfn.STDEV.P(U196:U200)</f>
        <v>0.38067688252491644</v>
      </c>
      <c r="V203" s="6">
        <f>_xlfn.STDEV.P(V196:V201)</f>
        <v>3.6535820779065604</v>
      </c>
      <c r="W203">
        <f>_xlfn.STDEV.P(W196:W200)</f>
        <v>0.86046266624415502</v>
      </c>
    </row>
    <row r="204" spans="1:23" x14ac:dyDescent="0.75">
      <c r="A204" s="1">
        <v>20</v>
      </c>
      <c r="B204">
        <v>50</v>
      </c>
      <c r="C204">
        <v>0</v>
      </c>
      <c r="D204">
        <v>14.7</v>
      </c>
      <c r="E204">
        <v>16.12</v>
      </c>
      <c r="F204">
        <v>9.5</v>
      </c>
      <c r="G204">
        <v>0</v>
      </c>
      <c r="I204">
        <f>_xlfn.STDEV.P(D204:F204)</f>
        <v>2.8456750810074367</v>
      </c>
      <c r="N204">
        <f t="shared" si="82"/>
        <v>13.44</v>
      </c>
      <c r="P204" s="6"/>
      <c r="R204" s="6"/>
      <c r="T204" s="6"/>
      <c r="V204" s="6"/>
    </row>
    <row r="205" spans="1:23" x14ac:dyDescent="0.75">
      <c r="A205" s="1">
        <v>21</v>
      </c>
      <c r="B205">
        <v>50</v>
      </c>
      <c r="C205">
        <v>0.2</v>
      </c>
      <c r="D205">
        <v>15.12</v>
      </c>
      <c r="E205">
        <v>16.3</v>
      </c>
      <c r="F205">
        <v>9.5</v>
      </c>
      <c r="G205">
        <v>0</v>
      </c>
      <c r="I205">
        <f t="shared" ref="I205:I213" si="83">_xlfn.STDEV.P(D205:F205)</f>
        <v>2.9667940047577721</v>
      </c>
      <c r="N205">
        <f t="shared" si="82"/>
        <v>13.64</v>
      </c>
      <c r="P205" s="6" cm="1">
        <f t="array" ref="P205">INDEX(LINEST(P196:P201), 1)</f>
        <v>5.0514285714286233E-2</v>
      </c>
      <c r="Q205" s="6" cm="1">
        <f t="array" ref="Q205">INDEX(LINEST(Q196:Q200), 1)</f>
        <v>0.63766666666666749</v>
      </c>
      <c r="R205" s="6" cm="1">
        <f t="array" ref="R205">INDEX(LINEST(R196:R201), 1)</f>
        <v>0.25514285714285745</v>
      </c>
      <c r="S205" s="6" cm="1">
        <f t="array" ref="S205">INDEX(LINEST(S196:S200), 1)</f>
        <v>0.79499999999999971</v>
      </c>
      <c r="T205" s="6" cm="1">
        <f t="array" ref="T205">INDEX(LINEST(T196:T201), 1)</f>
        <v>-0.36965714285714274</v>
      </c>
      <c r="U205" s="6" cm="1">
        <f t="array" ref="U205">INDEX(LINEST(U196:U200), 1)</f>
        <v>0.17483333333333345</v>
      </c>
      <c r="V205" s="6" cm="1">
        <f t="array" ref="V205">INDEX(LINEST(V196:V199), 1)</f>
        <v>2.7695999999999996</v>
      </c>
      <c r="W205" s="6" cm="1">
        <f t="array" ref="W205">INDEX(LINEST(W196:W200), 1)</f>
        <v>8.9999999999999775E-2</v>
      </c>
    </row>
    <row r="206" spans="1:23" x14ac:dyDescent="0.75">
      <c r="A206" s="1">
        <v>22</v>
      </c>
      <c r="B206">
        <v>50</v>
      </c>
      <c r="C206">
        <v>0.45</v>
      </c>
      <c r="D206">
        <v>15.5</v>
      </c>
      <c r="E206">
        <v>17.55</v>
      </c>
      <c r="F206">
        <v>9.81</v>
      </c>
      <c r="G206">
        <v>0</v>
      </c>
      <c r="I206">
        <f t="shared" si="83"/>
        <v>3.2742463085248938</v>
      </c>
      <c r="K206" cm="1">
        <f t="array" ref="K206">INDEX(LINEST(K196:K201),1)</f>
        <v>0.51500952380952403</v>
      </c>
      <c r="L206" cm="1">
        <f t="array" ref="L206">INDEX(LINEST(L196:L200),1)</f>
        <v>0.45477272727272733</v>
      </c>
      <c r="N206">
        <f t="shared" si="82"/>
        <v>14.286666666666667</v>
      </c>
    </row>
    <row r="207" spans="1:23" x14ac:dyDescent="0.75">
      <c r="A207" s="1">
        <v>23</v>
      </c>
      <c r="B207">
        <v>50</v>
      </c>
      <c r="C207">
        <v>0.65</v>
      </c>
      <c r="D207">
        <v>16.420000000000002</v>
      </c>
      <c r="E207">
        <v>17.420000000000002</v>
      </c>
      <c r="F207">
        <v>9.4</v>
      </c>
      <c r="G207">
        <v>0</v>
      </c>
      <c r="I207">
        <f t="shared" si="83"/>
        <v>3.5683921060082882</v>
      </c>
      <c r="N207">
        <f t="shared" si="82"/>
        <v>14.413333333333334</v>
      </c>
    </row>
    <row r="208" spans="1:23" x14ac:dyDescent="0.75">
      <c r="A208" s="1">
        <v>24</v>
      </c>
      <c r="B208">
        <v>50</v>
      </c>
      <c r="C208">
        <v>0.85</v>
      </c>
      <c r="D208">
        <v>16.52</v>
      </c>
      <c r="E208">
        <v>19.02</v>
      </c>
      <c r="F208">
        <v>9.81</v>
      </c>
      <c r="G208">
        <v>0</v>
      </c>
      <c r="I208">
        <f t="shared" si="83"/>
        <v>3.8887044400702675</v>
      </c>
      <c r="N208">
        <f t="shared" si="82"/>
        <v>15.116666666666667</v>
      </c>
    </row>
    <row r="209" spans="1:23" x14ac:dyDescent="0.75">
      <c r="A209" s="1">
        <v>25</v>
      </c>
      <c r="B209">
        <v>100</v>
      </c>
      <c r="C209">
        <v>0</v>
      </c>
      <c r="D209">
        <v>15.32</v>
      </c>
      <c r="E209">
        <v>16.399999999999999</v>
      </c>
      <c r="F209">
        <v>11.6</v>
      </c>
      <c r="G209">
        <v>0</v>
      </c>
      <c r="I209">
        <f t="shared" si="83"/>
        <v>2.0560155641434208</v>
      </c>
      <c r="N209">
        <f t="shared" si="82"/>
        <v>14.44</v>
      </c>
    </row>
    <row r="210" spans="1:23" x14ac:dyDescent="0.75">
      <c r="A210" s="1">
        <v>26</v>
      </c>
      <c r="B210">
        <v>100</v>
      </c>
      <c r="C210">
        <v>0.2</v>
      </c>
      <c r="D210">
        <v>15.52</v>
      </c>
      <c r="E210">
        <v>16.2</v>
      </c>
      <c r="F210">
        <v>11.3</v>
      </c>
      <c r="G210">
        <v>0</v>
      </c>
      <c r="I210">
        <f t="shared" si="83"/>
        <v>2.1674562663792587</v>
      </c>
      <c r="N210">
        <f t="shared" si="82"/>
        <v>14.339999999999998</v>
      </c>
    </row>
    <row r="211" spans="1:23" x14ac:dyDescent="0.75">
      <c r="A211" s="1">
        <v>27</v>
      </c>
      <c r="B211">
        <v>100</v>
      </c>
      <c r="C211">
        <v>0.45</v>
      </c>
      <c r="D211">
        <v>16</v>
      </c>
      <c r="E211">
        <v>17.84</v>
      </c>
      <c r="F211">
        <v>12</v>
      </c>
      <c r="G211">
        <v>0</v>
      </c>
      <c r="I211">
        <f t="shared" si="83"/>
        <v>2.4379226129364033</v>
      </c>
      <c r="N211">
        <f t="shared" si="82"/>
        <v>15.280000000000001</v>
      </c>
    </row>
    <row r="212" spans="1:23" x14ac:dyDescent="0.75">
      <c r="A212" s="1">
        <v>28</v>
      </c>
      <c r="B212">
        <v>100</v>
      </c>
      <c r="C212">
        <v>0.65</v>
      </c>
      <c r="D212">
        <v>16.53</v>
      </c>
      <c r="E212">
        <v>17.7</v>
      </c>
      <c r="F212">
        <v>10.9</v>
      </c>
      <c r="G212">
        <v>0</v>
      </c>
      <c r="I212">
        <f t="shared" si="83"/>
        <v>2.9684601320475048</v>
      </c>
      <c r="N212">
        <f t="shared" si="82"/>
        <v>15.043333333333335</v>
      </c>
    </row>
    <row r="213" spans="1:23" x14ac:dyDescent="0.75">
      <c r="A213" s="1">
        <v>29</v>
      </c>
      <c r="B213">
        <v>100</v>
      </c>
      <c r="C213">
        <v>0.85</v>
      </c>
      <c r="D213">
        <v>17.100000000000001</v>
      </c>
      <c r="E213">
        <v>19</v>
      </c>
      <c r="F213">
        <v>11.6</v>
      </c>
      <c r="G213">
        <v>0</v>
      </c>
      <c r="I213">
        <f t="shared" si="83"/>
        <v>3.1379398762032715</v>
      </c>
      <c r="N213">
        <f t="shared" si="82"/>
        <v>15.9</v>
      </c>
    </row>
    <row r="217" spans="1:23" x14ac:dyDescent="0.75">
      <c r="A217" s="1">
        <v>0</v>
      </c>
      <c r="B217" t="s">
        <v>12</v>
      </c>
    </row>
    <row r="218" spans="1:23" x14ac:dyDescent="0.75">
      <c r="P218" t="s">
        <v>35</v>
      </c>
    </row>
    <row r="219" spans="1:23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1">
        <v>0</v>
      </c>
      <c r="B220">
        <v>0</v>
      </c>
      <c r="C220">
        <v>0</v>
      </c>
      <c r="D220">
        <v>6.18</v>
      </c>
      <c r="E220">
        <v>9.89</v>
      </c>
      <c r="F220">
        <v>8.68</v>
      </c>
      <c r="G220">
        <v>12.69</v>
      </c>
      <c r="I220">
        <f>_xlfn.STDEV.P(D220:G220)</f>
        <v>2.3422531887052709</v>
      </c>
      <c r="J220">
        <v>2</v>
      </c>
      <c r="K220">
        <f>_xlfn.STDEV.P(D220:G224)</f>
        <v>2.6828612990611354</v>
      </c>
      <c r="L220">
        <f>_xlfn.STDEV.P(D220:G220,D225:G225,D230:G230,D235:G235,D240:E240)</f>
        <v>1.9757817643269455</v>
      </c>
      <c r="M220">
        <v>0</v>
      </c>
      <c r="N220">
        <f>AVERAGE(D220:G220)</f>
        <v>9.36</v>
      </c>
      <c r="P220" s="6">
        <f>_xlfn.STDEV.P(D220:D224)</f>
        <v>1.7847957866377913</v>
      </c>
      <c r="Q220">
        <f>_xlfn.STDEV.P(D220,D225,D230,D235,D240,D245)</f>
        <v>3.4775502232973632</v>
      </c>
      <c r="R220" s="6">
        <f>_xlfn.STDEV.P(E220:E224)</f>
        <v>0.84230635756831329</v>
      </c>
      <c r="S220">
        <f>_xlfn.STDEV.P(E220,E225,E230,E235,E240,E245)</f>
        <v>3.7969841833867157</v>
      </c>
      <c r="T220" s="6">
        <f>_xlfn.STDEV.P(F220:F224)</f>
        <v>1.2421755109484225</v>
      </c>
      <c r="U220">
        <f>_xlfn.STDEV.P(F220,F225,F230,F235,F240,F245)</f>
        <v>4.9166307908295623</v>
      </c>
      <c r="V220" s="6">
        <f>_xlfn.STDEV.P(G220:G224)</f>
        <v>1.586059267492858</v>
      </c>
      <c r="W220">
        <f>_xlfn.STDEV.P(G220,G225,G230,G235,G240,G245)</f>
        <v>5.7947977148089969</v>
      </c>
    </row>
    <row r="221" spans="1:23" x14ac:dyDescent="0.75">
      <c r="A221" s="1">
        <v>1</v>
      </c>
      <c r="B221">
        <v>0</v>
      </c>
      <c r="C221">
        <v>0.2</v>
      </c>
      <c r="D221">
        <v>5.07</v>
      </c>
      <c r="E221">
        <v>11.93</v>
      </c>
      <c r="F221">
        <v>9.85</v>
      </c>
      <c r="G221">
        <v>11.35</v>
      </c>
      <c r="I221">
        <f t="shared" ref="I221:I239" si="84">_xlfn.STDEV.P(D221:G221)</f>
        <v>2.6955889894418221</v>
      </c>
      <c r="J221">
        <v>5</v>
      </c>
      <c r="K221">
        <f>_xlfn.STDEV.P(D225:G229)</f>
        <v>1.494036813468802</v>
      </c>
      <c r="L221">
        <f t="shared" ref="L221:L224" si="85">_xlfn.STDEV.P(D221:G221,D226:G226,D231:G231,D236:G236,D241:E241)</f>
        <v>2.0478755176529879</v>
      </c>
      <c r="M221">
        <v>0.2</v>
      </c>
      <c r="N221">
        <f t="shared" ref="N221:N229" si="86">AVERAGE(D221:G221)</f>
        <v>9.5500000000000007</v>
      </c>
      <c r="P221" s="6">
        <f>_xlfn.STDEV.P(D225:D229)</f>
        <v>0.97944882459473104</v>
      </c>
      <c r="Q221">
        <f t="shared" ref="Q221:Q224" si="87">_xlfn.STDEV.P(D221,D226,D231,D236,D241,D246)</f>
        <v>3.5596789024979332</v>
      </c>
      <c r="R221" s="6">
        <f>_xlfn.STDEV.P(E225:E229)</f>
        <v>0.36331804249169897</v>
      </c>
      <c r="S221">
        <f t="shared" ref="S221:S224" si="88">_xlfn.STDEV.P(E221,E226,E231,E236,E241,E246)</f>
        <v>3.7703344973917399</v>
      </c>
      <c r="T221" s="6">
        <f>_xlfn.STDEV.P(F225:F229)</f>
        <v>0.79758134381390877</v>
      </c>
      <c r="U221">
        <f t="shared" ref="U221:U224" si="89">_xlfn.STDEV.P(F221,F226,F231,F236,F241,F246)</f>
        <v>4.9529242204311332</v>
      </c>
      <c r="V221" s="6">
        <f>_xlfn.STDEV.P(G225:G229)</f>
        <v>0.71721684308164424</v>
      </c>
      <c r="W221">
        <f t="shared" ref="W221:W224" si="90">_xlfn.STDEV.P(G221,G226,G231,G236,G241,G246)</f>
        <v>5.647842508427444</v>
      </c>
    </row>
    <row r="222" spans="1:23" x14ac:dyDescent="0.75">
      <c r="A222" s="1">
        <v>2</v>
      </c>
      <c r="B222">
        <v>0</v>
      </c>
      <c r="C222">
        <v>0.45</v>
      </c>
      <c r="D222">
        <v>6.71</v>
      </c>
      <c r="E222">
        <v>10.65</v>
      </c>
      <c r="F222">
        <v>10.09</v>
      </c>
      <c r="G222">
        <v>14.47</v>
      </c>
      <c r="I222">
        <f t="shared" si="84"/>
        <v>2.7529075538419385</v>
      </c>
      <c r="J222">
        <v>10</v>
      </c>
      <c r="K222">
        <f>_xlfn.STDEV.P(D230:G234)</f>
        <v>1.4422810925752259</v>
      </c>
      <c r="L222">
        <f t="shared" si="85"/>
        <v>1.8774171251291882</v>
      </c>
      <c r="M222">
        <v>0.45</v>
      </c>
      <c r="N222">
        <f t="shared" si="86"/>
        <v>10.48</v>
      </c>
      <c r="P222" s="6">
        <f>_xlfn.STDEV.P(D230:D234)</f>
        <v>1.000727735200738</v>
      </c>
      <c r="Q222">
        <f t="shared" si="87"/>
        <v>4.1764688035069373</v>
      </c>
      <c r="R222" s="6">
        <f>_xlfn.STDEV.P(E230:E234)</f>
        <v>0.35745768980398235</v>
      </c>
      <c r="S222">
        <f t="shared" si="88"/>
        <v>3.7693474973203998</v>
      </c>
      <c r="T222" s="6">
        <f>_xlfn.STDEV.P(F230:F234)</f>
        <v>0.56711198188717538</v>
      </c>
      <c r="U222">
        <f t="shared" si="89"/>
        <v>5.2121378104915408</v>
      </c>
      <c r="V222" s="6">
        <f>_xlfn.STDEV.P(G230:G234)</f>
        <v>0.5851495535331116</v>
      </c>
      <c r="W222">
        <f t="shared" si="90"/>
        <v>6.2456129047160402</v>
      </c>
    </row>
    <row r="223" spans="1:23" x14ac:dyDescent="0.75">
      <c r="A223" s="1">
        <v>3</v>
      </c>
      <c r="B223">
        <v>0</v>
      </c>
      <c r="C223">
        <v>0.65</v>
      </c>
      <c r="D223">
        <v>8.2100000000000009</v>
      </c>
      <c r="E223">
        <v>11.18</v>
      </c>
      <c r="F223">
        <v>11.12</v>
      </c>
      <c r="G223">
        <v>13.83</v>
      </c>
      <c r="I223">
        <f t="shared" si="84"/>
        <v>1.9881461213904814</v>
      </c>
      <c r="J223">
        <v>20</v>
      </c>
      <c r="K223">
        <f>_xlfn.STDEV.P(D235:G239)</f>
        <v>3.8636905608498182</v>
      </c>
      <c r="L223">
        <f t="shared" si="85"/>
        <v>2.837388220455602</v>
      </c>
      <c r="M223">
        <v>0.65</v>
      </c>
      <c r="N223">
        <f t="shared" si="86"/>
        <v>11.084999999999999</v>
      </c>
      <c r="P223" s="6">
        <f>_xlfn.STDEV.P(D235:D239)</f>
        <v>2.5574987781033247</v>
      </c>
      <c r="Q223">
        <f t="shared" si="87"/>
        <v>3.6258274917596411</v>
      </c>
      <c r="R223" s="6">
        <f>_xlfn.STDEV.P(E235:E239)</f>
        <v>0.94940823674539465</v>
      </c>
      <c r="S223">
        <f t="shared" si="88"/>
        <v>3.8423155634186124</v>
      </c>
      <c r="T223" s="6">
        <f>_xlfn.STDEV.P(F235:F239)</f>
        <v>1.573932654213658</v>
      </c>
      <c r="U223">
        <f t="shared" si="89"/>
        <v>5.4650762422251082</v>
      </c>
      <c r="V223" s="6">
        <f>_xlfn.STDEV.P(G235:G239)</f>
        <v>6.2303771956439364</v>
      </c>
      <c r="W223">
        <f t="shared" si="90"/>
        <v>6.4551282369566865</v>
      </c>
    </row>
    <row r="224" spans="1:23" x14ac:dyDescent="0.75">
      <c r="A224" s="1">
        <v>4</v>
      </c>
      <c r="B224">
        <v>0</v>
      </c>
      <c r="C224">
        <v>0.85</v>
      </c>
      <c r="D224">
        <v>10.220000000000001</v>
      </c>
      <c r="E224">
        <v>12.2</v>
      </c>
      <c r="F224">
        <v>12.36</v>
      </c>
      <c r="G224">
        <v>16.03</v>
      </c>
      <c r="I224">
        <f t="shared" si="84"/>
        <v>2.0979081843588863</v>
      </c>
      <c r="J224">
        <v>50</v>
      </c>
      <c r="K224">
        <f>_xlfn.STDEV.P(D241:E244)</f>
        <v>0.66830826532372023</v>
      </c>
      <c r="L224">
        <f t="shared" si="85"/>
        <v>3.3150418502842269</v>
      </c>
      <c r="M224">
        <v>0.85</v>
      </c>
      <c r="N224">
        <f t="shared" si="86"/>
        <v>12.702500000000001</v>
      </c>
      <c r="P224" s="6">
        <f>_xlfn.STDEV.P(D240:D244)</f>
        <v>1.9478747392992226</v>
      </c>
      <c r="Q224">
        <f t="shared" si="87"/>
        <v>3.7101018254969147</v>
      </c>
      <c r="R224" s="6">
        <f>_xlfn.STDEV.P(E240:E244)</f>
        <v>0.62374994989979726</v>
      </c>
      <c r="S224">
        <f t="shared" si="88"/>
        <v>4.1903805183883822</v>
      </c>
      <c r="T224" s="6"/>
      <c r="U224">
        <f t="shared" si="89"/>
        <v>6.1291210625994346</v>
      </c>
      <c r="V224" s="6"/>
      <c r="W224">
        <f t="shared" si="90"/>
        <v>7.2697556507920007</v>
      </c>
    </row>
    <row r="225" spans="1:23" x14ac:dyDescent="0.75">
      <c r="A225" s="1">
        <v>5</v>
      </c>
      <c r="B225">
        <v>5</v>
      </c>
      <c r="C225">
        <v>0</v>
      </c>
      <c r="D225">
        <v>8.31</v>
      </c>
      <c r="E225">
        <v>9.3000000000000007</v>
      </c>
      <c r="F225">
        <v>9.92</v>
      </c>
      <c r="G225">
        <v>12.4</v>
      </c>
      <c r="I225">
        <f t="shared" si="84"/>
        <v>1.5092444301702832</v>
      </c>
      <c r="J225">
        <v>100</v>
      </c>
      <c r="L225">
        <f>AVERAGE((L224-L223), (L223-L222), (L222-L221), (L221-L220))</f>
        <v>0.33481502148932035</v>
      </c>
      <c r="N225">
        <f t="shared" si="86"/>
        <v>9.9824999999999999</v>
      </c>
      <c r="P225" s="6"/>
      <c r="R225" s="6"/>
      <c r="T225" s="6"/>
      <c r="V225" s="6"/>
    </row>
    <row r="226" spans="1:23" x14ac:dyDescent="0.75">
      <c r="A226" s="1">
        <v>6</v>
      </c>
      <c r="B226">
        <v>5</v>
      </c>
      <c r="C226">
        <v>0.2</v>
      </c>
      <c r="D226">
        <v>9.52</v>
      </c>
      <c r="E226">
        <v>8.9</v>
      </c>
      <c r="F226">
        <v>10.26</v>
      </c>
      <c r="G226">
        <v>12</v>
      </c>
      <c r="I226">
        <f t="shared" si="84"/>
        <v>1.161077086157505</v>
      </c>
      <c r="K226">
        <f>AVERAGE(K220:K225)</f>
        <v>2.0302356062557401</v>
      </c>
      <c r="N226">
        <f t="shared" si="86"/>
        <v>10.17</v>
      </c>
      <c r="P226" s="6">
        <f>AVERAGE(P220:P225)</f>
        <v>1.6540691727671615</v>
      </c>
      <c r="Q226">
        <f>AVERAGE(Q220:Q224)</f>
        <v>3.7099254493117577</v>
      </c>
      <c r="R226" s="6">
        <f>AVERAGE(R220:R225)</f>
        <v>0.62724805530183725</v>
      </c>
      <c r="S226">
        <f>AVERAGE(S220:S224)</f>
        <v>3.8738724519811698</v>
      </c>
      <c r="T226" s="6">
        <f>AVERAGE(T220:T225)</f>
        <v>1.045200372715791</v>
      </c>
      <c r="U226">
        <f>AVERAGE(U220:U224)</f>
        <v>5.335178025315356</v>
      </c>
      <c r="V226" s="6">
        <f>AVERAGE(V220:V225)</f>
        <v>2.2797007149378876</v>
      </c>
      <c r="W226">
        <f>AVERAGE(W220:W224)</f>
        <v>6.2826274031402338</v>
      </c>
    </row>
    <row r="227" spans="1:23" x14ac:dyDescent="0.75">
      <c r="A227" s="1">
        <v>7</v>
      </c>
      <c r="B227">
        <v>5</v>
      </c>
      <c r="C227">
        <v>0.45</v>
      </c>
      <c r="D227">
        <v>9.9600000000000009</v>
      </c>
      <c r="E227">
        <v>9.9</v>
      </c>
      <c r="F227">
        <v>10.51</v>
      </c>
      <c r="G227">
        <v>12.7</v>
      </c>
      <c r="I227">
        <f t="shared" si="84"/>
        <v>1.1407755037692786</v>
      </c>
      <c r="N227">
        <f t="shared" si="86"/>
        <v>10.767499999999998</v>
      </c>
      <c r="P227" s="6">
        <f>_xlfn.STDEV.P(P220:P225)</f>
        <v>0.60026058649670078</v>
      </c>
      <c r="Q227">
        <f>_xlfn.STDEV.P(Q220:Q224)</f>
        <v>0.24548216611860207</v>
      </c>
      <c r="R227" s="6">
        <f>_xlfn.STDEV.P(R220:R225)</f>
        <v>0.24186582462196471</v>
      </c>
      <c r="S227">
        <f>_xlfn.STDEV.P(S220:S224)</f>
        <v>0.16045595866245282</v>
      </c>
      <c r="T227" s="6">
        <f>_xlfn.STDEV.P(T220:T225)</f>
        <v>0.38994894649784306</v>
      </c>
      <c r="U227">
        <f>_xlfn.STDEV.P(U220:U224)</f>
        <v>0.44354430365325692</v>
      </c>
      <c r="V227" s="6">
        <f>_xlfn.STDEV.P(V220:V225)</f>
        <v>2.3131062773490716</v>
      </c>
      <c r="W227">
        <f>_xlfn.STDEV.P(W220:W224)</f>
        <v>0.57384291499432027</v>
      </c>
    </row>
    <row r="228" spans="1:23" x14ac:dyDescent="0.75">
      <c r="A228" s="1">
        <v>8</v>
      </c>
      <c r="B228">
        <v>5</v>
      </c>
      <c r="C228">
        <v>0.65</v>
      </c>
      <c r="D228">
        <v>10.89</v>
      </c>
      <c r="E228">
        <v>9.6</v>
      </c>
      <c r="F228">
        <v>11.01</v>
      </c>
      <c r="G228">
        <v>13.1</v>
      </c>
      <c r="I228">
        <f t="shared" si="84"/>
        <v>1.2542129005874598</v>
      </c>
      <c r="K228" cm="1">
        <f t="array" ref="K228">INDEX(LINEST(K220:K224),1)</f>
        <v>-0.16594523200938141</v>
      </c>
      <c r="L228" cm="1">
        <f t="array" ref="L228">INDEX(LINEST(L220:L224),1)</f>
        <v>0.34680328747171763</v>
      </c>
      <c r="N228">
        <f t="shared" si="86"/>
        <v>11.15</v>
      </c>
      <c r="P228" s="6"/>
      <c r="R228" s="6"/>
      <c r="T228" s="6"/>
      <c r="V228" s="6"/>
    </row>
    <row r="229" spans="1:23" x14ac:dyDescent="0.75">
      <c r="A229" s="1">
        <v>9</v>
      </c>
      <c r="B229">
        <v>5</v>
      </c>
      <c r="C229">
        <v>0.85</v>
      </c>
      <c r="D229">
        <v>10.97</v>
      </c>
      <c r="E229">
        <v>9.8000000000000007</v>
      </c>
      <c r="F229">
        <v>12.21</v>
      </c>
      <c r="G229">
        <v>14.1</v>
      </c>
      <c r="I229">
        <f t="shared" si="84"/>
        <v>1.5924352420114238</v>
      </c>
      <c r="N229">
        <f t="shared" si="86"/>
        <v>11.770000000000001</v>
      </c>
      <c r="P229" s="6"/>
      <c r="R229" s="6"/>
      <c r="T229" s="6"/>
      <c r="V229" s="6"/>
    </row>
    <row r="230" spans="1:23" x14ac:dyDescent="0.75">
      <c r="A230" s="1">
        <v>10</v>
      </c>
      <c r="B230">
        <v>10</v>
      </c>
      <c r="C230">
        <v>0</v>
      </c>
      <c r="D230">
        <v>10.68</v>
      </c>
      <c r="E230">
        <v>9.1999999999999993</v>
      </c>
      <c r="F230">
        <v>11.7</v>
      </c>
      <c r="G230">
        <v>11.6</v>
      </c>
      <c r="I230">
        <f t="shared" si="84"/>
        <v>1.0030329007565006</v>
      </c>
      <c r="N230">
        <f t="shared" ref="N230:N234" si="91">AVERAGEIF(D230:G230, "&lt;&gt;0", D230:G230)</f>
        <v>10.795</v>
      </c>
      <c r="P230" s="6" t="s">
        <v>36</v>
      </c>
      <c r="R230" s="6"/>
      <c r="T230" s="6"/>
      <c r="V230" s="6"/>
    </row>
    <row r="231" spans="1:23" x14ac:dyDescent="0.75">
      <c r="A231" s="1">
        <v>11</v>
      </c>
      <c r="B231">
        <v>10</v>
      </c>
      <c r="C231">
        <v>0.2</v>
      </c>
      <c r="D231">
        <v>8.0399999999999991</v>
      </c>
      <c r="E231">
        <v>8.6</v>
      </c>
      <c r="F231">
        <v>10.8</v>
      </c>
      <c r="G231">
        <v>12.1</v>
      </c>
      <c r="I231">
        <f t="shared" si="84"/>
        <v>1.643068775188671</v>
      </c>
      <c r="J231" s="2"/>
      <c r="K231" t="s">
        <v>26</v>
      </c>
      <c r="L231" t="s">
        <v>27</v>
      </c>
      <c r="N231">
        <f t="shared" si="91"/>
        <v>9.8849999999999998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1">
        <v>12</v>
      </c>
      <c r="B232">
        <v>10</v>
      </c>
      <c r="C232">
        <v>0.45</v>
      </c>
      <c r="D232">
        <v>8.23</v>
      </c>
      <c r="E232">
        <v>9.5</v>
      </c>
      <c r="F232">
        <v>10.81</v>
      </c>
      <c r="G232">
        <v>12.2</v>
      </c>
      <c r="I232">
        <f t="shared" si="84"/>
        <v>1.4783521231425254</v>
      </c>
      <c r="J232">
        <v>2</v>
      </c>
      <c r="K232">
        <f>AVERAGE(D220:G224)</f>
        <v>10.6355</v>
      </c>
      <c r="L232">
        <f>AVERAGE(D220:G220,D225:G225,D230:G230,D235:G235,D240:E240)</f>
        <v>9.9855555555555569</v>
      </c>
      <c r="M232">
        <v>0</v>
      </c>
      <c r="N232">
        <f t="shared" si="91"/>
        <v>10.184999999999999</v>
      </c>
      <c r="P232" s="6">
        <f>AVERAGE(D220:D224)</f>
        <v>7.2780000000000005</v>
      </c>
      <c r="Q232">
        <f>AVERAGE(D220,D225,D230,D235,D240)</f>
        <v>7.9880000000000013</v>
      </c>
      <c r="R232" s="6">
        <f>AVERAGE(E220:E224)</f>
        <v>11.169999999999998</v>
      </c>
      <c r="S232">
        <f>AVERAGE(E220,E225,E230,E235,E240)</f>
        <v>9.9400000000000013</v>
      </c>
      <c r="T232" s="6">
        <f>AVERAGE(F220:F224)</f>
        <v>10.42</v>
      </c>
      <c r="U232">
        <f>AVERAGE(F220,F225,F230,F235)</f>
        <v>10.252500000000001</v>
      </c>
      <c r="V232" s="6">
        <f>AVERAGE(G220:G224)</f>
        <v>13.674000000000001</v>
      </c>
      <c r="W232">
        <f>AVERAGE(G220,G225,G230,G235)</f>
        <v>12.272499999999999</v>
      </c>
    </row>
    <row r="233" spans="1:23" x14ac:dyDescent="0.75">
      <c r="A233" s="1">
        <v>13</v>
      </c>
      <c r="B233">
        <v>10</v>
      </c>
      <c r="C233">
        <v>0.65</v>
      </c>
      <c r="D233">
        <v>9.6199999999999992</v>
      </c>
      <c r="E233">
        <v>9.4</v>
      </c>
      <c r="F233">
        <v>12.3</v>
      </c>
      <c r="G233">
        <v>11.6</v>
      </c>
      <c r="I233">
        <f t="shared" si="84"/>
        <v>1.2472770341828641</v>
      </c>
      <c r="J233">
        <v>5</v>
      </c>
      <c r="K233">
        <f>AVERAGE(D225:G229)</f>
        <v>10.767999999999999</v>
      </c>
      <c r="L233">
        <f t="shared" ref="L233:L236" si="92">AVERAGE(D221:G221,D226:G226,D231:G231,D236:G236,D241:E241)</f>
        <v>9.8305555555555557</v>
      </c>
      <c r="M233">
        <v>0.2</v>
      </c>
      <c r="N233">
        <f t="shared" si="91"/>
        <v>10.73</v>
      </c>
      <c r="P233" s="6">
        <f>AVERAGE(D225:D229)</f>
        <v>9.93</v>
      </c>
      <c r="Q233">
        <f t="shared" ref="Q233:Q236" si="93">AVERAGE(D221,D226,D231,D236,D241)</f>
        <v>7.7859999999999996</v>
      </c>
      <c r="R233" s="6">
        <f>AVERAGE(E225:E229)</f>
        <v>9.5</v>
      </c>
      <c r="S233">
        <f t="shared" ref="S233:S236" si="94">AVERAGE(E221,E226,E231,E236,E241)</f>
        <v>9.6519999999999992</v>
      </c>
      <c r="T233" s="6">
        <f>AVERAGE(F225:F229)</f>
        <v>10.782</v>
      </c>
      <c r="U233">
        <f t="shared" ref="U233:U236" si="95">AVERAGE(F221,F226,F231,F236)</f>
        <v>10.477499999999999</v>
      </c>
      <c r="V233" s="6">
        <f>AVERAGE(G225:G229)</f>
        <v>12.86</v>
      </c>
      <c r="W233">
        <f t="shared" ref="W233:W236" si="96">AVERAGE(G221,G226,G231,G236)</f>
        <v>11.9625</v>
      </c>
    </row>
    <row r="234" spans="1:23" x14ac:dyDescent="0.75">
      <c r="A234" s="1">
        <v>14</v>
      </c>
      <c r="B234">
        <v>10</v>
      </c>
      <c r="C234">
        <v>0.85</v>
      </c>
      <c r="D234">
        <v>9.82</v>
      </c>
      <c r="E234">
        <v>9.61</v>
      </c>
      <c r="F234">
        <v>11.4</v>
      </c>
      <c r="G234">
        <v>13.2</v>
      </c>
      <c r="I234">
        <f t="shared" si="84"/>
        <v>1.4425909849988665</v>
      </c>
      <c r="J234">
        <v>10</v>
      </c>
      <c r="K234">
        <f>AVERAGE(D230:G234)</f>
        <v>10.5205</v>
      </c>
      <c r="L234">
        <f t="shared" si="92"/>
        <v>10.857777777777779</v>
      </c>
      <c r="M234">
        <v>0.45</v>
      </c>
      <c r="N234">
        <f t="shared" si="91"/>
        <v>11.0075</v>
      </c>
      <c r="P234" s="6">
        <f>AVERAGE(D230:D234)</f>
        <v>9.2780000000000005</v>
      </c>
      <c r="Q234">
        <f t="shared" si="93"/>
        <v>9.7379999999999995</v>
      </c>
      <c r="R234" s="6">
        <f>AVERAGE(E230:E234)</f>
        <v>9.2619999999999987</v>
      </c>
      <c r="S234">
        <f t="shared" si="94"/>
        <v>10.054</v>
      </c>
      <c r="T234" s="6">
        <f>AVERAGE(F230:F234)</f>
        <v>11.401999999999999</v>
      </c>
      <c r="U234">
        <f t="shared" si="95"/>
        <v>10.952500000000001</v>
      </c>
      <c r="V234" s="6">
        <f>AVERAGE(G230:G234)</f>
        <v>12.14</v>
      </c>
      <c r="W234">
        <f t="shared" si="96"/>
        <v>13.1675</v>
      </c>
    </row>
    <row r="235" spans="1:23" x14ac:dyDescent="0.75">
      <c r="A235" s="1">
        <v>15</v>
      </c>
      <c r="B235">
        <v>20</v>
      </c>
      <c r="C235">
        <v>0</v>
      </c>
      <c r="D235">
        <v>9.39</v>
      </c>
      <c r="E235">
        <v>9.61</v>
      </c>
      <c r="F235">
        <v>10.71</v>
      </c>
      <c r="G235">
        <v>12.4</v>
      </c>
      <c r="I235">
        <f t="shared" si="84"/>
        <v>1.1911417841718206</v>
      </c>
      <c r="J235">
        <v>20</v>
      </c>
      <c r="K235">
        <f>AVERAGE(D235:G239)</f>
        <v>9.7445000000000004</v>
      </c>
      <c r="L235">
        <f t="shared" si="92"/>
        <v>10.169444444444446</v>
      </c>
      <c r="M235">
        <v>0.65</v>
      </c>
      <c r="N235">
        <f>AVERAGEIF(D235:G235, "&lt;&gt;0", D235:G235)</f>
        <v>10.5275</v>
      </c>
      <c r="P235" s="6">
        <f>AVERAGE(D235:D239)</f>
        <v>9.16</v>
      </c>
      <c r="Q235">
        <f t="shared" si="93"/>
        <v>9.4740000000000002</v>
      </c>
      <c r="R235" s="6">
        <f>AVERAGE(E235:E239)</f>
        <v>9.9919999999999991</v>
      </c>
      <c r="S235">
        <f t="shared" si="94"/>
        <v>10.184000000000001</v>
      </c>
      <c r="T235" s="6">
        <f>AVERAGE(F235:F239)</f>
        <v>12.206</v>
      </c>
      <c r="U235">
        <f t="shared" si="95"/>
        <v>11.557500000000001</v>
      </c>
      <c r="V235" s="6">
        <f>AVERAGE(G235:G239)</f>
        <v>7.62</v>
      </c>
      <c r="W235">
        <f t="shared" si="96"/>
        <v>9.6325000000000003</v>
      </c>
    </row>
    <row r="236" spans="1:23" x14ac:dyDescent="0.75">
      <c r="A236" s="1">
        <v>16</v>
      </c>
      <c r="B236">
        <v>20</v>
      </c>
      <c r="C236">
        <v>0.2</v>
      </c>
      <c r="D236">
        <v>5.43</v>
      </c>
      <c r="E236">
        <v>8.83</v>
      </c>
      <c r="F236">
        <v>11</v>
      </c>
      <c r="G236">
        <v>12.4</v>
      </c>
      <c r="I236">
        <f t="shared" si="84"/>
        <v>2.6289208812742948</v>
      </c>
      <c r="J236">
        <v>50</v>
      </c>
      <c r="K236">
        <f>AVERAGE(D240:E244)</f>
        <v>9.972999999999999</v>
      </c>
      <c r="L236">
        <f t="shared" si="92"/>
        <v>10.995555555555553</v>
      </c>
      <c r="M236">
        <v>0.85</v>
      </c>
      <c r="N236">
        <f t="shared" ref="N236:N249" si="97">AVERAGEIF(D236:G236, "&lt;&gt;0", D236:G236)</f>
        <v>9.4149999999999991</v>
      </c>
      <c r="P236" s="6">
        <f>AVERAGE(D240:D244)</f>
        <v>9.0919999999999987</v>
      </c>
      <c r="Q236">
        <f t="shared" si="93"/>
        <v>9.7520000000000007</v>
      </c>
      <c r="R236" s="6">
        <f>AVERAGE(E240:E244)</f>
        <v>10.854000000000001</v>
      </c>
      <c r="S236">
        <f t="shared" si="94"/>
        <v>10.948</v>
      </c>
      <c r="T236" s="6"/>
      <c r="U236">
        <f t="shared" si="95"/>
        <v>12.772499999999999</v>
      </c>
      <c r="V236" s="6"/>
      <c r="W236">
        <f t="shared" si="96"/>
        <v>10.8325</v>
      </c>
    </row>
    <row r="237" spans="1:23" x14ac:dyDescent="0.75">
      <c r="A237" s="1">
        <v>17</v>
      </c>
      <c r="B237">
        <v>20</v>
      </c>
      <c r="C237">
        <v>0.45</v>
      </c>
      <c r="D237">
        <v>13.45</v>
      </c>
      <c r="E237">
        <v>9.7100000000000009</v>
      </c>
      <c r="F237">
        <v>12.4</v>
      </c>
      <c r="G237">
        <v>13.3</v>
      </c>
      <c r="I237">
        <f t="shared" si="84"/>
        <v>1.5009746833308031</v>
      </c>
      <c r="J237">
        <v>100</v>
      </c>
      <c r="N237">
        <f t="shared" si="97"/>
        <v>12.215</v>
      </c>
      <c r="P237" s="6"/>
      <c r="R237" s="6"/>
      <c r="T237" s="6"/>
      <c r="V237" s="6"/>
    </row>
    <row r="238" spans="1:23" x14ac:dyDescent="0.75">
      <c r="A238" s="1">
        <v>18</v>
      </c>
      <c r="B238">
        <v>20</v>
      </c>
      <c r="C238">
        <v>0.65</v>
      </c>
      <c r="D238">
        <v>8.8699999999999992</v>
      </c>
      <c r="E238">
        <v>10.11</v>
      </c>
      <c r="F238">
        <v>11.8</v>
      </c>
      <c r="G238">
        <v>0</v>
      </c>
      <c r="I238">
        <f>_xlfn.STDEV.P(D238:G238)</f>
        <v>4.5628088936531208</v>
      </c>
      <c r="K238">
        <f>AVERAGE(K232:K237)</f>
        <v>10.3283</v>
      </c>
      <c r="N238">
        <f t="shared" si="97"/>
        <v>10.26</v>
      </c>
      <c r="P238" s="6">
        <f>AVERAGE(P232:P237)</f>
        <v>8.9475999999999996</v>
      </c>
      <c r="Q238">
        <f>AVERAGE(Q232:Q236)</f>
        <v>8.9476000000000013</v>
      </c>
      <c r="R238" s="6">
        <f>AVERAGE(R232:R237)</f>
        <v>10.155599999999998</v>
      </c>
      <c r="S238">
        <f>AVERAGE(S232:S236)</f>
        <v>10.1556</v>
      </c>
      <c r="T238" s="6">
        <f>AVERAGE(T232:T237)</f>
        <v>11.202500000000001</v>
      </c>
      <c r="U238">
        <f>AVERAGE(U232:U236)</f>
        <v>11.202500000000001</v>
      </c>
      <c r="V238" s="6">
        <f>AVERAGE(V232:V237)</f>
        <v>11.573499999999999</v>
      </c>
      <c r="W238">
        <f>AVERAGE(W232:W236)</f>
        <v>11.573500000000001</v>
      </c>
    </row>
    <row r="239" spans="1:23" x14ac:dyDescent="0.75">
      <c r="A239" s="1">
        <v>19</v>
      </c>
      <c r="B239">
        <v>20</v>
      </c>
      <c r="C239">
        <v>0.85</v>
      </c>
      <c r="D239">
        <v>8.66</v>
      </c>
      <c r="E239">
        <v>11.7</v>
      </c>
      <c r="F239">
        <v>15.12</v>
      </c>
      <c r="G239">
        <v>0</v>
      </c>
      <c r="I239">
        <f t="shared" si="84"/>
        <v>5.6078605546143896</v>
      </c>
      <c r="N239">
        <f t="shared" si="97"/>
        <v>11.826666666666666</v>
      </c>
      <c r="P239" s="6">
        <f>_xlfn.STDEV.P(P232:P237)</f>
        <v>0.88631858831912114</v>
      </c>
      <c r="Q239">
        <f>_xlfn.STDEV.P(Q232:Q236)</f>
        <v>0.87396054830867498</v>
      </c>
      <c r="R239" s="6">
        <f>_xlfn.STDEV.P(R232:R237)</f>
        <v>0.74456258299756117</v>
      </c>
      <c r="S239">
        <f>_xlfn.STDEV.P(S232:S236)</f>
        <v>0.43338740175505813</v>
      </c>
      <c r="T239" s="6">
        <f>_xlfn.STDEV.P(T232:T237)</f>
        <v>0.6774841326555181</v>
      </c>
      <c r="U239">
        <f>_xlfn.STDEV.P(U232:U236)</f>
        <v>0.90349875484142161</v>
      </c>
      <c r="V239" s="6">
        <f>_xlfn.STDEV.P(V232:V237)</f>
        <v>2.3461813122604163</v>
      </c>
      <c r="W239">
        <f>_xlfn.STDEV.P(W232:W236)</f>
        <v>1.2245260307563783</v>
      </c>
    </row>
    <row r="240" spans="1:23" x14ac:dyDescent="0.75">
      <c r="A240" s="1">
        <v>20</v>
      </c>
      <c r="B240">
        <v>50</v>
      </c>
      <c r="C240">
        <v>0</v>
      </c>
      <c r="D240">
        <v>5.38</v>
      </c>
      <c r="E240">
        <v>11.7</v>
      </c>
      <c r="F240">
        <v>0</v>
      </c>
      <c r="G240">
        <v>0</v>
      </c>
      <c r="I240">
        <f>_xlfn.STDEV.P(D240:E240)</f>
        <v>3.160000000000001</v>
      </c>
      <c r="N240">
        <f t="shared" si="97"/>
        <v>8.5399999999999991</v>
      </c>
      <c r="P240" s="6"/>
      <c r="R240" s="6"/>
      <c r="T240" s="6"/>
      <c r="V240" s="6"/>
    </row>
    <row r="241" spans="1:25" x14ac:dyDescent="0.75">
      <c r="A241" s="1">
        <v>21</v>
      </c>
      <c r="B241">
        <v>50</v>
      </c>
      <c r="C241">
        <v>0.2</v>
      </c>
      <c r="D241">
        <v>10.87</v>
      </c>
      <c r="E241">
        <v>10</v>
      </c>
      <c r="F241">
        <v>0</v>
      </c>
      <c r="G241">
        <v>0</v>
      </c>
      <c r="I241">
        <f t="shared" ref="I241:I249" si="98">_xlfn.STDEV.P(D241:E241)</f>
        <v>0.43499999999999961</v>
      </c>
      <c r="N241">
        <f t="shared" si="97"/>
        <v>10.434999999999999</v>
      </c>
      <c r="P241" s="6" cm="1">
        <f t="array" ref="P241">INDEX(LINEST(P232:P236), 1)</f>
        <v>0.28579999999999972</v>
      </c>
      <c r="Q241" s="6" cm="1">
        <f t="array" ref="Q241">INDEX(LINEST(Q232:Q236), 1)</f>
        <v>0.52159999999999973</v>
      </c>
      <c r="R241" s="6" cm="1">
        <f t="array" ref="R241">INDEX(LINEST(R232:R236), 1)</f>
        <v>-1.3999999999999577E-2</v>
      </c>
      <c r="S241" s="6" cm="1">
        <f t="array" ref="S241">INDEX(LINEST(S232:S236), 1)</f>
        <v>0.25479999999999992</v>
      </c>
      <c r="T241" s="6" cm="1">
        <f t="array" ref="T241">INDEX(LINEST(T232:T235), 1)</f>
        <v>0.59779999999999978</v>
      </c>
      <c r="U241" s="6" cm="1">
        <f t="array" ref="U241">INDEX(LINEST(U232:U236), 1)</f>
        <v>0.61199999999999954</v>
      </c>
      <c r="V241" s="6" cm="1">
        <f t="array" ref="V241">INDEX(LINEST(V232:V235), 1)</f>
        <v>-1.8882000000000001</v>
      </c>
      <c r="W241" s="6" cm="1">
        <f t="array" ref="W241">INDEX(LINEST(W232:W236), 1)</f>
        <v>-0.52099999999999991</v>
      </c>
      <c r="Y241" t="s">
        <v>37</v>
      </c>
    </row>
    <row r="242" spans="1:25" x14ac:dyDescent="0.75">
      <c r="A242" s="1">
        <v>22</v>
      </c>
      <c r="B242">
        <v>50</v>
      </c>
      <c r="C242">
        <v>0.45</v>
      </c>
      <c r="D242">
        <v>10.34</v>
      </c>
      <c r="E242">
        <v>10.51</v>
      </c>
      <c r="F242">
        <v>0</v>
      </c>
      <c r="G242">
        <v>0</v>
      </c>
      <c r="I242">
        <f t="shared" si="98"/>
        <v>8.4999999999999964E-2</v>
      </c>
      <c r="K242" cm="1">
        <f t="array" ref="K242">INDEX(LINEST(K232:K236),1)</f>
        <v>-0.23485000000000017</v>
      </c>
      <c r="L242" cm="1">
        <f t="array" ref="L242">INDEX(LINEST(L232:L236),1)</f>
        <v>0.23588888888888823</v>
      </c>
      <c r="N242">
        <f t="shared" si="97"/>
        <v>10.425000000000001</v>
      </c>
    </row>
    <row r="243" spans="1:25" x14ac:dyDescent="0.75">
      <c r="A243" s="1">
        <v>23</v>
      </c>
      <c r="B243">
        <v>50</v>
      </c>
      <c r="C243">
        <v>0.65</v>
      </c>
      <c r="D243">
        <v>9.7799999999999994</v>
      </c>
      <c r="E243">
        <v>10.63</v>
      </c>
      <c r="F243">
        <v>0</v>
      </c>
      <c r="G243">
        <v>0</v>
      </c>
      <c r="I243">
        <f t="shared" si="98"/>
        <v>0.42500000000000071</v>
      </c>
      <c r="N243">
        <f t="shared" si="97"/>
        <v>10.205</v>
      </c>
    </row>
    <row r="244" spans="1:25" x14ac:dyDescent="0.75">
      <c r="A244" s="1">
        <v>24</v>
      </c>
      <c r="B244">
        <v>50</v>
      </c>
      <c r="C244">
        <v>0.85</v>
      </c>
      <c r="D244">
        <v>9.09</v>
      </c>
      <c r="E244">
        <v>11.43</v>
      </c>
      <c r="F244">
        <v>0</v>
      </c>
      <c r="G244">
        <v>0</v>
      </c>
      <c r="I244">
        <f t="shared" si="98"/>
        <v>1.1700000000000046</v>
      </c>
      <c r="N244">
        <f t="shared" si="97"/>
        <v>10.26</v>
      </c>
    </row>
    <row r="245" spans="1:25" x14ac:dyDescent="0.7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8"/>
        <v>0</v>
      </c>
      <c r="N245" t="e">
        <f t="shared" si="97"/>
        <v>#DIV/0!</v>
      </c>
    </row>
    <row r="246" spans="1:25" x14ac:dyDescent="0.7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8"/>
        <v>0</v>
      </c>
      <c r="N246" t="e">
        <f t="shared" si="97"/>
        <v>#DIV/0!</v>
      </c>
    </row>
    <row r="247" spans="1:25" x14ac:dyDescent="0.7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8"/>
        <v>0</v>
      </c>
      <c r="N247" t="e">
        <f t="shared" si="97"/>
        <v>#DIV/0!</v>
      </c>
    </row>
    <row r="248" spans="1:25" x14ac:dyDescent="0.7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8"/>
        <v>0</v>
      </c>
      <c r="N248" t="e">
        <f t="shared" si="97"/>
        <v>#DIV/0!</v>
      </c>
    </row>
    <row r="249" spans="1:25" x14ac:dyDescent="0.7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8"/>
        <v>0</v>
      </c>
      <c r="N249" t="e">
        <f t="shared" si="97"/>
        <v>#DIV/0!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249"/>
  <sheetViews>
    <sheetView workbookViewId="0">
      <selection activeCell="E34" sqref="E34"/>
    </sheetView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85.2</v>
      </c>
      <c r="F4">
        <v>41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81.2</v>
      </c>
      <c r="F5">
        <v>40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81.8</v>
      </c>
      <c r="F6">
        <v>45.8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80.5</v>
      </c>
      <c r="F7">
        <v>40.799999999999997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85</v>
      </c>
      <c r="F8">
        <v>42.1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100</v>
      </c>
      <c r="E9">
        <v>47.3</v>
      </c>
      <c r="F9">
        <v>14.2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100</v>
      </c>
      <c r="E10">
        <v>49.3</v>
      </c>
      <c r="F10">
        <v>13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100</v>
      </c>
      <c r="E11">
        <v>53.9</v>
      </c>
      <c r="F11">
        <v>13.1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100</v>
      </c>
      <c r="E12">
        <v>56.1</v>
      </c>
      <c r="F12">
        <v>14.1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100</v>
      </c>
      <c r="E13">
        <v>65.3</v>
      </c>
      <c r="F13">
        <v>15.4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100</v>
      </c>
      <c r="E14">
        <v>10</v>
      </c>
      <c r="F14">
        <v>39.1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100</v>
      </c>
      <c r="E15">
        <v>10.6</v>
      </c>
      <c r="F15">
        <v>38.1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100</v>
      </c>
      <c r="E16">
        <v>14.8</v>
      </c>
      <c r="F16">
        <v>38.700000000000003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100</v>
      </c>
      <c r="E17">
        <v>16.100000000000001</v>
      </c>
      <c r="F17">
        <v>35.799999999999997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100</v>
      </c>
      <c r="E18">
        <v>23.1</v>
      </c>
      <c r="F18">
        <v>37.9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94</v>
      </c>
      <c r="E19">
        <v>2.7</v>
      </c>
      <c r="F19">
        <v>48.4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92.8</v>
      </c>
      <c r="E20">
        <v>3.2</v>
      </c>
      <c r="F20">
        <v>46.1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93.9</v>
      </c>
      <c r="E21">
        <v>7.7</v>
      </c>
      <c r="F21">
        <v>46.9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94.1</v>
      </c>
      <c r="E22">
        <v>8.5</v>
      </c>
      <c r="F22">
        <v>45.3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95.1</v>
      </c>
      <c r="E23">
        <v>14.4</v>
      </c>
      <c r="F23">
        <v>45.9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87.7</v>
      </c>
      <c r="E24">
        <v>1.9</v>
      </c>
      <c r="F24">
        <v>62.4</v>
      </c>
      <c r="G24">
        <v>0</v>
      </c>
    </row>
    <row r="25" spans="1:7" x14ac:dyDescent="0.75">
      <c r="A25" s="1">
        <v>21</v>
      </c>
      <c r="B25">
        <v>50</v>
      </c>
      <c r="C25">
        <v>0.2</v>
      </c>
      <c r="D25">
        <v>85.6</v>
      </c>
      <c r="E25">
        <v>1.6</v>
      </c>
      <c r="F25">
        <v>62</v>
      </c>
      <c r="G25">
        <v>0</v>
      </c>
    </row>
    <row r="26" spans="1:7" x14ac:dyDescent="0.75">
      <c r="A26" s="1">
        <v>22</v>
      </c>
      <c r="B26">
        <v>50</v>
      </c>
      <c r="C26">
        <v>0.45</v>
      </c>
      <c r="D26">
        <v>85.2</v>
      </c>
      <c r="E26">
        <v>2.5</v>
      </c>
      <c r="F26">
        <v>60.8</v>
      </c>
      <c r="G26">
        <v>0</v>
      </c>
    </row>
    <row r="27" spans="1:7" x14ac:dyDescent="0.75">
      <c r="A27" s="1">
        <v>23</v>
      </c>
      <c r="B27">
        <v>50</v>
      </c>
      <c r="C27">
        <v>0.65</v>
      </c>
      <c r="D27">
        <v>83.6</v>
      </c>
      <c r="E27">
        <v>4</v>
      </c>
      <c r="F27">
        <v>63.6</v>
      </c>
      <c r="G27">
        <v>0</v>
      </c>
    </row>
    <row r="28" spans="1:7" x14ac:dyDescent="0.75">
      <c r="A28" s="1">
        <v>24</v>
      </c>
      <c r="B28">
        <v>50</v>
      </c>
      <c r="C28">
        <v>0.85</v>
      </c>
      <c r="D28">
        <v>84.6</v>
      </c>
      <c r="E28">
        <v>7.6</v>
      </c>
      <c r="F28">
        <v>60.5</v>
      </c>
      <c r="G28">
        <v>0</v>
      </c>
    </row>
    <row r="29" spans="1:7" x14ac:dyDescent="0.75">
      <c r="A29" s="1">
        <v>25</v>
      </c>
      <c r="B29">
        <v>100</v>
      </c>
      <c r="C29">
        <v>0</v>
      </c>
      <c r="D29">
        <v>86.5</v>
      </c>
      <c r="E29">
        <v>0.2</v>
      </c>
      <c r="F29">
        <v>49.1</v>
      </c>
      <c r="G29">
        <v>0.3</v>
      </c>
    </row>
    <row r="30" spans="1:7" x14ac:dyDescent="0.75">
      <c r="A30" s="1">
        <v>26</v>
      </c>
      <c r="B30">
        <v>100</v>
      </c>
      <c r="C30">
        <v>0.2</v>
      </c>
      <c r="D30">
        <v>83.1</v>
      </c>
      <c r="E30">
        <v>0.1</v>
      </c>
      <c r="F30">
        <v>47.4</v>
      </c>
      <c r="G30">
        <v>0</v>
      </c>
    </row>
    <row r="31" spans="1:7" x14ac:dyDescent="0.75">
      <c r="A31" s="1">
        <v>27</v>
      </c>
      <c r="B31">
        <v>100</v>
      </c>
      <c r="C31">
        <v>0.45</v>
      </c>
      <c r="D31">
        <v>83.5</v>
      </c>
      <c r="E31">
        <v>1.7</v>
      </c>
      <c r="F31">
        <v>51.2</v>
      </c>
      <c r="G31">
        <v>0.2</v>
      </c>
    </row>
    <row r="32" spans="1:7" x14ac:dyDescent="0.75">
      <c r="A32" s="1">
        <v>28</v>
      </c>
      <c r="B32">
        <v>100</v>
      </c>
      <c r="C32">
        <v>0.65</v>
      </c>
      <c r="D32">
        <v>83</v>
      </c>
      <c r="E32">
        <v>1.1000000000000001</v>
      </c>
      <c r="F32">
        <v>52.4</v>
      </c>
      <c r="G32">
        <v>0.2</v>
      </c>
    </row>
    <row r="33" spans="1:7" x14ac:dyDescent="0.75">
      <c r="A33" s="1">
        <v>29</v>
      </c>
      <c r="B33">
        <v>100</v>
      </c>
      <c r="C33">
        <v>0.85</v>
      </c>
      <c r="D33">
        <v>84.6</v>
      </c>
      <c r="E33">
        <v>6.4</v>
      </c>
      <c r="F33">
        <v>48.7</v>
      </c>
      <c r="G33">
        <v>0.3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99.9</v>
      </c>
      <c r="E40">
        <v>96.2</v>
      </c>
      <c r="F40">
        <v>99.3</v>
      </c>
      <c r="G40">
        <v>100</v>
      </c>
    </row>
    <row r="41" spans="1:7" x14ac:dyDescent="0.75">
      <c r="A41" s="1">
        <v>1</v>
      </c>
      <c r="B41">
        <v>0</v>
      </c>
      <c r="C41">
        <v>0.2</v>
      </c>
      <c r="D41">
        <v>99.9</v>
      </c>
      <c r="E41">
        <v>95.3</v>
      </c>
      <c r="F41">
        <v>99</v>
      </c>
      <c r="G41">
        <v>100</v>
      </c>
    </row>
    <row r="42" spans="1:7" x14ac:dyDescent="0.75">
      <c r="A42" s="1">
        <v>2</v>
      </c>
      <c r="B42">
        <v>0</v>
      </c>
      <c r="C42">
        <v>0.45</v>
      </c>
      <c r="D42">
        <v>99.6</v>
      </c>
      <c r="E42">
        <v>90.3</v>
      </c>
      <c r="F42">
        <v>99.6</v>
      </c>
      <c r="G42">
        <v>100</v>
      </c>
    </row>
    <row r="43" spans="1:7" x14ac:dyDescent="0.75">
      <c r="A43" s="1">
        <v>3</v>
      </c>
      <c r="B43">
        <v>0</v>
      </c>
      <c r="C43">
        <v>0.65</v>
      </c>
      <c r="D43">
        <v>100</v>
      </c>
      <c r="E43">
        <v>91.3</v>
      </c>
      <c r="F43">
        <v>99.5</v>
      </c>
      <c r="G43">
        <v>100</v>
      </c>
    </row>
    <row r="44" spans="1:7" x14ac:dyDescent="0.75">
      <c r="A44" s="1">
        <v>4</v>
      </c>
      <c r="B44">
        <v>0</v>
      </c>
      <c r="C44">
        <v>0.85</v>
      </c>
      <c r="D44">
        <v>100</v>
      </c>
      <c r="E44">
        <v>91.2</v>
      </c>
      <c r="F44">
        <v>99.9</v>
      </c>
      <c r="G44">
        <v>100</v>
      </c>
    </row>
    <row r="45" spans="1:7" x14ac:dyDescent="0.75">
      <c r="A45" s="1">
        <v>5</v>
      </c>
      <c r="B45">
        <v>5</v>
      </c>
      <c r="C45">
        <v>0</v>
      </c>
      <c r="D45">
        <v>95.2</v>
      </c>
      <c r="E45">
        <v>0</v>
      </c>
      <c r="F45">
        <v>18.2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94.6</v>
      </c>
      <c r="E46">
        <v>0</v>
      </c>
      <c r="F46">
        <v>21.3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94.3</v>
      </c>
      <c r="E47">
        <v>0</v>
      </c>
      <c r="F47">
        <v>18.5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92.4</v>
      </c>
      <c r="E48">
        <v>0</v>
      </c>
      <c r="F48">
        <v>17.8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92.2</v>
      </c>
      <c r="E49">
        <v>0</v>
      </c>
      <c r="F49">
        <v>14.2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95.6</v>
      </c>
      <c r="E50">
        <v>0</v>
      </c>
      <c r="F50">
        <v>22.8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95.9</v>
      </c>
      <c r="E51">
        <v>0</v>
      </c>
      <c r="F51">
        <v>20.8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95.9</v>
      </c>
      <c r="E52">
        <v>0</v>
      </c>
      <c r="F52">
        <v>20.3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94.6</v>
      </c>
      <c r="E53">
        <v>0</v>
      </c>
      <c r="F53">
        <v>18.899999999999999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94.6</v>
      </c>
      <c r="E54">
        <v>0</v>
      </c>
      <c r="F54">
        <v>19.899999999999999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72.8</v>
      </c>
      <c r="E55">
        <v>0</v>
      </c>
      <c r="F55">
        <v>55.3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72.599999999999994</v>
      </c>
      <c r="E56">
        <v>0</v>
      </c>
      <c r="F56">
        <v>50.4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72.099999999999994</v>
      </c>
      <c r="E57">
        <v>0</v>
      </c>
      <c r="F57">
        <v>51.2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68.3</v>
      </c>
      <c r="E58">
        <v>0</v>
      </c>
      <c r="F58">
        <v>48.1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68.599999999999994</v>
      </c>
      <c r="E59">
        <v>0</v>
      </c>
      <c r="F59">
        <v>47.2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73.3</v>
      </c>
      <c r="E60">
        <v>0</v>
      </c>
      <c r="F60">
        <v>21.5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70.400000000000006</v>
      </c>
      <c r="E61">
        <v>0</v>
      </c>
      <c r="F61">
        <v>17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72.099999999999994</v>
      </c>
      <c r="E62">
        <v>0</v>
      </c>
      <c r="F62">
        <v>15.3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68.2</v>
      </c>
      <c r="E63">
        <v>0</v>
      </c>
      <c r="F63">
        <v>11.8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67.2</v>
      </c>
      <c r="E64">
        <v>0</v>
      </c>
      <c r="F64">
        <v>9.3000000000000007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75.599999999999994</v>
      </c>
      <c r="E65">
        <v>0</v>
      </c>
      <c r="F65">
        <v>18.899999999999999</v>
      </c>
      <c r="G65">
        <v>0</v>
      </c>
    </row>
    <row r="66" spans="1:7" x14ac:dyDescent="0.75">
      <c r="A66" s="1">
        <v>26</v>
      </c>
      <c r="B66">
        <v>100</v>
      </c>
      <c r="C66">
        <v>0.2</v>
      </c>
      <c r="D66">
        <v>74.7</v>
      </c>
      <c r="E66">
        <v>0</v>
      </c>
      <c r="F66">
        <v>15.4</v>
      </c>
      <c r="G66">
        <v>0.1</v>
      </c>
    </row>
    <row r="67" spans="1:7" x14ac:dyDescent="0.75">
      <c r="A67" s="1">
        <v>27</v>
      </c>
      <c r="B67">
        <v>100</v>
      </c>
      <c r="C67">
        <v>0.45</v>
      </c>
      <c r="D67">
        <v>74.900000000000006</v>
      </c>
      <c r="E67">
        <v>0</v>
      </c>
      <c r="F67">
        <v>15.7</v>
      </c>
      <c r="G67">
        <v>0</v>
      </c>
    </row>
    <row r="68" spans="1:7" x14ac:dyDescent="0.75">
      <c r="A68" s="1">
        <v>28</v>
      </c>
      <c r="B68">
        <v>100</v>
      </c>
      <c r="C68">
        <v>0.65</v>
      </c>
      <c r="D68">
        <v>73.8</v>
      </c>
      <c r="E68">
        <v>0</v>
      </c>
      <c r="F68">
        <v>15.1</v>
      </c>
      <c r="G68">
        <v>0.1</v>
      </c>
    </row>
    <row r="69" spans="1:7" x14ac:dyDescent="0.75">
      <c r="A69" s="1">
        <v>29</v>
      </c>
      <c r="B69">
        <v>100</v>
      </c>
      <c r="C69">
        <v>0.85</v>
      </c>
      <c r="D69">
        <v>72.599999999999994</v>
      </c>
      <c r="E69">
        <v>0</v>
      </c>
      <c r="F69">
        <v>12.5</v>
      </c>
      <c r="G69">
        <v>0.2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98.7</v>
      </c>
      <c r="E76">
        <v>100</v>
      </c>
      <c r="F76">
        <v>94.9</v>
      </c>
      <c r="G76">
        <v>100</v>
      </c>
    </row>
    <row r="77" spans="1:7" x14ac:dyDescent="0.75">
      <c r="A77" s="1">
        <v>1</v>
      </c>
      <c r="B77">
        <v>0</v>
      </c>
      <c r="C77">
        <v>0.2</v>
      </c>
      <c r="D77">
        <v>98.4</v>
      </c>
      <c r="E77">
        <v>100</v>
      </c>
      <c r="F77">
        <v>93.7</v>
      </c>
      <c r="G77">
        <v>100</v>
      </c>
    </row>
    <row r="78" spans="1:7" x14ac:dyDescent="0.75">
      <c r="A78" s="1">
        <v>2</v>
      </c>
      <c r="B78">
        <v>0</v>
      </c>
      <c r="C78">
        <v>0.45</v>
      </c>
      <c r="D78">
        <v>98</v>
      </c>
      <c r="E78">
        <v>99.9</v>
      </c>
      <c r="F78">
        <v>95.5</v>
      </c>
      <c r="G78">
        <v>100</v>
      </c>
    </row>
    <row r="79" spans="1:7" x14ac:dyDescent="0.75">
      <c r="A79" s="1">
        <v>3</v>
      </c>
      <c r="B79">
        <v>0</v>
      </c>
      <c r="C79">
        <v>0.65</v>
      </c>
      <c r="D79">
        <v>98.6</v>
      </c>
      <c r="E79">
        <v>100</v>
      </c>
      <c r="F79">
        <v>96.4</v>
      </c>
      <c r="G79">
        <v>100</v>
      </c>
    </row>
    <row r="80" spans="1:7" x14ac:dyDescent="0.75">
      <c r="A80" s="1">
        <v>4</v>
      </c>
      <c r="B80">
        <v>0</v>
      </c>
      <c r="C80">
        <v>0.85</v>
      </c>
      <c r="D80">
        <v>98.8</v>
      </c>
      <c r="E80">
        <v>100</v>
      </c>
      <c r="F80">
        <v>98.1</v>
      </c>
      <c r="G80">
        <v>100</v>
      </c>
    </row>
    <row r="81" spans="1:7" x14ac:dyDescent="0.75">
      <c r="A81" s="1">
        <v>5</v>
      </c>
      <c r="B81">
        <v>5</v>
      </c>
      <c r="C81">
        <v>0</v>
      </c>
      <c r="D81">
        <v>99</v>
      </c>
      <c r="E81">
        <v>0.5</v>
      </c>
      <c r="F81">
        <v>19.2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98.8</v>
      </c>
      <c r="E82">
        <v>0.9</v>
      </c>
      <c r="F82">
        <v>16.899999999999999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98.7</v>
      </c>
      <c r="E83">
        <v>0.9</v>
      </c>
      <c r="F83">
        <v>16.5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98.6</v>
      </c>
      <c r="E84">
        <v>0.8</v>
      </c>
      <c r="F84">
        <v>14.9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98.7</v>
      </c>
      <c r="E85">
        <v>1.8</v>
      </c>
      <c r="F85">
        <v>13.1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99.8</v>
      </c>
      <c r="E86">
        <v>0</v>
      </c>
      <c r="F86">
        <v>43.2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99.9</v>
      </c>
      <c r="E87">
        <v>0</v>
      </c>
      <c r="F87">
        <v>42.1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99.6</v>
      </c>
      <c r="E88">
        <v>0</v>
      </c>
      <c r="F88">
        <v>41.7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99.5</v>
      </c>
      <c r="E89">
        <v>0</v>
      </c>
      <c r="F89">
        <v>38.1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99.9</v>
      </c>
      <c r="E90">
        <v>0</v>
      </c>
      <c r="F90">
        <v>37.299999999999997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92.6</v>
      </c>
      <c r="E91">
        <v>0</v>
      </c>
      <c r="F91">
        <v>62.6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92</v>
      </c>
      <c r="E92">
        <v>0.2</v>
      </c>
      <c r="F92">
        <v>63.8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93.4</v>
      </c>
      <c r="E93">
        <v>0</v>
      </c>
      <c r="F93">
        <v>60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93.6</v>
      </c>
      <c r="E94">
        <v>0</v>
      </c>
      <c r="F94">
        <v>59.2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92.2</v>
      </c>
      <c r="E95">
        <v>0</v>
      </c>
      <c r="F95">
        <v>59.9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88.4</v>
      </c>
      <c r="E96">
        <v>0</v>
      </c>
      <c r="F96">
        <v>50.4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88.7</v>
      </c>
      <c r="E97">
        <v>0</v>
      </c>
      <c r="F97">
        <v>48.7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89.9</v>
      </c>
      <c r="E98">
        <v>0.1</v>
      </c>
      <c r="F98">
        <v>53.7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90.6</v>
      </c>
      <c r="E99">
        <v>0.1</v>
      </c>
      <c r="F99">
        <v>54.8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90.7</v>
      </c>
      <c r="E100">
        <v>0.4</v>
      </c>
      <c r="F100">
        <v>54.8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89.2</v>
      </c>
      <c r="E101">
        <v>0</v>
      </c>
      <c r="F101">
        <v>40.200000000000003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88.2</v>
      </c>
      <c r="E102">
        <v>0</v>
      </c>
      <c r="F102">
        <v>40.5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89.1</v>
      </c>
      <c r="E103">
        <v>0.2</v>
      </c>
      <c r="F103">
        <v>46.2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89.1</v>
      </c>
      <c r="E104">
        <v>0.1</v>
      </c>
      <c r="F104">
        <v>47.4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91.8</v>
      </c>
      <c r="E105">
        <v>0.1</v>
      </c>
      <c r="F105">
        <v>48.7</v>
      </c>
      <c r="G105">
        <v>0.1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98.04</v>
      </c>
      <c r="E117">
        <v>50.1</v>
      </c>
      <c r="F117">
        <v>6.1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96.69</v>
      </c>
      <c r="E118">
        <v>49.1</v>
      </c>
      <c r="F118">
        <v>6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98.01</v>
      </c>
      <c r="E119">
        <v>58.4</v>
      </c>
      <c r="F119">
        <v>7.2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98.1</v>
      </c>
      <c r="E120">
        <v>60.5</v>
      </c>
      <c r="F120">
        <v>7.1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97.2</v>
      </c>
      <c r="E121">
        <v>66</v>
      </c>
      <c r="F121">
        <v>6.3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90.92</v>
      </c>
      <c r="E122">
        <v>8.9</v>
      </c>
      <c r="F122">
        <v>36.299999999999997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90.4</v>
      </c>
      <c r="E123">
        <v>8.8000000000000007</v>
      </c>
      <c r="F123">
        <v>37.5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91.7</v>
      </c>
      <c r="E124">
        <v>11.2</v>
      </c>
      <c r="F124">
        <v>32.4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93.7</v>
      </c>
      <c r="E125">
        <v>11.6</v>
      </c>
      <c r="F125">
        <v>34.299999999999997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95.2</v>
      </c>
      <c r="E126">
        <v>20.100000000000001</v>
      </c>
      <c r="F126">
        <v>33.299999999999997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43.2</v>
      </c>
      <c r="E127">
        <v>1.9</v>
      </c>
      <c r="F127">
        <v>51.3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38</v>
      </c>
      <c r="E128">
        <v>2</v>
      </c>
      <c r="F128">
        <v>50.1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41.2</v>
      </c>
      <c r="E129">
        <v>2.9</v>
      </c>
      <c r="F129">
        <v>52.6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42.1</v>
      </c>
      <c r="E130">
        <v>4.3</v>
      </c>
      <c r="F130">
        <v>47.1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42.3</v>
      </c>
      <c r="E131">
        <v>7.4</v>
      </c>
      <c r="F131">
        <v>48.6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51.83</v>
      </c>
      <c r="E132">
        <v>0.4</v>
      </c>
      <c r="F132">
        <v>32.799999999999997</v>
      </c>
      <c r="G132">
        <v>0</v>
      </c>
    </row>
    <row r="133" spans="1:7" x14ac:dyDescent="0.75">
      <c r="A133" s="1">
        <v>21</v>
      </c>
      <c r="B133">
        <v>50</v>
      </c>
      <c r="C133">
        <v>0.2</v>
      </c>
      <c r="D133">
        <v>45.1</v>
      </c>
      <c r="E133">
        <v>0.3</v>
      </c>
      <c r="F133">
        <v>31.2</v>
      </c>
      <c r="G133">
        <v>0</v>
      </c>
    </row>
    <row r="134" spans="1:7" x14ac:dyDescent="0.75">
      <c r="A134" s="1">
        <v>22</v>
      </c>
      <c r="B134">
        <v>50</v>
      </c>
      <c r="C134">
        <v>0.45</v>
      </c>
      <c r="D134">
        <v>47.9</v>
      </c>
      <c r="E134">
        <v>1.1000000000000001</v>
      </c>
      <c r="F134">
        <v>32.9</v>
      </c>
      <c r="G134">
        <v>0</v>
      </c>
    </row>
    <row r="135" spans="1:7" x14ac:dyDescent="0.75">
      <c r="A135" s="1">
        <v>23</v>
      </c>
      <c r="B135">
        <v>50</v>
      </c>
      <c r="C135">
        <v>0.65</v>
      </c>
      <c r="D135">
        <v>45</v>
      </c>
      <c r="E135">
        <v>1.8</v>
      </c>
      <c r="F135">
        <v>31.4</v>
      </c>
      <c r="G135">
        <v>0</v>
      </c>
    </row>
    <row r="136" spans="1:7" x14ac:dyDescent="0.75">
      <c r="A136" s="1">
        <v>24</v>
      </c>
      <c r="B136">
        <v>50</v>
      </c>
      <c r="C136">
        <v>0.85</v>
      </c>
      <c r="D136">
        <v>51.8</v>
      </c>
      <c r="E136">
        <v>4.8</v>
      </c>
      <c r="F136">
        <v>28.2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54.9</v>
      </c>
      <c r="E137">
        <v>0.2</v>
      </c>
      <c r="F137">
        <v>42.1</v>
      </c>
      <c r="G137">
        <v>0.7</v>
      </c>
    </row>
    <row r="138" spans="1:7" x14ac:dyDescent="0.75">
      <c r="A138" s="1">
        <v>26</v>
      </c>
      <c r="B138">
        <v>100</v>
      </c>
      <c r="C138">
        <v>0.2</v>
      </c>
      <c r="D138">
        <v>52.1</v>
      </c>
      <c r="E138">
        <v>0.1</v>
      </c>
      <c r="F138">
        <v>40.5</v>
      </c>
      <c r="G138">
        <v>0.4</v>
      </c>
    </row>
    <row r="139" spans="1:7" x14ac:dyDescent="0.75">
      <c r="A139" s="1">
        <v>27</v>
      </c>
      <c r="B139">
        <v>100</v>
      </c>
      <c r="C139">
        <v>0.45</v>
      </c>
      <c r="D139">
        <v>53.6</v>
      </c>
      <c r="E139">
        <v>0.4</v>
      </c>
      <c r="F139">
        <v>43.2</v>
      </c>
      <c r="G139">
        <v>0.4</v>
      </c>
    </row>
    <row r="140" spans="1:7" x14ac:dyDescent="0.75">
      <c r="A140" s="1">
        <v>28</v>
      </c>
      <c r="B140">
        <v>100</v>
      </c>
      <c r="C140">
        <v>0.65</v>
      </c>
      <c r="D140">
        <v>52.3</v>
      </c>
      <c r="E140">
        <v>0.5</v>
      </c>
      <c r="F140">
        <v>43.4</v>
      </c>
      <c r="G140">
        <v>0.6</v>
      </c>
    </row>
    <row r="141" spans="1:7" x14ac:dyDescent="0.75">
      <c r="A141" s="1">
        <v>29</v>
      </c>
      <c r="B141">
        <v>100</v>
      </c>
      <c r="C141">
        <v>0.85</v>
      </c>
      <c r="D141">
        <v>57.88</v>
      </c>
      <c r="E141">
        <v>2.4</v>
      </c>
      <c r="F141">
        <v>35.700000000000003</v>
      </c>
      <c r="G141">
        <v>0.3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98.4</v>
      </c>
      <c r="E148">
        <v>0.1</v>
      </c>
      <c r="F148">
        <v>99.3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98.5</v>
      </c>
      <c r="E149">
        <v>0.1</v>
      </c>
      <c r="F149">
        <v>98.9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99</v>
      </c>
      <c r="E150">
        <v>0.2</v>
      </c>
      <c r="F150">
        <v>99.4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98.9</v>
      </c>
      <c r="E151">
        <v>0.2</v>
      </c>
      <c r="F151">
        <v>99.3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99.3</v>
      </c>
      <c r="E152">
        <v>0.3</v>
      </c>
      <c r="F152">
        <v>99.8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51.5</v>
      </c>
      <c r="E153">
        <v>0</v>
      </c>
      <c r="F153">
        <v>18.2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50</v>
      </c>
      <c r="E154">
        <v>0</v>
      </c>
      <c r="F154">
        <v>1.8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47.4</v>
      </c>
      <c r="E155">
        <v>0</v>
      </c>
      <c r="F155">
        <v>0.7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44</v>
      </c>
      <c r="E156">
        <v>0</v>
      </c>
      <c r="F156">
        <v>1.2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43.8</v>
      </c>
      <c r="E157">
        <v>0</v>
      </c>
      <c r="F157">
        <v>0.2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74.900000000000006</v>
      </c>
      <c r="E158">
        <v>0</v>
      </c>
      <c r="F158">
        <v>22.8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74.400000000000006</v>
      </c>
      <c r="E159">
        <v>0</v>
      </c>
      <c r="F159">
        <v>13.7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75.099999999999994</v>
      </c>
      <c r="E160">
        <v>0</v>
      </c>
      <c r="F160">
        <v>12.8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73.400000000000006</v>
      </c>
      <c r="E161">
        <v>0</v>
      </c>
      <c r="F161">
        <v>11.5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72.599999999999994</v>
      </c>
      <c r="E162">
        <v>0</v>
      </c>
      <c r="F162">
        <v>10.7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55.2</v>
      </c>
      <c r="E163">
        <v>0</v>
      </c>
      <c r="F163">
        <v>45.9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47.1</v>
      </c>
      <c r="E164">
        <v>0</v>
      </c>
      <c r="F164">
        <v>40.200000000000003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45.6</v>
      </c>
      <c r="E165">
        <v>0</v>
      </c>
      <c r="F165">
        <v>45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38.1</v>
      </c>
      <c r="E166">
        <v>0</v>
      </c>
      <c r="F166">
        <v>44.6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35.299999999999997</v>
      </c>
      <c r="E167">
        <v>0</v>
      </c>
      <c r="F167">
        <v>40.799999999999997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54.6</v>
      </c>
      <c r="E168">
        <v>0</v>
      </c>
      <c r="F168">
        <v>21.5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49.6</v>
      </c>
      <c r="E169">
        <v>0</v>
      </c>
      <c r="F169">
        <v>17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51.4</v>
      </c>
      <c r="E170">
        <v>0</v>
      </c>
      <c r="F170">
        <v>15.3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46.4</v>
      </c>
      <c r="E171">
        <v>0</v>
      </c>
      <c r="F171">
        <v>11.8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47.1</v>
      </c>
      <c r="E172">
        <v>0</v>
      </c>
      <c r="F172">
        <v>9.3000000000000007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56.3</v>
      </c>
      <c r="E173">
        <v>0</v>
      </c>
      <c r="F173">
        <v>18.899999999999999</v>
      </c>
      <c r="G173">
        <v>0</v>
      </c>
    </row>
    <row r="174" spans="1:7" x14ac:dyDescent="0.75">
      <c r="A174" s="1">
        <v>26</v>
      </c>
      <c r="B174">
        <v>100</v>
      </c>
      <c r="C174">
        <v>0.2</v>
      </c>
      <c r="D174">
        <v>52.9</v>
      </c>
      <c r="E174">
        <v>0</v>
      </c>
      <c r="F174">
        <v>15.4</v>
      </c>
      <c r="G174">
        <v>0.1</v>
      </c>
    </row>
    <row r="175" spans="1:7" x14ac:dyDescent="0.75">
      <c r="A175" s="1">
        <v>27</v>
      </c>
      <c r="B175">
        <v>100</v>
      </c>
      <c r="C175">
        <v>0.45</v>
      </c>
      <c r="D175">
        <v>53.6</v>
      </c>
      <c r="E175">
        <v>0</v>
      </c>
      <c r="F175">
        <v>15.7</v>
      </c>
      <c r="G175">
        <v>0</v>
      </c>
    </row>
    <row r="176" spans="1:7" x14ac:dyDescent="0.75">
      <c r="A176" s="1">
        <v>28</v>
      </c>
      <c r="B176">
        <v>100</v>
      </c>
      <c r="C176">
        <v>0.65</v>
      </c>
      <c r="D176">
        <v>49</v>
      </c>
      <c r="E176">
        <v>0</v>
      </c>
      <c r="F176">
        <v>15.1</v>
      </c>
      <c r="G176">
        <v>0.2</v>
      </c>
    </row>
    <row r="177" spans="1:7" x14ac:dyDescent="0.75">
      <c r="A177" s="1">
        <v>29</v>
      </c>
      <c r="B177">
        <v>100</v>
      </c>
      <c r="C177">
        <v>0.85</v>
      </c>
      <c r="D177">
        <v>50.7</v>
      </c>
      <c r="E177">
        <v>0</v>
      </c>
      <c r="F177">
        <v>12.5</v>
      </c>
      <c r="G177">
        <v>0.2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98.5</v>
      </c>
    </row>
    <row r="185" spans="1:7" x14ac:dyDescent="0.75">
      <c r="A185" s="1">
        <v>1</v>
      </c>
      <c r="B185">
        <v>0</v>
      </c>
      <c r="C185">
        <v>0.2</v>
      </c>
      <c r="D185">
        <v>0</v>
      </c>
      <c r="E185">
        <v>0</v>
      </c>
      <c r="F185">
        <v>0</v>
      </c>
      <c r="G185">
        <v>99</v>
      </c>
    </row>
    <row r="186" spans="1:7" x14ac:dyDescent="0.75">
      <c r="A186" s="1">
        <v>2</v>
      </c>
      <c r="B186">
        <v>0</v>
      </c>
      <c r="C186">
        <v>0.45</v>
      </c>
      <c r="D186">
        <v>0</v>
      </c>
      <c r="E186">
        <v>0</v>
      </c>
      <c r="F186">
        <v>0.2</v>
      </c>
      <c r="G186">
        <v>98.4</v>
      </c>
    </row>
    <row r="187" spans="1:7" x14ac:dyDescent="0.75">
      <c r="A187" s="1">
        <v>3</v>
      </c>
      <c r="B187">
        <v>0</v>
      </c>
      <c r="C187">
        <v>0.65</v>
      </c>
      <c r="D187">
        <v>0</v>
      </c>
      <c r="E187">
        <v>0</v>
      </c>
      <c r="F187">
        <v>0.2</v>
      </c>
      <c r="G187">
        <v>98.9</v>
      </c>
    </row>
    <row r="188" spans="1:7" x14ac:dyDescent="0.75">
      <c r="A188" s="1">
        <v>4</v>
      </c>
      <c r="B188">
        <v>0</v>
      </c>
      <c r="C188">
        <v>0.85</v>
      </c>
      <c r="D188">
        <v>0</v>
      </c>
      <c r="E188">
        <v>0</v>
      </c>
      <c r="F188">
        <v>0.2</v>
      </c>
      <c r="G188">
        <v>99.4</v>
      </c>
    </row>
    <row r="189" spans="1:7" x14ac:dyDescent="0.75">
      <c r="A189" s="1">
        <v>5</v>
      </c>
      <c r="B189">
        <v>5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75">
      <c r="A190" s="1">
        <v>6</v>
      </c>
      <c r="B190">
        <v>5</v>
      </c>
      <c r="C190">
        <v>0.2</v>
      </c>
      <c r="D190">
        <v>0</v>
      </c>
      <c r="E190">
        <v>0</v>
      </c>
      <c r="F190">
        <v>0.2</v>
      </c>
      <c r="G190">
        <v>0.2</v>
      </c>
    </row>
    <row r="191" spans="1:7" x14ac:dyDescent="0.75">
      <c r="A191" s="1">
        <v>7</v>
      </c>
      <c r="B191">
        <v>5</v>
      </c>
      <c r="C191">
        <v>0.45</v>
      </c>
      <c r="D191">
        <v>0</v>
      </c>
      <c r="E191">
        <v>0</v>
      </c>
      <c r="F191">
        <v>0.3</v>
      </c>
      <c r="G191">
        <v>0.2</v>
      </c>
    </row>
    <row r="192" spans="1:7" x14ac:dyDescent="0.75">
      <c r="A192" s="1">
        <v>8</v>
      </c>
      <c r="B192">
        <v>5</v>
      </c>
      <c r="C192">
        <v>0.65</v>
      </c>
      <c r="D192">
        <v>0</v>
      </c>
      <c r="E192">
        <v>0</v>
      </c>
      <c r="F192">
        <v>0</v>
      </c>
      <c r="G192">
        <v>0</v>
      </c>
    </row>
    <row r="193" spans="1:7" x14ac:dyDescent="0.75">
      <c r="A193" s="1">
        <v>9</v>
      </c>
      <c r="B193">
        <v>5</v>
      </c>
      <c r="C193">
        <v>0.85</v>
      </c>
      <c r="D193">
        <v>0</v>
      </c>
      <c r="E193">
        <v>0</v>
      </c>
      <c r="F193">
        <v>0</v>
      </c>
      <c r="G193">
        <v>0.1</v>
      </c>
    </row>
    <row r="194" spans="1:7" x14ac:dyDescent="0.75">
      <c r="A194" s="1">
        <v>10</v>
      </c>
      <c r="B194">
        <v>10</v>
      </c>
      <c r="C194">
        <v>0</v>
      </c>
      <c r="D194">
        <v>0</v>
      </c>
      <c r="E194">
        <v>0</v>
      </c>
      <c r="F194">
        <v>0.1</v>
      </c>
      <c r="G194">
        <v>0</v>
      </c>
    </row>
    <row r="195" spans="1:7" x14ac:dyDescent="0.75">
      <c r="A195" s="1">
        <v>11</v>
      </c>
      <c r="B195">
        <v>10</v>
      </c>
      <c r="C195">
        <v>0.2</v>
      </c>
      <c r="D195">
        <v>0.1</v>
      </c>
      <c r="E195">
        <v>0</v>
      </c>
      <c r="F195">
        <v>0</v>
      </c>
      <c r="G195">
        <v>0.1</v>
      </c>
    </row>
    <row r="196" spans="1:7" x14ac:dyDescent="0.75">
      <c r="A196" s="1">
        <v>12</v>
      </c>
      <c r="B196">
        <v>10</v>
      </c>
      <c r="C196">
        <v>0.45</v>
      </c>
      <c r="D196">
        <v>0</v>
      </c>
      <c r="E196">
        <v>0.1</v>
      </c>
      <c r="F196">
        <v>0.2</v>
      </c>
      <c r="G196">
        <v>0.1</v>
      </c>
    </row>
    <row r="197" spans="1:7" x14ac:dyDescent="0.75">
      <c r="A197" s="1">
        <v>13</v>
      </c>
      <c r="B197">
        <v>10</v>
      </c>
      <c r="C197">
        <v>0.65</v>
      </c>
      <c r="D197">
        <v>0</v>
      </c>
      <c r="E197">
        <v>0.1</v>
      </c>
      <c r="F197">
        <v>0.1</v>
      </c>
      <c r="G197">
        <v>0.3</v>
      </c>
    </row>
    <row r="198" spans="1:7" x14ac:dyDescent="0.75">
      <c r="A198" s="1">
        <v>14</v>
      </c>
      <c r="B198">
        <v>10</v>
      </c>
      <c r="C198">
        <v>0.85</v>
      </c>
      <c r="D198">
        <v>0.2</v>
      </c>
      <c r="E198">
        <v>0</v>
      </c>
      <c r="F198">
        <v>0.3</v>
      </c>
      <c r="G198">
        <v>0.1</v>
      </c>
    </row>
    <row r="199" spans="1:7" x14ac:dyDescent="0.75">
      <c r="A199" s="1">
        <v>15</v>
      </c>
      <c r="B199">
        <v>20</v>
      </c>
      <c r="C199">
        <v>0</v>
      </c>
      <c r="D199">
        <v>0</v>
      </c>
      <c r="E199">
        <v>0.1</v>
      </c>
      <c r="F199">
        <v>0.1</v>
      </c>
      <c r="G199">
        <v>0</v>
      </c>
    </row>
    <row r="200" spans="1:7" x14ac:dyDescent="0.75">
      <c r="A200" s="1">
        <v>16</v>
      </c>
      <c r="B200">
        <v>20</v>
      </c>
      <c r="C200">
        <v>0.2</v>
      </c>
      <c r="D200">
        <v>0</v>
      </c>
      <c r="E200">
        <v>0</v>
      </c>
      <c r="F200">
        <v>0.2</v>
      </c>
      <c r="G200">
        <v>0</v>
      </c>
    </row>
    <row r="201" spans="1:7" x14ac:dyDescent="0.75">
      <c r="A201" s="1">
        <v>17</v>
      </c>
      <c r="B201">
        <v>20</v>
      </c>
      <c r="C201">
        <v>0.45</v>
      </c>
      <c r="D201">
        <v>0</v>
      </c>
      <c r="E201">
        <v>0.2</v>
      </c>
      <c r="F201">
        <v>0.1</v>
      </c>
      <c r="G201">
        <v>0.1</v>
      </c>
    </row>
    <row r="202" spans="1:7" x14ac:dyDescent="0.75">
      <c r="A202" s="1">
        <v>18</v>
      </c>
      <c r="B202">
        <v>20</v>
      </c>
      <c r="C202">
        <v>0.65</v>
      </c>
      <c r="D202">
        <v>0</v>
      </c>
      <c r="E202">
        <v>0</v>
      </c>
      <c r="F202">
        <v>0.1</v>
      </c>
      <c r="G202">
        <v>0</v>
      </c>
    </row>
    <row r="203" spans="1:7" x14ac:dyDescent="0.75">
      <c r="A203" s="1">
        <v>19</v>
      </c>
      <c r="B203">
        <v>20</v>
      </c>
      <c r="C203">
        <v>0.85</v>
      </c>
      <c r="D203">
        <v>0.3</v>
      </c>
      <c r="E203">
        <v>0</v>
      </c>
      <c r="F203">
        <v>0</v>
      </c>
      <c r="G203">
        <v>0</v>
      </c>
    </row>
    <row r="204" spans="1:7" x14ac:dyDescent="0.75">
      <c r="A204" s="1">
        <v>20</v>
      </c>
      <c r="B204">
        <v>50</v>
      </c>
      <c r="C204">
        <v>0</v>
      </c>
      <c r="D204">
        <v>0</v>
      </c>
      <c r="E204">
        <v>0.1</v>
      </c>
      <c r="F204">
        <v>0</v>
      </c>
      <c r="G204">
        <v>100</v>
      </c>
    </row>
    <row r="205" spans="1:7" x14ac:dyDescent="0.75">
      <c r="A205" s="1">
        <v>21</v>
      </c>
      <c r="B205">
        <v>50</v>
      </c>
      <c r="C205">
        <v>0.2</v>
      </c>
      <c r="D205">
        <v>0.1</v>
      </c>
      <c r="E205">
        <v>0</v>
      </c>
      <c r="F205">
        <v>0</v>
      </c>
      <c r="G205">
        <v>100</v>
      </c>
    </row>
    <row r="206" spans="1:7" x14ac:dyDescent="0.75">
      <c r="A206" s="1">
        <v>22</v>
      </c>
      <c r="B206">
        <v>50</v>
      </c>
      <c r="C206">
        <v>0.45</v>
      </c>
      <c r="D206">
        <v>0</v>
      </c>
      <c r="E206">
        <v>0.3</v>
      </c>
      <c r="F206">
        <v>0.1</v>
      </c>
      <c r="G206">
        <v>100</v>
      </c>
    </row>
    <row r="207" spans="1:7" x14ac:dyDescent="0.75">
      <c r="A207" s="1">
        <v>23</v>
      </c>
      <c r="B207">
        <v>50</v>
      </c>
      <c r="C207">
        <v>0.65</v>
      </c>
      <c r="D207">
        <v>0.1</v>
      </c>
      <c r="E207">
        <v>0.1</v>
      </c>
      <c r="F207">
        <v>0</v>
      </c>
      <c r="G207">
        <v>100</v>
      </c>
    </row>
    <row r="208" spans="1:7" x14ac:dyDescent="0.75">
      <c r="A208" s="1">
        <v>24</v>
      </c>
      <c r="B208">
        <v>50</v>
      </c>
      <c r="C208">
        <v>0.85</v>
      </c>
      <c r="D208">
        <v>0.1</v>
      </c>
      <c r="E208">
        <v>0.1</v>
      </c>
      <c r="F208">
        <v>0.1</v>
      </c>
      <c r="G208">
        <v>100</v>
      </c>
    </row>
    <row r="209" spans="1:7" x14ac:dyDescent="0.75">
      <c r="A209" s="1">
        <v>25</v>
      </c>
      <c r="B209">
        <v>100</v>
      </c>
      <c r="C209">
        <v>0</v>
      </c>
      <c r="D209">
        <v>0.1</v>
      </c>
      <c r="E209">
        <v>0</v>
      </c>
      <c r="F209">
        <v>0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0.1</v>
      </c>
      <c r="E210">
        <v>0</v>
      </c>
      <c r="F210">
        <v>0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0</v>
      </c>
      <c r="E211">
        <v>0.2</v>
      </c>
      <c r="F211">
        <v>0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0.2</v>
      </c>
      <c r="E212">
        <v>0</v>
      </c>
      <c r="F212">
        <v>0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4.5</v>
      </c>
      <c r="E220">
        <v>44.4</v>
      </c>
      <c r="F220">
        <v>19.399999999999999</v>
      </c>
      <c r="G220">
        <v>10.199999999999999</v>
      </c>
    </row>
    <row r="221" spans="1:7" x14ac:dyDescent="0.75">
      <c r="A221" s="1">
        <v>1</v>
      </c>
      <c r="B221">
        <v>0</v>
      </c>
      <c r="C221">
        <v>0.2</v>
      </c>
      <c r="D221">
        <v>5.4</v>
      </c>
      <c r="E221">
        <v>43</v>
      </c>
      <c r="F221">
        <v>19.8</v>
      </c>
      <c r="G221">
        <v>12.8</v>
      </c>
    </row>
    <row r="222" spans="1:7" x14ac:dyDescent="0.75">
      <c r="A222" s="1">
        <v>2</v>
      </c>
      <c r="B222">
        <v>0</v>
      </c>
      <c r="C222">
        <v>0.45</v>
      </c>
      <c r="D222">
        <v>4.5999999999999996</v>
      </c>
      <c r="E222">
        <v>35.200000000000003</v>
      </c>
      <c r="F222">
        <v>20.7</v>
      </c>
      <c r="G222">
        <v>14.3</v>
      </c>
    </row>
    <row r="223" spans="1:7" x14ac:dyDescent="0.75">
      <c r="A223" s="1">
        <v>3</v>
      </c>
      <c r="B223">
        <v>0</v>
      </c>
      <c r="C223">
        <v>0.65</v>
      </c>
      <c r="D223">
        <v>8.6999999999999993</v>
      </c>
      <c r="E223">
        <v>32</v>
      </c>
      <c r="F223">
        <v>2</v>
      </c>
      <c r="G223">
        <v>14.7</v>
      </c>
    </row>
    <row r="224" spans="1:7" x14ac:dyDescent="0.75">
      <c r="A224" s="1">
        <v>4</v>
      </c>
      <c r="B224">
        <v>0</v>
      </c>
      <c r="C224">
        <v>0.85</v>
      </c>
      <c r="D224">
        <v>4.8099999999999996</v>
      </c>
      <c r="E224">
        <v>24.6</v>
      </c>
      <c r="F224">
        <v>1.3</v>
      </c>
      <c r="G224">
        <v>13.3</v>
      </c>
    </row>
    <row r="225" spans="1:7" x14ac:dyDescent="0.75">
      <c r="A225" s="1">
        <v>5</v>
      </c>
      <c r="B225">
        <v>5</v>
      </c>
      <c r="C225">
        <v>0</v>
      </c>
      <c r="D225">
        <v>3.7</v>
      </c>
      <c r="E225">
        <v>0</v>
      </c>
      <c r="F225">
        <v>0.2</v>
      </c>
      <c r="G225">
        <v>0</v>
      </c>
    </row>
    <row r="226" spans="1:7" x14ac:dyDescent="0.75">
      <c r="A226" s="1">
        <v>6</v>
      </c>
      <c r="B226">
        <v>5</v>
      </c>
      <c r="C226">
        <v>0.2</v>
      </c>
      <c r="D226">
        <v>2.2999999999999998</v>
      </c>
      <c r="E226">
        <v>0</v>
      </c>
      <c r="F226">
        <v>0</v>
      </c>
      <c r="G226">
        <v>0</v>
      </c>
    </row>
    <row r="227" spans="1:7" x14ac:dyDescent="0.75">
      <c r="A227" s="1">
        <v>7</v>
      </c>
      <c r="B227">
        <v>5</v>
      </c>
      <c r="C227">
        <v>0.45</v>
      </c>
      <c r="D227">
        <v>2.5499999999999998</v>
      </c>
      <c r="E227">
        <v>0</v>
      </c>
      <c r="F227">
        <v>0.1</v>
      </c>
      <c r="G227">
        <v>0</v>
      </c>
    </row>
    <row r="228" spans="1:7" x14ac:dyDescent="0.75">
      <c r="A228" s="1">
        <v>8</v>
      </c>
      <c r="B228">
        <v>5</v>
      </c>
      <c r="C228">
        <v>0.65</v>
      </c>
      <c r="D228">
        <v>1.7</v>
      </c>
      <c r="E228">
        <v>0</v>
      </c>
      <c r="F228">
        <v>0.1</v>
      </c>
      <c r="G228">
        <v>0</v>
      </c>
    </row>
    <row r="229" spans="1:7" x14ac:dyDescent="0.75">
      <c r="A229" s="1">
        <v>9</v>
      </c>
      <c r="B229">
        <v>5</v>
      </c>
      <c r="C229">
        <v>0.85</v>
      </c>
      <c r="D229">
        <v>2.5</v>
      </c>
      <c r="E229">
        <v>0</v>
      </c>
      <c r="F229">
        <v>0.1</v>
      </c>
      <c r="G229">
        <v>0</v>
      </c>
    </row>
    <row r="230" spans="1:7" x14ac:dyDescent="0.75">
      <c r="A230" s="1">
        <v>10</v>
      </c>
      <c r="B230">
        <v>10</v>
      </c>
      <c r="C230">
        <v>0</v>
      </c>
      <c r="D230">
        <v>48.5</v>
      </c>
      <c r="E230">
        <v>0</v>
      </c>
      <c r="F230">
        <v>0</v>
      </c>
      <c r="G230">
        <v>0</v>
      </c>
    </row>
    <row r="231" spans="1:7" x14ac:dyDescent="0.75">
      <c r="A231" s="1">
        <v>11</v>
      </c>
      <c r="B231">
        <v>10</v>
      </c>
      <c r="C231">
        <v>0.2</v>
      </c>
      <c r="D231">
        <v>49</v>
      </c>
      <c r="E231">
        <v>0</v>
      </c>
      <c r="F231">
        <v>0</v>
      </c>
      <c r="G231">
        <v>0</v>
      </c>
    </row>
    <row r="232" spans="1:7" x14ac:dyDescent="0.75">
      <c r="A232" s="1">
        <v>12</v>
      </c>
      <c r="B232">
        <v>10</v>
      </c>
      <c r="C232">
        <v>0.45</v>
      </c>
      <c r="D232">
        <v>50.2</v>
      </c>
      <c r="E232">
        <v>0</v>
      </c>
      <c r="F232">
        <v>0.1</v>
      </c>
      <c r="G232">
        <v>0</v>
      </c>
    </row>
    <row r="233" spans="1:7" x14ac:dyDescent="0.75">
      <c r="A233" s="1">
        <v>13</v>
      </c>
      <c r="B233">
        <v>10</v>
      </c>
      <c r="C233">
        <v>0.65</v>
      </c>
      <c r="D233">
        <v>50.1</v>
      </c>
      <c r="E233">
        <v>0</v>
      </c>
      <c r="F233">
        <v>0</v>
      </c>
      <c r="G233">
        <v>0</v>
      </c>
    </row>
    <row r="234" spans="1:7" x14ac:dyDescent="0.75">
      <c r="A234" s="1">
        <v>14</v>
      </c>
      <c r="B234">
        <v>10</v>
      </c>
      <c r="C234">
        <v>0.85</v>
      </c>
      <c r="D234">
        <v>50.1</v>
      </c>
      <c r="E234">
        <v>0.1</v>
      </c>
      <c r="F234">
        <v>0</v>
      </c>
      <c r="G234">
        <v>0</v>
      </c>
    </row>
    <row r="235" spans="1:7" x14ac:dyDescent="0.75">
      <c r="A235" s="1">
        <v>15</v>
      </c>
      <c r="B235">
        <v>20</v>
      </c>
      <c r="C235">
        <v>0</v>
      </c>
      <c r="D235">
        <v>72.3</v>
      </c>
      <c r="E235">
        <v>0.1</v>
      </c>
      <c r="F235">
        <v>0.1</v>
      </c>
      <c r="G235">
        <v>0</v>
      </c>
    </row>
    <row r="236" spans="1:7" x14ac:dyDescent="0.75">
      <c r="A236" s="1">
        <v>16</v>
      </c>
      <c r="B236">
        <v>20</v>
      </c>
      <c r="C236">
        <v>0.2</v>
      </c>
      <c r="D236">
        <v>72.400000000000006</v>
      </c>
      <c r="E236">
        <v>0.3</v>
      </c>
      <c r="F236">
        <v>0</v>
      </c>
      <c r="G236">
        <v>0</v>
      </c>
    </row>
    <row r="237" spans="1:7" x14ac:dyDescent="0.75">
      <c r="A237" s="1">
        <v>17</v>
      </c>
      <c r="B237">
        <v>20</v>
      </c>
      <c r="C237">
        <v>0.45</v>
      </c>
      <c r="D237">
        <v>72.5</v>
      </c>
      <c r="E237">
        <v>0</v>
      </c>
      <c r="F237">
        <v>0</v>
      </c>
      <c r="G237">
        <v>0</v>
      </c>
    </row>
    <row r="238" spans="1:7" x14ac:dyDescent="0.75">
      <c r="A238" s="1">
        <v>18</v>
      </c>
      <c r="B238">
        <v>20</v>
      </c>
      <c r="C238">
        <v>0.65</v>
      </c>
      <c r="D238">
        <v>75.2</v>
      </c>
      <c r="E238">
        <v>0.1</v>
      </c>
      <c r="F238">
        <v>0</v>
      </c>
      <c r="G238">
        <v>100</v>
      </c>
    </row>
    <row r="239" spans="1:7" x14ac:dyDescent="0.75">
      <c r="A239" s="1">
        <v>19</v>
      </c>
      <c r="B239">
        <v>20</v>
      </c>
      <c r="C239">
        <v>0.85</v>
      </c>
      <c r="D239">
        <v>74.599999999999994</v>
      </c>
      <c r="E239">
        <v>0</v>
      </c>
      <c r="F239">
        <v>0.1</v>
      </c>
      <c r="G239">
        <v>100</v>
      </c>
    </row>
    <row r="240" spans="1:7" x14ac:dyDescent="0.75">
      <c r="A240" s="1">
        <v>20</v>
      </c>
      <c r="B240">
        <v>50</v>
      </c>
      <c r="C240">
        <v>0</v>
      </c>
      <c r="D240">
        <v>90.7</v>
      </c>
      <c r="E240">
        <v>0</v>
      </c>
      <c r="F240">
        <v>100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90.8</v>
      </c>
      <c r="E241">
        <v>0</v>
      </c>
      <c r="F241">
        <v>100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91.3</v>
      </c>
      <c r="E242">
        <v>0.1</v>
      </c>
      <c r="F242">
        <v>100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90.8</v>
      </c>
      <c r="E243">
        <v>0.3</v>
      </c>
      <c r="F243">
        <v>100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91.2</v>
      </c>
      <c r="E244">
        <v>0.3</v>
      </c>
      <c r="F244">
        <v>100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FA30E-47A6-4FAE-9545-619D4AED56F7}">
  <dimension ref="A1:AL249"/>
  <sheetViews>
    <sheetView zoomScale="87" workbookViewId="0">
      <selection activeCell="H1" sqref="H1:AN1048576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1">
        <v>0</v>
      </c>
      <c r="B1" t="s">
        <v>0</v>
      </c>
    </row>
    <row r="2" spans="1:38" x14ac:dyDescent="0.75">
      <c r="AI2" s="9" t="s">
        <v>39</v>
      </c>
    </row>
    <row r="3" spans="1:3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9" t="s">
        <v>40</v>
      </c>
      <c r="AJ3" s="9" t="s">
        <v>41</v>
      </c>
      <c r="AK3" s="9" t="s">
        <v>42</v>
      </c>
      <c r="AL3" s="9" t="s">
        <v>43</v>
      </c>
    </row>
    <row r="4" spans="1:38" x14ac:dyDescent="0.75">
      <c r="A4" s="1">
        <v>0</v>
      </c>
      <c r="B4">
        <v>2</v>
      </c>
      <c r="C4">
        <v>0</v>
      </c>
      <c r="D4">
        <v>0</v>
      </c>
      <c r="E4">
        <v>86.67</v>
      </c>
      <c r="F4">
        <v>37.75</v>
      </c>
      <c r="G4">
        <v>0</v>
      </c>
      <c r="I4">
        <f>_xlfn.STDEV.P(D4:G4)</f>
        <v>35.590263064495609</v>
      </c>
      <c r="J4">
        <v>2</v>
      </c>
      <c r="K4">
        <f>_xlfn.STDEV.P(D4:G8)</f>
        <v>32.857069692076927</v>
      </c>
      <c r="L4">
        <f>_xlfn.STDEV.P(D4:G4,D9:G9,D14:G14,D19:G19,D24:G24,D29:G29)</f>
        <v>27.670689315993247</v>
      </c>
      <c r="M4">
        <v>0</v>
      </c>
      <c r="N4">
        <f>AVERAGE(D4:G4)</f>
        <v>31.105</v>
      </c>
      <c r="P4" s="6">
        <f>_xlfn.STDEV.P(D4:D8)</f>
        <v>0</v>
      </c>
      <c r="Q4">
        <f>_xlfn.STDEV.P(D4,D9,D14,D19,D24,D29)</f>
        <v>37.380840755065364</v>
      </c>
      <c r="R4" s="6">
        <f>_xlfn.STDEV.P(E4:E8)</f>
        <v>5.5040661333236161</v>
      </c>
      <c r="S4">
        <f>_xlfn.STDEV.P(E4,E9,E14,E19,E24,E29)</f>
        <v>10.877883781120113</v>
      </c>
      <c r="T4" s="6">
        <f>_xlfn.STDEV.P(F4:F8)</f>
        <v>1.5913214634384838</v>
      </c>
      <c r="U4">
        <f>_xlfn.STDEV.P(F4,F9,F14,F19,F24,F29)</f>
        <v>14.267495303038386</v>
      </c>
      <c r="V4" s="6">
        <f>_xlfn.STDEV.P(G4:G8)</f>
        <v>0</v>
      </c>
      <c r="W4">
        <f>_xlfn.STDEV.P(G4,G9,G14,G19,G24,G29)</f>
        <v>28.160931368751918</v>
      </c>
      <c r="AA4" t="s">
        <v>33</v>
      </c>
      <c r="AB4">
        <f>AVERAGE(P25,P61,P97,P169,P205)</f>
        <v>9.8829942857142861</v>
      </c>
      <c r="AC4">
        <f>AVERAGE(R25,R61,R97,R169,R205)</f>
        <v>-5.7645714285713724E-2</v>
      </c>
      <c r="AD4">
        <f>AVERAGE(T25,T61,T97,T169,T205)</f>
        <v>6.1077142857142857</v>
      </c>
      <c r="AE4">
        <f>AVERAGE(V25,V61,V97,V169,V205)</f>
        <v>14.98236</v>
      </c>
      <c r="AF4">
        <f>AVERAGE(AB4:AE4)</f>
        <v>7.7288557142857144</v>
      </c>
      <c r="AG4">
        <f>_xlfn.STDEV.P(AB4:AE4)</f>
        <v>5.4888828880831335</v>
      </c>
      <c r="AH4" t="s">
        <v>44</v>
      </c>
      <c r="AI4">
        <f>AVERAGE(K26,K62,K98,K134,K170,K206,K242)</f>
        <v>7.0362040816326559</v>
      </c>
      <c r="AJ4">
        <f>AVERAGE(K12,K48,K84,K120,K156,K192,K228)</f>
        <v>-1.3981608834164729</v>
      </c>
      <c r="AK4">
        <f>AVERAGE(K26,K62,K98,K170,K206)</f>
        <v>6.856423809523811</v>
      </c>
      <c r="AL4">
        <f>AVERAGE(K12,K48,K84,K156,K192)</f>
        <v>-1.8361781208259267</v>
      </c>
    </row>
    <row r="5" spans="1:38" x14ac:dyDescent="0.75">
      <c r="A5" s="1">
        <v>1</v>
      </c>
      <c r="B5">
        <v>2</v>
      </c>
      <c r="C5">
        <v>0.2</v>
      </c>
      <c r="D5">
        <v>0</v>
      </c>
      <c r="E5">
        <v>75</v>
      </c>
      <c r="F5">
        <v>36.69</v>
      </c>
      <c r="G5">
        <v>0</v>
      </c>
      <c r="I5">
        <f t="shared" ref="I5:I33" si="0">_xlfn.STDEV.P(D5:G5)</f>
        <v>31.034223346976159</v>
      </c>
      <c r="J5">
        <v>5</v>
      </c>
      <c r="K5">
        <f>_xlfn.STDEV.P(D9:G13)</f>
        <v>26.851007876800455</v>
      </c>
      <c r="L5">
        <f>_xlfn.STDEV.P(D5:G5,D10:G10,D15:G15,D20:G20,D25:G25,D30:G30)</f>
        <v>27.536411790673743</v>
      </c>
      <c r="M5">
        <v>0.2</v>
      </c>
      <c r="N5">
        <f t="shared" ref="N5:N33" si="1">AVERAGE(D5:G5)</f>
        <v>27.922499999999999</v>
      </c>
      <c r="P5" s="6">
        <f>_xlfn.STDEV.P(D9:D13)</f>
        <v>0</v>
      </c>
      <c r="Q5">
        <f t="shared" ref="Q5:Q8" si="2">_xlfn.STDEV.P(D5,D10,D15,D20,D25,D30)</f>
        <v>38.553558273595911</v>
      </c>
      <c r="R5" s="6">
        <f>_xlfn.STDEV.P(E9:E13)</f>
        <v>4.4513575457381567</v>
      </c>
      <c r="S5">
        <f t="shared" ref="S5:S8" si="3">_xlfn.STDEV.P(E5,E10,E15,E20,E25,E30)</f>
        <v>7.5284846121616278</v>
      </c>
      <c r="T5" s="6">
        <f>_xlfn.STDEV.P(F9:F13)</f>
        <v>1.6702454909383846</v>
      </c>
      <c r="U5">
        <f t="shared" ref="U5:U8" si="4">_xlfn.STDEV.P(F5,F10,F15,F20,F25,F30)</f>
        <v>14.827479837562839</v>
      </c>
      <c r="V5" s="6">
        <f>_xlfn.STDEV.P(G9:G13)</f>
        <v>1.1876026271442823</v>
      </c>
      <c r="W5">
        <f t="shared" ref="W5:W8" si="5">_xlfn.STDEV.P(G5,G10,G15,G20,G25,G30)</f>
        <v>28.836363039283125</v>
      </c>
      <c r="AA5" t="s">
        <v>34</v>
      </c>
      <c r="AB5">
        <f>AVERAGE(Q25,Q61,Q97,Q169,Q205)</f>
        <v>0.16786666666666686</v>
      </c>
      <c r="AC5">
        <f>AVERAGE(S25,S61,S97,S169,S205)</f>
        <v>-8.933333333333375E-2</v>
      </c>
      <c r="AD5">
        <f>AVERAGE(U25,U61,U97,U169,U205)</f>
        <v>-0.33636666666666792</v>
      </c>
      <c r="AE5">
        <f>AVERAGE(W25,W61,W97,W169,W205)</f>
        <v>-0.39267999999999975</v>
      </c>
      <c r="AH5" t="s">
        <v>29</v>
      </c>
      <c r="AI5">
        <f>_xlfn.STDEV.P(K26,K62,K98,K134,K170,K206,K242)</f>
        <v>3.3440515820121433</v>
      </c>
      <c r="AJ5">
        <f>_xlfn.STDEV.P(K12,K48,K84,K120,K156,K192,K228)</f>
        <v>2.013049855356762</v>
      </c>
      <c r="AK5">
        <f>_xlfn.STDEV.P(K26,K62,K98,K170,K206)</f>
        <v>2.0782916101709663</v>
      </c>
      <c r="AL5">
        <f>_xlfn.STDEV.P(K12,K48,K84,K156,K192)</f>
        <v>2.1678209763637928</v>
      </c>
    </row>
    <row r="6" spans="1:38" x14ac:dyDescent="0.75">
      <c r="A6" s="1">
        <v>2</v>
      </c>
      <c r="B6">
        <v>2</v>
      </c>
      <c r="C6">
        <v>0.45</v>
      </c>
      <c r="D6">
        <v>0</v>
      </c>
      <c r="E6">
        <v>80</v>
      </c>
      <c r="F6">
        <v>35.200000000000003</v>
      </c>
      <c r="G6">
        <v>0</v>
      </c>
      <c r="I6">
        <f t="shared" si="0"/>
        <v>32.86822173467862</v>
      </c>
      <c r="J6">
        <v>10</v>
      </c>
      <c r="K6">
        <f>_xlfn.STDEV.P(D14:G18)</f>
        <v>19.58278669520762</v>
      </c>
      <c r="L6">
        <f t="shared" ref="L6:L8" si="6">_xlfn.STDEV.P(D6:G6,D11:G11,D16:G16,D21:G21,D26:G26,D31:G31)</f>
        <v>27.117466538986537</v>
      </c>
      <c r="M6">
        <v>0.45</v>
      </c>
      <c r="N6">
        <f t="shared" si="1"/>
        <v>28.8</v>
      </c>
      <c r="P6" s="6">
        <f>_xlfn.STDEV.P(D14:D18)</f>
        <v>31.622776601683793</v>
      </c>
      <c r="Q6">
        <f t="shared" si="2"/>
        <v>37.124385516800146</v>
      </c>
      <c r="R6" s="6">
        <f>_xlfn.STDEV.P(E14:E18)</f>
        <v>0.50921900985725277</v>
      </c>
      <c r="S6">
        <f t="shared" si="3"/>
        <v>10.023292872105451</v>
      </c>
      <c r="T6" s="6">
        <f>_xlfn.STDEV.P(F14:F18)</f>
        <v>1.7279537030835044</v>
      </c>
      <c r="U6">
        <f t="shared" si="4"/>
        <v>14.371030369771288</v>
      </c>
      <c r="V6" s="6">
        <f>_xlfn.STDEV.P(G14:G18)</f>
        <v>1.6773789077009404</v>
      </c>
      <c r="W6">
        <f t="shared" si="5"/>
        <v>27.826331454617282</v>
      </c>
      <c r="AI6" s="9" t="s">
        <v>45</v>
      </c>
    </row>
    <row r="7" spans="1:38" x14ac:dyDescent="0.75">
      <c r="A7" s="1">
        <v>3</v>
      </c>
      <c r="B7">
        <v>2</v>
      </c>
      <c r="C7">
        <v>0.65</v>
      </c>
      <c r="D7">
        <v>0</v>
      </c>
      <c r="E7">
        <v>71.430000000000007</v>
      </c>
      <c r="F7">
        <v>39.25</v>
      </c>
      <c r="G7">
        <v>0</v>
      </c>
      <c r="I7">
        <f t="shared" si="0"/>
        <v>29.917769803245697</v>
      </c>
      <c r="J7">
        <v>20</v>
      </c>
      <c r="K7">
        <f>_xlfn.STDEV.P(D19:G23)</f>
        <v>7.8992983232688392</v>
      </c>
      <c r="L7">
        <f t="shared" si="6"/>
        <v>23.654494166454569</v>
      </c>
      <c r="M7">
        <v>0.65</v>
      </c>
      <c r="N7" s="15">
        <f t="shared" si="1"/>
        <v>27.67</v>
      </c>
      <c r="P7" s="6">
        <f>_xlfn.STDEV.P(D19:D23)</f>
        <v>1.0217122882690626</v>
      </c>
      <c r="Q7">
        <f t="shared" si="2"/>
        <v>32.940388583014624</v>
      </c>
      <c r="R7" s="6">
        <f>_xlfn.STDEV.P(E19:E23)</f>
        <v>1.8048822676285574</v>
      </c>
      <c r="S7">
        <f t="shared" si="3"/>
        <v>6.7727411158424378</v>
      </c>
      <c r="T7" s="6">
        <f>_xlfn.STDEV.P(F19:F23)</f>
        <v>1.6399682923764105</v>
      </c>
      <c r="U7">
        <f t="shared" si="4"/>
        <v>13.04797610955646</v>
      </c>
      <c r="V7" s="6">
        <f>_xlfn.STDEV.P(G19:G23)</f>
        <v>1.4905032707109347</v>
      </c>
      <c r="W7">
        <f t="shared" si="5"/>
        <v>27.594469051283138</v>
      </c>
      <c r="AA7" t="s">
        <v>46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9" t="s">
        <v>40</v>
      </c>
      <c r="AJ7" s="9" t="s">
        <v>41</v>
      </c>
      <c r="AK7" s="9" t="s">
        <v>42</v>
      </c>
      <c r="AL7" s="9" t="s">
        <v>43</v>
      </c>
    </row>
    <row r="8" spans="1:38" x14ac:dyDescent="0.75">
      <c r="A8" s="1">
        <v>4</v>
      </c>
      <c r="B8">
        <v>2</v>
      </c>
      <c r="C8">
        <v>0.85</v>
      </c>
      <c r="D8">
        <v>0</v>
      </c>
      <c r="E8">
        <v>83.33</v>
      </c>
      <c r="F8">
        <v>39.43</v>
      </c>
      <c r="G8">
        <v>0</v>
      </c>
      <c r="I8">
        <f t="shared" si="0"/>
        <v>34.391530207305401</v>
      </c>
      <c r="J8">
        <v>50</v>
      </c>
      <c r="K8">
        <f>_xlfn.STDEV.P(D25:G28)</f>
        <v>6.9092912986789043</v>
      </c>
      <c r="L8">
        <f t="shared" si="6"/>
        <v>24.295464851004333</v>
      </c>
      <c r="M8">
        <v>0.85</v>
      </c>
      <c r="N8">
        <f t="shared" si="1"/>
        <v>30.689999999999998</v>
      </c>
      <c r="P8" s="6">
        <f>_xlfn.STDEV.P(D24:D28)</f>
        <v>1.9520081967041052</v>
      </c>
      <c r="Q8">
        <f t="shared" si="2"/>
        <v>35.011123192811475</v>
      </c>
      <c r="R8" s="6">
        <f>_xlfn.STDEV.P(E24:E28)</f>
        <v>2.7876556458788073</v>
      </c>
      <c r="S8">
        <f t="shared" si="3"/>
        <v>9.6414072278549749</v>
      </c>
      <c r="T8" s="6">
        <f>_xlfn.STDEV.P(F24:F28)</f>
        <v>1.0818502669038812</v>
      </c>
      <c r="U8">
        <f t="shared" si="4"/>
        <v>12.243602411055321</v>
      </c>
      <c r="V8" s="6">
        <f>_xlfn.STDEV.P(G24:G28)</f>
        <v>1.1412274094149686</v>
      </c>
      <c r="W8">
        <f t="shared" si="5"/>
        <v>27.823071960754675</v>
      </c>
      <c r="AH8" t="s">
        <v>44</v>
      </c>
      <c r="AI8">
        <f>AVERAGE(L26,L62,L98,L134,L170,L206,L242)</f>
        <v>-9.1302213868003052E-2</v>
      </c>
      <c r="AJ8">
        <f>AVERAGE(L12,L48,L84,L120,L156,L192,L228)</f>
        <v>-0.1754977134215881</v>
      </c>
      <c r="AK8">
        <f>AVERAGE(L26,L62,L98,L170,L206)</f>
        <v>-0.1588833333333334</v>
      </c>
      <c r="AL8">
        <f>AVERAGE(L12,L48,L84,L156,L192)</f>
        <v>-0.27231923885313131</v>
      </c>
    </row>
    <row r="9" spans="1:38" x14ac:dyDescent="0.75">
      <c r="A9" s="1">
        <v>5</v>
      </c>
      <c r="B9">
        <v>5</v>
      </c>
      <c r="C9">
        <v>0</v>
      </c>
      <c r="D9">
        <v>0</v>
      </c>
      <c r="E9">
        <v>78.08</v>
      </c>
      <c r="F9">
        <v>51.64</v>
      </c>
      <c r="G9">
        <v>50.2</v>
      </c>
      <c r="I9">
        <f t="shared" si="0"/>
        <v>28.241876708179287</v>
      </c>
      <c r="J9">
        <v>100</v>
      </c>
      <c r="K9">
        <f>_xlfn.STDEV.P(D29:G33)</f>
        <v>5.1504565574325527</v>
      </c>
      <c r="L9">
        <f>AVERAGE((L8-L7), (L7-L6), (L6-L5), (L5-L4))</f>
        <v>-0.84380611624722857</v>
      </c>
      <c r="N9">
        <f t="shared" si="1"/>
        <v>44.980000000000004</v>
      </c>
      <c r="P9" s="6">
        <f>_xlfn.STDEV.P(D29:D33)</f>
        <v>1.8833225958395956</v>
      </c>
      <c r="R9" s="6">
        <f>_xlfn.STDEV.P(E29:E33)</f>
        <v>2.6985922255872579</v>
      </c>
      <c r="T9" s="6">
        <f>_xlfn.STDEV.P(F29:F33)</f>
        <v>3.178049716414137</v>
      </c>
      <c r="V9" s="6">
        <f>_xlfn.STDEV.P(G29:G33)</f>
        <v>0.9850888284819791</v>
      </c>
      <c r="AH9" t="s">
        <v>29</v>
      </c>
      <c r="AI9">
        <f>_xlfn.STDEV.P(L26,L62,L98,L134,L170,L206,L242)</f>
        <v>0.21504640321864152</v>
      </c>
      <c r="AJ9">
        <f>_xlfn.STDEV.P(L12,L48,L84,L120,L156,L192,L228)</f>
        <v>0.41019678807205556</v>
      </c>
      <c r="AK9">
        <f>_xlfn.STDEV.P(L26,L62,L98,L170,L206)</f>
        <v>0.2207780896309946</v>
      </c>
      <c r="AL9">
        <f>_xlfn.STDEV.P(L12,L48,L84,L156,L192)</f>
        <v>0.43800808367615524</v>
      </c>
    </row>
    <row r="10" spans="1:38" x14ac:dyDescent="0.75">
      <c r="A10" s="1">
        <v>6</v>
      </c>
      <c r="B10">
        <v>5</v>
      </c>
      <c r="C10">
        <v>0.2</v>
      </c>
      <c r="D10">
        <v>0</v>
      </c>
      <c r="E10">
        <v>73.680000000000007</v>
      </c>
      <c r="F10">
        <v>47.76</v>
      </c>
      <c r="G10">
        <v>50.5</v>
      </c>
      <c r="I10">
        <f t="shared" si="0"/>
        <v>26.782312726872561</v>
      </c>
      <c r="K10">
        <f>AVERAGE(K4:K9)</f>
        <v>16.541651740577549</v>
      </c>
      <c r="N10">
        <f t="shared" si="1"/>
        <v>42.984999999999999</v>
      </c>
      <c r="P10" s="6">
        <f>AVERAGE(P4:P9)</f>
        <v>6.0799699470827591</v>
      </c>
      <c r="Q10">
        <f>AVERAGE(Q4:Q8)</f>
        <v>36.202059264257507</v>
      </c>
      <c r="R10" s="6">
        <f>AVERAGE(R4:R9)</f>
        <v>2.9592954713356079</v>
      </c>
      <c r="S10">
        <f>AVERAGE(S4:S8)</f>
        <v>8.9687619218169221</v>
      </c>
      <c r="T10" s="6">
        <f>AVERAGE(T4:T9)</f>
        <v>1.8148981555258004</v>
      </c>
      <c r="U10">
        <f>AVERAGE(U4:U8)</f>
        <v>13.751516806196857</v>
      </c>
      <c r="V10" s="6">
        <f>AVERAGE(V4:V9)</f>
        <v>1.0803001739088509</v>
      </c>
      <c r="W10">
        <f>AVERAGE(W4:W8)</f>
        <v>28.048233374938029</v>
      </c>
    </row>
    <row r="11" spans="1:38" x14ac:dyDescent="0.75">
      <c r="A11" s="1">
        <v>7</v>
      </c>
      <c r="B11">
        <v>5</v>
      </c>
      <c r="C11">
        <v>0.45</v>
      </c>
      <c r="D11">
        <v>0</v>
      </c>
      <c r="E11">
        <v>78.12</v>
      </c>
      <c r="F11">
        <v>50.57</v>
      </c>
      <c r="G11">
        <v>52.1</v>
      </c>
      <c r="I11">
        <f t="shared" si="0"/>
        <v>28.298468487711489</v>
      </c>
      <c r="N11">
        <f t="shared" si="1"/>
        <v>45.197499999999998</v>
      </c>
      <c r="P11" s="6">
        <f>_xlfn.STDEV.P(P4:P9)</f>
        <v>11.449926700314306</v>
      </c>
      <c r="Q11">
        <f>_xlfn.STDEV.P(Q4:Q8)</f>
        <v>1.9913102957234345</v>
      </c>
      <c r="R11" s="6">
        <f>_xlfn.STDEV.P(R4:R9)</f>
        <v>1.639871838487964</v>
      </c>
      <c r="S11">
        <f>_xlfn.STDEV.P(S4:S8)</f>
        <v>1.5560295379909335</v>
      </c>
      <c r="T11" s="6">
        <f>_xlfn.STDEV.P(T4:T9)</f>
        <v>0.64609237090040794</v>
      </c>
      <c r="U11">
        <f>_xlfn.STDEV.P(U4:U8)</f>
        <v>0.95671339955350554</v>
      </c>
      <c r="V11" s="6">
        <f>_xlfn.STDEV.P(V4:V9)</f>
        <v>0.53480669490870458</v>
      </c>
      <c r="W11">
        <f>_xlfn.STDEV.P(W4:W8)</f>
        <v>0.43351802539951034</v>
      </c>
    </row>
    <row r="12" spans="1:38" x14ac:dyDescent="0.75">
      <c r="A12" s="1">
        <v>8</v>
      </c>
      <c r="B12">
        <v>5</v>
      </c>
      <c r="C12">
        <v>0.65</v>
      </c>
      <c r="D12">
        <v>0</v>
      </c>
      <c r="E12">
        <v>69.33</v>
      </c>
      <c r="F12">
        <v>50.42</v>
      </c>
      <c r="G12">
        <v>48.6</v>
      </c>
      <c r="I12">
        <f t="shared" si="0"/>
        <v>25.61910749323637</v>
      </c>
      <c r="K12" cm="1">
        <f t="array" ref="K12">INDEX(LINEST(K4:K9),1)</f>
        <v>-6.001191536557867</v>
      </c>
      <c r="L12" cm="1">
        <f t="array" ref="L12">INDEX(LINEST(L4:L8),1)</f>
        <v>-1.0632366554197001</v>
      </c>
      <c r="N12">
        <f t="shared" si="1"/>
        <v>42.087499999999999</v>
      </c>
      <c r="P12" s="6"/>
      <c r="R12" s="6"/>
      <c r="T12" s="6"/>
      <c r="V12" s="6"/>
    </row>
    <row r="13" spans="1:38" x14ac:dyDescent="0.75">
      <c r="A13" s="1">
        <v>9</v>
      </c>
      <c r="B13">
        <v>5</v>
      </c>
      <c r="C13">
        <v>0.85</v>
      </c>
      <c r="D13">
        <v>0</v>
      </c>
      <c r="E13">
        <v>67.209999999999994</v>
      </c>
      <c r="F13">
        <v>47.41</v>
      </c>
      <c r="G13">
        <v>49.3</v>
      </c>
      <c r="I13">
        <f t="shared" si="0"/>
        <v>24.889458612030921</v>
      </c>
      <c r="N13">
        <f t="shared" si="1"/>
        <v>40.98</v>
      </c>
      <c r="P13" s="6"/>
      <c r="R13" s="6"/>
      <c r="T13" s="6"/>
      <c r="V13" s="6"/>
      <c r="AA13" s="1" t="s">
        <v>1</v>
      </c>
      <c r="AB13" s="1" t="s">
        <v>2</v>
      </c>
      <c r="AC13" s="1" t="s">
        <v>21</v>
      </c>
      <c r="AD13" s="1" t="s">
        <v>22</v>
      </c>
      <c r="AE13" s="1" t="s">
        <v>23</v>
      </c>
      <c r="AF13" s="1" t="s">
        <v>24</v>
      </c>
    </row>
    <row r="14" spans="1:38" x14ac:dyDescent="0.75">
      <c r="A14" s="1">
        <v>10</v>
      </c>
      <c r="B14">
        <v>10</v>
      </c>
      <c r="C14">
        <v>0</v>
      </c>
      <c r="D14">
        <v>0</v>
      </c>
      <c r="E14">
        <v>55.81</v>
      </c>
      <c r="F14">
        <v>49.61</v>
      </c>
      <c r="G14">
        <v>47.9</v>
      </c>
      <c r="I14">
        <f t="shared" si="0"/>
        <v>22.324664611142538</v>
      </c>
      <c r="N14">
        <f t="shared" si="1"/>
        <v>38.33</v>
      </c>
      <c r="P14" s="6"/>
      <c r="R14" s="6"/>
      <c r="T14" s="6"/>
      <c r="V14" s="6"/>
      <c r="Z14" s="1">
        <v>0</v>
      </c>
      <c r="AA14">
        <v>2</v>
      </c>
      <c r="AB14">
        <v>0</v>
      </c>
      <c r="AC14">
        <f>AVERAGE(D4,D40,D76,D112,D148,D184,D220)</f>
        <v>21.865714285714287</v>
      </c>
      <c r="AD14">
        <f t="shared" ref="AD14:AF29" si="8">AVERAGE(E4,E40,E76,E112,E148,E184,E220)</f>
        <v>48.364285714285714</v>
      </c>
      <c r="AE14">
        <f t="shared" si="8"/>
        <v>40.85857142857143</v>
      </c>
      <c r="AF14">
        <f t="shared" si="8"/>
        <v>8.4657142857142862</v>
      </c>
    </row>
    <row r="15" spans="1:38" x14ac:dyDescent="0.75">
      <c r="A15" s="1">
        <v>11</v>
      </c>
      <c r="B15">
        <v>10</v>
      </c>
      <c r="C15">
        <v>0.2</v>
      </c>
      <c r="D15">
        <v>0</v>
      </c>
      <c r="E15">
        <v>54.71</v>
      </c>
      <c r="F15">
        <v>49.81</v>
      </c>
      <c r="G15">
        <v>48.1</v>
      </c>
      <c r="I15">
        <f t="shared" si="0"/>
        <v>22.161983778533905</v>
      </c>
      <c r="J15" s="2"/>
      <c r="K15" t="s">
        <v>26</v>
      </c>
      <c r="L15" t="s">
        <v>27</v>
      </c>
      <c r="N15">
        <f t="shared" si="1"/>
        <v>38.155000000000001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1">
        <v>1</v>
      </c>
      <c r="AA15">
        <v>2</v>
      </c>
      <c r="AB15">
        <v>0.2</v>
      </c>
      <c r="AC15">
        <f t="shared" ref="AC15:AF30" si="9">AVERAGE(D5,D41,D77,D113,D149,D185,D221)</f>
        <v>35.162857142857142</v>
      </c>
      <c r="AD15">
        <f t="shared" si="8"/>
        <v>46.93</v>
      </c>
      <c r="AE15">
        <f t="shared" si="8"/>
        <v>39.721428571428575</v>
      </c>
      <c r="AF15">
        <f t="shared" si="8"/>
        <v>8.1171428571428574</v>
      </c>
    </row>
    <row r="16" spans="1:38" x14ac:dyDescent="0.75">
      <c r="A16" s="1">
        <v>12</v>
      </c>
      <c r="B16">
        <v>10</v>
      </c>
      <c r="C16">
        <v>0.45</v>
      </c>
      <c r="D16">
        <v>0</v>
      </c>
      <c r="E16">
        <v>54.44</v>
      </c>
      <c r="F16">
        <v>52.41</v>
      </c>
      <c r="G16">
        <v>50.2</v>
      </c>
      <c r="I16">
        <f t="shared" si="0"/>
        <v>22.71775778438532</v>
      </c>
      <c r="J16">
        <v>2</v>
      </c>
      <c r="K16">
        <f>AVERAGE(D4:G8)</f>
        <v>29.237500000000001</v>
      </c>
      <c r="L16">
        <f>AVERAGE(D4:G4,D9:G9,D14:G14,D19:G19,D24:G24,D29:G29)</f>
        <v>55.491666666666667</v>
      </c>
      <c r="M16">
        <v>0</v>
      </c>
      <c r="N16">
        <f t="shared" si="1"/>
        <v>39.262500000000003</v>
      </c>
      <c r="P16" s="6">
        <f>AVERAGE(D4:D8)</f>
        <v>0</v>
      </c>
      <c r="Q16">
        <f>AVERAGE(D4,D9,D14,D19,D24,D29)</f>
        <v>37.096666666666664</v>
      </c>
      <c r="R16" s="6">
        <f>AVERAGE(E4:E8)</f>
        <v>79.286000000000001</v>
      </c>
      <c r="S16">
        <f>AVERAGE(E4,E9,E14,E19,E24,E29)</f>
        <v>69.376666666666665</v>
      </c>
      <c r="T16" s="6">
        <f>AVERAGE(F4:F8)</f>
        <v>37.664000000000001</v>
      </c>
      <c r="U16">
        <f>AVERAGE(F4,F9,F14,F19,F24,F29)</f>
        <v>59.876666666666665</v>
      </c>
      <c r="V16" s="6">
        <f>AVERAGE(G4:G8)</f>
        <v>0</v>
      </c>
      <c r="W16">
        <f>AVERAGE(G4,G9,G14,G19,G24,G29)</f>
        <v>55.616666666666667</v>
      </c>
      <c r="Z16" s="1">
        <v>2</v>
      </c>
      <c r="AA16">
        <v>2</v>
      </c>
      <c r="AB16">
        <v>0.45</v>
      </c>
      <c r="AC16">
        <f t="shared" si="9"/>
        <v>35.290000000000006</v>
      </c>
      <c r="AD16">
        <f t="shared" si="8"/>
        <v>48.605714285714285</v>
      </c>
      <c r="AE16">
        <f t="shared" si="8"/>
        <v>38.804285714285712</v>
      </c>
      <c r="AF16">
        <f t="shared" si="8"/>
        <v>9.524285714285714</v>
      </c>
    </row>
    <row r="17" spans="1:32" x14ac:dyDescent="0.75">
      <c r="A17" s="1">
        <v>13</v>
      </c>
      <c r="B17">
        <v>10</v>
      </c>
      <c r="C17">
        <v>0.65</v>
      </c>
      <c r="D17">
        <v>50</v>
      </c>
      <c r="E17">
        <v>55.51</v>
      </c>
      <c r="F17">
        <v>46.96</v>
      </c>
      <c r="G17">
        <v>45.2</v>
      </c>
      <c r="I17">
        <f t="shared" si="0"/>
        <v>3.9142200691836408</v>
      </c>
      <c r="J17">
        <v>5</v>
      </c>
      <c r="K17">
        <f>AVERAGE(D9:G13)</f>
        <v>43.245999999999995</v>
      </c>
      <c r="L17">
        <f t="shared" ref="L17:L20" si="10">AVERAGE(D5:G5,D10:G10,D15:G15,D20:G20,D25:G25,D30:G30)</f>
        <v>55.030833333333334</v>
      </c>
      <c r="M17">
        <v>0.2</v>
      </c>
      <c r="N17">
        <f t="shared" si="1"/>
        <v>49.417500000000004</v>
      </c>
      <c r="P17" s="6">
        <f>AVERAGE(D9:D13)</f>
        <v>0</v>
      </c>
      <c r="Q17">
        <f t="shared" ref="Q17:Q20" si="11">AVERAGE(D5,D10,D15,D20,D25,D30)</f>
        <v>38.106666666666669</v>
      </c>
      <c r="R17" s="6">
        <f>AVERAGE(E9:E13)</f>
        <v>73.283999999999992</v>
      </c>
      <c r="S17">
        <f t="shared" ref="S17:S20" si="12">AVERAGE(E5,E10,E15,E20,E25,E30)</f>
        <v>66.681666666666672</v>
      </c>
      <c r="T17" s="6">
        <f>AVERAGE(F9:F13)</f>
        <v>49.559999999999995</v>
      </c>
      <c r="U17">
        <f t="shared" ref="U17:U20" si="13">AVERAGE(F5,F10,F15,F20,F25,F30)</f>
        <v>58.785000000000004</v>
      </c>
      <c r="V17" s="6">
        <f>AVERAGE(G9:G13)</f>
        <v>50.14</v>
      </c>
      <c r="W17">
        <f t="shared" ref="W17:W20" si="14">AVERAGE(G5,G10,G15,G20,G25,G30)</f>
        <v>56.54999999999999</v>
      </c>
      <c r="Z17" s="1">
        <v>3</v>
      </c>
      <c r="AA17">
        <v>2</v>
      </c>
      <c r="AB17">
        <v>0.65</v>
      </c>
      <c r="AC17">
        <f t="shared" si="9"/>
        <v>20.53142857142857</v>
      </c>
      <c r="AD17">
        <f t="shared" si="8"/>
        <v>46.101428571428578</v>
      </c>
      <c r="AE17">
        <f t="shared" si="8"/>
        <v>41.724285714285713</v>
      </c>
      <c r="AF17">
        <f t="shared" si="8"/>
        <v>7.2771428571428567</v>
      </c>
    </row>
    <row r="18" spans="1:32" x14ac:dyDescent="0.75">
      <c r="A18" s="1">
        <v>14</v>
      </c>
      <c r="B18">
        <v>10</v>
      </c>
      <c r="C18">
        <v>0.85</v>
      </c>
      <c r="D18">
        <v>75</v>
      </c>
      <c r="E18">
        <v>54.9</v>
      </c>
      <c r="F18">
        <v>49.43</v>
      </c>
      <c r="G18">
        <v>46.5</v>
      </c>
      <c r="I18">
        <f t="shared" si="0"/>
        <v>11.121911649981735</v>
      </c>
      <c r="J18">
        <v>10</v>
      </c>
      <c r="K18">
        <f>AVERAGE(D14:G18)</f>
        <v>44.3245</v>
      </c>
      <c r="L18">
        <f t="shared" si="10"/>
        <v>54.627916666666671</v>
      </c>
      <c r="M18">
        <v>0.45</v>
      </c>
      <c r="N18">
        <f t="shared" si="1"/>
        <v>56.457500000000003</v>
      </c>
      <c r="P18" s="6">
        <f>AVERAGE(D14:D18)</f>
        <v>25</v>
      </c>
      <c r="Q18">
        <f t="shared" si="11"/>
        <v>36.770000000000003</v>
      </c>
      <c r="R18" s="6">
        <f>AVERAGE(E14:E18)</f>
        <v>55.073999999999998</v>
      </c>
      <c r="S18">
        <f t="shared" si="12"/>
        <v>66.459999999999994</v>
      </c>
      <c r="T18" s="6">
        <f>AVERAGE(F14:F18)</f>
        <v>49.643999999999998</v>
      </c>
      <c r="U18">
        <f t="shared" si="13"/>
        <v>59.198333333333331</v>
      </c>
      <c r="V18" s="6">
        <f>AVERAGE(G14:G18)</f>
        <v>47.58</v>
      </c>
      <c r="W18">
        <f t="shared" si="14"/>
        <v>56.083333333333336</v>
      </c>
      <c r="Z18" s="1">
        <v>4</v>
      </c>
      <c r="AA18">
        <v>2</v>
      </c>
      <c r="AB18">
        <v>0.85</v>
      </c>
      <c r="AC18">
        <f t="shared" si="9"/>
        <v>18.367142857142856</v>
      </c>
      <c r="AD18">
        <f t="shared" si="8"/>
        <v>47.864285714285714</v>
      </c>
      <c r="AE18">
        <f t="shared" si="8"/>
        <v>41.219999999999992</v>
      </c>
      <c r="AF18">
        <f t="shared" si="8"/>
        <v>6.6671428571428573</v>
      </c>
    </row>
    <row r="19" spans="1:32" x14ac:dyDescent="0.75">
      <c r="A19" s="1">
        <v>15</v>
      </c>
      <c r="B19">
        <v>20</v>
      </c>
      <c r="C19">
        <v>0</v>
      </c>
      <c r="D19">
        <v>65.040000000000006</v>
      </c>
      <c r="E19">
        <v>58</v>
      </c>
      <c r="F19">
        <v>71.16</v>
      </c>
      <c r="G19">
        <v>78.8</v>
      </c>
      <c r="I19">
        <f t="shared" si="0"/>
        <v>7.667092017186194</v>
      </c>
      <c r="J19">
        <v>20</v>
      </c>
      <c r="K19">
        <f>AVERAGE(D19:G23)</f>
        <v>67.066000000000017</v>
      </c>
      <c r="L19">
        <f t="shared" si="10"/>
        <v>54.918749999999996</v>
      </c>
      <c r="M19">
        <v>0.65</v>
      </c>
      <c r="N19">
        <f t="shared" si="1"/>
        <v>68.25</v>
      </c>
      <c r="P19" s="6">
        <f>AVERAGE(D19:D23)</f>
        <v>64.962000000000003</v>
      </c>
      <c r="Q19">
        <f t="shared" si="11"/>
        <v>44.81</v>
      </c>
      <c r="R19" s="6">
        <f>AVERAGE(E19:E23)</f>
        <v>56.519999999999996</v>
      </c>
      <c r="S19">
        <f t="shared" si="12"/>
        <v>62.833333333333336</v>
      </c>
      <c r="T19" s="6">
        <f>AVERAGE(F19:F23)</f>
        <v>68.662000000000006</v>
      </c>
      <c r="U19">
        <f t="shared" si="13"/>
        <v>58.048333333333325</v>
      </c>
      <c r="V19" s="6">
        <f>AVERAGE(G19:G23)</f>
        <v>78.11999999999999</v>
      </c>
      <c r="W19">
        <f t="shared" si="14"/>
        <v>53.983333333333327</v>
      </c>
      <c r="Z19" s="1">
        <v>5</v>
      </c>
      <c r="AA19">
        <v>5</v>
      </c>
      <c r="AB19">
        <v>0</v>
      </c>
      <c r="AC19">
        <f t="shared" si="9"/>
        <v>35.797142857142852</v>
      </c>
      <c r="AD19">
        <f t="shared" si="8"/>
        <v>54.280000000000008</v>
      </c>
      <c r="AE19">
        <f t="shared" si="8"/>
        <v>50.645714285714284</v>
      </c>
      <c r="AF19">
        <f t="shared" si="8"/>
        <v>52.892857142857146</v>
      </c>
    </row>
    <row r="20" spans="1:32" x14ac:dyDescent="0.75">
      <c r="A20" s="1">
        <v>16</v>
      </c>
      <c r="B20">
        <v>20</v>
      </c>
      <c r="C20">
        <v>0.2</v>
      </c>
      <c r="D20">
        <v>64.63</v>
      </c>
      <c r="E20">
        <v>59.2</v>
      </c>
      <c r="F20">
        <v>67.95</v>
      </c>
      <c r="G20">
        <v>80.5</v>
      </c>
      <c r="I20">
        <f t="shared" si="0"/>
        <v>7.8267138698179108</v>
      </c>
      <c r="J20">
        <v>50</v>
      </c>
      <c r="K20">
        <f>AVERAGE(D24:G28)</f>
        <v>73.451999999999998</v>
      </c>
      <c r="L20">
        <f t="shared" si="10"/>
        <v>56.332916666666677</v>
      </c>
      <c r="M20">
        <v>0.85</v>
      </c>
      <c r="N20">
        <f t="shared" si="1"/>
        <v>68.069999999999993</v>
      </c>
      <c r="P20" s="6">
        <f>AVERAGE(D24:D28)</f>
        <v>77.441999999999993</v>
      </c>
      <c r="Q20">
        <f t="shared" si="11"/>
        <v>49.241666666666674</v>
      </c>
      <c r="R20" s="6">
        <f>AVERAGE(E24:E28)</f>
        <v>62.665999999999997</v>
      </c>
      <c r="S20">
        <f t="shared" si="12"/>
        <v>64.39</v>
      </c>
      <c r="T20" s="6">
        <f>AVERAGE(F24:F28)</f>
        <v>75.06</v>
      </c>
      <c r="U20">
        <f t="shared" si="13"/>
        <v>57</v>
      </c>
      <c r="V20" s="6">
        <f>AVERAGE(G24:G28)</f>
        <v>78.64</v>
      </c>
      <c r="W20">
        <f t="shared" si="14"/>
        <v>54.70000000000001</v>
      </c>
      <c r="Z20" s="1">
        <v>6</v>
      </c>
      <c r="AA20">
        <v>5</v>
      </c>
      <c r="AB20">
        <v>0.2</v>
      </c>
      <c r="AC20">
        <f t="shared" si="9"/>
        <v>35.322857142857139</v>
      </c>
      <c r="AD20">
        <f t="shared" si="8"/>
        <v>55.96</v>
      </c>
      <c r="AE20">
        <f t="shared" si="8"/>
        <v>48.765714285714289</v>
      </c>
      <c r="AF20">
        <f t="shared" si="8"/>
        <v>53.171428571428578</v>
      </c>
    </row>
    <row r="21" spans="1:32" x14ac:dyDescent="0.75">
      <c r="A21" s="1">
        <v>17</v>
      </c>
      <c r="B21">
        <v>20</v>
      </c>
      <c r="C21">
        <v>0.45</v>
      </c>
      <c r="D21">
        <v>63.33</v>
      </c>
      <c r="E21">
        <v>56</v>
      </c>
      <c r="F21">
        <v>69.11</v>
      </c>
      <c r="G21">
        <v>78.2</v>
      </c>
      <c r="I21">
        <f t="shared" si="0"/>
        <v>8.1224780701458421</v>
      </c>
      <c r="J21">
        <v>100</v>
      </c>
      <c r="K21">
        <f>AVERAGE(D29:G33)</f>
        <v>74.356500000000011</v>
      </c>
      <c r="L21">
        <f>AVERAGE((L20-L19), (L19-L18), (L18-L17), (L17-L16))</f>
        <v>0.21031250000000234</v>
      </c>
      <c r="N21">
        <f t="shared" si="1"/>
        <v>66.66</v>
      </c>
      <c r="P21" s="6">
        <f>AVERAGE(D29:D33)</f>
        <v>79.825999999999993</v>
      </c>
      <c r="R21" s="6">
        <f>AVERAGE(E29:E33)</f>
        <v>68.86</v>
      </c>
      <c r="T21" s="6">
        <f>AVERAGE(F29:F33)</f>
        <v>70.900000000000006</v>
      </c>
      <c r="V21" s="6">
        <f>AVERAGE(G29:G33)</f>
        <v>77.839999999999989</v>
      </c>
      <c r="Z21" s="1">
        <v>7</v>
      </c>
      <c r="AA21">
        <v>5</v>
      </c>
      <c r="AB21">
        <v>0.45</v>
      </c>
      <c r="AC21">
        <f t="shared" si="9"/>
        <v>33.64142857142857</v>
      </c>
      <c r="AD21">
        <f t="shared" si="8"/>
        <v>53.848571428571425</v>
      </c>
      <c r="AE21">
        <f t="shared" si="8"/>
        <v>50.088571428571427</v>
      </c>
      <c r="AF21">
        <f t="shared" si="8"/>
        <v>54.585714285714289</v>
      </c>
    </row>
    <row r="22" spans="1:32" x14ac:dyDescent="0.75">
      <c r="A22" s="1">
        <v>18</v>
      </c>
      <c r="B22">
        <v>20</v>
      </c>
      <c r="C22">
        <v>0.65</v>
      </c>
      <c r="D22">
        <v>65.33</v>
      </c>
      <c r="E22">
        <v>54.6</v>
      </c>
      <c r="F22">
        <v>68.959999999999994</v>
      </c>
      <c r="G22">
        <v>76.400000000000006</v>
      </c>
      <c r="I22">
        <f t="shared" si="0"/>
        <v>7.8567562486055378</v>
      </c>
      <c r="K22">
        <f>AVERAGE(K16:K21)</f>
        <v>55.280416666666667</v>
      </c>
      <c r="N22">
        <f t="shared" si="1"/>
        <v>66.322499999999991</v>
      </c>
      <c r="P22" s="6">
        <f>AVERAGE(P16:P21)</f>
        <v>41.204999999999998</v>
      </c>
      <c r="Q22">
        <f>AVERAGE(Q16:Q20)</f>
        <v>41.204999999999998</v>
      </c>
      <c r="R22" s="6">
        <f>AVERAGE(R16:R21)</f>
        <v>65.948333333333338</v>
      </c>
      <c r="S22">
        <f>AVERAGE(S16:S20)</f>
        <v>65.948333333333323</v>
      </c>
      <c r="T22" s="6">
        <f>AVERAGE(T16:T21)</f>
        <v>58.581666666666671</v>
      </c>
      <c r="U22">
        <f>AVERAGE(U16:U20)</f>
        <v>58.581666666666663</v>
      </c>
      <c r="V22" s="6">
        <f>AVERAGE(V16:V21)</f>
        <v>55.386666666666656</v>
      </c>
      <c r="W22">
        <f>AVERAGE(W16:W20)</f>
        <v>55.38666666666667</v>
      </c>
      <c r="Z22" s="1">
        <v>8</v>
      </c>
      <c r="AA22">
        <v>5</v>
      </c>
      <c r="AB22">
        <v>0.65</v>
      </c>
      <c r="AC22">
        <f t="shared" si="9"/>
        <v>37.052857142857142</v>
      </c>
      <c r="AD22">
        <f t="shared" si="8"/>
        <v>53.545714285714283</v>
      </c>
      <c r="AE22">
        <f t="shared" si="8"/>
        <v>49.145714285714284</v>
      </c>
      <c r="AF22">
        <f t="shared" si="8"/>
        <v>51.69</v>
      </c>
    </row>
    <row r="23" spans="1:32" x14ac:dyDescent="0.75">
      <c r="A23" s="1">
        <v>19</v>
      </c>
      <c r="B23">
        <v>20</v>
      </c>
      <c r="C23">
        <v>0.85</v>
      </c>
      <c r="D23">
        <v>66.48</v>
      </c>
      <c r="E23">
        <v>54.8</v>
      </c>
      <c r="F23">
        <v>66.13</v>
      </c>
      <c r="G23">
        <v>76.7</v>
      </c>
      <c r="I23">
        <f t="shared" si="0"/>
        <v>7.7487785327753045</v>
      </c>
      <c r="N23">
        <f t="shared" si="1"/>
        <v>66.027500000000003</v>
      </c>
      <c r="P23" s="6">
        <f>_xlfn.STDEV.P(P16:P21)</f>
        <v>34.223293563497556</v>
      </c>
      <c r="Q23">
        <f>_xlfn.STDEV.P(Q16:Q20)</f>
        <v>4.9745619572648296</v>
      </c>
      <c r="R23" s="6">
        <f>_xlfn.STDEV.P(R16:R21)</f>
        <v>8.7378626995138369</v>
      </c>
      <c r="S23">
        <f>_xlfn.STDEV.P(S16:S20)</f>
        <v>2.221921590775775</v>
      </c>
      <c r="T23" s="6">
        <f>_xlfn.STDEV.P(T16:T21)</f>
        <v>13.685217446411137</v>
      </c>
      <c r="U23">
        <f>_xlfn.STDEV.P(U16:U20)</f>
        <v>0.98840893471387792</v>
      </c>
      <c r="V23" s="6">
        <f>_xlfn.STDEV.P(V16:V21)</f>
        <v>28.041126146350763</v>
      </c>
      <c r="W23">
        <f>_xlfn.STDEV.P(W16:W20)</f>
        <v>0.93085384937104154</v>
      </c>
      <c r="Z23" s="1">
        <v>9</v>
      </c>
      <c r="AA23">
        <v>5</v>
      </c>
      <c r="AB23">
        <v>0.85</v>
      </c>
      <c r="AC23">
        <f t="shared" si="9"/>
        <v>35.758571428571429</v>
      </c>
      <c r="AD23">
        <f t="shared" si="8"/>
        <v>60.305714285714281</v>
      </c>
      <c r="AE23">
        <f t="shared" si="8"/>
        <v>49.884285714285703</v>
      </c>
      <c r="AF23">
        <f t="shared" si="8"/>
        <v>51.8</v>
      </c>
    </row>
    <row r="24" spans="1:32" x14ac:dyDescent="0.75">
      <c r="A24" s="1">
        <v>20</v>
      </c>
      <c r="B24">
        <v>50</v>
      </c>
      <c r="C24">
        <v>0</v>
      </c>
      <c r="D24">
        <v>77.959999999999994</v>
      </c>
      <c r="E24">
        <v>65.599999999999994</v>
      </c>
      <c r="F24">
        <v>75.099999999999994</v>
      </c>
      <c r="G24">
        <v>78.900000000000006</v>
      </c>
      <c r="I24">
        <f t="shared" si="0"/>
        <v>5.2643423140977479</v>
      </c>
      <c r="N24">
        <f t="shared" si="1"/>
        <v>74.39</v>
      </c>
      <c r="P24" s="6"/>
      <c r="R24" s="6"/>
      <c r="T24" s="6"/>
      <c r="V24" s="6"/>
      <c r="Z24" s="1">
        <v>10</v>
      </c>
      <c r="AA24">
        <v>10</v>
      </c>
      <c r="AB24">
        <v>0</v>
      </c>
      <c r="AC24">
        <f t="shared" si="9"/>
        <v>36.341428571428573</v>
      </c>
      <c r="AD24">
        <f t="shared" si="8"/>
        <v>53.71857142857143</v>
      </c>
      <c r="AE24">
        <f t="shared" si="8"/>
        <v>57.258571428571429</v>
      </c>
      <c r="AF24">
        <f t="shared" si="8"/>
        <v>55.100000000000009</v>
      </c>
    </row>
    <row r="25" spans="1:32" x14ac:dyDescent="0.75">
      <c r="A25" s="1">
        <v>21</v>
      </c>
      <c r="B25">
        <v>50</v>
      </c>
      <c r="C25">
        <v>0.2</v>
      </c>
      <c r="D25">
        <v>80.540000000000006</v>
      </c>
      <c r="E25">
        <v>66.099999999999994</v>
      </c>
      <c r="F25">
        <v>76.400000000000006</v>
      </c>
      <c r="G25">
        <v>80.599999999999994</v>
      </c>
      <c r="I25">
        <f t="shared" si="0"/>
        <v>5.9141609717693715</v>
      </c>
      <c r="N25">
        <f t="shared" si="1"/>
        <v>75.91</v>
      </c>
      <c r="P25" s="6" cm="1">
        <f t="array" ref="P25">INDEX(LINEST(P16:P21), 1)</f>
        <v>19.183371428571434</v>
      </c>
      <c r="Q25" s="6" cm="1">
        <f t="array" ref="Q25">INDEX(LINEST(Q16:Q20), 1)</f>
        <v>3.0993333333333348</v>
      </c>
      <c r="R25" s="6" cm="1">
        <f t="array" ref="R25">INDEX(LINEST(R16:R21), 1)</f>
        <v>-2.3582285714285711</v>
      </c>
      <c r="S25" s="6" cm="1">
        <f t="array" ref="S25">INDEX(LINEST(S16:S20), 1)</f>
        <v>-1.3821666666666661</v>
      </c>
      <c r="T25" s="6" cm="1">
        <f t="array" ref="T25">INDEX(LINEST(T16:T21), 1)</f>
        <v>7.4770857142857157</v>
      </c>
      <c r="U25" s="6" cm="1">
        <f t="array" ref="U25">INDEX(LINEST(U16:U20), 1)</f>
        <v>-0.6490000000000008</v>
      </c>
      <c r="V25" s="6" cm="1">
        <f t="array" ref="V25">INDEX(LINEST(V16:V20), 1)</f>
        <v>18.525999999999993</v>
      </c>
      <c r="W25" s="6" cm="1">
        <f t="array" ref="W25">INDEX(LINEST(W16:W20), 1)</f>
        <v>-0.43999999999999767</v>
      </c>
      <c r="Z25" s="1">
        <v>11</v>
      </c>
      <c r="AA25">
        <v>10</v>
      </c>
      <c r="AB25">
        <v>0.2</v>
      </c>
      <c r="AC25">
        <f t="shared" si="9"/>
        <v>36.734285714285711</v>
      </c>
      <c r="AD25">
        <f t="shared" si="8"/>
        <v>53.449999999999996</v>
      </c>
      <c r="AE25">
        <f t="shared" si="8"/>
        <v>57.734285714285718</v>
      </c>
      <c r="AF25">
        <f t="shared" si="8"/>
        <v>55.89142857142857</v>
      </c>
    </row>
    <row r="26" spans="1:32" x14ac:dyDescent="0.75">
      <c r="A26" s="1">
        <v>22</v>
      </c>
      <c r="B26">
        <v>50</v>
      </c>
      <c r="C26">
        <v>0.45</v>
      </c>
      <c r="D26">
        <v>78.03</v>
      </c>
      <c r="E26">
        <v>61.5</v>
      </c>
      <c r="F26">
        <v>76.099999999999994</v>
      </c>
      <c r="G26">
        <v>78.3</v>
      </c>
      <c r="I26">
        <f t="shared" si="0"/>
        <v>6.9699296086832891</v>
      </c>
      <c r="K26" cm="1">
        <f t="array" ref="K26">INDEX(LINEST(K16:K21),1)</f>
        <v>9.6844142857142863</v>
      </c>
      <c r="L26" cm="1">
        <f t="array" ref="L26">INDEX(LINEST(L16:L20),1)</f>
        <v>0.15704166666666808</v>
      </c>
      <c r="N26">
        <f t="shared" si="1"/>
        <v>73.482500000000002</v>
      </c>
      <c r="Z26" s="1">
        <v>12</v>
      </c>
      <c r="AA26">
        <v>10</v>
      </c>
      <c r="AB26">
        <v>0.45</v>
      </c>
      <c r="AC26">
        <f t="shared" si="9"/>
        <v>36.47</v>
      </c>
      <c r="AD26">
        <f t="shared" si="8"/>
        <v>51.551428571428573</v>
      </c>
      <c r="AE26">
        <f t="shared" si="8"/>
        <v>57.83</v>
      </c>
      <c r="AF26">
        <f t="shared" si="8"/>
        <v>55.882857142857155</v>
      </c>
    </row>
    <row r="27" spans="1:32" x14ac:dyDescent="0.75">
      <c r="A27" s="1">
        <v>23</v>
      </c>
      <c r="B27">
        <v>50</v>
      </c>
      <c r="C27">
        <v>0.65</v>
      </c>
      <c r="D27">
        <v>75.3</v>
      </c>
      <c r="E27">
        <v>58.73</v>
      </c>
      <c r="F27">
        <v>74</v>
      </c>
      <c r="G27">
        <v>77.099999999999994</v>
      </c>
      <c r="I27">
        <f t="shared" si="0"/>
        <v>7.3303082302178844</v>
      </c>
      <c r="N27">
        <f t="shared" si="1"/>
        <v>71.282499999999999</v>
      </c>
      <c r="Z27" s="1">
        <v>13</v>
      </c>
      <c r="AA27">
        <v>10</v>
      </c>
      <c r="AB27">
        <v>0.65</v>
      </c>
      <c r="AC27">
        <f t="shared" si="9"/>
        <v>43.528571428571425</v>
      </c>
      <c r="AD27">
        <f t="shared" si="8"/>
        <v>55.124285714285712</v>
      </c>
      <c r="AE27">
        <f t="shared" si="8"/>
        <v>56.754285714285707</v>
      </c>
      <c r="AF27">
        <f t="shared" si="8"/>
        <v>53.797142857142866</v>
      </c>
    </row>
    <row r="28" spans="1:32" x14ac:dyDescent="0.75">
      <c r="A28" s="1">
        <v>24</v>
      </c>
      <c r="B28">
        <v>50</v>
      </c>
      <c r="C28">
        <v>0.85</v>
      </c>
      <c r="D28">
        <v>75.38</v>
      </c>
      <c r="E28">
        <v>61.4</v>
      </c>
      <c r="F28">
        <v>73.7</v>
      </c>
      <c r="G28">
        <v>78.3</v>
      </c>
      <c r="I28">
        <f t="shared" si="0"/>
        <v>6.4461674660219614</v>
      </c>
      <c r="N28">
        <f t="shared" si="1"/>
        <v>72.195000000000007</v>
      </c>
      <c r="Z28" s="1">
        <v>14</v>
      </c>
      <c r="AA28">
        <v>10</v>
      </c>
      <c r="AB28">
        <v>0.85</v>
      </c>
      <c r="AC28">
        <f t="shared" si="9"/>
        <v>47.17285714285714</v>
      </c>
      <c r="AD28">
        <f t="shared" si="8"/>
        <v>54.499999999999993</v>
      </c>
      <c r="AE28">
        <f t="shared" si="8"/>
        <v>58.062857142857141</v>
      </c>
      <c r="AF28">
        <f t="shared" si="8"/>
        <v>54.087142857142858</v>
      </c>
    </row>
    <row r="29" spans="1:32" x14ac:dyDescent="0.75">
      <c r="A29" s="1">
        <v>25</v>
      </c>
      <c r="B29">
        <v>100</v>
      </c>
      <c r="C29">
        <v>0</v>
      </c>
      <c r="D29">
        <v>79.58</v>
      </c>
      <c r="E29">
        <v>72.099999999999994</v>
      </c>
      <c r="F29">
        <v>74</v>
      </c>
      <c r="G29">
        <v>77.900000000000006</v>
      </c>
      <c r="I29">
        <f t="shared" si="0"/>
        <v>2.9829641298547345</v>
      </c>
      <c r="N29">
        <f t="shared" si="1"/>
        <v>75.89500000000001</v>
      </c>
      <c r="Z29" s="1">
        <v>15</v>
      </c>
      <c r="AA29">
        <v>20</v>
      </c>
      <c r="AB29">
        <v>0</v>
      </c>
      <c r="AC29">
        <f t="shared" si="9"/>
        <v>48.222857142857144</v>
      </c>
      <c r="AD29">
        <f t="shared" si="8"/>
        <v>51.021428571428565</v>
      </c>
      <c r="AE29">
        <f t="shared" si="8"/>
        <v>65.234285714285718</v>
      </c>
      <c r="AF29">
        <f t="shared" si="8"/>
        <v>73.208571428571432</v>
      </c>
    </row>
    <row r="30" spans="1:32" x14ac:dyDescent="0.75">
      <c r="A30" s="1">
        <v>26</v>
      </c>
      <c r="B30">
        <v>100</v>
      </c>
      <c r="C30">
        <v>0.2</v>
      </c>
      <c r="D30">
        <v>83.47</v>
      </c>
      <c r="E30">
        <v>71.400000000000006</v>
      </c>
      <c r="F30">
        <v>74.099999999999994</v>
      </c>
      <c r="G30">
        <v>79.599999999999994</v>
      </c>
      <c r="I30">
        <f t="shared" si="0"/>
        <v>4.6986613785204803</v>
      </c>
      <c r="N30" s="15">
        <f t="shared" si="1"/>
        <v>77.142499999999998</v>
      </c>
      <c r="Z30" s="1">
        <v>16</v>
      </c>
      <c r="AA30">
        <v>20</v>
      </c>
      <c r="AB30">
        <v>0.2</v>
      </c>
      <c r="AC30">
        <f t="shared" si="9"/>
        <v>52.482857142857142</v>
      </c>
      <c r="AD30">
        <f t="shared" si="9"/>
        <v>51.448571428571434</v>
      </c>
      <c r="AE30">
        <f t="shared" si="9"/>
        <v>65.301428571428588</v>
      </c>
      <c r="AF30">
        <f t="shared" si="9"/>
        <v>74.36</v>
      </c>
    </row>
    <row r="31" spans="1:32" x14ac:dyDescent="0.75">
      <c r="A31" s="1">
        <v>27</v>
      </c>
      <c r="B31">
        <v>100</v>
      </c>
      <c r="C31">
        <v>0.45</v>
      </c>
      <c r="D31">
        <v>79.260000000000005</v>
      </c>
      <c r="E31">
        <v>68.7</v>
      </c>
      <c r="F31">
        <v>71.8</v>
      </c>
      <c r="G31">
        <v>77.7</v>
      </c>
      <c r="I31">
        <f t="shared" si="0"/>
        <v>4.2940278294393961</v>
      </c>
      <c r="N31">
        <f t="shared" si="1"/>
        <v>74.364999999999995</v>
      </c>
      <c r="Z31" s="1">
        <v>17</v>
      </c>
      <c r="AA31">
        <v>20</v>
      </c>
      <c r="AB31">
        <v>0.45</v>
      </c>
      <c r="AC31">
        <f t="shared" ref="AC31:AF43" si="15">AVERAGE(D21,D57,D93,D129,D165,D201,D237)</f>
        <v>50.814285714285724</v>
      </c>
      <c r="AD31">
        <f t="shared" si="15"/>
        <v>49.12714285714285</v>
      </c>
      <c r="AE31">
        <f t="shared" si="15"/>
        <v>64.548571428571421</v>
      </c>
      <c r="AF31">
        <f t="shared" si="15"/>
        <v>71.252857142857152</v>
      </c>
    </row>
    <row r="32" spans="1:32" x14ac:dyDescent="0.75">
      <c r="A32" s="1">
        <v>28</v>
      </c>
      <c r="B32">
        <v>100</v>
      </c>
      <c r="C32">
        <v>0.65</v>
      </c>
      <c r="D32">
        <v>78.23</v>
      </c>
      <c r="E32">
        <v>67.400000000000006</v>
      </c>
      <c r="F32">
        <v>68.7</v>
      </c>
      <c r="G32">
        <v>76.599999999999994</v>
      </c>
      <c r="I32">
        <f t="shared" si="0"/>
        <v>4.7401654770693371</v>
      </c>
      <c r="N32">
        <f t="shared" si="1"/>
        <v>72.732499999999987</v>
      </c>
      <c r="Z32" s="1">
        <v>18</v>
      </c>
      <c r="AA32">
        <v>20</v>
      </c>
      <c r="AB32">
        <v>0.65</v>
      </c>
      <c r="AC32">
        <f t="shared" si="15"/>
        <v>50.884285714285703</v>
      </c>
      <c r="AD32">
        <f t="shared" si="15"/>
        <v>52.327142857142867</v>
      </c>
      <c r="AE32">
        <f t="shared" si="15"/>
        <v>62.795714285714283</v>
      </c>
      <c r="AF32">
        <f t="shared" si="15"/>
        <v>70.527142857142863</v>
      </c>
    </row>
    <row r="33" spans="1:32" x14ac:dyDescent="0.75">
      <c r="A33" s="1">
        <v>29</v>
      </c>
      <c r="B33">
        <v>100</v>
      </c>
      <c r="C33">
        <v>0.85</v>
      </c>
      <c r="D33">
        <v>78.59</v>
      </c>
      <c r="E33">
        <v>64.7</v>
      </c>
      <c r="F33">
        <v>65.900000000000006</v>
      </c>
      <c r="G33">
        <v>77.400000000000006</v>
      </c>
      <c r="I33">
        <f t="shared" si="0"/>
        <v>6.375560269497889</v>
      </c>
      <c r="N33">
        <f t="shared" si="1"/>
        <v>71.647500000000008</v>
      </c>
      <c r="Z33" s="1">
        <v>19</v>
      </c>
      <c r="AA33">
        <v>20</v>
      </c>
      <c r="AB33">
        <v>0.85</v>
      </c>
      <c r="AC33">
        <f t="shared" si="15"/>
        <v>54.134285714285717</v>
      </c>
      <c r="AD33">
        <f t="shared" si="15"/>
        <v>51.040000000000006</v>
      </c>
      <c r="AE33">
        <f t="shared" si="15"/>
        <v>62.065714285714293</v>
      </c>
      <c r="AF33">
        <f t="shared" si="15"/>
        <v>71.998571428571424</v>
      </c>
    </row>
    <row r="34" spans="1:32" x14ac:dyDescent="0.75">
      <c r="Z34" s="1">
        <v>20</v>
      </c>
      <c r="AA34">
        <v>50</v>
      </c>
      <c r="AB34">
        <v>0</v>
      </c>
      <c r="AC34">
        <f>AVERAGE(D24,D60,D96,D132,D168,D204)</f>
        <v>57.931666666666672</v>
      </c>
      <c r="AD34">
        <f t="shared" si="15"/>
        <v>54.508571428571422</v>
      </c>
      <c r="AE34">
        <f t="shared" si="15"/>
        <v>71.155714285714296</v>
      </c>
      <c r="AF34">
        <f>AVERAGE(G24,G60,G96,G132,G168,G204)</f>
        <v>75.263333333333335</v>
      </c>
    </row>
    <row r="35" spans="1:32" x14ac:dyDescent="0.75">
      <c r="Z35" s="1">
        <v>21</v>
      </c>
      <c r="AA35">
        <v>50</v>
      </c>
      <c r="AB35">
        <v>0.2</v>
      </c>
      <c r="AC35">
        <f t="shared" ref="AC35:AC43" si="16">AVERAGE(D25,D61,D97,D133,D169,D205)</f>
        <v>62.103333333333346</v>
      </c>
      <c r="AD35">
        <f t="shared" si="15"/>
        <v>55.925714285714285</v>
      </c>
      <c r="AE35">
        <f t="shared" si="15"/>
        <v>72.128571428571448</v>
      </c>
      <c r="AF35">
        <f t="shared" ref="AF35:AF38" si="17">AVERAGE(G25,G61,G97,G133,G169,G205)</f>
        <v>77.571666666666658</v>
      </c>
    </row>
    <row r="36" spans="1:32" x14ac:dyDescent="0.75">
      <c r="Z36" s="1">
        <v>22</v>
      </c>
      <c r="AA36">
        <v>50</v>
      </c>
      <c r="AB36">
        <v>0.45</v>
      </c>
      <c r="AC36">
        <f t="shared" si="16"/>
        <v>59.74666666666667</v>
      </c>
      <c r="AD36">
        <f t="shared" si="15"/>
        <v>53.328571428571429</v>
      </c>
      <c r="AE36">
        <f t="shared" si="15"/>
        <v>71.15428571428572</v>
      </c>
      <c r="AF36">
        <f t="shared" si="17"/>
        <v>75.149999999999991</v>
      </c>
    </row>
    <row r="37" spans="1:32" x14ac:dyDescent="0.7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16"/>
        <v>57.301666666666669</v>
      </c>
      <c r="AD37">
        <f t="shared" si="15"/>
        <v>53.924285714285716</v>
      </c>
      <c r="AE37">
        <f t="shared" si="15"/>
        <v>69.271428571428572</v>
      </c>
      <c r="AF37">
        <f t="shared" si="17"/>
        <v>75.078333333333333</v>
      </c>
    </row>
    <row r="38" spans="1:32" x14ac:dyDescent="0.75">
      <c r="Z38" s="1">
        <v>24</v>
      </c>
      <c r="AA38">
        <v>50</v>
      </c>
      <c r="AB38">
        <v>0.85</v>
      </c>
      <c r="AC38">
        <f t="shared" si="16"/>
        <v>57.423333333333325</v>
      </c>
      <c r="AD38">
        <f t="shared" si="15"/>
        <v>54.155714285714282</v>
      </c>
      <c r="AE38">
        <f t="shared" si="15"/>
        <v>70.545714285714297</v>
      </c>
      <c r="AF38">
        <f t="shared" si="17"/>
        <v>75.405000000000001</v>
      </c>
    </row>
    <row r="39" spans="1:32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1">
        <v>25</v>
      </c>
      <c r="AA39">
        <v>100</v>
      </c>
      <c r="AB39">
        <v>0</v>
      </c>
      <c r="AC39">
        <f t="shared" si="16"/>
        <v>60.718333333333327</v>
      </c>
      <c r="AD39">
        <f t="shared" si="15"/>
        <v>56.828571428571429</v>
      </c>
      <c r="AE39">
        <f>AVERAGE(F29,F65,F101,F137,F173,F209)</f>
        <v>75.86666666666666</v>
      </c>
      <c r="AF39">
        <f>AVERAGE(G29,G65,G101,G137,G173)</f>
        <v>77.680000000000007</v>
      </c>
    </row>
    <row r="40" spans="1:32" x14ac:dyDescent="0.75">
      <c r="A40" s="1">
        <v>0</v>
      </c>
      <c r="B40">
        <v>0</v>
      </c>
      <c r="C40">
        <v>0</v>
      </c>
      <c r="D40">
        <v>8.44</v>
      </c>
      <c r="E40">
        <v>47.1</v>
      </c>
      <c r="F40">
        <v>51.42</v>
      </c>
      <c r="G40">
        <v>0</v>
      </c>
      <c r="I40">
        <f>_xlfn.STDEV.P(D40:G40)</f>
        <v>22.768122452235708</v>
      </c>
      <c r="J40">
        <v>2</v>
      </c>
      <c r="K40">
        <f>_xlfn.STDEV.P(D40:G44)</f>
        <v>23.123383721895038</v>
      </c>
      <c r="L40">
        <f>_xlfn.STDEV.P(D40:G40,D45:G45,D50:G50,D55:G55,D60:G60,D65:G65)</f>
        <v>19.028470550547517</v>
      </c>
      <c r="M40">
        <v>0</v>
      </c>
      <c r="N40">
        <f>AVERAGE(D40:G40)</f>
        <v>26.740000000000002</v>
      </c>
      <c r="P40" s="6">
        <f>_xlfn.STDEV.P(D40:D44)</f>
        <v>1.6622081698752416</v>
      </c>
      <c r="Q40">
        <f>_xlfn.STDEV.P(D40,D45,D50,D55,D60,D65)</f>
        <v>20.167279398405075</v>
      </c>
      <c r="R40" s="6">
        <f>_xlfn.STDEV.P(E40:E44)</f>
        <v>1.5466091943344948</v>
      </c>
      <c r="S40">
        <f>_xlfn.STDEV.P(E40,E45,E50,E55,E60,E65)</f>
        <v>2.5632011235952588</v>
      </c>
      <c r="T40" s="6">
        <f>_xlfn.STDEV.P(F40:F44)</f>
        <v>0.60730881765375522</v>
      </c>
      <c r="U40">
        <f>_xlfn.STDEV.P(F40,F45,F50,F55,F60,F65)</f>
        <v>11.414060043063797</v>
      </c>
      <c r="V40" s="6">
        <f>_xlfn.STDEV.P(G40:G44)</f>
        <v>0</v>
      </c>
      <c r="W40">
        <f>_xlfn.STDEV.P(G40,G45,G50,G55,G60,G65)</f>
        <v>27.513309910336506</v>
      </c>
      <c r="Z40" s="1">
        <v>26</v>
      </c>
      <c r="AA40">
        <v>100</v>
      </c>
      <c r="AB40">
        <v>0.2</v>
      </c>
      <c r="AC40">
        <f t="shared" si="16"/>
        <v>64.531666666666666</v>
      </c>
      <c r="AD40">
        <f t="shared" si="15"/>
        <v>59.001428571428569</v>
      </c>
      <c r="AE40">
        <f t="shared" ref="AE40:AE43" si="18">AVERAGE(F30,F66,F102,F138,F174,F210)</f>
        <v>76.283333333333331</v>
      </c>
      <c r="AF40">
        <f t="shared" ref="AF40:AF43" si="19">AVERAGE(G30,G66,G102,G138,G174)</f>
        <v>79.28</v>
      </c>
    </row>
    <row r="41" spans="1:32" x14ac:dyDescent="0.75">
      <c r="A41" s="1">
        <v>1</v>
      </c>
      <c r="B41">
        <v>0</v>
      </c>
      <c r="C41">
        <v>0.2</v>
      </c>
      <c r="D41">
        <v>7.61</v>
      </c>
      <c r="E41">
        <v>47.6</v>
      </c>
      <c r="F41">
        <v>50.46</v>
      </c>
      <c r="G41">
        <v>0</v>
      </c>
      <c r="I41">
        <f t="shared" ref="I41:I69" si="20">_xlfn.STDEV.P(D41:G41)</f>
        <v>22.794442716372778</v>
      </c>
      <c r="J41">
        <v>5</v>
      </c>
      <c r="K41">
        <f>_xlfn.STDEV.P(D45:G49)</f>
        <v>1.5786690596828707</v>
      </c>
      <c r="L41">
        <f>_xlfn.STDEV.P(D41:G41,D46:G46,D51:G51,D56:G56,D61:G61,D66:G66)</f>
        <v>19.404937618891118</v>
      </c>
      <c r="M41">
        <v>0.2</v>
      </c>
      <c r="N41">
        <f t="shared" ref="N41:N69" si="21">AVERAGE(D41:G41)</f>
        <v>26.4175</v>
      </c>
      <c r="P41" s="6">
        <f>_xlfn.STDEV.P(D45:D49)</f>
        <v>2.0410487500302388</v>
      </c>
      <c r="Q41">
        <f t="shared" ref="Q41:Q44" si="22">_xlfn.STDEV.P(D41,D46,D51,D56,D61,D66)</f>
        <v>20.468384564167888</v>
      </c>
      <c r="R41" s="6">
        <f>_xlfn.STDEV.P(E45:E49)</f>
        <v>1.1876026271442823</v>
      </c>
      <c r="S41">
        <f t="shared" ref="S41:S44" si="23">_xlfn.STDEV.P(E41,E46,E51,E56,E61,E66)</f>
        <v>2.3795424396766323</v>
      </c>
      <c r="T41" s="6">
        <f>_xlfn.STDEV.P(F45:F49)</f>
        <v>0.99344652598919381</v>
      </c>
      <c r="U41">
        <f t="shared" ref="U41:U44" si="24">_xlfn.STDEV.P(F41,F46,F51,F56,F61,F66)</f>
        <v>11.616620875089135</v>
      </c>
      <c r="V41" s="6">
        <f>_xlfn.STDEV.P(G45:G49)</f>
        <v>1.0556514576317317</v>
      </c>
      <c r="W41">
        <f t="shared" ref="W41:W44" si="25">_xlfn.STDEV.P(G41,G46,G51,G56,G61,G66)</f>
        <v>28.183234772151742</v>
      </c>
      <c r="Z41" s="1">
        <v>27</v>
      </c>
      <c r="AA41">
        <v>100</v>
      </c>
      <c r="AB41">
        <v>0.45</v>
      </c>
      <c r="AC41">
        <f t="shared" si="16"/>
        <v>63.123333333333335</v>
      </c>
      <c r="AD41">
        <f t="shared" si="15"/>
        <v>55.940000000000005</v>
      </c>
      <c r="AE41">
        <f t="shared" si="18"/>
        <v>74.666666666666671</v>
      </c>
      <c r="AF41">
        <f t="shared" si="19"/>
        <v>77.02000000000001</v>
      </c>
    </row>
    <row r="42" spans="1:32" x14ac:dyDescent="0.75">
      <c r="A42" s="1">
        <v>2</v>
      </c>
      <c r="B42">
        <v>0</v>
      </c>
      <c r="C42">
        <v>0.45</v>
      </c>
      <c r="D42">
        <v>5.6</v>
      </c>
      <c r="E42">
        <v>49.9</v>
      </c>
      <c r="F42">
        <v>49.69</v>
      </c>
      <c r="G42">
        <v>0</v>
      </c>
      <c r="I42">
        <f t="shared" si="20"/>
        <v>23.58088248454667</v>
      </c>
      <c r="J42">
        <v>10</v>
      </c>
      <c r="K42">
        <f>_xlfn.STDEV.P(D50:G54)</f>
        <v>6.4747135071753998</v>
      </c>
      <c r="L42">
        <f t="shared" ref="L42:L44" si="26">_xlfn.STDEV.P(D42:G42,D47:G47,D52:G52,D57:G57,D62:G62,D67:G67)</f>
        <v>19.06948059345526</v>
      </c>
      <c r="M42">
        <v>0.45</v>
      </c>
      <c r="N42">
        <f t="shared" si="21"/>
        <v>26.297499999999999</v>
      </c>
      <c r="P42" s="6">
        <f>_xlfn.STDEV.P(D50:D54)</f>
        <v>1.8669183163705907</v>
      </c>
      <c r="Q42">
        <f t="shared" si="22"/>
        <v>20.548454456614387</v>
      </c>
      <c r="R42" s="6">
        <f>_xlfn.STDEV.P(E50:E54)</f>
        <v>1.1892854997854809</v>
      </c>
      <c r="S42">
        <f t="shared" si="23"/>
        <v>2.3104232416497958</v>
      </c>
      <c r="T42" s="6">
        <f>_xlfn.STDEV.P(F50:F54)</f>
        <v>1.7623121176454517</v>
      </c>
      <c r="U42">
        <f t="shared" si="24"/>
        <v>11.50255720360577</v>
      </c>
      <c r="V42" s="6">
        <f>_xlfn.STDEV.P(G50:G54)</f>
        <v>0.74993333037010634</v>
      </c>
      <c r="W42">
        <f t="shared" si="25"/>
        <v>27.360276355004579</v>
      </c>
      <c r="Z42" s="1">
        <v>28</v>
      </c>
      <c r="AA42">
        <v>100</v>
      </c>
      <c r="AB42">
        <v>0.65</v>
      </c>
      <c r="AC42">
        <f t="shared" si="16"/>
        <v>62.875</v>
      </c>
      <c r="AD42">
        <f t="shared" si="15"/>
        <v>57.790000000000006</v>
      </c>
      <c r="AE42">
        <f t="shared" si="18"/>
        <v>73.5</v>
      </c>
      <c r="AF42">
        <f t="shared" si="19"/>
        <v>75.999999999999986</v>
      </c>
    </row>
    <row r="43" spans="1:32" x14ac:dyDescent="0.75">
      <c r="A43" s="1">
        <v>3</v>
      </c>
      <c r="B43">
        <v>0</v>
      </c>
      <c r="C43">
        <v>0.65</v>
      </c>
      <c r="D43">
        <v>4.09</v>
      </c>
      <c r="E43">
        <v>45.7</v>
      </c>
      <c r="F43">
        <v>51.09</v>
      </c>
      <c r="G43">
        <v>0</v>
      </c>
      <c r="I43">
        <f t="shared" si="20"/>
        <v>23.298136191549744</v>
      </c>
      <c r="J43">
        <v>20</v>
      </c>
      <c r="K43">
        <f>_xlfn.STDEV.P(D55:G59)</f>
        <v>11.536122398795881</v>
      </c>
      <c r="L43">
        <f t="shared" si="26"/>
        <v>18.582286872628607</v>
      </c>
      <c r="M43">
        <v>0.65</v>
      </c>
      <c r="N43">
        <f t="shared" si="21"/>
        <v>25.220000000000002</v>
      </c>
      <c r="P43" s="6">
        <f>_xlfn.STDEV.P(D55:D59)</f>
        <v>1.5685203218320127</v>
      </c>
      <c r="Q43">
        <f t="shared" si="22"/>
        <v>20.833858393383483</v>
      </c>
      <c r="R43" s="6">
        <f>_xlfn.STDEV.P(E55:E59)</f>
        <v>1.4702380759591287</v>
      </c>
      <c r="S43">
        <f t="shared" si="23"/>
        <v>2.8269044711289562</v>
      </c>
      <c r="T43" s="6">
        <f>_xlfn.STDEV.P(F55:F59)</f>
        <v>2.1364961970478671</v>
      </c>
      <c r="U43">
        <f t="shared" si="24"/>
        <v>9.9139273527475034</v>
      </c>
      <c r="V43" s="6">
        <f>_xlfn.STDEV.P(G55:G59)</f>
        <v>1.6230834852218758</v>
      </c>
      <c r="W43">
        <f t="shared" si="25"/>
        <v>26.76490239100454</v>
      </c>
      <c r="Z43" s="1">
        <v>29</v>
      </c>
      <c r="AA43">
        <v>100</v>
      </c>
      <c r="AB43">
        <v>0.85</v>
      </c>
      <c r="AC43">
        <f t="shared" si="16"/>
        <v>61.778333333333329</v>
      </c>
      <c r="AD43">
        <f t="shared" si="15"/>
        <v>56.321428571428569</v>
      </c>
      <c r="AE43">
        <f t="shared" si="18"/>
        <v>71.466666666666683</v>
      </c>
      <c r="AF43">
        <f t="shared" si="19"/>
        <v>77.09</v>
      </c>
    </row>
    <row r="44" spans="1:32" x14ac:dyDescent="0.75">
      <c r="A44" s="1">
        <v>4</v>
      </c>
      <c r="B44">
        <v>0</v>
      </c>
      <c r="C44">
        <v>0.85</v>
      </c>
      <c r="D44">
        <v>4.7699999999999996</v>
      </c>
      <c r="E44">
        <v>45.7</v>
      </c>
      <c r="F44">
        <v>51.02</v>
      </c>
      <c r="G44">
        <v>0</v>
      </c>
      <c r="I44">
        <f t="shared" si="20"/>
        <v>23.125896063720429</v>
      </c>
      <c r="J44">
        <v>50</v>
      </c>
      <c r="K44">
        <f>_xlfn.STDEV.P(D61:G64)</f>
        <v>11.50283144490953</v>
      </c>
      <c r="L44">
        <f t="shared" si="26"/>
        <v>18.815305161844535</v>
      </c>
      <c r="M44">
        <v>0.85</v>
      </c>
      <c r="N44">
        <f t="shared" si="21"/>
        <v>25.372500000000002</v>
      </c>
      <c r="P44" s="6">
        <f>_xlfn.STDEV.P(D60:D64)</f>
        <v>1.7142578569165137</v>
      </c>
      <c r="Q44">
        <f t="shared" si="22"/>
        <v>20.846451669821963</v>
      </c>
      <c r="R44" s="6">
        <f>_xlfn.STDEV.P(E60:E64)</f>
        <v>0.97077288796092764</v>
      </c>
      <c r="S44">
        <f t="shared" si="23"/>
        <v>2.4698178070456933</v>
      </c>
      <c r="T44" s="6">
        <f>_xlfn.STDEV.P(F60:F64)</f>
        <v>1.1534296684236993</v>
      </c>
      <c r="U44">
        <f t="shared" si="24"/>
        <v>10.193768385091419</v>
      </c>
      <c r="V44" s="6">
        <f>_xlfn.STDEV.P(G60:G64)</f>
        <v>1.1124747188138722</v>
      </c>
      <c r="W44">
        <f t="shared" si="25"/>
        <v>27.311378377681475</v>
      </c>
    </row>
    <row r="45" spans="1:32" x14ac:dyDescent="0.75">
      <c r="A45" s="1">
        <v>5</v>
      </c>
      <c r="B45">
        <v>5</v>
      </c>
      <c r="C45">
        <v>0</v>
      </c>
      <c r="D45">
        <v>46.55</v>
      </c>
      <c r="E45">
        <v>49.8</v>
      </c>
      <c r="F45">
        <v>47.06</v>
      </c>
      <c r="G45">
        <v>49.9</v>
      </c>
      <c r="I45">
        <f t="shared" si="20"/>
        <v>1.5335477658032037</v>
      </c>
      <c r="J45">
        <v>100</v>
      </c>
      <c r="K45">
        <f>_xlfn.STDEV.P(D65:G69)</f>
        <v>10.540450120843975</v>
      </c>
      <c r="N45">
        <f t="shared" si="21"/>
        <v>48.327500000000001</v>
      </c>
      <c r="P45" s="6">
        <f>_xlfn.STDEV.P(D65:D69)</f>
        <v>2.0070575477549215</v>
      </c>
      <c r="R45" s="6">
        <f>_xlfn.STDEV.P(E65:E69)</f>
        <v>1.4958609561052134</v>
      </c>
      <c r="T45" s="6">
        <f>_xlfn.STDEV.P(F65:F69)</f>
        <v>1.5742934923323557</v>
      </c>
      <c r="V45" s="6">
        <f>_xlfn.STDEV.P(G65:G69)</f>
        <v>1.1285388783732733</v>
      </c>
    </row>
    <row r="46" spans="1:32" x14ac:dyDescent="0.75">
      <c r="A46" s="1">
        <v>6</v>
      </c>
      <c r="B46">
        <v>5</v>
      </c>
      <c r="C46">
        <v>0.2</v>
      </c>
      <c r="D46">
        <v>52.76</v>
      </c>
      <c r="E46">
        <v>49.5</v>
      </c>
      <c r="F46">
        <v>47.8</v>
      </c>
      <c r="G46">
        <v>50.3</v>
      </c>
      <c r="I46">
        <f t="shared" si="20"/>
        <v>1.7864210030113283</v>
      </c>
      <c r="K46">
        <f>AVERAGE(K40:K45)</f>
        <v>10.792695042217117</v>
      </c>
      <c r="N46">
        <f t="shared" si="21"/>
        <v>50.09</v>
      </c>
      <c r="P46" s="6">
        <f>AVERAGE(P40:P45)</f>
        <v>1.8100018271299199</v>
      </c>
      <c r="Q46">
        <f>AVERAGE(Q40:Q44)</f>
        <v>20.572885696478558</v>
      </c>
      <c r="R46" s="6">
        <f>AVERAGE(R40:R45)</f>
        <v>1.3100615402149212</v>
      </c>
      <c r="S46">
        <f>AVERAGE(S40:S44)</f>
        <v>2.509977816619267</v>
      </c>
      <c r="T46" s="6">
        <f>AVERAGE(T40:T45)</f>
        <v>1.3712144698487203</v>
      </c>
      <c r="U46">
        <f>AVERAGE(U40:U44)</f>
        <v>10.928186771919524</v>
      </c>
      <c r="V46" s="6">
        <f>AVERAGE(V40:V45)</f>
        <v>0.94494697840180997</v>
      </c>
      <c r="W46">
        <f>AVERAGE(W40:W44)</f>
        <v>27.42662036123577</v>
      </c>
    </row>
    <row r="47" spans="1:32" x14ac:dyDescent="0.75">
      <c r="A47" s="1">
        <v>7</v>
      </c>
      <c r="B47">
        <v>5</v>
      </c>
      <c r="C47">
        <v>0.45</v>
      </c>
      <c r="D47">
        <v>49.75</v>
      </c>
      <c r="E47">
        <v>47.9</v>
      </c>
      <c r="F47">
        <v>47.09</v>
      </c>
      <c r="G47">
        <v>51.7</v>
      </c>
      <c r="I47">
        <f t="shared" si="20"/>
        <v>1.7791992580933709</v>
      </c>
      <c r="N47">
        <f t="shared" si="21"/>
        <v>49.11</v>
      </c>
      <c r="P47" s="6">
        <f>_xlfn.STDEV.P(P40:P45)</f>
        <v>0.17548804076921695</v>
      </c>
      <c r="Q47">
        <f>_xlfn.STDEV.P(Q40:Q44)</f>
        <v>0.25257827755907392</v>
      </c>
      <c r="R47" s="6">
        <f>_xlfn.STDEV.P(R40:R45)</f>
        <v>0.20849962633789565</v>
      </c>
      <c r="S47">
        <f>_xlfn.STDEV.P(S40:S44)</f>
        <v>0.17984630497317841</v>
      </c>
      <c r="T47" s="6">
        <f>_xlfn.STDEV.P(T40:T45)</f>
        <v>0.50884596000246163</v>
      </c>
      <c r="U47">
        <f>_xlfn.STDEV.P(U40:U44)</f>
        <v>0.72221994975286963</v>
      </c>
      <c r="V47" s="6">
        <f>_xlfn.STDEV.P(V40:V45)</f>
        <v>0.49410714898284563</v>
      </c>
      <c r="W47">
        <f>_xlfn.STDEV.P(W40:W44)</f>
        <v>0.45508974033530664</v>
      </c>
    </row>
    <row r="48" spans="1:32" x14ac:dyDescent="0.75">
      <c r="A48" s="1">
        <v>8</v>
      </c>
      <c r="B48">
        <v>5</v>
      </c>
      <c r="C48">
        <v>0.65</v>
      </c>
      <c r="D48">
        <v>48.42</v>
      </c>
      <c r="E48">
        <v>51.4</v>
      </c>
      <c r="F48">
        <v>49.68</v>
      </c>
      <c r="G48">
        <v>48.6</v>
      </c>
      <c r="I48">
        <f t="shared" si="20"/>
        <v>1.1849367071704704</v>
      </c>
      <c r="K48" cm="1">
        <f t="array" ref="K48">INDEX(LINEST(K40:K45),1)</f>
        <v>-0.80230777022728272</v>
      </c>
      <c r="L48" cm="1">
        <f t="array" ref="L48">INDEX(LINEST(L40:L44),1)</f>
        <v>-0.12489815236684761</v>
      </c>
      <c r="N48">
        <f t="shared" si="21"/>
        <v>49.524999999999999</v>
      </c>
      <c r="P48" s="6"/>
      <c r="R48" s="6"/>
      <c r="T48" s="6"/>
      <c r="V48" s="6"/>
    </row>
    <row r="49" spans="1:32" x14ac:dyDescent="0.75">
      <c r="A49" s="1">
        <v>9</v>
      </c>
      <c r="B49">
        <v>5</v>
      </c>
      <c r="C49">
        <v>0.85</v>
      </c>
      <c r="D49">
        <v>48.72</v>
      </c>
      <c r="E49">
        <v>50.7</v>
      </c>
      <c r="F49">
        <v>48.61</v>
      </c>
      <c r="G49">
        <v>49.2</v>
      </c>
      <c r="I49">
        <f t="shared" si="20"/>
        <v>0.83400764384986448</v>
      </c>
      <c r="N49">
        <f t="shared" si="21"/>
        <v>49.307500000000005</v>
      </c>
      <c r="P49" s="6"/>
      <c r="R49" s="6"/>
      <c r="T49" s="6"/>
      <c r="V49" s="6"/>
    </row>
    <row r="50" spans="1:32" x14ac:dyDescent="0.75">
      <c r="A50" s="1">
        <v>10</v>
      </c>
      <c r="B50">
        <v>10</v>
      </c>
      <c r="C50">
        <v>0</v>
      </c>
      <c r="D50">
        <v>53.56</v>
      </c>
      <c r="E50">
        <v>49.7</v>
      </c>
      <c r="F50">
        <v>67.86</v>
      </c>
      <c r="G50">
        <v>54</v>
      </c>
      <c r="I50">
        <f t="shared" si="20"/>
        <v>6.891835749638858</v>
      </c>
      <c r="N50">
        <f t="shared" si="21"/>
        <v>56.28</v>
      </c>
      <c r="P50" s="6"/>
      <c r="R50" s="6"/>
      <c r="T50" s="6"/>
      <c r="V50" s="6"/>
    </row>
    <row r="51" spans="1:32" x14ac:dyDescent="0.75">
      <c r="A51" s="1">
        <v>11</v>
      </c>
      <c r="B51">
        <v>10</v>
      </c>
      <c r="C51">
        <v>0.2</v>
      </c>
      <c r="D51">
        <v>50.55</v>
      </c>
      <c r="E51">
        <v>49.5</v>
      </c>
      <c r="F51">
        <v>65.08</v>
      </c>
      <c r="G51">
        <v>55.1</v>
      </c>
      <c r="I51">
        <f t="shared" si="20"/>
        <v>6.1574279329928379</v>
      </c>
      <c r="J51" s="2"/>
      <c r="K51" t="s">
        <v>26</v>
      </c>
      <c r="L51" t="s">
        <v>27</v>
      </c>
      <c r="N51">
        <f t="shared" si="21"/>
        <v>55.057499999999997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1">
        <v>12</v>
      </c>
      <c r="B52">
        <v>10</v>
      </c>
      <c r="C52">
        <v>0.45</v>
      </c>
      <c r="D52">
        <v>54.27</v>
      </c>
      <c r="E52">
        <v>47.9</v>
      </c>
      <c r="F52">
        <v>67.02</v>
      </c>
      <c r="G52">
        <v>55.9</v>
      </c>
      <c r="I52">
        <f t="shared" si="20"/>
        <v>6.8876025400715406</v>
      </c>
      <c r="J52">
        <v>2</v>
      </c>
      <c r="K52">
        <f>AVERAGE(D40:G44)</f>
        <v>26.009499999999996</v>
      </c>
      <c r="L52">
        <f>AVERAGE(D40:G40,D45:G45,D50:G50,D55:G55,D60:G60,D65:G65)</f>
        <v>54.557916666666678</v>
      </c>
      <c r="M52">
        <v>0</v>
      </c>
      <c r="N52">
        <f t="shared" si="21"/>
        <v>56.272500000000001</v>
      </c>
      <c r="P52" s="6">
        <f>AVERAGE(D40:D44)</f>
        <v>6.1019999999999994</v>
      </c>
      <c r="Q52">
        <f>AVERAGE(D40,D45,D50,D55,D60,D65)</f>
        <v>50.094999999999999</v>
      </c>
      <c r="R52" s="6">
        <f>AVERAGE(E40:E44)</f>
        <v>47.2</v>
      </c>
      <c r="S52">
        <f>AVERAGE(E40,E45,E50,E55,E60,E65)</f>
        <v>48.300000000000004</v>
      </c>
      <c r="T52" s="6">
        <f>AVERAGE(F40:F44)</f>
        <v>50.736000000000004</v>
      </c>
      <c r="U52">
        <f>AVERAGE(F40,F45,F50,F55,F60,F65)</f>
        <v>63.870000000000005</v>
      </c>
      <c r="V52" s="6">
        <f>AVERAGE(G40:G44)</f>
        <v>0</v>
      </c>
      <c r="W52">
        <f>AVERAGE(G40,G45,G50,G55,G60,G65)</f>
        <v>55.966666666666676</v>
      </c>
    </row>
    <row r="53" spans="1:32" x14ac:dyDescent="0.75">
      <c r="A53" s="1">
        <v>13</v>
      </c>
      <c r="B53">
        <v>10</v>
      </c>
      <c r="C53">
        <v>0.65</v>
      </c>
      <c r="D53">
        <v>51.31</v>
      </c>
      <c r="E53">
        <v>51.4</v>
      </c>
      <c r="F53">
        <v>64</v>
      </c>
      <c r="G53">
        <v>54</v>
      </c>
      <c r="I53">
        <f t="shared" si="20"/>
        <v>5.2069682877851298</v>
      </c>
      <c r="J53">
        <v>5</v>
      </c>
      <c r="K53">
        <f>AVERAGE(D45:G49)</f>
        <v>49.272000000000006</v>
      </c>
      <c r="L53">
        <f>AVERAGE(D41:G41,D46:G46,D51:G51,D56:G56,D61:G61,D66:G66)</f>
        <v>55.059583333333336</v>
      </c>
      <c r="M53">
        <v>0.2</v>
      </c>
      <c r="N53">
        <f t="shared" si="21"/>
        <v>55.177500000000002</v>
      </c>
      <c r="P53" s="6">
        <f>AVERAGE(D45:D49)</f>
        <v>49.24</v>
      </c>
      <c r="Q53">
        <f t="shared" ref="Q53:Q56" si="27">AVERAGE(D41,D46,D51,D56,D61,D66)</f>
        <v>50.85</v>
      </c>
      <c r="R53" s="6">
        <f>AVERAGE(E45:E49)</f>
        <v>49.86</v>
      </c>
      <c r="S53">
        <f t="shared" ref="S53:S56" si="28">AVERAGE(E41,E46,E51,E56,E61,E66)</f>
        <v>48.133333333333333</v>
      </c>
      <c r="T53" s="6">
        <f>AVERAGE(F45:F49)</f>
        <v>48.048000000000002</v>
      </c>
      <c r="U53">
        <f t="shared" ref="U53:U56" si="29">AVERAGE(F41,F46,F51,F56,F61,F66)</f>
        <v>64.138333333333321</v>
      </c>
      <c r="V53" s="6">
        <f>AVERAGE(G45:G49)</f>
        <v>49.94</v>
      </c>
      <c r="W53">
        <f t="shared" ref="W53:W56" si="30">AVERAGE(G41,G46,G51,G56,G61,G66)</f>
        <v>57.116666666666667</v>
      </c>
    </row>
    <row r="54" spans="1:32" x14ac:dyDescent="0.75">
      <c r="A54" s="1">
        <v>14</v>
      </c>
      <c r="B54">
        <v>10</v>
      </c>
      <c r="C54">
        <v>0.85</v>
      </c>
      <c r="D54">
        <v>55.58</v>
      </c>
      <c r="E54">
        <v>50.7</v>
      </c>
      <c r="F54">
        <v>68.77</v>
      </c>
      <c r="G54">
        <v>55.3</v>
      </c>
      <c r="I54">
        <f t="shared" si="20"/>
        <v>6.7407098105466066</v>
      </c>
      <c r="J54">
        <v>10</v>
      </c>
      <c r="K54">
        <f>AVERAGE(D50:G54)</f>
        <v>56.075000000000003</v>
      </c>
      <c r="L54">
        <f t="shared" ref="L54:L56" si="31">AVERAGE(D42:G42,D47:G47,D52:G52,D57:G57,D62:G62,D67:G67)</f>
        <v>54.203749999999992</v>
      </c>
      <c r="M54">
        <v>0.45</v>
      </c>
      <c r="N54">
        <f t="shared" si="21"/>
        <v>57.587500000000006</v>
      </c>
      <c r="P54" s="6">
        <f>AVERAGE(D50:D54)</f>
        <v>53.053999999999995</v>
      </c>
      <c r="Q54">
        <f t="shared" si="27"/>
        <v>49.831666666666671</v>
      </c>
      <c r="R54" s="6">
        <f>AVERAGE(E50:E54)</f>
        <v>49.839999999999996</v>
      </c>
      <c r="S54">
        <f t="shared" si="28"/>
        <v>47.516666666666659</v>
      </c>
      <c r="T54" s="6">
        <f>AVERAGE(F50:F54)</f>
        <v>66.545999999999992</v>
      </c>
      <c r="U54">
        <f t="shared" si="29"/>
        <v>62.983333333333327</v>
      </c>
      <c r="V54" s="6">
        <f>AVERAGE(G50:G54)</f>
        <v>54.86</v>
      </c>
      <c r="W54">
        <f t="shared" si="30"/>
        <v>56.483333333333327</v>
      </c>
    </row>
    <row r="55" spans="1:32" x14ac:dyDescent="0.75">
      <c r="A55" s="1">
        <v>15</v>
      </c>
      <c r="B55">
        <v>20</v>
      </c>
      <c r="C55">
        <v>0</v>
      </c>
      <c r="D55">
        <v>56.56</v>
      </c>
      <c r="E55">
        <v>43.1</v>
      </c>
      <c r="F55">
        <v>63.58</v>
      </c>
      <c r="G55">
        <v>76.2</v>
      </c>
      <c r="I55">
        <f t="shared" si="20"/>
        <v>11.964756579220493</v>
      </c>
      <c r="J55">
        <v>20</v>
      </c>
      <c r="K55">
        <f>AVERAGE(D55:G59)</f>
        <v>60.21</v>
      </c>
      <c r="L55">
        <f t="shared" si="31"/>
        <v>53.837500000000006</v>
      </c>
      <c r="M55">
        <v>0.65</v>
      </c>
      <c r="N55">
        <f t="shared" si="21"/>
        <v>59.86</v>
      </c>
      <c r="P55" s="6">
        <f>AVERAGE(D55:D59)</f>
        <v>57.782000000000004</v>
      </c>
      <c r="Q55">
        <f t="shared" si="27"/>
        <v>48.283333333333331</v>
      </c>
      <c r="R55" s="6">
        <f>AVERAGE(E55:E59)</f>
        <v>44.120000000000005</v>
      </c>
      <c r="S55">
        <f t="shared" si="28"/>
        <v>49.783333333333331</v>
      </c>
      <c r="T55" s="6">
        <f>AVERAGE(F55:F59)</f>
        <v>62.977999999999994</v>
      </c>
      <c r="U55">
        <f t="shared" si="29"/>
        <v>62.583333333333336</v>
      </c>
      <c r="V55" s="6">
        <f>AVERAGE(G55:G59)</f>
        <v>75.960000000000008</v>
      </c>
      <c r="W55">
        <f t="shared" si="30"/>
        <v>54.699999999999996</v>
      </c>
    </row>
    <row r="56" spans="1:32" x14ac:dyDescent="0.75">
      <c r="A56" s="1">
        <v>16</v>
      </c>
      <c r="B56">
        <v>20</v>
      </c>
      <c r="C56">
        <v>0.2</v>
      </c>
      <c r="D56">
        <v>58.72</v>
      </c>
      <c r="E56">
        <v>43.1</v>
      </c>
      <c r="F56">
        <v>66.89</v>
      </c>
      <c r="G56">
        <v>78.099999999999994</v>
      </c>
      <c r="I56">
        <f t="shared" si="20"/>
        <v>12.754768471046441</v>
      </c>
      <c r="J56">
        <v>50</v>
      </c>
      <c r="K56">
        <f>AVERAGE(D60:G64)</f>
        <v>66.79249999999999</v>
      </c>
      <c r="L56">
        <f t="shared" si="31"/>
        <v>54.305</v>
      </c>
      <c r="M56">
        <v>0.85</v>
      </c>
      <c r="N56">
        <f t="shared" si="21"/>
        <v>61.702499999999993</v>
      </c>
      <c r="P56" s="6">
        <f>AVERAGE(D60:D64)</f>
        <v>64.009999999999991</v>
      </c>
      <c r="Q56">
        <f t="shared" si="27"/>
        <v>49.588333333333331</v>
      </c>
      <c r="R56" s="6">
        <f>AVERAGE(E60:E64)</f>
        <v>49.339999999999996</v>
      </c>
      <c r="S56">
        <f t="shared" si="28"/>
        <v>49</v>
      </c>
      <c r="T56" s="6">
        <f>AVERAGE(F60:F64)</f>
        <v>75.239999999999995</v>
      </c>
      <c r="U56">
        <f t="shared" si="29"/>
        <v>62.848333333333329</v>
      </c>
      <c r="V56" s="6">
        <f>AVERAGE(G60:G64)</f>
        <v>78.58</v>
      </c>
      <c r="W56">
        <f t="shared" si="30"/>
        <v>55.783333333333339</v>
      </c>
    </row>
    <row r="57" spans="1:32" x14ac:dyDescent="0.75">
      <c r="A57" s="1">
        <v>17</v>
      </c>
      <c r="B57">
        <v>20</v>
      </c>
      <c r="C57">
        <v>0.45</v>
      </c>
      <c r="D57">
        <v>60.1</v>
      </c>
      <c r="E57">
        <v>42.6</v>
      </c>
      <c r="F57">
        <v>61.8</v>
      </c>
      <c r="G57">
        <v>76.8</v>
      </c>
      <c r="I57">
        <f t="shared" si="20"/>
        <v>12.122577077502946</v>
      </c>
      <c r="J57">
        <v>100</v>
      </c>
      <c r="K57">
        <f>AVERAGE(D65:G69)</f>
        <v>67.997500000000002</v>
      </c>
      <c r="L57">
        <f>AVERAGE((L56-L55), (L55-L54), (L54-L53), (L53-L52))</f>
        <v>-6.3229166666669556E-2</v>
      </c>
      <c r="N57">
        <f t="shared" si="21"/>
        <v>60.325000000000003</v>
      </c>
      <c r="P57" s="6">
        <f>AVERAGE(D65:D69)</f>
        <v>68.190000000000012</v>
      </c>
      <c r="R57" s="6">
        <f>AVERAGE(E65:E69)</f>
        <v>50.92</v>
      </c>
      <c r="T57" s="6">
        <f>AVERAGE(F65:F69)</f>
        <v>76.16</v>
      </c>
      <c r="V57" s="6">
        <f>AVERAGE(G65:G69)</f>
        <v>76.72</v>
      </c>
    </row>
    <row r="58" spans="1:32" x14ac:dyDescent="0.75">
      <c r="A58" s="1">
        <v>18</v>
      </c>
      <c r="B58">
        <v>20</v>
      </c>
      <c r="C58">
        <v>0.65</v>
      </c>
      <c r="D58">
        <v>55.65</v>
      </c>
      <c r="E58">
        <v>46.1</v>
      </c>
      <c r="F58">
        <v>61.63</v>
      </c>
      <c r="G58">
        <v>73.2</v>
      </c>
      <c r="I58">
        <f t="shared" si="20"/>
        <v>9.8247811680464778</v>
      </c>
      <c r="K58">
        <f>AVERAGE(K52:K57)</f>
        <v>54.392749999999999</v>
      </c>
      <c r="N58">
        <f t="shared" si="21"/>
        <v>59.144999999999996</v>
      </c>
      <c r="P58" s="6">
        <f>AVERAGE(P52:P57)</f>
        <v>49.729666666666667</v>
      </c>
      <c r="Q58">
        <f>AVERAGE(Q52:Q56)</f>
        <v>49.729666666666667</v>
      </c>
      <c r="R58" s="6">
        <f>AVERAGE(R52:R57)</f>
        <v>48.546666666666674</v>
      </c>
      <c r="S58">
        <f>AVERAGE(S52:S56)</f>
        <v>48.546666666666667</v>
      </c>
      <c r="T58" s="6">
        <f>AVERAGE(T52:T57)</f>
        <v>63.284666666666659</v>
      </c>
      <c r="U58">
        <f>AVERAGE(U52:U56)</f>
        <v>63.284666666666659</v>
      </c>
      <c r="V58" s="6">
        <f>AVERAGE(V52:V57)</f>
        <v>56.009999999999991</v>
      </c>
      <c r="W58">
        <f>AVERAGE(W52:W56)</f>
        <v>56.010000000000005</v>
      </c>
      <c r="AA58" s="1" t="s">
        <v>1</v>
      </c>
      <c r="AB58" s="1" t="s">
        <v>2</v>
      </c>
      <c r="AC58" s="1" t="s">
        <v>21</v>
      </c>
      <c r="AD58" s="1" t="s">
        <v>22</v>
      </c>
      <c r="AE58" s="1" t="s">
        <v>23</v>
      </c>
      <c r="AF58" s="1" t="s">
        <v>24</v>
      </c>
    </row>
    <row r="59" spans="1:32" x14ac:dyDescent="0.75">
      <c r="A59" s="1">
        <v>19</v>
      </c>
      <c r="B59">
        <v>20</v>
      </c>
      <c r="C59">
        <v>0.85</v>
      </c>
      <c r="D59">
        <v>57.88</v>
      </c>
      <c r="E59">
        <v>45.7</v>
      </c>
      <c r="F59">
        <v>60.99</v>
      </c>
      <c r="G59">
        <v>75.5</v>
      </c>
      <c r="I59">
        <f t="shared" si="20"/>
        <v>10.609114890036754</v>
      </c>
      <c r="N59">
        <f t="shared" si="21"/>
        <v>60.017500000000005</v>
      </c>
      <c r="P59" s="6">
        <f>_xlfn.STDEV.P(P52:P57)</f>
        <v>20.511038342533752</v>
      </c>
      <c r="Q59">
        <f>_xlfn.STDEV.P(Q52:Q56)</f>
        <v>0.83795876323891427</v>
      </c>
      <c r="R59" s="6">
        <f>_xlfn.STDEV.P(R52:R57)</f>
        <v>2.2755414496090549</v>
      </c>
      <c r="S59">
        <f>_xlfn.STDEV.P(S52:S56)</f>
        <v>0.77813166552254576</v>
      </c>
      <c r="T59" s="6">
        <f>_xlfn.STDEV.P(T52:T57)</f>
        <v>10.870906044218307</v>
      </c>
      <c r="U59">
        <f>_xlfn.STDEV.P(U52:U56)</f>
        <v>0.60735803096507701</v>
      </c>
      <c r="V59" s="6">
        <f>_xlfn.STDEV.P(V52:V57)</f>
        <v>27.421399794078116</v>
      </c>
      <c r="W59">
        <f>_xlfn.STDEV.P(W52:W56)</f>
        <v>0.80226069467612759</v>
      </c>
      <c r="Z59" s="1">
        <v>0</v>
      </c>
      <c r="AA59">
        <v>2</v>
      </c>
      <c r="AB59">
        <v>0</v>
      </c>
      <c r="AC59">
        <f>AVERAGE(D4,D40,D76,D148,D220)</f>
        <v>21.065999999999999</v>
      </c>
      <c r="AD59">
        <f t="shared" ref="AD59:AF74" si="32">AVERAGE(E4,E40,E76,E148,E220)</f>
        <v>58.29</v>
      </c>
      <c r="AE59">
        <f t="shared" si="32"/>
        <v>46.62</v>
      </c>
      <c r="AF59">
        <f t="shared" si="32"/>
        <v>0</v>
      </c>
    </row>
    <row r="60" spans="1:32" x14ac:dyDescent="0.75">
      <c r="A60" s="1">
        <v>20</v>
      </c>
      <c r="B60">
        <v>50</v>
      </c>
      <c r="C60">
        <v>0</v>
      </c>
      <c r="D60">
        <v>64.83</v>
      </c>
      <c r="E60">
        <v>49.5</v>
      </c>
      <c r="F60">
        <v>75.8</v>
      </c>
      <c r="G60">
        <v>78.8</v>
      </c>
      <c r="I60">
        <f t="shared" si="20"/>
        <v>11.482842363718119</v>
      </c>
      <c r="N60">
        <f t="shared" si="21"/>
        <v>67.232500000000002</v>
      </c>
      <c r="P60" s="6"/>
      <c r="R60" s="6"/>
      <c r="T60" s="6"/>
      <c r="V60" s="6"/>
      <c r="Z60" s="1">
        <v>1</v>
      </c>
      <c r="AA60">
        <v>2</v>
      </c>
      <c r="AB60">
        <v>0.2</v>
      </c>
      <c r="AC60">
        <f t="shared" ref="AC60:AF75" si="33">AVERAGE(D5,D41,D77,D149,D221)</f>
        <v>40.286000000000001</v>
      </c>
      <c r="AD60">
        <f t="shared" si="32"/>
        <v>56.282000000000004</v>
      </c>
      <c r="AE60">
        <f t="shared" si="32"/>
        <v>45.792000000000009</v>
      </c>
      <c r="AF60">
        <f t="shared" si="32"/>
        <v>0</v>
      </c>
    </row>
    <row r="61" spans="1:32" x14ac:dyDescent="0.75">
      <c r="A61" s="1">
        <v>21</v>
      </c>
      <c r="B61">
        <v>50</v>
      </c>
      <c r="C61">
        <v>0.2</v>
      </c>
      <c r="D61">
        <v>65.67</v>
      </c>
      <c r="E61">
        <v>49</v>
      </c>
      <c r="F61">
        <v>76.7</v>
      </c>
      <c r="G61">
        <v>80.5</v>
      </c>
      <c r="I61">
        <f t="shared" si="20"/>
        <v>12.23074685986102</v>
      </c>
      <c r="N61">
        <f t="shared" si="21"/>
        <v>67.967500000000001</v>
      </c>
      <c r="P61" s="6" cm="1">
        <f t="array" ref="P61">INDEX(LINEST(P52:P57), 1)</f>
        <v>10.270800000000003</v>
      </c>
      <c r="Q61" s="6" cm="1">
        <f t="array" ref="Q61">INDEX(LINEST(Q52:Q56), 1)</f>
        <v>-0.35800000000000032</v>
      </c>
      <c r="R61" s="6" cm="1">
        <f t="array" ref="R61">INDEX(LINEST(R52:R57), 1)</f>
        <v>0.32342857142857134</v>
      </c>
      <c r="S61" s="6" cm="1">
        <f t="array" ref="S61">INDEX(LINEST(S52:S56), 1)</f>
        <v>0.30499999999999888</v>
      </c>
      <c r="T61" s="6" cm="1">
        <f t="array" ref="T61">INDEX(LINEST(T52:T57), 1)</f>
        <v>5.8607999999999993</v>
      </c>
      <c r="U61" s="6" cm="1">
        <f t="array" ref="U61">INDEX(LINEST(U52:U56), 1)</f>
        <v>-0.3598333333333335</v>
      </c>
      <c r="V61" s="6" cm="1">
        <f t="array" ref="V61">INDEX(LINEST(V52:V56), 1)</f>
        <v>18.317999999999998</v>
      </c>
      <c r="W61" s="6" cm="1">
        <f t="array" ref="W61">INDEX(LINEST(W52:W56), 1)</f>
        <v>-0.2783333333333346</v>
      </c>
      <c r="Z61" s="1">
        <v>2</v>
      </c>
      <c r="AA61">
        <v>2</v>
      </c>
      <c r="AB61">
        <v>0.45</v>
      </c>
      <c r="AC61">
        <f t="shared" si="33"/>
        <v>41.628</v>
      </c>
      <c r="AD61">
        <f t="shared" si="32"/>
        <v>58.137999999999998</v>
      </c>
      <c r="AE61">
        <f t="shared" si="32"/>
        <v>44.646000000000001</v>
      </c>
      <c r="AF61">
        <f t="shared" si="32"/>
        <v>0</v>
      </c>
    </row>
    <row r="62" spans="1:32" x14ac:dyDescent="0.75">
      <c r="A62" s="1">
        <v>22</v>
      </c>
      <c r="B62">
        <v>50</v>
      </c>
      <c r="C62">
        <v>0.45</v>
      </c>
      <c r="D62">
        <v>62.03</v>
      </c>
      <c r="E62">
        <v>48</v>
      </c>
      <c r="F62">
        <v>75.900000000000006</v>
      </c>
      <c r="G62">
        <v>78.400000000000006</v>
      </c>
      <c r="I62">
        <f t="shared" si="20"/>
        <v>12.160424283305211</v>
      </c>
      <c r="K62" cm="1">
        <f t="array" ref="K62">INDEX(LINEST(K52:K57),1)</f>
        <v>7.6181857142857154</v>
      </c>
      <c r="L62" cm="1">
        <f t="array" ref="L62">INDEX(LINEST(L52:L56),1)</f>
        <v>-0.17279166666666862</v>
      </c>
      <c r="N62">
        <f t="shared" si="21"/>
        <v>66.08250000000001</v>
      </c>
      <c r="Z62" s="1">
        <v>3</v>
      </c>
      <c r="AA62">
        <v>2</v>
      </c>
      <c r="AB62">
        <v>0.65</v>
      </c>
      <c r="AC62">
        <f t="shared" si="33"/>
        <v>20.716000000000001</v>
      </c>
      <c r="AD62">
        <f t="shared" si="32"/>
        <v>55.141999999999996</v>
      </c>
      <c r="AE62">
        <f t="shared" si="32"/>
        <v>47.881999999999998</v>
      </c>
      <c r="AF62">
        <f t="shared" si="32"/>
        <v>0</v>
      </c>
    </row>
    <row r="63" spans="1:32" x14ac:dyDescent="0.75">
      <c r="A63" s="1">
        <v>23</v>
      </c>
      <c r="B63">
        <v>50</v>
      </c>
      <c r="C63">
        <v>0.65</v>
      </c>
      <c r="D63">
        <v>61.86</v>
      </c>
      <c r="E63">
        <v>51</v>
      </c>
      <c r="F63">
        <v>73.599999999999994</v>
      </c>
      <c r="G63">
        <v>77.099999999999994</v>
      </c>
      <c r="I63">
        <f t="shared" si="20"/>
        <v>10.284225785152762</v>
      </c>
      <c r="N63">
        <f t="shared" si="21"/>
        <v>65.889999999999986</v>
      </c>
      <c r="Z63" s="1">
        <v>4</v>
      </c>
      <c r="AA63">
        <v>2</v>
      </c>
      <c r="AB63">
        <v>0.85</v>
      </c>
      <c r="AC63">
        <f t="shared" si="33"/>
        <v>17.925999999999998</v>
      </c>
      <c r="AD63">
        <f t="shared" si="32"/>
        <v>58.082000000000008</v>
      </c>
      <c r="AE63">
        <f t="shared" si="32"/>
        <v>47.248000000000005</v>
      </c>
      <c r="AF63">
        <f t="shared" si="32"/>
        <v>0</v>
      </c>
    </row>
    <row r="64" spans="1:32" x14ac:dyDescent="0.75">
      <c r="A64" s="1">
        <v>24</v>
      </c>
      <c r="B64">
        <v>50</v>
      </c>
      <c r="C64">
        <v>0.85</v>
      </c>
      <c r="D64">
        <v>65.66</v>
      </c>
      <c r="E64">
        <v>49.2</v>
      </c>
      <c r="F64">
        <v>74.2</v>
      </c>
      <c r="G64">
        <v>78.099999999999994</v>
      </c>
      <c r="I64">
        <f t="shared" si="20"/>
        <v>11.10753347958047</v>
      </c>
      <c r="N64">
        <f t="shared" si="21"/>
        <v>66.789999999999992</v>
      </c>
      <c r="Z64" s="1">
        <v>5</v>
      </c>
      <c r="AA64">
        <v>5</v>
      </c>
      <c r="AB64">
        <v>0</v>
      </c>
      <c r="AC64">
        <f t="shared" si="33"/>
        <v>39.44</v>
      </c>
      <c r="AD64">
        <f t="shared" si="32"/>
        <v>58.625999999999998</v>
      </c>
      <c r="AE64">
        <f t="shared" si="32"/>
        <v>49.866</v>
      </c>
      <c r="AF64">
        <f t="shared" si="32"/>
        <v>51.058000000000007</v>
      </c>
    </row>
    <row r="65" spans="1:32" x14ac:dyDescent="0.75">
      <c r="A65" s="1">
        <v>25</v>
      </c>
      <c r="B65">
        <v>100</v>
      </c>
      <c r="C65">
        <v>0</v>
      </c>
      <c r="D65">
        <v>70.63</v>
      </c>
      <c r="E65">
        <v>50.6</v>
      </c>
      <c r="F65">
        <v>77.5</v>
      </c>
      <c r="G65">
        <v>76.900000000000006</v>
      </c>
      <c r="I65">
        <f t="shared" si="20"/>
        <v>10.906909220764605</v>
      </c>
      <c r="N65">
        <f t="shared" si="21"/>
        <v>68.907499999999999</v>
      </c>
      <c r="Z65" s="1">
        <v>6</v>
      </c>
      <c r="AA65">
        <v>5</v>
      </c>
      <c r="AB65">
        <v>0.2</v>
      </c>
      <c r="AC65">
        <f t="shared" si="33"/>
        <v>39.75</v>
      </c>
      <c r="AD65">
        <f t="shared" si="32"/>
        <v>57.823999999999998</v>
      </c>
      <c r="AE65">
        <f t="shared" si="32"/>
        <v>49.022000000000006</v>
      </c>
      <c r="AF65">
        <f t="shared" si="32"/>
        <v>51.372</v>
      </c>
    </row>
    <row r="66" spans="1:32" x14ac:dyDescent="0.75">
      <c r="A66" s="1">
        <v>26</v>
      </c>
      <c r="B66">
        <v>100</v>
      </c>
      <c r="C66">
        <v>0.2</v>
      </c>
      <c r="D66">
        <v>69.790000000000006</v>
      </c>
      <c r="E66">
        <v>50.1</v>
      </c>
      <c r="F66">
        <v>77.900000000000006</v>
      </c>
      <c r="G66">
        <v>78.7</v>
      </c>
      <c r="I66">
        <f t="shared" si="20"/>
        <v>11.522522239075961</v>
      </c>
      <c r="N66">
        <f t="shared" si="21"/>
        <v>69.122500000000002</v>
      </c>
      <c r="Z66" s="1">
        <v>7</v>
      </c>
      <c r="AA66">
        <v>5</v>
      </c>
      <c r="AB66">
        <v>0.45</v>
      </c>
      <c r="AC66">
        <f t="shared" si="33"/>
        <v>37.065999999999995</v>
      </c>
      <c r="AD66">
        <f t="shared" si="32"/>
        <v>57.368000000000009</v>
      </c>
      <c r="AE66">
        <f t="shared" si="32"/>
        <v>49.809999999999995</v>
      </c>
      <c r="AF66">
        <f t="shared" si="32"/>
        <v>53.148000000000003</v>
      </c>
    </row>
    <row r="67" spans="1:32" x14ac:dyDescent="0.75">
      <c r="A67" s="1">
        <v>27</v>
      </c>
      <c r="B67">
        <v>100</v>
      </c>
      <c r="C67">
        <v>0.45</v>
      </c>
      <c r="D67">
        <v>67.239999999999995</v>
      </c>
      <c r="E67">
        <v>48.8</v>
      </c>
      <c r="F67">
        <v>76.400000000000006</v>
      </c>
      <c r="G67">
        <v>76.099999999999994</v>
      </c>
      <c r="I67">
        <f t="shared" si="20"/>
        <v>11.207081466644212</v>
      </c>
      <c r="N67">
        <f t="shared" si="21"/>
        <v>67.134999999999991</v>
      </c>
      <c r="Z67" s="1">
        <v>8</v>
      </c>
      <c r="AA67">
        <v>5</v>
      </c>
      <c r="AB67">
        <v>0.65</v>
      </c>
      <c r="AC67">
        <f t="shared" si="33"/>
        <v>41.288000000000004</v>
      </c>
      <c r="AD67">
        <f t="shared" si="32"/>
        <v>57.577999999999996</v>
      </c>
      <c r="AE67">
        <f t="shared" si="32"/>
        <v>49.765999999999998</v>
      </c>
      <c r="AF67">
        <f t="shared" si="32"/>
        <v>49.676000000000002</v>
      </c>
    </row>
    <row r="68" spans="1:32" x14ac:dyDescent="0.75">
      <c r="A68" s="1">
        <v>28</v>
      </c>
      <c r="B68">
        <v>100</v>
      </c>
      <c r="C68">
        <v>0.65</v>
      </c>
      <c r="D68">
        <v>68.37</v>
      </c>
      <c r="E68">
        <v>53.1</v>
      </c>
      <c r="F68">
        <v>75.5</v>
      </c>
      <c r="G68">
        <v>75.3</v>
      </c>
      <c r="I68">
        <f t="shared" si="20"/>
        <v>9.1058864889697091</v>
      </c>
      <c r="N68">
        <f t="shared" si="21"/>
        <v>68.067499999999995</v>
      </c>
      <c r="Z68" s="1">
        <v>9</v>
      </c>
      <c r="AA68">
        <v>5</v>
      </c>
      <c r="AB68">
        <v>0.85</v>
      </c>
      <c r="AC68">
        <f t="shared" si="33"/>
        <v>40.207999999999998</v>
      </c>
      <c r="AD68">
        <f t="shared" si="32"/>
        <v>57.588000000000001</v>
      </c>
      <c r="AE68">
        <f t="shared" si="32"/>
        <v>49.917999999999992</v>
      </c>
      <c r="AF68">
        <f t="shared" si="32"/>
        <v>49.750000000000007</v>
      </c>
    </row>
    <row r="69" spans="1:32" x14ac:dyDescent="0.75">
      <c r="A69" s="1">
        <v>29</v>
      </c>
      <c r="B69">
        <v>100</v>
      </c>
      <c r="C69">
        <v>0.85</v>
      </c>
      <c r="D69">
        <v>64.92</v>
      </c>
      <c r="E69">
        <v>52</v>
      </c>
      <c r="F69">
        <v>73.5</v>
      </c>
      <c r="G69">
        <v>76.599999999999994</v>
      </c>
      <c r="I69">
        <f t="shared" si="20"/>
        <v>9.5327894658384551</v>
      </c>
      <c r="N69">
        <f t="shared" si="21"/>
        <v>66.754999999999995</v>
      </c>
      <c r="Z69" s="1">
        <v>10</v>
      </c>
      <c r="AA69">
        <v>10</v>
      </c>
      <c r="AB69">
        <v>0</v>
      </c>
      <c r="AC69">
        <f t="shared" si="33"/>
        <v>40.572000000000003</v>
      </c>
      <c r="AD69">
        <f t="shared" si="32"/>
        <v>54.120000000000005</v>
      </c>
      <c r="AE69">
        <f t="shared" si="32"/>
        <v>59.693999999999996</v>
      </c>
      <c r="AF69">
        <f t="shared" si="32"/>
        <v>54.1</v>
      </c>
    </row>
    <row r="70" spans="1:32" x14ac:dyDescent="0.75">
      <c r="Z70" s="1">
        <v>11</v>
      </c>
      <c r="AA70">
        <v>10</v>
      </c>
      <c r="AB70">
        <v>0.2</v>
      </c>
      <c r="AC70">
        <f t="shared" si="33"/>
        <v>40.983999999999995</v>
      </c>
      <c r="AD70">
        <f t="shared" si="32"/>
        <v>53.902000000000001</v>
      </c>
      <c r="AE70">
        <f t="shared" si="32"/>
        <v>58.411999999999999</v>
      </c>
      <c r="AF70">
        <f t="shared" si="32"/>
        <v>54.455999999999996</v>
      </c>
    </row>
    <row r="71" spans="1:32" x14ac:dyDescent="0.75">
      <c r="Z71" s="1">
        <v>12</v>
      </c>
      <c r="AA71">
        <v>10</v>
      </c>
      <c r="AB71">
        <v>0.45</v>
      </c>
      <c r="AC71">
        <f t="shared" si="33"/>
        <v>40.857999999999997</v>
      </c>
      <c r="AD71">
        <f t="shared" si="32"/>
        <v>52.106000000000009</v>
      </c>
      <c r="AE71">
        <f t="shared" si="32"/>
        <v>59.847999999999999</v>
      </c>
      <c r="AF71">
        <f t="shared" si="32"/>
        <v>54.625999999999998</v>
      </c>
    </row>
    <row r="72" spans="1:32" x14ac:dyDescent="0.75">
      <c r="Z72" s="1">
        <v>13</v>
      </c>
      <c r="AA72">
        <v>10</v>
      </c>
      <c r="AB72">
        <v>0.65</v>
      </c>
      <c r="AC72">
        <f t="shared" si="33"/>
        <v>50.631999999999998</v>
      </c>
      <c r="AD72">
        <f t="shared" si="32"/>
        <v>55.966000000000008</v>
      </c>
      <c r="AE72">
        <f t="shared" si="32"/>
        <v>58.173999999999999</v>
      </c>
      <c r="AF72">
        <f t="shared" si="32"/>
        <v>52.2</v>
      </c>
    </row>
    <row r="73" spans="1:32" x14ac:dyDescent="0.7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33"/>
        <v>55.561999999999998</v>
      </c>
      <c r="AD73">
        <f t="shared" si="32"/>
        <v>54.703999999999994</v>
      </c>
      <c r="AE73">
        <f t="shared" si="32"/>
        <v>60.319999999999993</v>
      </c>
      <c r="AF73">
        <f t="shared" si="32"/>
        <v>52.453999999999994</v>
      </c>
    </row>
    <row r="74" spans="1:32" x14ac:dyDescent="0.75">
      <c r="Z74" s="1">
        <v>15</v>
      </c>
      <c r="AA74">
        <v>20</v>
      </c>
      <c r="AB74">
        <v>0</v>
      </c>
      <c r="AC74">
        <f t="shared" si="33"/>
        <v>56.732000000000006</v>
      </c>
      <c r="AD74">
        <f t="shared" si="32"/>
        <v>50.398000000000003</v>
      </c>
      <c r="AE74">
        <f t="shared" si="32"/>
        <v>63.422000000000004</v>
      </c>
      <c r="AF74">
        <f t="shared" si="32"/>
        <v>71.644000000000005</v>
      </c>
    </row>
    <row r="75" spans="1:32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1">
        <v>16</v>
      </c>
      <c r="AA75">
        <v>20</v>
      </c>
      <c r="AB75">
        <v>0.2</v>
      </c>
      <c r="AC75">
        <f t="shared" si="33"/>
        <v>61.089999999999996</v>
      </c>
      <c r="AD75">
        <f t="shared" si="33"/>
        <v>50.588000000000001</v>
      </c>
      <c r="AE75">
        <f t="shared" si="33"/>
        <v>64.164000000000016</v>
      </c>
      <c r="AF75">
        <f t="shared" si="33"/>
        <v>72.888000000000005</v>
      </c>
    </row>
    <row r="76" spans="1:32" x14ac:dyDescent="0.75">
      <c r="A76" s="1">
        <v>0</v>
      </c>
      <c r="B76">
        <v>0</v>
      </c>
      <c r="C76">
        <v>0</v>
      </c>
      <c r="D76">
        <v>50.25</v>
      </c>
      <c r="E76">
        <v>50.3</v>
      </c>
      <c r="F76">
        <v>44.03</v>
      </c>
      <c r="G76">
        <v>0</v>
      </c>
      <c r="I76">
        <f>_xlfn.STDEV.P(D76:G76)</f>
        <v>21.023494595333112</v>
      </c>
      <c r="J76">
        <v>2</v>
      </c>
      <c r="K76">
        <f>_xlfn.STDEV.P(D76:G80)</f>
        <v>20.945262495371125</v>
      </c>
      <c r="L76">
        <f>_xlfn.STDEV.P(D76:G76,D81:G81,D86:G86,D91:G91,D96:G96,D101:G101)</f>
        <v>17.340094069133222</v>
      </c>
      <c r="M76">
        <v>0</v>
      </c>
      <c r="N76">
        <f>AVERAGE(D76:G76)</f>
        <v>36.144999999999996</v>
      </c>
      <c r="P76" s="6">
        <f>_xlfn.STDEV.P(D76:D80)</f>
        <v>1.1868007414894881</v>
      </c>
      <c r="Q76">
        <f>_xlfn.STDEV.P(D76,D81,D86,D91,D96,D101)</f>
        <v>13.25917921039359</v>
      </c>
      <c r="R76" s="6">
        <f>_xlfn.STDEV.P(E76:E80)</f>
        <v>1.1842297074469965</v>
      </c>
      <c r="S76">
        <f>_xlfn.STDEV.P(E76,E81,E86,E91,E96,E101)</f>
        <v>2.6149676012439524</v>
      </c>
      <c r="T76" s="6">
        <f>_xlfn.STDEV.P(F76:F80)</f>
        <v>1.1929626984948012</v>
      </c>
      <c r="U76">
        <f>_xlfn.STDEV.P(F76,F81,F86,F91,F96,F101)</f>
        <v>12.302298904405426</v>
      </c>
      <c r="V76" s="6">
        <f>_xlfn.STDEV.P(G76:G80)</f>
        <v>0</v>
      </c>
      <c r="W76">
        <f>_xlfn.STDEV.P(G76,G81,G86,G91,G96,G101)</f>
        <v>27.405762775980783</v>
      </c>
      <c r="Z76" s="1">
        <v>17</v>
      </c>
      <c r="AA76">
        <v>20</v>
      </c>
      <c r="AB76">
        <v>0.45</v>
      </c>
      <c r="AC76">
        <f t="shared" ref="AC76:AF88" si="34">AVERAGE(D21,D57,D93,D165,D237)</f>
        <v>59.256000000000007</v>
      </c>
      <c r="AD76">
        <f t="shared" si="34"/>
        <v>48.275999999999996</v>
      </c>
      <c r="AE76">
        <f t="shared" si="34"/>
        <v>62.481999999999992</v>
      </c>
      <c r="AF76">
        <f t="shared" si="34"/>
        <v>69.555999999999997</v>
      </c>
    </row>
    <row r="77" spans="1:32" x14ac:dyDescent="0.75">
      <c r="A77" s="1">
        <v>1</v>
      </c>
      <c r="B77">
        <v>0</v>
      </c>
      <c r="C77">
        <v>0.2</v>
      </c>
      <c r="D77">
        <v>50.45</v>
      </c>
      <c r="E77">
        <v>50.2</v>
      </c>
      <c r="F77">
        <v>42.71</v>
      </c>
      <c r="G77">
        <v>0</v>
      </c>
      <c r="I77">
        <f t="shared" ref="I77:I105" si="35">_xlfn.STDEV.P(D77:G77)</f>
        <v>20.924651729479269</v>
      </c>
      <c r="J77">
        <v>5</v>
      </c>
      <c r="K77">
        <f>_xlfn.STDEV.P(D81:G85)</f>
        <v>2.6837907425878047</v>
      </c>
      <c r="L77">
        <f>_xlfn.STDEV.P(D77:G77,D82:G82,D87:G87,D92:G92,D97:G97,D102:G102)</f>
        <v>18.149080383038662</v>
      </c>
      <c r="M77">
        <v>0.2</v>
      </c>
      <c r="N77">
        <f t="shared" ref="N77:N105" si="36">AVERAGE(D77:G77)</f>
        <v>35.840000000000003</v>
      </c>
      <c r="P77" s="6">
        <f>_xlfn.STDEV.P(D81:D85)</f>
        <v>1.2563439019631517</v>
      </c>
      <c r="Q77">
        <f t="shared" ref="Q77:Q80" si="37">_xlfn.STDEV.P(D77,D82,D87,D92,D97,D102)</f>
        <v>14.239476133466273</v>
      </c>
      <c r="R77" s="6">
        <f>_xlfn.STDEV.P(E81:E85)</f>
        <v>1.1876026271442823</v>
      </c>
      <c r="S77">
        <f t="shared" ref="S77:S80" si="38">_xlfn.STDEV.P(E77,E82,E87,E92,E97,E102)</f>
        <v>2.6493185706684828</v>
      </c>
      <c r="T77" s="6">
        <f>_xlfn.STDEV.P(F81:F85)</f>
        <v>1.3902316353759179</v>
      </c>
      <c r="U77">
        <f t="shared" ref="U77:U80" si="39">_xlfn.STDEV.P(F77,F82,F87,F92,F97,F102)</f>
        <v>13.036372727445686</v>
      </c>
      <c r="V77" s="6">
        <f>_xlfn.STDEV.P(G81:G85)</f>
        <v>1.221474518768197</v>
      </c>
      <c r="W77">
        <f t="shared" ref="W77:W80" si="40">_xlfn.STDEV.P(G77,G82,G87,G92,G97,G102)</f>
        <v>28.281074354887362</v>
      </c>
      <c r="Z77" s="1">
        <v>18</v>
      </c>
      <c r="AA77">
        <v>20</v>
      </c>
      <c r="AB77">
        <v>0.65</v>
      </c>
      <c r="AC77">
        <f t="shared" si="34"/>
        <v>59.125999999999998</v>
      </c>
      <c r="AD77">
        <f t="shared" si="34"/>
        <v>52.116000000000007</v>
      </c>
      <c r="AE77">
        <f t="shared" si="34"/>
        <v>60.592000000000006</v>
      </c>
      <c r="AF77">
        <f t="shared" si="34"/>
        <v>68.786000000000016</v>
      </c>
    </row>
    <row r="78" spans="1:32" x14ac:dyDescent="0.75">
      <c r="A78" s="1">
        <v>2</v>
      </c>
      <c r="B78">
        <v>0</v>
      </c>
      <c r="C78">
        <v>0.45</v>
      </c>
      <c r="D78">
        <v>52.11</v>
      </c>
      <c r="E78">
        <v>52</v>
      </c>
      <c r="F78">
        <v>42.06</v>
      </c>
      <c r="G78">
        <v>0</v>
      </c>
      <c r="I78">
        <f t="shared" si="35"/>
        <v>21.488825439050871</v>
      </c>
      <c r="J78">
        <v>10</v>
      </c>
      <c r="K78">
        <f>_xlfn.STDEV.P(D86:G90)</f>
        <v>6.4201280945164587</v>
      </c>
      <c r="L78">
        <f t="shared" ref="L78:L80" si="41">_xlfn.STDEV.P(D78:G78,D83:G83,D88:G88,D93:G93,D98:G98,D103:G103)</f>
        <v>17.394922551007678</v>
      </c>
      <c r="M78">
        <v>0.45</v>
      </c>
      <c r="N78">
        <f t="shared" si="36"/>
        <v>36.542500000000004</v>
      </c>
      <c r="P78" s="6">
        <f>_xlfn.STDEV.P(D86:D90)</f>
        <v>0.62241465278381725</v>
      </c>
      <c r="Q78">
        <f t="shared" si="37"/>
        <v>12.921541015769822</v>
      </c>
      <c r="R78" s="6">
        <f>_xlfn.STDEV.P(E86:E90)</f>
        <v>1.2023310692151317</v>
      </c>
      <c r="S78">
        <f t="shared" si="38"/>
        <v>2.7618029537886213</v>
      </c>
      <c r="T78" s="6">
        <f>_xlfn.STDEV.P(F86:F90)</f>
        <v>1.3282078150650982</v>
      </c>
      <c r="U78">
        <f t="shared" si="39"/>
        <v>12.267358676132766</v>
      </c>
      <c r="V78" s="6">
        <f>_xlfn.STDEV.P(G86:G90)</f>
        <v>0.96664367788756578</v>
      </c>
      <c r="W78">
        <f t="shared" si="40"/>
        <v>27.403005715107657</v>
      </c>
      <c r="Z78" s="1">
        <v>19</v>
      </c>
      <c r="AA78">
        <v>20</v>
      </c>
      <c r="AB78">
        <v>0.85</v>
      </c>
      <c r="AC78">
        <f t="shared" si="34"/>
        <v>64.311999999999998</v>
      </c>
      <c r="AD78">
        <f t="shared" si="34"/>
        <v>49.652000000000001</v>
      </c>
      <c r="AE78">
        <f t="shared" si="34"/>
        <v>59.998000000000005</v>
      </c>
      <c r="AF78">
        <f t="shared" si="34"/>
        <v>70.781999999999996</v>
      </c>
    </row>
    <row r="79" spans="1:32" x14ac:dyDescent="0.75">
      <c r="A79" s="1">
        <v>3</v>
      </c>
      <c r="B79">
        <v>0</v>
      </c>
      <c r="C79">
        <v>0.65</v>
      </c>
      <c r="D79">
        <v>48.7</v>
      </c>
      <c r="E79">
        <v>48.5</v>
      </c>
      <c r="F79">
        <v>45.54</v>
      </c>
      <c r="G79">
        <v>0</v>
      </c>
      <c r="I79">
        <f t="shared" si="35"/>
        <v>20.640704324223048</v>
      </c>
      <c r="J79">
        <v>20</v>
      </c>
      <c r="K79">
        <f>_xlfn.STDEV.P(D91:G95)</f>
        <v>11.758508451330009</v>
      </c>
      <c r="L79">
        <f t="shared" si="41"/>
        <v>16.358222681744937</v>
      </c>
      <c r="M79">
        <v>0.65</v>
      </c>
      <c r="N79">
        <f t="shared" si="36"/>
        <v>35.685000000000002</v>
      </c>
      <c r="P79" s="6">
        <f>_xlfn.STDEV.P(D91:D95)</f>
        <v>1.1359577456930328</v>
      </c>
      <c r="Q79">
        <f t="shared" si="37"/>
        <v>12.19565040860426</v>
      </c>
      <c r="R79" s="6">
        <f>_xlfn.STDEV.P(E91:E95)</f>
        <v>1.1356055653262715</v>
      </c>
      <c r="S79">
        <f t="shared" si="38"/>
        <v>2.4488092344375589</v>
      </c>
      <c r="T79" s="6">
        <f>_xlfn.STDEV.P(F91:F95)</f>
        <v>2.3243872310783309</v>
      </c>
      <c r="U79">
        <f t="shared" si="39"/>
        <v>10.581969990927428</v>
      </c>
      <c r="V79" s="6">
        <f>_xlfn.STDEV.P(G91:G95)</f>
        <v>2.0208908926510598</v>
      </c>
      <c r="W79">
        <f t="shared" si="40"/>
        <v>26.750353061013776</v>
      </c>
      <c r="Z79" s="1">
        <v>20</v>
      </c>
      <c r="AA79">
        <v>50</v>
      </c>
      <c r="AB79">
        <v>0</v>
      </c>
      <c r="AC79">
        <f t="shared" si="34"/>
        <v>59.268000000000008</v>
      </c>
      <c r="AD79">
        <f t="shared" si="34"/>
        <v>53.291999999999994</v>
      </c>
      <c r="AE79">
        <f t="shared" si="34"/>
        <v>70.638000000000005</v>
      </c>
      <c r="AF79">
        <f t="shared" si="34"/>
        <v>63.019999999999996</v>
      </c>
    </row>
    <row r="80" spans="1:32" x14ac:dyDescent="0.75">
      <c r="A80" s="1">
        <v>4</v>
      </c>
      <c r="B80">
        <v>0</v>
      </c>
      <c r="C80">
        <v>0.85</v>
      </c>
      <c r="D80">
        <v>49.15</v>
      </c>
      <c r="E80">
        <v>49.2</v>
      </c>
      <c r="F80">
        <v>43.66</v>
      </c>
      <c r="G80">
        <v>0</v>
      </c>
      <c r="I80">
        <f t="shared" si="35"/>
        <v>20.62066969693274</v>
      </c>
      <c r="J80">
        <v>50</v>
      </c>
      <c r="K80">
        <f>_xlfn.STDEV.P(D97:G100)</f>
        <v>11.639983287681323</v>
      </c>
      <c r="L80">
        <f t="shared" si="41"/>
        <v>16.636254315166283</v>
      </c>
      <c r="M80">
        <v>0.85</v>
      </c>
      <c r="N80">
        <f t="shared" si="36"/>
        <v>35.502499999999998</v>
      </c>
      <c r="P80" s="6">
        <f>_xlfn.STDEV.P(D96:D100)</f>
        <v>2.1712798069341508</v>
      </c>
      <c r="Q80">
        <f t="shared" si="37"/>
        <v>11.688515255963418</v>
      </c>
      <c r="R80" s="6">
        <f>_xlfn.STDEV.P(E96:E100)</f>
        <v>0.99919967974374346</v>
      </c>
      <c r="S80">
        <f t="shared" si="38"/>
        <v>2.8205594401741578</v>
      </c>
      <c r="T80" s="6">
        <f>_xlfn.STDEV.P(F96:F100)</f>
        <v>1.0303397497912998</v>
      </c>
      <c r="U80">
        <f t="shared" si="39"/>
        <v>11.281355808983626</v>
      </c>
      <c r="V80" s="6">
        <f>_xlfn.STDEV.P(G96:G100)</f>
        <v>1.1706408501329522</v>
      </c>
      <c r="W80">
        <f t="shared" si="40"/>
        <v>27.224662022185367</v>
      </c>
      <c r="Z80" s="1">
        <v>21</v>
      </c>
      <c r="AA80">
        <v>50</v>
      </c>
      <c r="AB80">
        <v>0.2</v>
      </c>
      <c r="AC80">
        <f t="shared" si="34"/>
        <v>60.890000000000008</v>
      </c>
      <c r="AD80">
        <f t="shared" si="34"/>
        <v>54.096000000000004</v>
      </c>
      <c r="AE80">
        <f t="shared" si="34"/>
        <v>71.300000000000011</v>
      </c>
      <c r="AF80">
        <f t="shared" si="34"/>
        <v>64.38</v>
      </c>
    </row>
    <row r="81" spans="1:32" x14ac:dyDescent="0.75">
      <c r="A81" s="1">
        <v>5</v>
      </c>
      <c r="B81">
        <v>5</v>
      </c>
      <c r="C81">
        <v>0</v>
      </c>
      <c r="D81">
        <v>48.8</v>
      </c>
      <c r="E81">
        <v>49.8</v>
      </c>
      <c r="F81">
        <v>48.89</v>
      </c>
      <c r="G81">
        <v>56.4</v>
      </c>
      <c r="I81">
        <f t="shared" si="35"/>
        <v>3.1578899205007134</v>
      </c>
      <c r="J81">
        <v>100</v>
      </c>
      <c r="K81">
        <f>_xlfn.STDEV.P(D101:G105)</f>
        <v>12.083720081167018</v>
      </c>
      <c r="N81">
        <f t="shared" si="36"/>
        <v>50.972500000000004</v>
      </c>
      <c r="P81" s="6">
        <f>_xlfn.STDEV.P(D101:D105)</f>
        <v>1.5684387141358123</v>
      </c>
      <c r="R81" s="6">
        <f>_xlfn.STDEV.P(E101:E105)</f>
        <v>1.5888410870820264</v>
      </c>
      <c r="T81" s="6">
        <f>_xlfn.STDEV.P(F101:F105)</f>
        <v>1.6702095676890365</v>
      </c>
      <c r="V81" s="6">
        <f>_xlfn.STDEV.P(G101:G105)</f>
        <v>1.1568923891183664</v>
      </c>
      <c r="Z81" s="1">
        <v>22</v>
      </c>
      <c r="AA81">
        <v>50</v>
      </c>
      <c r="AB81">
        <v>0.45</v>
      </c>
      <c r="AC81">
        <f t="shared" si="34"/>
        <v>58.192000000000007</v>
      </c>
      <c r="AD81">
        <f t="shared" si="34"/>
        <v>52.279999999999994</v>
      </c>
      <c r="AE81">
        <f t="shared" si="34"/>
        <v>70.536000000000001</v>
      </c>
      <c r="AF81">
        <f t="shared" si="34"/>
        <v>62.679999999999993</v>
      </c>
    </row>
    <row r="82" spans="1:32" x14ac:dyDescent="0.75">
      <c r="A82" s="1">
        <v>6</v>
      </c>
      <c r="B82">
        <v>5</v>
      </c>
      <c r="C82">
        <v>0.2</v>
      </c>
      <c r="D82">
        <v>48.7</v>
      </c>
      <c r="E82">
        <v>49.5</v>
      </c>
      <c r="F82">
        <v>48.36</v>
      </c>
      <c r="G82">
        <v>56</v>
      </c>
      <c r="I82">
        <f t="shared" si="35"/>
        <v>3.1221466973862708</v>
      </c>
      <c r="K82">
        <f>AVERAGE(K76:K81)</f>
        <v>10.921898858775622</v>
      </c>
      <c r="N82">
        <f t="shared" si="36"/>
        <v>50.64</v>
      </c>
      <c r="P82" s="6">
        <f>AVERAGE(P76:P81)</f>
        <v>1.3235392604999088</v>
      </c>
      <c r="Q82">
        <f>AVERAGE(Q76:Q80)</f>
        <v>12.860872404839473</v>
      </c>
      <c r="R82" s="6">
        <f>AVERAGE(R76:R81)</f>
        <v>1.2163016226597418</v>
      </c>
      <c r="S82">
        <f>AVERAGE(S76:S80)</f>
        <v>2.6590915600625542</v>
      </c>
      <c r="T82" s="6">
        <f>AVERAGE(T76:T81)</f>
        <v>1.4893897829157474</v>
      </c>
      <c r="U82">
        <f>AVERAGE(U76:U80)</f>
        <v>11.893871221578987</v>
      </c>
      <c r="V82" s="6">
        <f>AVERAGE(V76:V81)</f>
        <v>1.0894237214263569</v>
      </c>
      <c r="W82">
        <f>AVERAGE(W76:W80)</f>
        <v>27.412971585834988</v>
      </c>
      <c r="Z82" s="1">
        <v>23</v>
      </c>
      <c r="AA82">
        <v>50</v>
      </c>
      <c r="AB82">
        <v>0.65</v>
      </c>
      <c r="AC82">
        <f t="shared" si="34"/>
        <v>56.722000000000001</v>
      </c>
      <c r="AD82">
        <f t="shared" si="34"/>
        <v>52.693999999999996</v>
      </c>
      <c r="AE82">
        <f t="shared" si="34"/>
        <v>68.22</v>
      </c>
      <c r="AF82">
        <f t="shared" si="34"/>
        <v>61.64</v>
      </c>
    </row>
    <row r="83" spans="1:32" x14ac:dyDescent="0.75">
      <c r="A83" s="1">
        <v>7</v>
      </c>
      <c r="B83">
        <v>5</v>
      </c>
      <c r="C83">
        <v>0.45</v>
      </c>
      <c r="D83">
        <v>46.7</v>
      </c>
      <c r="E83">
        <v>47.9</v>
      </c>
      <c r="F83">
        <v>51.26</v>
      </c>
      <c r="G83">
        <v>55.5</v>
      </c>
      <c r="I83">
        <f t="shared" si="35"/>
        <v>3.4159625290684903</v>
      </c>
      <c r="N83">
        <f t="shared" si="36"/>
        <v>50.339999999999996</v>
      </c>
      <c r="P83" s="6">
        <f>_xlfn.STDEV.P(P76:P81)</f>
        <v>0.47056968231639601</v>
      </c>
      <c r="Q83">
        <f>_xlfn.STDEV.P(Q76:Q80)</f>
        <v>0.88088805430458772</v>
      </c>
      <c r="R83" s="6">
        <f>_xlfn.STDEV.P(R76:R81)</f>
        <v>0.18003618908970773</v>
      </c>
      <c r="S83">
        <f>_xlfn.STDEV.P(S76:S80)</f>
        <v>0.12874983358642855</v>
      </c>
      <c r="T83" s="6">
        <f>_xlfn.STDEV.P(T76:T81)</f>
        <v>0.42117384519876561</v>
      </c>
      <c r="U83">
        <f>_xlfn.STDEV.P(U76:U80)</f>
        <v>0.86114757287791843</v>
      </c>
      <c r="V83" s="6">
        <f>_xlfn.STDEV.P(V76:V81)</f>
        <v>0.59134532088017766</v>
      </c>
      <c r="W83">
        <f>_xlfn.STDEV.P(W76:W80)</f>
        <v>0.49563646039277981</v>
      </c>
      <c r="Z83" s="1">
        <v>24</v>
      </c>
      <c r="AA83">
        <v>50</v>
      </c>
      <c r="AB83">
        <v>0.85</v>
      </c>
      <c r="AC83">
        <f t="shared" si="34"/>
        <v>57.177999999999997</v>
      </c>
      <c r="AD83">
        <f t="shared" si="34"/>
        <v>52.837999999999987</v>
      </c>
      <c r="AE83">
        <f t="shared" si="34"/>
        <v>69.924000000000007</v>
      </c>
      <c r="AF83">
        <f t="shared" si="34"/>
        <v>62.48</v>
      </c>
    </row>
    <row r="84" spans="1:32" x14ac:dyDescent="0.75">
      <c r="A84" s="1">
        <v>8</v>
      </c>
      <c r="B84">
        <v>5</v>
      </c>
      <c r="C84">
        <v>0.65</v>
      </c>
      <c r="D84">
        <v>50.1</v>
      </c>
      <c r="E84">
        <v>51.4</v>
      </c>
      <c r="F84">
        <v>52.04</v>
      </c>
      <c r="G84">
        <v>53.7</v>
      </c>
      <c r="I84">
        <f t="shared" si="35"/>
        <v>1.2958780806850625</v>
      </c>
      <c r="K84" cm="1">
        <f t="array" ref="K84">INDEX(LINEST(K76:K81),1)</f>
        <v>-0.34573583082646991</v>
      </c>
      <c r="L84" cm="1">
        <f t="array" ref="L84">INDEX(LINEST(L76:L80),1)</f>
        <v>-0.31985372092276004</v>
      </c>
      <c r="N84">
        <f t="shared" si="36"/>
        <v>51.81</v>
      </c>
      <c r="P84" s="6"/>
      <c r="R84" s="6"/>
      <c r="T84" s="6"/>
      <c r="V84" s="6"/>
      <c r="Z84" s="1">
        <v>25</v>
      </c>
      <c r="AA84">
        <v>100</v>
      </c>
      <c r="AB84">
        <v>0</v>
      </c>
      <c r="AC84">
        <f t="shared" si="34"/>
        <v>62.121999999999993</v>
      </c>
      <c r="AD84">
        <f t="shared" si="34"/>
        <v>54.679999999999993</v>
      </c>
      <c r="AE84">
        <f t="shared" si="34"/>
        <v>61.279999999999994</v>
      </c>
      <c r="AF84">
        <f t="shared" si="34"/>
        <v>62.1</v>
      </c>
    </row>
    <row r="85" spans="1:32" x14ac:dyDescent="0.75">
      <c r="A85" s="1">
        <v>9</v>
      </c>
      <c r="B85">
        <v>5</v>
      </c>
      <c r="C85">
        <v>0.85</v>
      </c>
      <c r="D85">
        <v>50.15</v>
      </c>
      <c r="E85">
        <v>50.7</v>
      </c>
      <c r="F85">
        <v>50.43</v>
      </c>
      <c r="G85">
        <v>53.4</v>
      </c>
      <c r="I85">
        <f t="shared" si="35"/>
        <v>1.3020944666190692</v>
      </c>
      <c r="N85">
        <f t="shared" si="36"/>
        <v>51.17</v>
      </c>
      <c r="P85" s="6"/>
      <c r="R85" s="6"/>
      <c r="T85" s="6"/>
      <c r="V85" s="6"/>
      <c r="Z85" s="1">
        <v>26</v>
      </c>
      <c r="AA85">
        <v>100</v>
      </c>
      <c r="AB85">
        <v>0.2</v>
      </c>
      <c r="AC85">
        <f t="shared" si="34"/>
        <v>63.572000000000003</v>
      </c>
      <c r="AD85">
        <f t="shared" si="34"/>
        <v>56.362000000000002</v>
      </c>
      <c r="AE85">
        <f t="shared" si="34"/>
        <v>61.64</v>
      </c>
      <c r="AF85">
        <f t="shared" si="34"/>
        <v>63.339999999999996</v>
      </c>
    </row>
    <row r="86" spans="1:32" x14ac:dyDescent="0.75">
      <c r="A86" s="1">
        <v>10</v>
      </c>
      <c r="B86">
        <v>10</v>
      </c>
      <c r="C86">
        <v>0</v>
      </c>
      <c r="D86">
        <v>49.2</v>
      </c>
      <c r="E86">
        <v>49.8</v>
      </c>
      <c r="F86">
        <v>63.11</v>
      </c>
      <c r="G86">
        <v>59.7</v>
      </c>
      <c r="I86">
        <f t="shared" si="35"/>
        <v>6.0770690920870702</v>
      </c>
      <c r="N86">
        <f t="shared" si="36"/>
        <v>55.452500000000001</v>
      </c>
      <c r="P86" s="6"/>
      <c r="R86" s="6"/>
      <c r="T86" s="6"/>
      <c r="V86" s="6"/>
      <c r="Z86" s="1">
        <v>27</v>
      </c>
      <c r="AA86">
        <v>100</v>
      </c>
      <c r="AB86">
        <v>0.45</v>
      </c>
      <c r="AC86">
        <f t="shared" si="34"/>
        <v>61.391999999999996</v>
      </c>
      <c r="AD86">
        <f t="shared" si="34"/>
        <v>54.236000000000004</v>
      </c>
      <c r="AE86">
        <f t="shared" si="34"/>
        <v>60.36</v>
      </c>
      <c r="AF86">
        <f t="shared" si="34"/>
        <v>61.6</v>
      </c>
    </row>
    <row r="87" spans="1:32" x14ac:dyDescent="0.75">
      <c r="A87" s="1">
        <v>11</v>
      </c>
      <c r="B87">
        <v>10</v>
      </c>
      <c r="C87">
        <v>0.2</v>
      </c>
      <c r="D87">
        <v>49.9</v>
      </c>
      <c r="E87">
        <v>49.3</v>
      </c>
      <c r="F87">
        <v>63.62</v>
      </c>
      <c r="G87">
        <v>60.5</v>
      </c>
      <c r="I87">
        <f t="shared" si="35"/>
        <v>6.3304581192833211</v>
      </c>
      <c r="J87" s="2"/>
      <c r="K87" t="s">
        <v>26</v>
      </c>
      <c r="L87" t="s">
        <v>27</v>
      </c>
      <c r="N87">
        <f t="shared" si="36"/>
        <v>55.83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1">
        <v>28</v>
      </c>
      <c r="AA87">
        <v>100</v>
      </c>
      <c r="AB87">
        <v>0.65</v>
      </c>
      <c r="AC87">
        <f t="shared" si="34"/>
        <v>60.806000000000004</v>
      </c>
      <c r="AD87">
        <f t="shared" si="34"/>
        <v>56.025999999999996</v>
      </c>
      <c r="AE87">
        <f t="shared" si="34"/>
        <v>59.06</v>
      </c>
      <c r="AF87">
        <f t="shared" si="34"/>
        <v>60.779999999999994</v>
      </c>
    </row>
    <row r="88" spans="1:32" x14ac:dyDescent="0.75">
      <c r="A88" s="1">
        <v>12</v>
      </c>
      <c r="B88">
        <v>10</v>
      </c>
      <c r="C88">
        <v>0.45</v>
      </c>
      <c r="D88">
        <v>50.25</v>
      </c>
      <c r="E88">
        <v>47.9</v>
      </c>
      <c r="F88">
        <v>63.7</v>
      </c>
      <c r="G88">
        <v>61.7</v>
      </c>
      <c r="I88">
        <f t="shared" si="35"/>
        <v>6.8993092951396147</v>
      </c>
      <c r="J88">
        <v>2</v>
      </c>
      <c r="K88">
        <f>AVERAGE(D76:G80)</f>
        <v>35.942999999999998</v>
      </c>
      <c r="L88">
        <f>AVERAGE(D76:G76,D81:G81,D86:G86,D91:G91,D96:G96,D101:G101)</f>
        <v>57.737083333333338</v>
      </c>
      <c r="M88">
        <v>0</v>
      </c>
      <c r="N88">
        <f t="shared" si="36"/>
        <v>55.887500000000003</v>
      </c>
      <c r="P88" s="6">
        <f>AVERAGE(D76:D80)</f>
        <v>50.131999999999998</v>
      </c>
      <c r="Q88">
        <f>AVERAGE(D76,D81,D86,D91,D96,D101)</f>
        <v>61.900000000000006</v>
      </c>
      <c r="R88" s="6">
        <f>AVERAGE(E76:E80)</f>
        <v>50.04</v>
      </c>
      <c r="S88">
        <f>AVERAGE(E76,E81,E86,E91,E96,E101)</f>
        <v>48.783333333333331</v>
      </c>
      <c r="T88" s="6">
        <f>AVERAGE(F76:F80)</f>
        <v>43.6</v>
      </c>
      <c r="U88">
        <f>AVERAGE(F76,F81,F86,F91,F96,F101)</f>
        <v>62.214999999999996</v>
      </c>
      <c r="V88" s="6">
        <f>AVERAGE(G76:G80)</f>
        <v>0</v>
      </c>
      <c r="W88">
        <f>AVERAGE(G76,G81,G86,G91,G96,G101)</f>
        <v>58.04999999999999</v>
      </c>
      <c r="Z88" s="1">
        <v>29</v>
      </c>
      <c r="AA88">
        <v>100</v>
      </c>
      <c r="AB88">
        <v>0.85</v>
      </c>
      <c r="AC88">
        <f t="shared" si="34"/>
        <v>60.157999999999994</v>
      </c>
      <c r="AD88">
        <f t="shared" si="34"/>
        <v>54.238</v>
      </c>
      <c r="AE88">
        <f t="shared" si="34"/>
        <v>57.340000000000011</v>
      </c>
      <c r="AF88">
        <f t="shared" si="34"/>
        <v>61.620000000000005</v>
      </c>
    </row>
    <row r="89" spans="1:32" x14ac:dyDescent="0.75">
      <c r="A89" s="1">
        <v>13</v>
      </c>
      <c r="B89">
        <v>10</v>
      </c>
      <c r="C89">
        <v>0.65</v>
      </c>
      <c r="D89">
        <v>50.85</v>
      </c>
      <c r="E89">
        <v>51.4</v>
      </c>
      <c r="F89">
        <v>65.489999999999995</v>
      </c>
      <c r="G89">
        <v>59.1</v>
      </c>
      <c r="I89">
        <f t="shared" si="35"/>
        <v>6.0277732206843577</v>
      </c>
      <c r="J89">
        <v>5</v>
      </c>
      <c r="K89">
        <f>AVERAGE(D81:G85)</f>
        <v>50.986499999999999</v>
      </c>
      <c r="L89">
        <f>AVERAGE(D77:G77,D82:G82,D87:G87,D92:G92,D97:G97,D102:G102)</f>
        <v>58.257500000000014</v>
      </c>
      <c r="M89">
        <v>0.2</v>
      </c>
      <c r="N89">
        <f t="shared" si="36"/>
        <v>56.71</v>
      </c>
      <c r="P89" s="6">
        <f>AVERAGE(D81:D85)</f>
        <v>48.89</v>
      </c>
      <c r="Q89">
        <f t="shared" ref="Q89:Q92" si="42">AVERAGE(D77,D82,D87,D92,D97,D102)</f>
        <v>63.031666666666666</v>
      </c>
      <c r="R89" s="6">
        <f>AVERAGE(E81:E85)</f>
        <v>49.86</v>
      </c>
      <c r="S89">
        <f t="shared" ref="S89:S92" si="43">AVERAGE(E77,E82,E87,E92,E97,E102)</f>
        <v>48.366666666666667</v>
      </c>
      <c r="T89" s="6">
        <f>AVERAGE(F81:F85)</f>
        <v>50.195999999999998</v>
      </c>
      <c r="U89">
        <f t="shared" ref="U89:U92" si="44">AVERAGE(F77,F82,F87,F92,F97,F102)</f>
        <v>62.281666666666666</v>
      </c>
      <c r="V89" s="6">
        <f>AVERAGE(G81:G85)</f>
        <v>55</v>
      </c>
      <c r="W89">
        <f t="shared" ref="W89:W92" si="45">AVERAGE(G77,G82,G87,G92,G97,G102)</f>
        <v>59.349999999999994</v>
      </c>
    </row>
    <row r="90" spans="1:32" x14ac:dyDescent="0.75">
      <c r="A90" s="1">
        <v>14</v>
      </c>
      <c r="B90">
        <v>10</v>
      </c>
      <c r="C90">
        <v>0.85</v>
      </c>
      <c r="D90">
        <v>50.85</v>
      </c>
      <c r="E90">
        <v>50.7</v>
      </c>
      <c r="F90">
        <v>66.62</v>
      </c>
      <c r="G90">
        <v>59.2</v>
      </c>
      <c r="I90">
        <f t="shared" si="35"/>
        <v>6.610553588770002</v>
      </c>
      <c r="J90">
        <v>10</v>
      </c>
      <c r="K90">
        <f>AVERAGE(D86:G90)</f>
        <v>56.144500000000008</v>
      </c>
      <c r="L90">
        <f t="shared" ref="L90:L92" si="46">AVERAGE(D78:G78,D83:G83,D88:G88,D93:G93,D98:G98,D103:G103)</f>
        <v>57.556666666666672</v>
      </c>
      <c r="M90">
        <v>0.45</v>
      </c>
      <c r="N90">
        <f t="shared" si="36"/>
        <v>56.842500000000001</v>
      </c>
      <c r="P90" s="6">
        <f>AVERAGE(D86:D90)</f>
        <v>50.209999999999994</v>
      </c>
      <c r="Q90">
        <f t="shared" si="42"/>
        <v>61.843333333333334</v>
      </c>
      <c r="R90" s="6">
        <f>AVERAGE(E86:E90)</f>
        <v>49.820000000000007</v>
      </c>
      <c r="S90">
        <f t="shared" si="43"/>
        <v>47.906666666666666</v>
      </c>
      <c r="T90" s="6">
        <f>AVERAGE(F86:F90)</f>
        <v>64.50800000000001</v>
      </c>
      <c r="U90">
        <f t="shared" si="44"/>
        <v>62.293333333333329</v>
      </c>
      <c r="V90" s="6">
        <f>AVERAGE(G86:G90)</f>
        <v>60.04</v>
      </c>
      <c r="W90">
        <f t="shared" si="45"/>
        <v>58.18333333333333</v>
      </c>
    </row>
    <row r="91" spans="1:32" x14ac:dyDescent="0.75">
      <c r="A91" s="1">
        <v>15</v>
      </c>
      <c r="B91">
        <v>20</v>
      </c>
      <c r="C91">
        <v>0</v>
      </c>
      <c r="D91">
        <v>65.8</v>
      </c>
      <c r="E91">
        <v>43</v>
      </c>
      <c r="F91">
        <v>64.959999999999994</v>
      </c>
      <c r="G91">
        <v>75.099999999999994</v>
      </c>
      <c r="I91">
        <f t="shared" si="35"/>
        <v>11.785867596405438</v>
      </c>
      <c r="J91">
        <v>20</v>
      </c>
      <c r="K91">
        <f>AVERAGE(D91:G95)</f>
        <v>61.917000000000009</v>
      </c>
      <c r="L91">
        <f t="shared" si="46"/>
        <v>57.479166666666679</v>
      </c>
      <c r="M91">
        <v>0.65</v>
      </c>
      <c r="N91">
        <f t="shared" si="36"/>
        <v>62.214999999999996</v>
      </c>
      <c r="P91" s="6">
        <f>AVERAGE(D91:D95)</f>
        <v>65.44</v>
      </c>
      <c r="Q91">
        <f t="shared" si="42"/>
        <v>61.283333333333331</v>
      </c>
      <c r="R91" s="6">
        <f>AVERAGE(E91:E95)</f>
        <v>43.42</v>
      </c>
      <c r="S91">
        <f t="shared" si="43"/>
        <v>50.199999999999996</v>
      </c>
      <c r="T91" s="6">
        <f>AVERAGE(F91:F95)</f>
        <v>63.308000000000007</v>
      </c>
      <c r="U91">
        <f t="shared" si="44"/>
        <v>61.916666666666664</v>
      </c>
      <c r="V91" s="6">
        <f>AVERAGE(G91:G95)</f>
        <v>75.5</v>
      </c>
      <c r="W91">
        <f t="shared" si="45"/>
        <v>56.516666666666659</v>
      </c>
    </row>
    <row r="92" spans="1:32" x14ac:dyDescent="0.75">
      <c r="A92" s="1">
        <v>16</v>
      </c>
      <c r="B92">
        <v>20</v>
      </c>
      <c r="C92">
        <v>0.2</v>
      </c>
      <c r="D92">
        <v>66.8</v>
      </c>
      <c r="E92">
        <v>42.5</v>
      </c>
      <c r="F92">
        <v>65.2</v>
      </c>
      <c r="G92">
        <v>79</v>
      </c>
      <c r="I92">
        <f t="shared" si="35"/>
        <v>13.181118124043943</v>
      </c>
      <c r="J92">
        <v>50</v>
      </c>
      <c r="K92">
        <f>AVERAGE(D96:G100)</f>
        <v>69.389499999999998</v>
      </c>
      <c r="L92">
        <f t="shared" si="46"/>
        <v>57.175833333333337</v>
      </c>
      <c r="M92">
        <v>0.85</v>
      </c>
      <c r="N92">
        <f t="shared" si="36"/>
        <v>63.375</v>
      </c>
      <c r="P92" s="6">
        <f>AVERAGE(D96:D100)</f>
        <v>75.658000000000001</v>
      </c>
      <c r="Q92">
        <f t="shared" si="42"/>
        <v>60.883333333333333</v>
      </c>
      <c r="R92" s="6">
        <f>AVERAGE(E96:E100)</f>
        <v>49.44</v>
      </c>
      <c r="S92">
        <f t="shared" si="43"/>
        <v>49.266666666666673</v>
      </c>
      <c r="T92" s="6">
        <f>AVERAGE(F96:F100)</f>
        <v>74.12</v>
      </c>
      <c r="U92">
        <f t="shared" si="44"/>
        <v>61.386666666666663</v>
      </c>
      <c r="V92" s="6">
        <f>AVERAGE(G96:G100)</f>
        <v>78.34</v>
      </c>
      <c r="W92">
        <f t="shared" si="45"/>
        <v>57.166666666666664</v>
      </c>
    </row>
    <row r="93" spans="1:32" x14ac:dyDescent="0.75">
      <c r="A93" s="1">
        <v>17</v>
      </c>
      <c r="B93">
        <v>20</v>
      </c>
      <c r="C93">
        <v>0.45</v>
      </c>
      <c r="D93">
        <v>66.3</v>
      </c>
      <c r="E93">
        <v>42.6</v>
      </c>
      <c r="F93">
        <v>65.44</v>
      </c>
      <c r="G93">
        <v>75.599999999999994</v>
      </c>
      <c r="I93">
        <f t="shared" si="35"/>
        <v>12.152188074581463</v>
      </c>
      <c r="J93">
        <v>100</v>
      </c>
      <c r="K93">
        <f>AVERAGE(D101:G105)</f>
        <v>71.467000000000013</v>
      </c>
      <c r="L93">
        <f>AVERAGE((L92-L91), (L91-L90), (L90-L89), (L89-L88))</f>
        <v>-0.14031250000000028</v>
      </c>
      <c r="N93">
        <f t="shared" si="36"/>
        <v>62.484999999999999</v>
      </c>
      <c r="P93" s="6">
        <f>AVERAGE(D101:D105)</f>
        <v>80.400000000000006</v>
      </c>
      <c r="R93" s="6">
        <f>AVERAGE(E101:E105)</f>
        <v>50.847999999999999</v>
      </c>
      <c r="T93" s="6">
        <f>AVERAGE(F101:F105)</f>
        <v>76.38000000000001</v>
      </c>
      <c r="V93" s="6">
        <f>AVERAGE(G101:G105)</f>
        <v>78.239999999999981</v>
      </c>
    </row>
    <row r="94" spans="1:32" x14ac:dyDescent="0.75">
      <c r="A94" s="1">
        <v>18</v>
      </c>
      <c r="B94">
        <v>20</v>
      </c>
      <c r="C94">
        <v>0.65</v>
      </c>
      <c r="D94">
        <v>64.599999999999994</v>
      </c>
      <c r="E94">
        <v>45.6</v>
      </c>
      <c r="F94">
        <v>60.63</v>
      </c>
      <c r="G94">
        <v>72.7</v>
      </c>
      <c r="I94">
        <f t="shared" si="35"/>
        <v>9.8373227430028347</v>
      </c>
      <c r="K94">
        <f>AVERAGE(K88:K93)</f>
        <v>57.641249999999992</v>
      </c>
      <c r="N94">
        <f t="shared" si="36"/>
        <v>60.882499999999993</v>
      </c>
      <c r="P94" s="6">
        <f>AVERAGE(P88:P93)</f>
        <v>61.788333333333334</v>
      </c>
      <c r="Q94">
        <f>AVERAGE(Q88:Q92)</f>
        <v>61.788333333333334</v>
      </c>
      <c r="R94" s="6">
        <f>AVERAGE(R88:R93)</f>
        <v>48.904666666666678</v>
      </c>
      <c r="S94">
        <f>AVERAGE(S88:S92)</f>
        <v>48.904666666666671</v>
      </c>
      <c r="T94" s="6">
        <f>AVERAGE(T88:T93)</f>
        <v>62.018666666666668</v>
      </c>
      <c r="U94">
        <f>AVERAGE(U88:U92)</f>
        <v>62.018666666666661</v>
      </c>
      <c r="V94" s="6">
        <f>AVERAGE(V88:V93)</f>
        <v>57.853333333333332</v>
      </c>
      <c r="W94">
        <f>AVERAGE(W88:W92)</f>
        <v>57.853333333333332</v>
      </c>
    </row>
    <row r="95" spans="1:32" x14ac:dyDescent="0.75">
      <c r="A95" s="1">
        <v>19</v>
      </c>
      <c r="B95">
        <v>20</v>
      </c>
      <c r="C95">
        <v>0.85</v>
      </c>
      <c r="D95">
        <v>63.7</v>
      </c>
      <c r="E95">
        <v>43.4</v>
      </c>
      <c r="F95">
        <v>60.31</v>
      </c>
      <c r="G95">
        <v>75.099999999999994</v>
      </c>
      <c r="I95">
        <f t="shared" si="35"/>
        <v>11.355407027051022</v>
      </c>
      <c r="N95">
        <f t="shared" si="36"/>
        <v>60.627499999999998</v>
      </c>
      <c r="P95" s="6">
        <f>_xlfn.STDEV.P(P88:P93)</f>
        <v>12.834792371605467</v>
      </c>
      <c r="Q95">
        <f>_xlfn.STDEV.P(Q88:Q92)</f>
        <v>0.72600581570979517</v>
      </c>
      <c r="R95" s="6">
        <f>_xlfn.STDEV.P(R88:R93)</f>
        <v>2.4894501847239723</v>
      </c>
      <c r="S95">
        <f>_xlfn.STDEV.P(S88:S92)</f>
        <v>0.78855592347305548</v>
      </c>
      <c r="T95" s="6">
        <f>_xlfn.STDEV.P(T88:T93)</f>
        <v>11.82914517433767</v>
      </c>
      <c r="U95">
        <f>_xlfn.STDEV.P(U88:U92)</f>
        <v>0.3443793128384911</v>
      </c>
      <c r="V95" s="6">
        <f>_xlfn.STDEV.P(V88:V93)</f>
        <v>27.406373143648327</v>
      </c>
      <c r="W95">
        <f>_xlfn.STDEV.P(W88:W92)</f>
        <v>0.96392715261867989</v>
      </c>
    </row>
    <row r="96" spans="1:32" x14ac:dyDescent="0.75">
      <c r="A96" s="1">
        <v>20</v>
      </c>
      <c r="B96">
        <v>50</v>
      </c>
      <c r="C96">
        <v>0</v>
      </c>
      <c r="D96">
        <v>76.650000000000006</v>
      </c>
      <c r="E96">
        <v>49.3</v>
      </c>
      <c r="F96">
        <v>74.900000000000006</v>
      </c>
      <c r="G96">
        <v>78.599999999999994</v>
      </c>
      <c r="I96">
        <f t="shared" si="35"/>
        <v>11.943689494875501</v>
      </c>
      <c r="N96">
        <f t="shared" si="36"/>
        <v>69.862500000000011</v>
      </c>
      <c r="P96" s="6"/>
      <c r="R96" s="6"/>
      <c r="T96" s="6"/>
      <c r="V96" s="6"/>
    </row>
    <row r="97" spans="1:23" x14ac:dyDescent="0.75">
      <c r="A97" s="1">
        <v>21</v>
      </c>
      <c r="B97">
        <v>50</v>
      </c>
      <c r="C97">
        <v>0.2</v>
      </c>
      <c r="D97">
        <v>79.14</v>
      </c>
      <c r="E97">
        <v>49</v>
      </c>
      <c r="F97">
        <v>75.3</v>
      </c>
      <c r="G97">
        <v>80.400000000000006</v>
      </c>
      <c r="I97">
        <f t="shared" si="35"/>
        <v>12.817012132318457</v>
      </c>
      <c r="N97">
        <f t="shared" si="36"/>
        <v>70.960000000000008</v>
      </c>
      <c r="P97" s="6" cm="1">
        <f t="array" ref="P97">INDEX(LINEST(P88:P93), 1)</f>
        <v>7.0535428571428609</v>
      </c>
      <c r="Q97" s="6" cm="1">
        <f t="array" ref="Q97">INDEX(LINEST(Q88:Q92), 1)</f>
        <v>-0.37816666666666809</v>
      </c>
      <c r="R97" s="6" cm="1">
        <f t="array" ref="R97">INDEX(LINEST(R88:R93), 1)</f>
        <v>-0.10342857142857179</v>
      </c>
      <c r="S97" s="6" cm="1">
        <f t="array" ref="S97">INDEX(LINEST(S88:S92), 1)</f>
        <v>0.28000000000000108</v>
      </c>
      <c r="T97" s="6" cm="1">
        <f t="array" ref="T97">INDEX(LINEST(T88:T93), 1)</f>
        <v>6.699200000000002</v>
      </c>
      <c r="U97" s="6" cm="1">
        <f t="array" ref="U97">INDEX(LINEST(U88:U92), 1)</f>
        <v>-0.20216666666666683</v>
      </c>
      <c r="V97" s="6" cm="1">
        <f t="array" ref="V97">INDEX(LINEST(V88:V92), 1)</f>
        <v>17.717999999999996</v>
      </c>
      <c r="W97" s="6" cm="1">
        <f t="array" ref="W97">INDEX(LINEST(W88:W92), 1)</f>
        <v>-0.45999999999999863</v>
      </c>
    </row>
    <row r="98" spans="1:23" x14ac:dyDescent="0.75">
      <c r="A98" s="1">
        <v>22</v>
      </c>
      <c r="B98">
        <v>50</v>
      </c>
      <c r="C98">
        <v>0.45</v>
      </c>
      <c r="D98">
        <v>75.5</v>
      </c>
      <c r="E98">
        <v>48.3</v>
      </c>
      <c r="F98">
        <v>74.400000000000006</v>
      </c>
      <c r="G98">
        <v>78.099999999999994</v>
      </c>
      <c r="I98">
        <f t="shared" si="35"/>
        <v>12.069460427044858</v>
      </c>
      <c r="K98" cm="1">
        <f t="array" ref="K98">INDEX(LINEST(K88:K93),1)</f>
        <v>6.8171857142857162</v>
      </c>
      <c r="L98" cm="1">
        <f t="array" ref="L98">INDEX(LINEST(L88:L92),1)</f>
        <v>-0.19008333333333377</v>
      </c>
      <c r="N98">
        <f t="shared" si="36"/>
        <v>69.074999999999989</v>
      </c>
    </row>
    <row r="99" spans="1:23" x14ac:dyDescent="0.75">
      <c r="A99" s="1">
        <v>23</v>
      </c>
      <c r="B99">
        <v>50</v>
      </c>
      <c r="C99">
        <v>0.65</v>
      </c>
      <c r="D99">
        <v>74.25</v>
      </c>
      <c r="E99">
        <v>51.3</v>
      </c>
      <c r="F99">
        <v>72.400000000000006</v>
      </c>
      <c r="G99">
        <v>76.900000000000006</v>
      </c>
      <c r="I99">
        <f t="shared" si="35"/>
        <v>10.179536765000652</v>
      </c>
      <c r="N99">
        <f t="shared" si="36"/>
        <v>68.712500000000006</v>
      </c>
    </row>
    <row r="100" spans="1:23" x14ac:dyDescent="0.75">
      <c r="A100" s="1">
        <v>24</v>
      </c>
      <c r="B100">
        <v>50</v>
      </c>
      <c r="C100">
        <v>0.85</v>
      </c>
      <c r="D100">
        <v>72.75</v>
      </c>
      <c r="E100">
        <v>49.3</v>
      </c>
      <c r="F100">
        <v>73.599999999999994</v>
      </c>
      <c r="G100">
        <v>77.7</v>
      </c>
      <c r="I100">
        <f t="shared" si="35"/>
        <v>11.14951652539253</v>
      </c>
      <c r="N100">
        <f t="shared" si="36"/>
        <v>68.337499999999991</v>
      </c>
    </row>
    <row r="101" spans="1:23" x14ac:dyDescent="0.75">
      <c r="A101" s="1">
        <v>25</v>
      </c>
      <c r="B101">
        <v>100</v>
      </c>
      <c r="C101">
        <v>0</v>
      </c>
      <c r="D101">
        <v>80.7</v>
      </c>
      <c r="E101">
        <v>50.5</v>
      </c>
      <c r="F101">
        <v>77.400000000000006</v>
      </c>
      <c r="G101">
        <v>78.5</v>
      </c>
      <c r="I101">
        <f t="shared" si="35"/>
        <v>12.340456839193587</v>
      </c>
      <c r="N101">
        <f t="shared" si="36"/>
        <v>71.775000000000006</v>
      </c>
    </row>
    <row r="102" spans="1:23" x14ac:dyDescent="0.75">
      <c r="A102" s="1">
        <v>26</v>
      </c>
      <c r="B102">
        <v>100</v>
      </c>
      <c r="C102">
        <v>0.2</v>
      </c>
      <c r="D102">
        <v>83.2</v>
      </c>
      <c r="E102">
        <v>49.7</v>
      </c>
      <c r="F102">
        <v>78.5</v>
      </c>
      <c r="G102">
        <v>80.2</v>
      </c>
      <c r="I102">
        <f t="shared" si="35"/>
        <v>13.499814813544662</v>
      </c>
      <c r="N102">
        <f t="shared" si="36"/>
        <v>72.900000000000006</v>
      </c>
    </row>
    <row r="103" spans="1:23" x14ac:dyDescent="0.75">
      <c r="A103" s="1">
        <v>27</v>
      </c>
      <c r="B103">
        <v>100</v>
      </c>
      <c r="C103">
        <v>0.45</v>
      </c>
      <c r="D103">
        <v>80.2</v>
      </c>
      <c r="E103">
        <v>48.74</v>
      </c>
      <c r="F103">
        <v>76.900000000000006</v>
      </c>
      <c r="G103">
        <v>78.2</v>
      </c>
      <c r="I103">
        <f t="shared" si="35"/>
        <v>12.911208309062333</v>
      </c>
      <c r="N103">
        <f t="shared" si="36"/>
        <v>71.010000000000005</v>
      </c>
    </row>
    <row r="104" spans="1:23" x14ac:dyDescent="0.75">
      <c r="A104" s="1">
        <v>28</v>
      </c>
      <c r="B104">
        <v>100</v>
      </c>
      <c r="C104">
        <v>0.65</v>
      </c>
      <c r="D104">
        <v>79.2</v>
      </c>
      <c r="E104">
        <v>53</v>
      </c>
      <c r="F104">
        <v>75.400000000000006</v>
      </c>
      <c r="G104">
        <v>76.7</v>
      </c>
      <c r="I104">
        <f t="shared" si="35"/>
        <v>10.5245843148316</v>
      </c>
      <c r="N104">
        <f t="shared" si="36"/>
        <v>71.075000000000003</v>
      </c>
    </row>
    <row r="105" spans="1:23" x14ac:dyDescent="0.75">
      <c r="A105" s="1">
        <v>29</v>
      </c>
      <c r="B105">
        <v>100</v>
      </c>
      <c r="C105">
        <v>0.85</v>
      </c>
      <c r="D105">
        <v>78.7</v>
      </c>
      <c r="E105">
        <v>52.3</v>
      </c>
      <c r="F105">
        <v>73.7</v>
      </c>
      <c r="G105">
        <v>77.599999999999994</v>
      </c>
      <c r="I105">
        <f t="shared" si="35"/>
        <v>10.713396986950562</v>
      </c>
      <c r="N105">
        <f t="shared" si="36"/>
        <v>70.574999999999989</v>
      </c>
    </row>
    <row r="109" spans="1:23" x14ac:dyDescent="0.75">
      <c r="A109" s="1">
        <v>0</v>
      </c>
      <c r="B109" t="s">
        <v>9</v>
      </c>
    </row>
    <row r="111" spans="1:23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_xlfn.STDEV.P(E112:G116)</f>
        <v>0</v>
      </c>
      <c r="L112">
        <f>_xlfn.STDEV.P(E112:G112,E117:G117, E122:G122,E127:G127,E132:G132,E137:G137)</f>
        <v>26.357717150676436</v>
      </c>
      <c r="M112">
        <v>0</v>
      </c>
      <c r="N112">
        <f>AVERAGE(E112:G112)</f>
        <v>0</v>
      </c>
      <c r="P112" s="6">
        <f>_xlfn.STDEV.P(D112:D116)</f>
        <v>0</v>
      </c>
      <c r="Q112">
        <f>_xlfn.STDEV.P(D112,D117,D122,D127,D132,D137)</f>
        <v>0</v>
      </c>
      <c r="R112" s="6">
        <f>_xlfn.STDEV.P(E112:E116)</f>
        <v>0</v>
      </c>
      <c r="S112">
        <f>_xlfn.STDEV.P(E112,E117,E122,E127,E132,E137)</f>
        <v>21.385755383743955</v>
      </c>
      <c r="T112" s="6">
        <f>_xlfn.STDEV.P(F112:F116)</f>
        <v>0</v>
      </c>
      <c r="U112">
        <f>_xlfn.STDEV.P(F112,F117,F122,F127,F132,F137)</f>
        <v>27.158684563546565</v>
      </c>
      <c r="V112" s="6">
        <f>_xlfn.STDEV.P(G112:G116)</f>
        <v>0</v>
      </c>
      <c r="W112">
        <f>_xlfn.STDEV.P(G112,G117,G122,G127,G132,G137)</f>
        <v>28.156822737423106</v>
      </c>
    </row>
    <row r="113" spans="1:23" x14ac:dyDescent="0.7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16" si="47">_xlfn.STDEV.P(D113:G113)</f>
        <v>0</v>
      </c>
      <c r="J113">
        <v>5</v>
      </c>
      <c r="K113">
        <f>_xlfn.STDEV.P(E117:G121)</f>
        <v>10.194492543634659</v>
      </c>
      <c r="L113">
        <f t="shared" ref="L113:L116" si="48">_xlfn.STDEV.P(E113:G113,E118:G118, E123:G123,E128:G128,E133:G133,E138:G138)</f>
        <v>26.213957790167647</v>
      </c>
      <c r="M113">
        <v>0.2</v>
      </c>
      <c r="N113">
        <f t="shared" ref="N113:N141" si="49">AVERAGE(E113:G113)</f>
        <v>0</v>
      </c>
      <c r="P113" s="6">
        <f>_xlfn.STDEV.P(D117:D121)</f>
        <v>0</v>
      </c>
      <c r="Q113">
        <f t="shared" ref="Q113:Q116" si="50">_xlfn.STDEV.P(D113,D118,D123,D128,D133,D138)</f>
        <v>0</v>
      </c>
      <c r="R113" s="6">
        <f>_xlfn.STDEV.P(E117:E121)</f>
        <v>17.436666424520478</v>
      </c>
      <c r="S113">
        <f t="shared" ref="S113:S116" si="51">_xlfn.STDEV.P(E113,E118,E123,E128,E133,E138)</f>
        <v>21.416817120094088</v>
      </c>
      <c r="T113" s="6">
        <f>_xlfn.STDEV.P(F117:F121)</f>
        <v>1.5057542960257493</v>
      </c>
      <c r="U113">
        <f t="shared" ref="U113:U116" si="52">_xlfn.STDEV.P(F113,F118,F123,F128,F133,F138)</f>
        <v>26.768857787029727</v>
      </c>
      <c r="V113" s="6">
        <f>_xlfn.STDEV.P(G117:G121)</f>
        <v>1.1876026271442823</v>
      </c>
      <c r="W113">
        <f t="shared" ref="W113:W116" si="53">_xlfn.STDEV.P(G113,G118,G123,G128,G133,G138)</f>
        <v>28.707301626357467</v>
      </c>
    </row>
    <row r="114" spans="1:23" x14ac:dyDescent="0.7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7"/>
        <v>0</v>
      </c>
      <c r="J114">
        <v>10</v>
      </c>
      <c r="K114">
        <f>_xlfn.STDEV.P(D122:G126)</f>
        <v>21.025906282488737</v>
      </c>
      <c r="L114">
        <f t="shared" si="48"/>
        <v>25.778644310148191</v>
      </c>
      <c r="M114">
        <v>0.45</v>
      </c>
      <c r="N114">
        <f t="shared" si="49"/>
        <v>0</v>
      </c>
      <c r="P114" s="6">
        <f>_xlfn.STDEV.P(D122:D126)</f>
        <v>0</v>
      </c>
      <c r="Q114">
        <f t="shared" si="50"/>
        <v>0</v>
      </c>
      <c r="R114" s="6">
        <f>_xlfn.STDEV.P(E122:E126)</f>
        <v>1.2150160492767161</v>
      </c>
      <c r="S114">
        <f t="shared" si="51"/>
        <v>20.055922165008752</v>
      </c>
      <c r="T114" s="6">
        <f>_xlfn.STDEV.P(F122:F126)</f>
        <v>2.8891147433080584</v>
      </c>
      <c r="U114">
        <f t="shared" si="52"/>
        <v>26.809427912583292</v>
      </c>
      <c r="V114" s="6">
        <f>_xlfn.STDEV.P(G122:G126)</f>
        <v>2.0874865269026284</v>
      </c>
      <c r="W114">
        <f t="shared" si="53"/>
        <v>27.656263104202779</v>
      </c>
    </row>
    <row r="115" spans="1:23" x14ac:dyDescent="0.7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7"/>
        <v>0</v>
      </c>
      <c r="J115">
        <v>20</v>
      </c>
      <c r="K115">
        <f>_xlfn.STDEV.P(E127:G131)</f>
        <v>11.448652594179883</v>
      </c>
      <c r="L115">
        <f t="shared" si="48"/>
        <v>25.734560107967976</v>
      </c>
      <c r="M115">
        <v>0.65</v>
      </c>
      <c r="N115">
        <f t="shared" si="49"/>
        <v>0</v>
      </c>
      <c r="P115" s="6">
        <f>_xlfn.STDEV.P(D127:D131)</f>
        <v>0</v>
      </c>
      <c r="Q115">
        <f t="shared" si="50"/>
        <v>0</v>
      </c>
      <c r="R115" s="6">
        <f>_xlfn.STDEV.P(E127:E131)</f>
        <v>0.93680307429042775</v>
      </c>
      <c r="S115">
        <f t="shared" si="51"/>
        <v>21.782453501742069</v>
      </c>
      <c r="T115" s="6">
        <f>_xlfn.STDEV.P(F127:F131)</f>
        <v>2.2580026572172174</v>
      </c>
      <c r="U115">
        <f t="shared" si="52"/>
        <v>26.321649148351053</v>
      </c>
      <c r="V115" s="6">
        <f>_xlfn.STDEV.P(G127:G131)</f>
        <v>1.3661625086350431</v>
      </c>
      <c r="W115">
        <f t="shared" si="53"/>
        <v>27.504832908660482</v>
      </c>
    </row>
    <row r="116" spans="1:23" x14ac:dyDescent="0.7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7"/>
        <v>0</v>
      </c>
      <c r="J116">
        <v>50</v>
      </c>
      <c r="K116">
        <f>_xlfn.STDEV.P(E133:G136)</f>
        <v>9.3886012447719462</v>
      </c>
      <c r="L116">
        <f t="shared" si="48"/>
        <v>26.104649011239353</v>
      </c>
      <c r="M116">
        <v>0.85</v>
      </c>
      <c r="N116">
        <f t="shared" si="49"/>
        <v>0</v>
      </c>
      <c r="P116" s="6">
        <f>_xlfn.STDEV.P(D132:D136)</f>
        <v>0</v>
      </c>
      <c r="Q116">
        <f t="shared" si="50"/>
        <v>0</v>
      </c>
      <c r="R116" s="6">
        <f>_xlfn.STDEV.P(E132:E136)</f>
        <v>1.2023310692151303</v>
      </c>
      <c r="S116">
        <f t="shared" si="51"/>
        <v>24.504463312266655</v>
      </c>
      <c r="T116" s="6">
        <f>_xlfn.STDEV.P(F132:F136)</f>
        <v>1.005186549850325</v>
      </c>
      <c r="U116">
        <f t="shared" si="52"/>
        <v>25.724826152095869</v>
      </c>
      <c r="V116" s="6">
        <f>_xlfn.STDEV.P(G132:G136)</f>
        <v>1.0928860873851409</v>
      </c>
      <c r="W116">
        <f t="shared" si="53"/>
        <v>27.740289842673874</v>
      </c>
    </row>
    <row r="117" spans="1:23" x14ac:dyDescent="0.75">
      <c r="A117" s="1">
        <v>5</v>
      </c>
      <c r="B117">
        <v>5</v>
      </c>
      <c r="C117">
        <v>0</v>
      </c>
      <c r="D117">
        <v>0</v>
      </c>
      <c r="E117">
        <v>33.33</v>
      </c>
      <c r="F117">
        <v>48.92</v>
      </c>
      <c r="G117">
        <v>50.2</v>
      </c>
      <c r="I117">
        <f>_xlfn.STDEV.P(E117:G117)</f>
        <v>7.6687200148829984</v>
      </c>
      <c r="J117">
        <v>100</v>
      </c>
      <c r="K117">
        <f>_xlfn.STDEV.P(E137:G141)</f>
        <v>6.3631665771759325</v>
      </c>
      <c r="N117">
        <f t="shared" si="49"/>
        <v>44.15</v>
      </c>
      <c r="P117" s="6">
        <f>_xlfn.STDEV.P(D137:D141)</f>
        <v>0</v>
      </c>
      <c r="R117" s="6">
        <f>_xlfn.STDEV.P(E137:E141)</f>
        <v>1.9975985582694038</v>
      </c>
      <c r="T117" s="6">
        <f>_xlfn.STDEV.P(F137:F141)</f>
        <v>1.9147845831842278</v>
      </c>
      <c r="V117" s="6">
        <f>_xlfn.STDEV.P(G137:G141)</f>
        <v>1.1881077392223351</v>
      </c>
    </row>
    <row r="118" spans="1:23" x14ac:dyDescent="0.75">
      <c r="A118" s="1">
        <v>6</v>
      </c>
      <c r="B118">
        <v>5</v>
      </c>
      <c r="C118">
        <v>0.2</v>
      </c>
      <c r="D118">
        <v>0</v>
      </c>
      <c r="E118">
        <v>50</v>
      </c>
      <c r="F118">
        <v>47.98</v>
      </c>
      <c r="G118">
        <v>50.5</v>
      </c>
      <c r="I118">
        <f t="shared" ref="I118:I141" si="54">_xlfn.STDEV.P(E118:G118)</f>
        <v>1.0893831077979679</v>
      </c>
      <c r="K118">
        <f>AVERAGE(K112:K117)</f>
        <v>9.7368032070418593</v>
      </c>
      <c r="N118">
        <f t="shared" si="49"/>
        <v>49.493333333333332</v>
      </c>
      <c r="P118" s="6">
        <f>AVERAGE(P112:P117)</f>
        <v>0</v>
      </c>
      <c r="Q118">
        <f>AVERAGE(Q112:Q116)</f>
        <v>0</v>
      </c>
      <c r="R118" s="6">
        <f>AVERAGE(R112:R117)</f>
        <v>3.7980691959286923</v>
      </c>
      <c r="S118">
        <f>AVERAGE(S112:S116)</f>
        <v>21.829082296571105</v>
      </c>
      <c r="T118" s="6">
        <f>AVERAGE(T112:T117)</f>
        <v>1.5954738049309294</v>
      </c>
      <c r="U118">
        <f>AVERAGE(U112:U116)</f>
        <v>26.556689112721301</v>
      </c>
      <c r="V118" s="6">
        <f>AVERAGE(V112:V117)</f>
        <v>1.1537075815482385</v>
      </c>
      <c r="W118">
        <f>AVERAGE(W112:W116)</f>
        <v>27.953102043863545</v>
      </c>
    </row>
    <row r="119" spans="1:23" x14ac:dyDescent="0.75">
      <c r="A119" s="1">
        <v>7</v>
      </c>
      <c r="B119">
        <v>5</v>
      </c>
      <c r="C119">
        <v>0.45</v>
      </c>
      <c r="D119">
        <v>0</v>
      </c>
      <c r="E119">
        <v>40</v>
      </c>
      <c r="F119">
        <v>50.57</v>
      </c>
      <c r="G119">
        <v>52.1</v>
      </c>
      <c r="I119">
        <f t="shared" si="54"/>
        <v>5.3797542281739572</v>
      </c>
      <c r="N119">
        <f t="shared" si="49"/>
        <v>47.556666666666665</v>
      </c>
      <c r="P119" s="6">
        <f>_xlfn.STDEV.P(P112:P117)</f>
        <v>0</v>
      </c>
      <c r="Q119">
        <f>_xlfn.STDEV.P(Q112:Q116)</f>
        <v>0</v>
      </c>
      <c r="R119" s="6">
        <f>_xlfn.STDEV.P(R112:R117)</f>
        <v>6.1274685134186972</v>
      </c>
      <c r="S119">
        <f>_xlfn.STDEV.P(S112:S116)</f>
        <v>1.4608515327154952</v>
      </c>
      <c r="T119" s="6">
        <f>_xlfn.STDEV.P(T112:T117)</f>
        <v>0.92343886520939877</v>
      </c>
      <c r="U119">
        <f>_xlfn.STDEV.P(U112:U116)</f>
        <v>0.49366602885745842</v>
      </c>
      <c r="V119" s="6">
        <f>_xlfn.STDEV.P(V112:V117)</f>
        <v>0.61293731295414622</v>
      </c>
      <c r="W119">
        <f>_xlfn.STDEV.P(W112:W116)</f>
        <v>0.43466463805288247</v>
      </c>
    </row>
    <row r="120" spans="1:23" x14ac:dyDescent="0.75">
      <c r="A120" s="1">
        <v>8</v>
      </c>
      <c r="B120">
        <v>5</v>
      </c>
      <c r="C120">
        <v>0.65</v>
      </c>
      <c r="D120">
        <v>0</v>
      </c>
      <c r="E120">
        <v>33.33</v>
      </c>
      <c r="F120">
        <v>45.92</v>
      </c>
      <c r="G120">
        <v>48.6</v>
      </c>
      <c r="I120">
        <f t="shared" si="54"/>
        <v>6.6571882619883729</v>
      </c>
      <c r="K120" cm="1">
        <f t="array" ref="K120">INDEX(LINEST(K112:K117),1)</f>
        <v>0.56631158002807658</v>
      </c>
      <c r="L120" cm="1">
        <f t="array" ref="L120">INDEX(LINEST(L112:L116),1)</f>
        <v>-9.8553396107383728E-2</v>
      </c>
      <c r="N120">
        <f t="shared" si="49"/>
        <v>42.616666666666667</v>
      </c>
      <c r="P120" s="6"/>
      <c r="R120" s="6"/>
      <c r="T120" s="6"/>
      <c r="V120" s="6"/>
    </row>
    <row r="121" spans="1:23" x14ac:dyDescent="0.75">
      <c r="A121" s="1">
        <v>9</v>
      </c>
      <c r="B121">
        <v>5</v>
      </c>
      <c r="C121">
        <v>0.85</v>
      </c>
      <c r="D121">
        <v>0</v>
      </c>
      <c r="E121">
        <v>80</v>
      </c>
      <c r="F121">
        <v>48.12</v>
      </c>
      <c r="G121">
        <v>49.3</v>
      </c>
      <c r="I121">
        <f t="shared" si="54"/>
        <v>14.758111893689724</v>
      </c>
      <c r="N121">
        <f t="shared" si="49"/>
        <v>59.140000000000008</v>
      </c>
      <c r="P121" s="6"/>
      <c r="R121" s="6"/>
      <c r="T121" s="6"/>
      <c r="V121" s="6"/>
    </row>
    <row r="122" spans="1:23" x14ac:dyDescent="0.75">
      <c r="A122" s="1">
        <v>10</v>
      </c>
      <c r="B122">
        <v>10</v>
      </c>
      <c r="C122">
        <v>0</v>
      </c>
      <c r="D122">
        <v>0</v>
      </c>
      <c r="E122">
        <v>48.63</v>
      </c>
      <c r="F122">
        <v>45.54</v>
      </c>
      <c r="G122">
        <v>47.4</v>
      </c>
      <c r="I122">
        <f t="shared" si="54"/>
        <v>1.2701968351401303</v>
      </c>
      <c r="N122">
        <f t="shared" si="49"/>
        <v>47.19</v>
      </c>
      <c r="P122" s="6"/>
      <c r="R122" s="6"/>
      <c r="T122" s="6"/>
      <c r="V122" s="6"/>
    </row>
    <row r="123" spans="1:23" x14ac:dyDescent="0.75">
      <c r="A123" s="1">
        <v>11</v>
      </c>
      <c r="B123">
        <v>10</v>
      </c>
      <c r="C123">
        <v>0.2</v>
      </c>
      <c r="D123">
        <v>0</v>
      </c>
      <c r="E123">
        <v>48.84</v>
      </c>
      <c r="F123">
        <v>53.48</v>
      </c>
      <c r="G123">
        <v>48.8</v>
      </c>
      <c r="I123">
        <f t="shared" si="54"/>
        <v>2.1968057619087649</v>
      </c>
      <c r="J123" s="2"/>
      <c r="K123" t="s">
        <v>26</v>
      </c>
      <c r="L123" t="s">
        <v>27</v>
      </c>
      <c r="N123">
        <f t="shared" si="49"/>
        <v>50.373333333333335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1">
        <v>12</v>
      </c>
      <c r="B124">
        <v>10</v>
      </c>
      <c r="C124">
        <v>0.45</v>
      </c>
      <c r="D124">
        <v>0</v>
      </c>
      <c r="E124">
        <v>47.13</v>
      </c>
      <c r="F124">
        <v>46.31</v>
      </c>
      <c r="G124">
        <v>51.5</v>
      </c>
      <c r="I124">
        <f t="shared" si="54"/>
        <v>2.2780449707784269</v>
      </c>
      <c r="J124">
        <v>2</v>
      </c>
      <c r="K124">
        <f>AVERAGE(E112:G116)</f>
        <v>0</v>
      </c>
      <c r="L124">
        <f>AVERAGE(E112:G112,E117:G117,E122:G122,E127:G127,E132:G132,E137:G137)</f>
        <v>50.547222222222217</v>
      </c>
      <c r="M124">
        <v>0</v>
      </c>
      <c r="N124">
        <f t="shared" si="49"/>
        <v>48.313333333333333</v>
      </c>
      <c r="P124" s="6">
        <f>AVERAGE(D112:D116)</f>
        <v>0</v>
      </c>
      <c r="Q124">
        <f>AVERAGE(D112,D117,D122,D127,D132,D137)</f>
        <v>0</v>
      </c>
      <c r="R124" s="6">
        <f>AVERAGE(E112:E116)</f>
        <v>0</v>
      </c>
      <c r="S124">
        <f>AVERAGE(E112,E117,E122,E127,E132,E137)</f>
        <v>42.61</v>
      </c>
      <c r="T124" s="6">
        <f>AVERAGE(F112:F116)</f>
        <v>0</v>
      </c>
      <c r="U124">
        <f>AVERAGE(F112,F117,F122,F127,F132,F137)</f>
        <v>53.531666666666666</v>
      </c>
      <c r="V124" s="6">
        <f>AVERAGE(G112:G116)</f>
        <v>0</v>
      </c>
      <c r="W124">
        <f>AVERAGE(G112,G117,G122,G127,G132,G137)</f>
        <v>55.5</v>
      </c>
    </row>
    <row r="125" spans="1:23" x14ac:dyDescent="0.75">
      <c r="A125" s="1">
        <v>13</v>
      </c>
      <c r="B125">
        <v>10</v>
      </c>
      <c r="C125">
        <v>0.65</v>
      </c>
      <c r="D125">
        <v>0</v>
      </c>
      <c r="E125">
        <v>50.84</v>
      </c>
      <c r="F125">
        <v>48.21</v>
      </c>
      <c r="G125">
        <v>45.1</v>
      </c>
      <c r="I125">
        <f t="shared" si="54"/>
        <v>2.3460747359508116</v>
      </c>
      <c r="J125">
        <v>5</v>
      </c>
      <c r="K125">
        <f>AVERAGE(E117:G121)</f>
        <v>48.591333333333324</v>
      </c>
      <c r="L125">
        <f t="shared" ref="L125:L128" si="55">AVERAGE(E113:G113,E118:G118,E123:G123,E128:G128,E133:G133,E138:G138)</f>
        <v>52.210555555555551</v>
      </c>
      <c r="M125">
        <v>0.2</v>
      </c>
      <c r="N125">
        <f t="shared" si="49"/>
        <v>48.050000000000004</v>
      </c>
      <c r="P125" s="6">
        <f>AVERAGE(D117:D121)</f>
        <v>0</v>
      </c>
      <c r="Q125">
        <f t="shared" ref="Q125:Q128" si="56">AVERAGE(D113,D118,D123,D128,D133,D138)</f>
        <v>0</v>
      </c>
      <c r="R125" s="6">
        <f>AVERAGE(E117:E121)</f>
        <v>47.332000000000001</v>
      </c>
      <c r="S125">
        <f t="shared" ref="S125:S128" si="57">AVERAGE(E113,E118,E123,E128,E133,E138)</f>
        <v>45.923333333333339</v>
      </c>
      <c r="T125" s="6">
        <f>AVERAGE(F117:F121)</f>
        <v>48.302</v>
      </c>
      <c r="U125">
        <f t="shared" ref="U125:U128" si="58">AVERAGE(F113,F118,F123,F128,F133,F138)</f>
        <v>54.158333333333331</v>
      </c>
      <c r="V125" s="6">
        <f>AVERAGE(G117:G121)</f>
        <v>50.14</v>
      </c>
      <c r="W125">
        <f t="shared" ref="W125:W128" si="59">AVERAGE(G113,G118,G123,G128,G133,G138)</f>
        <v>56.550000000000004</v>
      </c>
    </row>
    <row r="126" spans="1:23" x14ac:dyDescent="0.75">
      <c r="A126" s="1">
        <v>14</v>
      </c>
      <c r="B126">
        <v>10</v>
      </c>
      <c r="C126">
        <v>0.85</v>
      </c>
      <c r="D126">
        <v>0</v>
      </c>
      <c r="E126">
        <v>49.58</v>
      </c>
      <c r="F126">
        <v>46.34</v>
      </c>
      <c r="G126">
        <v>47.6</v>
      </c>
      <c r="I126">
        <f t="shared" si="54"/>
        <v>1.33356664625357</v>
      </c>
      <c r="J126">
        <v>10</v>
      </c>
      <c r="K126">
        <f>AVERAGE(E122:G126)</f>
        <v>48.353333333333346</v>
      </c>
      <c r="L126">
        <f t="shared" si="55"/>
        <v>50.68555555555556</v>
      </c>
      <c r="M126">
        <v>0.45</v>
      </c>
      <c r="N126">
        <f t="shared" si="49"/>
        <v>47.84</v>
      </c>
      <c r="P126" s="6">
        <f>AVERAGE(D122:D126)</f>
        <v>0</v>
      </c>
      <c r="Q126">
        <f t="shared" si="56"/>
        <v>0</v>
      </c>
      <c r="R126" s="6">
        <f>AVERAGE(E122:E126)</f>
        <v>49.003999999999998</v>
      </c>
      <c r="S126">
        <f t="shared" si="57"/>
        <v>42.338333333333331</v>
      </c>
      <c r="T126" s="6">
        <f>AVERAGE(F122:F126)</f>
        <v>47.975999999999999</v>
      </c>
      <c r="U126">
        <f t="shared" si="58"/>
        <v>53.585000000000001</v>
      </c>
      <c r="V126" s="6">
        <f>AVERAGE(G122:G126)</f>
        <v>48.08</v>
      </c>
      <c r="W126">
        <f t="shared" si="59"/>
        <v>56.133333333333347</v>
      </c>
    </row>
    <row r="127" spans="1:23" x14ac:dyDescent="0.75">
      <c r="A127" s="1">
        <v>15</v>
      </c>
      <c r="B127">
        <v>20</v>
      </c>
      <c r="C127">
        <v>0</v>
      </c>
      <c r="D127">
        <v>0</v>
      </c>
      <c r="E127">
        <v>50.1</v>
      </c>
      <c r="F127">
        <v>72.23</v>
      </c>
      <c r="G127">
        <v>78.7</v>
      </c>
      <c r="I127">
        <f t="shared" si="54"/>
        <v>12.245442689697507</v>
      </c>
      <c r="J127">
        <v>20</v>
      </c>
      <c r="K127">
        <f>AVERAGE(E127:G131)</f>
        <v>65.87733333333334</v>
      </c>
      <c r="L127">
        <f t="shared" si="55"/>
        <v>49.902222222222228</v>
      </c>
      <c r="M127">
        <v>0.65</v>
      </c>
      <c r="N127">
        <f t="shared" si="49"/>
        <v>67.010000000000005</v>
      </c>
      <c r="P127" s="6">
        <f>AVERAGE(D127:D131)</f>
        <v>0</v>
      </c>
      <c r="Q127">
        <f t="shared" si="56"/>
        <v>0</v>
      </c>
      <c r="R127" s="6">
        <f>AVERAGE(E127:E131)</f>
        <v>50.61999999999999</v>
      </c>
      <c r="S127">
        <f t="shared" si="57"/>
        <v>43.478333333333332</v>
      </c>
      <c r="T127" s="6">
        <f>AVERAGE(F127:F131)</f>
        <v>69.25200000000001</v>
      </c>
      <c r="U127">
        <f t="shared" si="58"/>
        <v>52.37833333333333</v>
      </c>
      <c r="V127" s="6">
        <f>AVERAGE(G127:G131)</f>
        <v>77.759999999999991</v>
      </c>
      <c r="W127">
        <f t="shared" si="59"/>
        <v>53.85</v>
      </c>
    </row>
    <row r="128" spans="1:23" x14ac:dyDescent="0.75">
      <c r="A128" s="1">
        <v>16</v>
      </c>
      <c r="B128">
        <v>20</v>
      </c>
      <c r="C128">
        <v>0.2</v>
      </c>
      <c r="D128">
        <v>0</v>
      </c>
      <c r="E128">
        <v>50.9</v>
      </c>
      <c r="F128">
        <v>66.989999999999995</v>
      </c>
      <c r="G128">
        <v>79.8</v>
      </c>
      <c r="I128">
        <f t="shared" si="54"/>
        <v>11.823677750833509</v>
      </c>
      <c r="J128">
        <v>50</v>
      </c>
      <c r="K128">
        <f>AVERAGE(E132:G136)</f>
        <v>71.52000000000001</v>
      </c>
      <c r="L128">
        <f t="shared" si="55"/>
        <v>52.120000000000005</v>
      </c>
      <c r="M128">
        <v>0.85</v>
      </c>
      <c r="N128">
        <f t="shared" si="49"/>
        <v>65.896666666666661</v>
      </c>
      <c r="P128" s="6">
        <f>AVERAGE(D132:D136)</f>
        <v>0</v>
      </c>
      <c r="Q128">
        <f t="shared" si="56"/>
        <v>0</v>
      </c>
      <c r="R128" s="6">
        <f>AVERAGE(E132:E136)</f>
        <v>58.48</v>
      </c>
      <c r="S128">
        <f t="shared" si="57"/>
        <v>49.896666666666668</v>
      </c>
      <c r="T128" s="6">
        <f>AVERAGE(F132:F136)</f>
        <v>77.440000000000012</v>
      </c>
      <c r="U128">
        <f t="shared" si="58"/>
        <v>51.62166666666667</v>
      </c>
      <c r="V128" s="6">
        <f>AVERAGE(G132:G136)</f>
        <v>78.640000000000015</v>
      </c>
      <c r="W128">
        <f t="shared" si="59"/>
        <v>54.841666666666669</v>
      </c>
    </row>
    <row r="129" spans="1:23" x14ac:dyDescent="0.75">
      <c r="A129" s="1">
        <v>17</v>
      </c>
      <c r="B129">
        <v>20</v>
      </c>
      <c r="C129">
        <v>0.45</v>
      </c>
      <c r="D129">
        <v>0</v>
      </c>
      <c r="E129">
        <v>49.6</v>
      </c>
      <c r="F129">
        <v>71.430000000000007</v>
      </c>
      <c r="G129">
        <v>77.7</v>
      </c>
      <c r="I129">
        <f t="shared" si="54"/>
        <v>12.043771096389293</v>
      </c>
      <c r="J129">
        <v>100</v>
      </c>
      <c r="K129">
        <f>AVERAGE(E137:G141)</f>
        <v>72.216666666666669</v>
      </c>
      <c r="N129">
        <f t="shared" si="49"/>
        <v>66.243333333333339</v>
      </c>
      <c r="P129" s="6">
        <f>AVERAGE(D137:D141)</f>
        <v>0</v>
      </c>
      <c r="R129" s="6">
        <f>AVERAGE(E137:E141)</f>
        <v>63.660000000000004</v>
      </c>
      <c r="T129" s="6">
        <f>AVERAGE(F137:F141)</f>
        <v>75.36</v>
      </c>
      <c r="V129" s="6">
        <f>AVERAGE(G137:G141)</f>
        <v>77.63</v>
      </c>
    </row>
    <row r="130" spans="1:23" x14ac:dyDescent="0.75">
      <c r="A130" s="1">
        <v>18</v>
      </c>
      <c r="B130">
        <v>20</v>
      </c>
      <c r="C130">
        <v>0.65</v>
      </c>
      <c r="D130">
        <v>0</v>
      </c>
      <c r="E130">
        <v>52.3</v>
      </c>
      <c r="F130">
        <v>68.94</v>
      </c>
      <c r="G130">
        <v>76.2</v>
      </c>
      <c r="I130">
        <f t="shared" si="54"/>
        <v>10.004483439382986</v>
      </c>
      <c r="K130">
        <f>AVERAGE(K124:K129)</f>
        <v>51.093111111111114</v>
      </c>
      <c r="N130">
        <f t="shared" si="49"/>
        <v>65.813333333333333</v>
      </c>
      <c r="P130" s="6">
        <f>AVERAGE(P124:P129)</f>
        <v>0</v>
      </c>
      <c r="Q130">
        <f>AVERAGE(Q124:Q128)</f>
        <v>0</v>
      </c>
      <c r="R130" s="6">
        <f>AVERAGE(R124:R129)</f>
        <v>44.849333333333334</v>
      </c>
      <c r="S130">
        <f>AVERAGE(S124:S128)</f>
        <v>44.849333333333334</v>
      </c>
      <c r="T130" s="6">
        <f>AVERAGE(T124:T129)</f>
        <v>53.055000000000007</v>
      </c>
      <c r="U130">
        <f>AVERAGE(U124:U128)</f>
        <v>53.054999999999993</v>
      </c>
      <c r="V130" s="6">
        <f>AVERAGE(V124:V129)</f>
        <v>55.375</v>
      </c>
      <c r="W130">
        <f>AVERAGE(W124:W128)</f>
        <v>55.375</v>
      </c>
    </row>
    <row r="131" spans="1:23" x14ac:dyDescent="0.75">
      <c r="A131" s="1">
        <v>19</v>
      </c>
      <c r="B131">
        <v>20</v>
      </c>
      <c r="C131">
        <v>0.85</v>
      </c>
      <c r="D131">
        <v>0</v>
      </c>
      <c r="E131">
        <v>50.2</v>
      </c>
      <c r="F131">
        <v>66.67</v>
      </c>
      <c r="G131">
        <v>76.400000000000006</v>
      </c>
      <c r="I131">
        <f t="shared" si="54"/>
        <v>10.813437114175231</v>
      </c>
      <c r="N131">
        <f t="shared" si="49"/>
        <v>64.423333333333332</v>
      </c>
      <c r="P131" s="6">
        <f>_xlfn.STDEV.P(P124:P129)</f>
        <v>0</v>
      </c>
      <c r="Q131">
        <f>_xlfn.STDEV.P(Q124:Q128)</f>
        <v>0</v>
      </c>
      <c r="R131" s="6">
        <f>_xlfn.STDEV.P(R124:R129)</f>
        <v>20.847959281959035</v>
      </c>
      <c r="S131">
        <f>_xlfn.STDEV.P(S124:S128)</f>
        <v>2.8223545332064717</v>
      </c>
      <c r="T131" s="6">
        <f>_xlfn.STDEV.P(T124:T129)</f>
        <v>26.513217879641331</v>
      </c>
      <c r="U131">
        <f>_xlfn.STDEV.P(U124:U128)</f>
        <v>0.92062780511754805</v>
      </c>
      <c r="V131" s="6">
        <f>_xlfn.STDEV.P(V124:V129)</f>
        <v>27.942340482977933</v>
      </c>
      <c r="W131">
        <f>_xlfn.STDEV.P(W124:W128)</f>
        <v>0.95722399561324345</v>
      </c>
    </row>
    <row r="132" spans="1:23" x14ac:dyDescent="0.75">
      <c r="A132" s="1">
        <v>20</v>
      </c>
      <c r="B132">
        <v>50</v>
      </c>
      <c r="C132">
        <v>0</v>
      </c>
      <c r="D132">
        <v>0</v>
      </c>
      <c r="E132">
        <v>59.2</v>
      </c>
      <c r="F132">
        <v>77.400000000000006</v>
      </c>
      <c r="G132">
        <v>78.8</v>
      </c>
      <c r="I132">
        <f t="shared" si="54"/>
        <v>8.9278590191974416</v>
      </c>
      <c r="N132">
        <f t="shared" si="49"/>
        <v>71.800000000000011</v>
      </c>
      <c r="P132" s="6"/>
      <c r="R132" s="6"/>
      <c r="T132" s="6"/>
      <c r="V132" s="6"/>
    </row>
    <row r="133" spans="1:23" x14ac:dyDescent="0.75">
      <c r="A133" s="1">
        <v>21</v>
      </c>
      <c r="B133">
        <v>50</v>
      </c>
      <c r="C133">
        <v>0.2</v>
      </c>
      <c r="D133">
        <v>0</v>
      </c>
      <c r="E133">
        <v>60</v>
      </c>
      <c r="F133">
        <v>79.3</v>
      </c>
      <c r="G133">
        <v>80.5</v>
      </c>
      <c r="I133">
        <f t="shared" si="54"/>
        <v>9.39373313556551</v>
      </c>
      <c r="N133">
        <f t="shared" si="49"/>
        <v>73.266666666666666</v>
      </c>
      <c r="P133" s="6" cm="1">
        <f t="array" ref="P133">INDEX(LINEST(P124:P129), 1)</f>
        <v>0</v>
      </c>
      <c r="Q133" s="6" cm="1">
        <f t="array" ref="Q133">INDEX(LINEST(Q124:Q128), 1)</f>
        <v>0</v>
      </c>
      <c r="R133" s="6" cm="1">
        <f t="array" ref="R133">INDEX(LINEST(R124:R129), 1)</f>
        <v>10.096000000000002</v>
      </c>
      <c r="S133" s="6" cm="1">
        <f t="array" ref="S133">INDEX(LINEST(S124:S128), 1)</f>
        <v>1.212833333333333</v>
      </c>
      <c r="T133" s="6" cm="1">
        <f t="array" ref="T133">INDEX(LINEST(T124:T129), 1)</f>
        <v>13.871142857142859</v>
      </c>
      <c r="U133" s="6" cm="1">
        <f t="array" ref="U133">INDEX(LINEST(U124:U128), 1)</f>
        <v>-0.55999999999999917</v>
      </c>
      <c r="V133" s="6" cm="1">
        <f t="array" ref="V133">INDEX(LINEST(V124:V128), 1)</f>
        <v>18.490000000000002</v>
      </c>
      <c r="W133" s="6" cm="1">
        <f t="array" ref="W133">INDEX(LINEST(W124:W128), 1)</f>
        <v>-0.40166666666666645</v>
      </c>
    </row>
    <row r="134" spans="1:23" x14ac:dyDescent="0.75">
      <c r="A134" s="1">
        <v>22</v>
      </c>
      <c r="B134">
        <v>50</v>
      </c>
      <c r="C134">
        <v>0.45</v>
      </c>
      <c r="D134">
        <v>0</v>
      </c>
      <c r="E134">
        <v>56.7</v>
      </c>
      <c r="F134">
        <v>77.400000000000006</v>
      </c>
      <c r="G134">
        <v>78.400000000000006</v>
      </c>
      <c r="I134">
        <f t="shared" si="54"/>
        <v>10.002110888318581</v>
      </c>
      <c r="K134" cm="1">
        <f t="array" ref="K134">INDEX(LINEST(K124:K129),1)</f>
        <v>12.782666666666671</v>
      </c>
      <c r="L134" cm="1">
        <f t="array" ref="L134">INDEX(LINEST(L124:L128),1)</f>
        <v>8.3722222222225168E-2</v>
      </c>
      <c r="N134">
        <f t="shared" si="49"/>
        <v>70.833333333333343</v>
      </c>
    </row>
    <row r="135" spans="1:23" x14ac:dyDescent="0.75">
      <c r="A135" s="1">
        <v>23</v>
      </c>
      <c r="B135">
        <v>50</v>
      </c>
      <c r="C135">
        <v>0.65</v>
      </c>
      <c r="D135">
        <v>0</v>
      </c>
      <c r="E135">
        <v>59</v>
      </c>
      <c r="F135">
        <v>76.5</v>
      </c>
      <c r="G135">
        <v>77.099999999999994</v>
      </c>
      <c r="I135">
        <f t="shared" si="54"/>
        <v>8.3945749677329715</v>
      </c>
      <c r="N135">
        <f t="shared" si="49"/>
        <v>70.86666666666666</v>
      </c>
    </row>
    <row r="136" spans="1:23" x14ac:dyDescent="0.75">
      <c r="A136" s="1">
        <v>24</v>
      </c>
      <c r="B136">
        <v>50</v>
      </c>
      <c r="C136">
        <v>0.85</v>
      </c>
      <c r="D136">
        <v>0</v>
      </c>
      <c r="E136">
        <v>57.5</v>
      </c>
      <c r="F136">
        <v>76.599999999999994</v>
      </c>
      <c r="G136">
        <v>78.400000000000006</v>
      </c>
      <c r="I136">
        <f t="shared" si="54"/>
        <v>9.4566848783751354</v>
      </c>
      <c r="N136">
        <f t="shared" si="49"/>
        <v>70.833333333333329</v>
      </c>
    </row>
    <row r="137" spans="1:23" x14ac:dyDescent="0.75">
      <c r="A137" s="1">
        <v>25</v>
      </c>
      <c r="B137">
        <v>100</v>
      </c>
      <c r="C137">
        <v>0</v>
      </c>
      <c r="D137">
        <v>0</v>
      </c>
      <c r="E137">
        <v>64.400000000000006</v>
      </c>
      <c r="F137">
        <v>77.099999999999994</v>
      </c>
      <c r="G137">
        <v>77.900000000000006</v>
      </c>
      <c r="I137">
        <f t="shared" si="54"/>
        <v>6.1840296103933872</v>
      </c>
      <c r="N137">
        <f t="shared" si="49"/>
        <v>73.13333333333334</v>
      </c>
    </row>
    <row r="138" spans="1:23" x14ac:dyDescent="0.75">
      <c r="A138" s="1">
        <v>26</v>
      </c>
      <c r="B138">
        <v>100</v>
      </c>
      <c r="C138">
        <v>0.2</v>
      </c>
      <c r="D138">
        <v>0</v>
      </c>
      <c r="E138">
        <v>65.8</v>
      </c>
      <c r="F138">
        <v>77.2</v>
      </c>
      <c r="G138">
        <v>79.7</v>
      </c>
      <c r="I138">
        <f t="shared" si="54"/>
        <v>6.0499770431153088</v>
      </c>
      <c r="N138" s="16">
        <f t="shared" si="49"/>
        <v>74.233333333333334</v>
      </c>
    </row>
    <row r="139" spans="1:23" x14ac:dyDescent="0.75">
      <c r="A139" s="1">
        <v>27</v>
      </c>
      <c r="B139">
        <v>100</v>
      </c>
      <c r="C139">
        <v>0.45</v>
      </c>
      <c r="D139">
        <v>0</v>
      </c>
      <c r="E139">
        <v>60.6</v>
      </c>
      <c r="F139">
        <v>75.8</v>
      </c>
      <c r="G139">
        <v>77.099999999999994</v>
      </c>
      <c r="I139">
        <f t="shared" si="54"/>
        <v>7.4905866852262273</v>
      </c>
      <c r="N139">
        <f t="shared" si="49"/>
        <v>71.166666666666671</v>
      </c>
    </row>
    <row r="140" spans="1:23" x14ac:dyDescent="0.75">
      <c r="A140" s="1">
        <v>28</v>
      </c>
      <c r="B140">
        <v>100</v>
      </c>
      <c r="C140">
        <v>0.65</v>
      </c>
      <c r="D140">
        <v>0</v>
      </c>
      <c r="E140">
        <v>65.400000000000006</v>
      </c>
      <c r="F140">
        <v>74.7</v>
      </c>
      <c r="G140">
        <v>76.099999999999994</v>
      </c>
      <c r="I140">
        <f t="shared" si="54"/>
        <v>4.7485670353159017</v>
      </c>
      <c r="N140">
        <f t="shared" si="49"/>
        <v>72.066666666666677</v>
      </c>
    </row>
    <row r="141" spans="1:23" x14ac:dyDescent="0.75">
      <c r="A141" s="1">
        <v>29</v>
      </c>
      <c r="B141">
        <v>100</v>
      </c>
      <c r="C141">
        <v>0.85</v>
      </c>
      <c r="D141">
        <v>0</v>
      </c>
      <c r="E141">
        <v>62.1</v>
      </c>
      <c r="F141">
        <v>72</v>
      </c>
      <c r="G141">
        <v>77.349999999999994</v>
      </c>
      <c r="I141">
        <f t="shared" si="54"/>
        <v>6.3174801586989986</v>
      </c>
      <c r="N141">
        <f t="shared" si="49"/>
        <v>70.483333333333334</v>
      </c>
    </row>
    <row r="145" spans="1:23" x14ac:dyDescent="0.75">
      <c r="A145" s="1">
        <v>0</v>
      </c>
      <c r="B145" t="s">
        <v>10</v>
      </c>
    </row>
    <row r="147" spans="1:23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1">
        <v>0</v>
      </c>
      <c r="B148">
        <v>0</v>
      </c>
      <c r="C148">
        <v>0</v>
      </c>
      <c r="D148">
        <v>0</v>
      </c>
      <c r="E148">
        <v>51.5</v>
      </c>
      <c r="F148">
        <v>49.8</v>
      </c>
      <c r="G148">
        <v>0</v>
      </c>
      <c r="I148">
        <f>_xlfn.STDEV.P(D148:G148)</f>
        <v>25.332131276305983</v>
      </c>
      <c r="J148">
        <v>2</v>
      </c>
      <c r="K148">
        <f>_xlfn.STDEV.P(D148:G152)</f>
        <v>32.337139928416683</v>
      </c>
      <c r="L148">
        <f>_xlfn.STDEV.P(D148:G148,D153:G153,D158:G158,D163:G163,D168:G168,D173:G173)</f>
        <v>20.586339254196933</v>
      </c>
      <c r="M148">
        <v>0</v>
      </c>
      <c r="N148">
        <f>AVERAGE(D148:G148)</f>
        <v>25.324999999999999</v>
      </c>
      <c r="P148" s="6">
        <f>_xlfn.STDEV.P(D148:D152)</f>
        <v>48.989794855663561</v>
      </c>
      <c r="Q148">
        <f>_xlfn.STDEV.P(D148,D153,D158,D163,D168,D173)</f>
        <v>26.327847529860001</v>
      </c>
      <c r="R148" s="6">
        <f>_xlfn.STDEV.P(E148:E152)</f>
        <v>1.0796295661012631</v>
      </c>
      <c r="S148">
        <f>_xlfn.STDEV.P(E148,E153,E158,E163,E168,E173)</f>
        <v>1.4161763857498657</v>
      </c>
      <c r="T148" s="6">
        <f>_xlfn.STDEV.P(F148:F152)</f>
        <v>1.2512393855693651</v>
      </c>
      <c r="U148">
        <f>_xlfn.STDEV.P(F148,F153,F158,F163,F168,F173)</f>
        <v>10.97143969080126</v>
      </c>
      <c r="V148" s="6">
        <f>_xlfn.STDEV.P(G148:G152)</f>
        <v>0</v>
      </c>
      <c r="W148">
        <f>_xlfn.STDEV.P(G148,G153,G158,G163,G168,G173)</f>
        <v>27.556512640188881</v>
      </c>
    </row>
    <row r="149" spans="1:23" x14ac:dyDescent="0.75">
      <c r="A149" s="1">
        <v>1</v>
      </c>
      <c r="B149">
        <v>0</v>
      </c>
      <c r="C149">
        <v>0.2</v>
      </c>
      <c r="D149">
        <v>100</v>
      </c>
      <c r="E149">
        <v>51.9</v>
      </c>
      <c r="F149">
        <v>49.3</v>
      </c>
      <c r="G149">
        <v>0</v>
      </c>
      <c r="I149">
        <f t="shared" ref="I149:I177" si="60">_xlfn.STDEV.P(D149:G149)</f>
        <v>35.368559484378217</v>
      </c>
      <c r="J149">
        <v>5</v>
      </c>
      <c r="K149">
        <f>_xlfn.STDEV.P(D153:G157)</f>
        <v>1.1912094694049404</v>
      </c>
      <c r="L149">
        <f>_xlfn.STDEV.P(D149:G149,D154:G154,D159:G159,D164:G164,D169:G169,D174:G174)</f>
        <v>19.434546091196271</v>
      </c>
      <c r="M149">
        <v>0.2</v>
      </c>
      <c r="N149">
        <f t="shared" ref="N149:N177" si="61">AVERAGE(D149:G149)</f>
        <v>50.3</v>
      </c>
      <c r="P149" s="6">
        <f>_xlfn.STDEV.P(D153:D157)</f>
        <v>1.1943198901466898</v>
      </c>
      <c r="Q149">
        <f t="shared" ref="Q149:Q152" si="62">_xlfn.STDEV.P(D149,D154,D159,D164,D169,D174)</f>
        <v>18.416968323321374</v>
      </c>
      <c r="R149" s="6">
        <f>_xlfn.STDEV.P(E153:E157)</f>
        <v>1.1876026271442823</v>
      </c>
      <c r="S149">
        <f t="shared" ref="S149:S152" si="63">_xlfn.STDEV.P(E149,E154,E159,E164,E169,E174)</f>
        <v>1.6769681637473677</v>
      </c>
      <c r="T149" s="6">
        <f>_xlfn.STDEV.P(F153:F157)</f>
        <v>1.3140471833233376</v>
      </c>
      <c r="U149">
        <f t="shared" ref="U149:U152" si="64">_xlfn.STDEV.P(F149,F154,F159,F164,F169,F174)</f>
        <v>11.626215229194564</v>
      </c>
      <c r="V149" s="6">
        <f>_xlfn.STDEV.P(G153:G157)</f>
        <v>1.0507140429250963</v>
      </c>
      <c r="W149">
        <f t="shared" ref="W149:W152" si="65">_xlfn.STDEV.P(G149,G154,G159,G164,G169,G174)</f>
        <v>28.0851483093032</v>
      </c>
    </row>
    <row r="150" spans="1:23" x14ac:dyDescent="0.75">
      <c r="A150" s="1">
        <v>2</v>
      </c>
      <c r="B150">
        <v>0</v>
      </c>
      <c r="C150">
        <v>0.45</v>
      </c>
      <c r="D150">
        <v>100</v>
      </c>
      <c r="E150">
        <v>52.3</v>
      </c>
      <c r="F150">
        <v>47.9</v>
      </c>
      <c r="G150">
        <v>0</v>
      </c>
      <c r="I150">
        <f t="shared" si="60"/>
        <v>35.389581800298224</v>
      </c>
      <c r="J150">
        <v>10</v>
      </c>
      <c r="K150">
        <f>_xlfn.STDEV.P(D158:G162)</f>
        <v>6.5377536470869648</v>
      </c>
      <c r="L150">
        <f t="shared" ref="L150:L152" si="66">_xlfn.STDEV.P(D150:G150,D155:G155,D160:G160,D165:G165,D170:G170,D175:G175)</f>
        <v>19.247406968212641</v>
      </c>
      <c r="M150">
        <v>0.45</v>
      </c>
      <c r="N150">
        <f t="shared" si="61"/>
        <v>50.050000000000004</v>
      </c>
      <c r="P150" s="6">
        <f>_xlfn.STDEV.P(D158:D162)</f>
        <v>0.96829747495281671</v>
      </c>
      <c r="Q150">
        <f t="shared" si="62"/>
        <v>18.442771845179177</v>
      </c>
      <c r="R150" s="6">
        <f>_xlfn.STDEV.P(E158:E162)</f>
        <v>1.1876026271442823</v>
      </c>
      <c r="S150">
        <f t="shared" si="63"/>
        <v>2.1095023109728976</v>
      </c>
      <c r="T150" s="6">
        <f>_xlfn.STDEV.P(F158:F162)</f>
        <v>0.56429070522205516</v>
      </c>
      <c r="U150">
        <f t="shared" si="64"/>
        <v>11.802362757798397</v>
      </c>
      <c r="V150" s="6">
        <f>_xlfn.STDEV.P(G158:G162)</f>
        <v>0.66151341634165006</v>
      </c>
      <c r="W150">
        <f t="shared" si="65"/>
        <v>27.376495392946094</v>
      </c>
    </row>
    <row r="151" spans="1:23" x14ac:dyDescent="0.75">
      <c r="A151" s="1">
        <v>3</v>
      </c>
      <c r="B151">
        <v>0</v>
      </c>
      <c r="C151">
        <v>0.65</v>
      </c>
      <c r="D151">
        <v>0</v>
      </c>
      <c r="E151">
        <v>54.6</v>
      </c>
      <c r="F151">
        <v>51.5</v>
      </c>
      <c r="G151">
        <v>0</v>
      </c>
      <c r="I151">
        <f t="shared" si="60"/>
        <v>26.547634075374777</v>
      </c>
      <c r="J151">
        <v>20</v>
      </c>
      <c r="K151">
        <f>_xlfn.STDEV.P(D163:G167)</f>
        <v>10.541624922183455</v>
      </c>
      <c r="L151">
        <f t="shared" si="66"/>
        <v>19.641490802316905</v>
      </c>
      <c r="M151">
        <v>0.65</v>
      </c>
      <c r="N151">
        <f t="shared" si="61"/>
        <v>26.524999999999999</v>
      </c>
      <c r="P151" s="6">
        <f>_xlfn.STDEV.P(D163:D167)</f>
        <v>1.1771151175649723</v>
      </c>
      <c r="Q151">
        <f t="shared" si="62"/>
        <v>25.4891504696933</v>
      </c>
      <c r="R151" s="6">
        <f>_xlfn.STDEV.P(E163:E167)</f>
        <v>1.0818502669038799</v>
      </c>
      <c r="S151">
        <f t="shared" si="63"/>
        <v>1.8270346344707207</v>
      </c>
      <c r="T151" s="6">
        <f>_xlfn.STDEV.P(F163:F167)</f>
        <v>2.0736479932717602</v>
      </c>
      <c r="U151">
        <f t="shared" si="64"/>
        <v>9.7017180609073055</v>
      </c>
      <c r="V151" s="6">
        <f>_xlfn.STDEV.P(G163:G167)</f>
        <v>1.8514858897652977</v>
      </c>
      <c r="W151">
        <f t="shared" si="65"/>
        <v>26.673920888305044</v>
      </c>
    </row>
    <row r="152" spans="1:23" x14ac:dyDescent="0.75">
      <c r="A152" s="1">
        <v>4</v>
      </c>
      <c r="B152">
        <v>0</v>
      </c>
      <c r="C152">
        <v>0.85</v>
      </c>
      <c r="D152">
        <v>0</v>
      </c>
      <c r="E152">
        <v>52.8</v>
      </c>
      <c r="F152">
        <v>50.85</v>
      </c>
      <c r="G152">
        <v>0</v>
      </c>
      <c r="I152">
        <f t="shared" si="60"/>
        <v>25.921669868085271</v>
      </c>
      <c r="J152">
        <v>50</v>
      </c>
      <c r="K152">
        <f>_xlfn.STDEV.P(D169:G172)</f>
        <v>11.740819219181358</v>
      </c>
      <c r="L152">
        <f t="shared" si="66"/>
        <v>19.907102336540603</v>
      </c>
      <c r="M152">
        <v>0.85</v>
      </c>
      <c r="N152">
        <f t="shared" si="61"/>
        <v>25.912500000000001</v>
      </c>
      <c r="P152" s="6">
        <f>_xlfn.STDEV.P(D168:D172)</f>
        <v>2.7104243210242926</v>
      </c>
      <c r="Q152">
        <f t="shared" si="62"/>
        <v>25.536484792460278</v>
      </c>
      <c r="R152" s="6">
        <f>_xlfn.STDEV.P(E168:E172)</f>
        <v>0.95582425162788198</v>
      </c>
      <c r="S152">
        <f t="shared" si="63"/>
        <v>1.6619934483090542</v>
      </c>
      <c r="T152" s="6">
        <f>_xlfn.STDEV.P(F168:F172)</f>
        <v>1.2601587201618727</v>
      </c>
      <c r="U152">
        <f t="shared" si="64"/>
        <v>9.2160863289263162</v>
      </c>
      <c r="V152" s="6">
        <f>_xlfn.STDEV.P(G168:G172)</f>
        <v>1.0594338110519259</v>
      </c>
      <c r="W152">
        <f t="shared" si="65"/>
        <v>27.350528128153002</v>
      </c>
    </row>
    <row r="153" spans="1:23" x14ac:dyDescent="0.75">
      <c r="A153" s="1">
        <v>5</v>
      </c>
      <c r="B153">
        <v>5</v>
      </c>
      <c r="C153">
        <v>0</v>
      </c>
      <c r="D153">
        <v>49.8</v>
      </c>
      <c r="E153">
        <v>49.8</v>
      </c>
      <c r="F153">
        <v>50.22</v>
      </c>
      <c r="G153">
        <v>49.8</v>
      </c>
      <c r="I153">
        <f t="shared" si="60"/>
        <v>0.18186533479473285</v>
      </c>
      <c r="J153">
        <v>100</v>
      </c>
      <c r="K153">
        <f>_xlfn.STDEV.P(D173:G177)</f>
        <v>12.006114390176371</v>
      </c>
      <c r="N153">
        <f t="shared" si="61"/>
        <v>49.905000000000001</v>
      </c>
      <c r="P153" s="6">
        <f>_xlfn.STDEV.P(D173:D177)</f>
        <v>1.1486618301310458</v>
      </c>
      <c r="R153" s="6">
        <f>_xlfn.STDEV.P(E173:E177)</f>
        <v>1.3754999091239528</v>
      </c>
      <c r="T153" s="6">
        <f>_xlfn.STDEV.P(F173:F177)</f>
        <v>1.4961283367412059</v>
      </c>
      <c r="V153" s="6">
        <f>_xlfn.STDEV.P(G173:G177)</f>
        <v>0.99719606898543489</v>
      </c>
    </row>
    <row r="154" spans="1:23" x14ac:dyDescent="0.75">
      <c r="A154" s="1">
        <v>6</v>
      </c>
      <c r="B154">
        <v>5</v>
      </c>
      <c r="C154">
        <v>0.2</v>
      </c>
      <c r="D154">
        <v>49.4</v>
      </c>
      <c r="E154">
        <v>49.5</v>
      </c>
      <c r="F154">
        <v>48.88</v>
      </c>
      <c r="G154">
        <v>50.2</v>
      </c>
      <c r="I154">
        <f t="shared" si="60"/>
        <v>0.47018613335571724</v>
      </c>
      <c r="K154">
        <f>AVERAGE(K148:K153)</f>
        <v>12.392443596074964</v>
      </c>
      <c r="N154">
        <f t="shared" si="61"/>
        <v>49.495000000000005</v>
      </c>
      <c r="P154" s="6">
        <f>AVERAGE(P148:P153)</f>
        <v>9.3647689149138973</v>
      </c>
      <c r="Q154">
        <f>AVERAGE(Q148:Q152)</f>
        <v>22.842644592102829</v>
      </c>
      <c r="R154" s="6">
        <f>AVERAGE(R148:R153)</f>
        <v>1.1446682080075903</v>
      </c>
      <c r="S154">
        <f>AVERAGE(S148:S152)</f>
        <v>1.738334988649981</v>
      </c>
      <c r="T154" s="6">
        <f>AVERAGE(T148:T153)</f>
        <v>1.3265853873815996</v>
      </c>
      <c r="U154">
        <f>AVERAGE(U148:U152)</f>
        <v>10.663564413525568</v>
      </c>
      <c r="V154" s="6">
        <f>AVERAGE(V148:V153)</f>
        <v>0.93672387151156755</v>
      </c>
      <c r="W154">
        <f>AVERAGE(W148:W152)</f>
        <v>27.408521071779244</v>
      </c>
    </row>
    <row r="155" spans="1:23" x14ac:dyDescent="0.75">
      <c r="A155" s="1">
        <v>7</v>
      </c>
      <c r="B155">
        <v>5</v>
      </c>
      <c r="C155">
        <v>0.45</v>
      </c>
      <c r="D155">
        <v>47.9</v>
      </c>
      <c r="E155">
        <v>47.9</v>
      </c>
      <c r="F155">
        <v>48.22</v>
      </c>
      <c r="G155">
        <v>51.7</v>
      </c>
      <c r="I155">
        <f t="shared" si="60"/>
        <v>1.6045871743224194</v>
      </c>
      <c r="N155">
        <f t="shared" si="61"/>
        <v>48.929999999999993</v>
      </c>
      <c r="P155" s="6">
        <f>_xlfn.STDEV.P(P148:P153)</f>
        <v>17.730491829151148</v>
      </c>
      <c r="Q155">
        <f>_xlfn.STDEV.P(Q148:Q152)</f>
        <v>3.6153256707442156</v>
      </c>
      <c r="R155" s="6">
        <f>_xlfn.STDEV.P(R148:R153)</f>
        <v>0.12962006111462476</v>
      </c>
      <c r="S155">
        <f>_xlfn.STDEV.P(S148:S152)</f>
        <v>0.22760179776614084</v>
      </c>
      <c r="T155" s="6">
        <f>_xlfn.STDEV.P(T148:T153)</f>
        <v>0.44313039087716388</v>
      </c>
      <c r="U155">
        <f>_xlfn.STDEV.P(U148:U152)</f>
        <v>1.0333137625740283</v>
      </c>
      <c r="V155" s="6">
        <f>_xlfn.STDEV.P(V148:V153)</f>
        <v>0.55101275412375761</v>
      </c>
      <c r="W155">
        <f>_xlfn.STDEV.P(W148:W152)</f>
        <v>0.4524935752151919</v>
      </c>
    </row>
    <row r="156" spans="1:23" x14ac:dyDescent="0.75">
      <c r="A156" s="1">
        <v>8</v>
      </c>
      <c r="B156">
        <v>5</v>
      </c>
      <c r="C156">
        <v>0.65</v>
      </c>
      <c r="D156">
        <v>51.4</v>
      </c>
      <c r="E156">
        <v>51.4</v>
      </c>
      <c r="F156">
        <v>50.5</v>
      </c>
      <c r="G156">
        <v>48.6</v>
      </c>
      <c r="I156">
        <f t="shared" si="60"/>
        <v>1.1431863365173665</v>
      </c>
      <c r="K156" cm="1">
        <f t="array" ref="K156">INDEX(LINEST(K148:K153),1)</f>
        <v>-1.8857836333364522</v>
      </c>
      <c r="L156" cm="1">
        <f t="array" ref="L156">INDEX(LINEST(L148:L152),1)</f>
        <v>-0.11515291241920242</v>
      </c>
      <c r="N156">
        <f t="shared" si="61"/>
        <v>50.475000000000001</v>
      </c>
      <c r="P156" s="6"/>
      <c r="R156" s="6"/>
      <c r="T156" s="6"/>
      <c r="V156" s="6"/>
    </row>
    <row r="157" spans="1:23" x14ac:dyDescent="0.75">
      <c r="A157" s="1">
        <v>9</v>
      </c>
      <c r="B157">
        <v>5</v>
      </c>
      <c r="C157">
        <v>0.85</v>
      </c>
      <c r="D157">
        <v>50.7</v>
      </c>
      <c r="E157">
        <v>50.7</v>
      </c>
      <c r="F157">
        <v>51.98</v>
      </c>
      <c r="G157">
        <v>49.2</v>
      </c>
      <c r="I157">
        <f t="shared" si="60"/>
        <v>0.98441607057178626</v>
      </c>
      <c r="N157">
        <f t="shared" si="61"/>
        <v>50.644999999999996</v>
      </c>
      <c r="P157" s="6"/>
      <c r="R157" s="6"/>
      <c r="T157" s="6"/>
      <c r="V157" s="6"/>
    </row>
    <row r="158" spans="1:23" x14ac:dyDescent="0.75">
      <c r="A158" s="1">
        <v>10</v>
      </c>
      <c r="B158">
        <v>10</v>
      </c>
      <c r="C158">
        <v>0</v>
      </c>
      <c r="D158">
        <v>50.1</v>
      </c>
      <c r="E158">
        <v>49.8</v>
      </c>
      <c r="F158">
        <v>65.95</v>
      </c>
      <c r="G158">
        <v>53.9</v>
      </c>
      <c r="I158">
        <f t="shared" si="60"/>
        <v>6.5602377052968688</v>
      </c>
      <c r="N158">
        <f t="shared" si="61"/>
        <v>54.937500000000007</v>
      </c>
      <c r="P158" s="6"/>
      <c r="R158" s="6"/>
      <c r="T158" s="6"/>
      <c r="V158" s="6"/>
    </row>
    <row r="159" spans="1:23" x14ac:dyDescent="0.75">
      <c r="A159" s="1">
        <v>11</v>
      </c>
      <c r="B159">
        <v>10</v>
      </c>
      <c r="C159">
        <v>0.2</v>
      </c>
      <c r="D159">
        <v>48.7</v>
      </c>
      <c r="E159">
        <v>49.5</v>
      </c>
      <c r="F159">
        <v>66</v>
      </c>
      <c r="G159">
        <v>55.1</v>
      </c>
      <c r="I159">
        <f t="shared" si="60"/>
        <v>6.9070163601949552</v>
      </c>
      <c r="J159" s="2"/>
      <c r="K159" t="s">
        <v>26</v>
      </c>
      <c r="L159" t="s">
        <v>27</v>
      </c>
      <c r="N159">
        <f t="shared" si="61"/>
        <v>54.824999999999996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1">
        <v>12</v>
      </c>
      <c r="B160">
        <v>10</v>
      </c>
      <c r="C160">
        <v>0.45</v>
      </c>
      <c r="D160">
        <v>48.3</v>
      </c>
      <c r="E160">
        <v>47.9</v>
      </c>
      <c r="F160">
        <v>66.010000000000005</v>
      </c>
      <c r="G160">
        <v>55.6</v>
      </c>
      <c r="I160">
        <f t="shared" si="60"/>
        <v>7.343042199933282</v>
      </c>
      <c r="J160">
        <v>2</v>
      </c>
      <c r="K160">
        <f>AVERAGE(D148:G152)</f>
        <v>35.622499999999995</v>
      </c>
      <c r="L160">
        <f>AVERAGE(D148:G148,D153:G153,D158:G158,D163:G163,D168:G168,D173:G173)</f>
        <v>55.586666666666666</v>
      </c>
      <c r="M160">
        <v>0</v>
      </c>
      <c r="N160">
        <f t="shared" si="61"/>
        <v>54.452499999999993</v>
      </c>
      <c r="P160" s="6">
        <f>AVERAGE(D148:D152)</f>
        <v>40</v>
      </c>
      <c r="Q160">
        <f>AVERAGE(D148,D153,D158,D163,D168,D173)</f>
        <v>52.733333333333341</v>
      </c>
      <c r="R160" s="6">
        <f>AVERAGE(E148:E152)</f>
        <v>52.61999999999999</v>
      </c>
      <c r="S160">
        <f>AVERAGE(E148,E153,E158,E163,E168,E173)</f>
        <v>49.433333333333337</v>
      </c>
      <c r="T160" s="6">
        <f>AVERAGE(F148:F152)</f>
        <v>49.87</v>
      </c>
      <c r="U160">
        <f>AVERAGE(F148,F153,F158,F163,F168,F173)</f>
        <v>64.196666666666673</v>
      </c>
      <c r="V160" s="6">
        <f>AVERAGE(G148:G152)</f>
        <v>0</v>
      </c>
      <c r="W160">
        <f>AVERAGE(G148,G153,G158,G163,G168,G173)</f>
        <v>55.983333333333327</v>
      </c>
    </row>
    <row r="161" spans="1:23" x14ac:dyDescent="0.75">
      <c r="A161" s="1">
        <v>13</v>
      </c>
      <c r="B161">
        <v>10</v>
      </c>
      <c r="C161">
        <v>0.65</v>
      </c>
      <c r="D161">
        <v>51</v>
      </c>
      <c r="E161">
        <v>51.4</v>
      </c>
      <c r="F161">
        <v>64.599999999999994</v>
      </c>
      <c r="G161">
        <v>54.1</v>
      </c>
      <c r="I161">
        <f t="shared" si="60"/>
        <v>5.5142429217436533</v>
      </c>
      <c r="J161">
        <v>5</v>
      </c>
      <c r="K161">
        <f>AVERAGE(D153:G157)</f>
        <v>49.89</v>
      </c>
      <c r="L161">
        <f>AVERAGE(D149:G149,D154:G154,D159:G159,D164:G164,D169:G169,D174:G174)</f>
        <v>60.233750000000015</v>
      </c>
      <c r="M161">
        <v>0.2</v>
      </c>
      <c r="N161">
        <f t="shared" si="61"/>
        <v>55.274999999999999</v>
      </c>
      <c r="P161" s="6">
        <f>AVERAGE(D153:D157)</f>
        <v>49.839999999999996</v>
      </c>
      <c r="Q161">
        <f t="shared" ref="Q161:Q164" si="67">AVERAGE(D149,D154,D159,D164,D169,D174)</f>
        <v>70.316666666666663</v>
      </c>
      <c r="R161" s="6">
        <f>AVERAGE(E153:E157)</f>
        <v>49.86</v>
      </c>
      <c r="S161">
        <f t="shared" ref="S161:S164" si="68">AVERAGE(E149,E154,E159,E164,E169,E174)</f>
        <v>49.433333333333337</v>
      </c>
      <c r="T161" s="6">
        <f>AVERAGE(F153:F157)</f>
        <v>49.959999999999994</v>
      </c>
      <c r="U161">
        <f t="shared" ref="U161:U164" si="69">AVERAGE(F149,F154,F159,F164,F169,F174)</f>
        <v>64.218333333333334</v>
      </c>
      <c r="V161" s="6">
        <f>AVERAGE(G153:G157)</f>
        <v>49.9</v>
      </c>
      <c r="W161">
        <f t="shared" ref="W161:W164" si="70">AVERAGE(G149,G154,G159,G164,G169,G174)</f>
        <v>56.966666666666669</v>
      </c>
    </row>
    <row r="162" spans="1:23" x14ac:dyDescent="0.75">
      <c r="A162" s="1">
        <v>14</v>
      </c>
      <c r="B162">
        <v>10</v>
      </c>
      <c r="C162">
        <v>0.85</v>
      </c>
      <c r="D162">
        <v>49.5</v>
      </c>
      <c r="E162">
        <v>50.7</v>
      </c>
      <c r="F162">
        <v>65.209999999999994</v>
      </c>
      <c r="G162">
        <v>55.2</v>
      </c>
      <c r="I162">
        <f t="shared" si="60"/>
        <v>6.1832652175043927</v>
      </c>
      <c r="J162">
        <v>10</v>
      </c>
      <c r="K162">
        <f>AVERAGE(D158:G162)</f>
        <v>54.928500000000007</v>
      </c>
      <c r="L162">
        <f t="shared" ref="L162:L164" si="71">AVERAGE(D150:G150,D155:G155,D160:G160,D165:G165,D170:G170,D175:G175)</f>
        <v>59.41</v>
      </c>
      <c r="M162">
        <v>0.45</v>
      </c>
      <c r="N162">
        <f t="shared" si="61"/>
        <v>55.152500000000003</v>
      </c>
      <c r="P162" s="6">
        <f>AVERAGE(D158:D162)</f>
        <v>49.52</v>
      </c>
      <c r="Q162">
        <f t="shared" si="67"/>
        <v>69.11</v>
      </c>
      <c r="R162" s="6">
        <f>AVERAGE(E158:E162)</f>
        <v>49.86</v>
      </c>
      <c r="S162">
        <f t="shared" si="68"/>
        <v>48.199999999999996</v>
      </c>
      <c r="T162" s="6">
        <f>AVERAGE(F158:F162)</f>
        <v>65.553999999999988</v>
      </c>
      <c r="U162">
        <f t="shared" si="69"/>
        <v>63.88</v>
      </c>
      <c r="V162" s="6">
        <f>AVERAGE(G158:G162)</f>
        <v>54.779999999999994</v>
      </c>
      <c r="W162">
        <f t="shared" si="70"/>
        <v>56.45000000000001</v>
      </c>
    </row>
    <row r="163" spans="1:23" x14ac:dyDescent="0.75">
      <c r="A163" s="1">
        <v>15</v>
      </c>
      <c r="B163">
        <v>20</v>
      </c>
      <c r="C163">
        <v>0</v>
      </c>
      <c r="D163">
        <v>59.9</v>
      </c>
      <c r="E163">
        <v>46.7</v>
      </c>
      <c r="F163">
        <v>65.81</v>
      </c>
      <c r="G163">
        <v>76.2</v>
      </c>
      <c r="I163">
        <f t="shared" si="60"/>
        <v>10.660242433922411</v>
      </c>
      <c r="J163">
        <v>20</v>
      </c>
      <c r="K163">
        <f>AVERAGE(D163:G167)</f>
        <v>62.462000000000003</v>
      </c>
      <c r="L163">
        <f t="shared" si="71"/>
        <v>55.388750000000009</v>
      </c>
      <c r="M163">
        <v>0.65</v>
      </c>
      <c r="N163">
        <f t="shared" si="61"/>
        <v>62.152500000000003</v>
      </c>
      <c r="P163" s="6">
        <f>AVERAGE(D163:D167)</f>
        <v>61.879999999999995</v>
      </c>
      <c r="Q163">
        <f t="shared" si="67"/>
        <v>52.455000000000005</v>
      </c>
      <c r="R163" s="6">
        <f>AVERAGE(E163:E167)</f>
        <v>46.74</v>
      </c>
      <c r="S163">
        <f t="shared" si="68"/>
        <v>51.416666666666664</v>
      </c>
      <c r="T163" s="6">
        <f>AVERAGE(F163:F167)</f>
        <v>65.427999999999997</v>
      </c>
      <c r="U163">
        <f t="shared" si="69"/>
        <v>63.099999999999994</v>
      </c>
      <c r="V163" s="6">
        <f>AVERAGE(G163:G167)</f>
        <v>75.800000000000011</v>
      </c>
      <c r="W163">
        <f t="shared" si="70"/>
        <v>54.583333333333336</v>
      </c>
    </row>
    <row r="164" spans="1:23" x14ac:dyDescent="0.75">
      <c r="A164" s="1">
        <v>16</v>
      </c>
      <c r="B164">
        <v>20</v>
      </c>
      <c r="C164">
        <v>0.2</v>
      </c>
      <c r="D164">
        <v>63.3</v>
      </c>
      <c r="E164">
        <v>46.2</v>
      </c>
      <c r="F164">
        <v>66.430000000000007</v>
      </c>
      <c r="G164">
        <v>77.900000000000006</v>
      </c>
      <c r="I164">
        <f t="shared" si="60"/>
        <v>11.349754127292792</v>
      </c>
      <c r="J164">
        <v>50</v>
      </c>
      <c r="K164">
        <f>AVERAGE(D168:G172)</f>
        <v>69.649999999999977</v>
      </c>
      <c r="L164">
        <f t="shared" si="71"/>
        <v>55.386249999999997</v>
      </c>
      <c r="M164">
        <v>0.85</v>
      </c>
      <c r="N164">
        <f t="shared" si="61"/>
        <v>63.457500000000003</v>
      </c>
      <c r="P164" s="6">
        <f>AVERAGE(D168:D172)</f>
        <v>75.140000000000015</v>
      </c>
      <c r="Q164">
        <f t="shared" si="67"/>
        <v>52.063333333333333</v>
      </c>
      <c r="R164" s="6">
        <f>AVERAGE(E168:E172)</f>
        <v>49.519999999999996</v>
      </c>
      <c r="S164">
        <f t="shared" si="68"/>
        <v>50.43333333333333</v>
      </c>
      <c r="T164" s="6">
        <f>AVERAGE(F168:F172)</f>
        <v>75.3</v>
      </c>
      <c r="U164">
        <f t="shared" si="69"/>
        <v>63.231666666666662</v>
      </c>
      <c r="V164" s="6">
        <f>AVERAGE(G168:G172)</f>
        <v>78.64</v>
      </c>
      <c r="W164">
        <f t="shared" si="70"/>
        <v>55.81666666666667</v>
      </c>
    </row>
    <row r="165" spans="1:23" x14ac:dyDescent="0.75">
      <c r="A165" s="1">
        <v>17</v>
      </c>
      <c r="B165">
        <v>20</v>
      </c>
      <c r="C165">
        <v>0.45</v>
      </c>
      <c r="D165">
        <v>62.8</v>
      </c>
      <c r="E165">
        <v>45.1</v>
      </c>
      <c r="F165">
        <v>68.55</v>
      </c>
      <c r="G165">
        <v>76.8</v>
      </c>
      <c r="I165">
        <f t="shared" si="60"/>
        <v>11.632947552103866</v>
      </c>
      <c r="J165">
        <v>100</v>
      </c>
      <c r="K165">
        <f>AVERAGE(D173:G177)</f>
        <v>70.653499999999994</v>
      </c>
      <c r="L165">
        <f>AVERAGE((L164-L163), (L163-L162), (L162-L161), (L161-L160))</f>
        <v>-5.0104166666667282E-2</v>
      </c>
      <c r="N165">
        <f t="shared" si="61"/>
        <v>63.3125</v>
      </c>
      <c r="P165" s="6">
        <f>AVERAGE(D173:D177)</f>
        <v>79.634</v>
      </c>
      <c r="R165" s="6">
        <f>AVERAGE(E173:E177)</f>
        <v>50.100000000000009</v>
      </c>
      <c r="T165" s="6">
        <f>AVERAGE(F173:F177)</f>
        <v>76.239999999999981</v>
      </c>
      <c r="V165" s="6">
        <f>AVERAGE(G173:G177)</f>
        <v>76.64</v>
      </c>
    </row>
    <row r="166" spans="1:23" x14ac:dyDescent="0.75">
      <c r="A166" s="1">
        <v>18</v>
      </c>
      <c r="B166">
        <v>20</v>
      </c>
      <c r="C166">
        <v>0.65</v>
      </c>
      <c r="D166">
        <v>61.9</v>
      </c>
      <c r="E166">
        <v>48.3</v>
      </c>
      <c r="F166">
        <v>62.7</v>
      </c>
      <c r="G166">
        <v>72.400000000000006</v>
      </c>
      <c r="I166">
        <f t="shared" si="60"/>
        <v>8.580901759139385</v>
      </c>
      <c r="K166">
        <f>AVERAGE(K160:K165)</f>
        <v>57.201083333333337</v>
      </c>
      <c r="N166">
        <f t="shared" si="61"/>
        <v>61.324999999999996</v>
      </c>
      <c r="P166" s="6">
        <f>AVERAGE(P160:P165)</f>
        <v>59.335666666666668</v>
      </c>
      <c r="Q166">
        <f>AVERAGE(Q160:Q164)</f>
        <v>59.335666666666683</v>
      </c>
      <c r="R166" s="6">
        <f>AVERAGE(R160:R165)</f>
        <v>49.783333333333331</v>
      </c>
      <c r="S166">
        <f>AVERAGE(S160:S164)</f>
        <v>49.783333333333331</v>
      </c>
      <c r="T166" s="6">
        <f>AVERAGE(T160:T165)</f>
        <v>63.725333333333332</v>
      </c>
      <c r="U166">
        <f>AVERAGE(U160:U164)</f>
        <v>63.725333333333332</v>
      </c>
      <c r="V166" s="6">
        <f>AVERAGE(V160:V165)</f>
        <v>55.96</v>
      </c>
      <c r="W166">
        <f>AVERAGE(W160:W164)</f>
        <v>55.96</v>
      </c>
    </row>
    <row r="167" spans="1:23" x14ac:dyDescent="0.75">
      <c r="A167" s="1">
        <v>19</v>
      </c>
      <c r="B167">
        <v>20</v>
      </c>
      <c r="C167">
        <v>0.85</v>
      </c>
      <c r="D167">
        <v>61.5</v>
      </c>
      <c r="E167">
        <v>47.4</v>
      </c>
      <c r="F167">
        <v>63.65</v>
      </c>
      <c r="G167">
        <v>75.7</v>
      </c>
      <c r="I167">
        <f t="shared" si="60"/>
        <v>10.047473252017172</v>
      </c>
      <c r="N167">
        <f t="shared" si="61"/>
        <v>62.0625</v>
      </c>
      <c r="P167" s="6">
        <f>_xlfn.STDEV.P(P160:P165)</f>
        <v>14.309996059476131</v>
      </c>
      <c r="Q167">
        <f>_xlfn.STDEV.P(Q160:Q164)</f>
        <v>8.4845879622340696</v>
      </c>
      <c r="R167" s="6">
        <f>_xlfn.STDEV.P(R160:R165)</f>
        <v>1.7073338539632135</v>
      </c>
      <c r="S167">
        <f>_xlfn.STDEV.P(S160:S164)</f>
        <v>1.0809460876678556</v>
      </c>
      <c r="T167" s="6">
        <f>_xlfn.STDEV.P(T160:T165)</f>
        <v>10.632399770930729</v>
      </c>
      <c r="U167">
        <f>_xlfn.STDEV.P(U160:U164)</f>
        <v>0.47410430169836321</v>
      </c>
      <c r="V167" s="6">
        <f>_xlfn.STDEV.P(V160:V165)</f>
        <v>27.402274844739921</v>
      </c>
      <c r="W167">
        <f>_xlfn.STDEV.P(W160:W164)</f>
        <v>0.79621326009779358</v>
      </c>
    </row>
    <row r="168" spans="1:23" x14ac:dyDescent="0.75">
      <c r="A168" s="1">
        <v>20</v>
      </c>
      <c r="B168">
        <v>50</v>
      </c>
      <c r="C168">
        <v>0</v>
      </c>
      <c r="D168">
        <v>76.900000000000006</v>
      </c>
      <c r="E168">
        <v>49.3</v>
      </c>
      <c r="F168">
        <v>75.900000000000006</v>
      </c>
      <c r="G168">
        <v>78.8</v>
      </c>
      <c r="I168">
        <f t="shared" si="60"/>
        <v>12.125876256996843</v>
      </c>
      <c r="N168">
        <f t="shared" si="61"/>
        <v>70.225000000000009</v>
      </c>
      <c r="P168" s="6"/>
      <c r="R168" s="6"/>
      <c r="T168" s="6"/>
      <c r="V168" s="6"/>
    </row>
    <row r="169" spans="1:23" x14ac:dyDescent="0.75">
      <c r="A169" s="1">
        <v>21</v>
      </c>
      <c r="B169">
        <v>50</v>
      </c>
      <c r="C169">
        <v>0.2</v>
      </c>
      <c r="D169">
        <v>79.099999999999994</v>
      </c>
      <c r="E169">
        <v>49.5</v>
      </c>
      <c r="F169">
        <v>77</v>
      </c>
      <c r="G169">
        <v>80.400000000000006</v>
      </c>
      <c r="I169">
        <f t="shared" si="60"/>
        <v>12.759506260040013</v>
      </c>
      <c r="N169">
        <f t="shared" si="61"/>
        <v>71.5</v>
      </c>
      <c r="P169" s="6" cm="1">
        <f t="array" ref="P169">INDEX(LINEST(P160:P165), 1)</f>
        <v>8.1837142857142879</v>
      </c>
      <c r="Q169" s="6" cm="1">
        <f t="array" ref="Q169">INDEX(LINEST(Q160:Q164), 1)</f>
        <v>-1.9201666666666666</v>
      </c>
      <c r="R169" s="6" cm="1">
        <f t="array" ref="R169">INDEX(LINEST(R160:R165), 1)</f>
        <v>-0.47828571428571198</v>
      </c>
      <c r="S169" s="6" cm="1">
        <f t="array" ref="S169">INDEX(LINEST(S160:S164), 1)</f>
        <v>0.39833333333333121</v>
      </c>
      <c r="T169" s="6" cm="1">
        <f t="array" ref="T169">INDEX(LINEST(T160:T165), 1)</f>
        <v>5.9355428571428552</v>
      </c>
      <c r="U169" s="6" cm="1">
        <f t="array" ref="U169">INDEX(LINEST(U160:U164), 1)</f>
        <v>-0.30483333333333601</v>
      </c>
      <c r="V169" s="6" cm="1">
        <f t="array" ref="V169">INDEX(LINEST(V160:V164), 1)</f>
        <v>18.318000000000001</v>
      </c>
      <c r="W169" s="6" cm="1">
        <f t="array" ref="W169">INDEX(LINEST(W160:W164), 1)</f>
        <v>-0.27166666666666467</v>
      </c>
    </row>
    <row r="170" spans="1:23" x14ac:dyDescent="0.75">
      <c r="A170" s="1">
        <v>22</v>
      </c>
      <c r="B170">
        <v>50</v>
      </c>
      <c r="C170">
        <v>0.45</v>
      </c>
      <c r="D170">
        <v>75.400000000000006</v>
      </c>
      <c r="E170">
        <v>48.1</v>
      </c>
      <c r="F170">
        <v>75.900000000000006</v>
      </c>
      <c r="G170">
        <v>78.599999999999994</v>
      </c>
      <c r="I170">
        <f t="shared" si="60"/>
        <v>12.415111759464763</v>
      </c>
      <c r="K170" cm="1">
        <f t="array" ref="K170">INDEX(LINEST(K160:K165),1)</f>
        <v>6.9133857142857131</v>
      </c>
      <c r="L170" cm="1">
        <f t="array" ref="L170">INDEX(LINEST(L160:L164),1)</f>
        <v>-0.52458333333333418</v>
      </c>
      <c r="N170">
        <f t="shared" si="61"/>
        <v>69.5</v>
      </c>
    </row>
    <row r="171" spans="1:23" x14ac:dyDescent="0.75">
      <c r="A171" s="1">
        <v>23</v>
      </c>
      <c r="B171">
        <v>50</v>
      </c>
      <c r="C171">
        <v>0.65</v>
      </c>
      <c r="D171">
        <v>72.2</v>
      </c>
      <c r="E171">
        <v>51.1</v>
      </c>
      <c r="F171">
        <v>73.599999999999994</v>
      </c>
      <c r="G171">
        <v>77.099999999999994</v>
      </c>
      <c r="I171">
        <f t="shared" si="60"/>
        <v>10.203185777001199</v>
      </c>
      <c r="N171">
        <f t="shared" si="61"/>
        <v>68.5</v>
      </c>
    </row>
    <row r="172" spans="1:23" x14ac:dyDescent="0.75">
      <c r="A172" s="1">
        <v>24</v>
      </c>
      <c r="B172">
        <v>50</v>
      </c>
      <c r="C172">
        <v>0.85</v>
      </c>
      <c r="D172">
        <v>72.099999999999994</v>
      </c>
      <c r="E172">
        <v>49.6</v>
      </c>
      <c r="F172">
        <v>74.099999999999994</v>
      </c>
      <c r="G172">
        <v>78.3</v>
      </c>
      <c r="I172">
        <f t="shared" si="60"/>
        <v>11.153110552666474</v>
      </c>
      <c r="N172">
        <f t="shared" si="61"/>
        <v>68.524999999999991</v>
      </c>
    </row>
    <row r="173" spans="1:23" x14ac:dyDescent="0.75">
      <c r="A173" s="1">
        <v>25</v>
      </c>
      <c r="B173">
        <v>100</v>
      </c>
      <c r="C173">
        <v>0</v>
      </c>
      <c r="D173">
        <v>79.7</v>
      </c>
      <c r="E173">
        <v>49.5</v>
      </c>
      <c r="F173">
        <v>77.5</v>
      </c>
      <c r="G173">
        <v>77.2</v>
      </c>
      <c r="I173">
        <f t="shared" si="60"/>
        <v>12.436111731566285</v>
      </c>
      <c r="N173">
        <f t="shared" si="61"/>
        <v>70.974999999999994</v>
      </c>
    </row>
    <row r="174" spans="1:23" x14ac:dyDescent="0.75">
      <c r="A174" s="1">
        <v>26</v>
      </c>
      <c r="B174">
        <v>100</v>
      </c>
      <c r="C174">
        <v>0.2</v>
      </c>
      <c r="D174">
        <v>81.400000000000006</v>
      </c>
      <c r="E174">
        <v>50</v>
      </c>
      <c r="F174">
        <v>77.7</v>
      </c>
      <c r="G174">
        <v>78.2</v>
      </c>
      <c r="I174">
        <f t="shared" si="60"/>
        <v>12.680373614369566</v>
      </c>
      <c r="N174">
        <f t="shared" si="61"/>
        <v>71.825000000000003</v>
      </c>
    </row>
    <row r="175" spans="1:23" x14ac:dyDescent="0.75">
      <c r="A175" s="1">
        <v>27</v>
      </c>
      <c r="B175">
        <v>100</v>
      </c>
      <c r="C175">
        <v>0.45</v>
      </c>
      <c r="D175">
        <v>80.260000000000005</v>
      </c>
      <c r="E175">
        <v>47.9</v>
      </c>
      <c r="F175">
        <v>76.7</v>
      </c>
      <c r="G175">
        <v>76</v>
      </c>
      <c r="I175">
        <f t="shared" si="60"/>
        <v>12.984439726072111</v>
      </c>
      <c r="N175">
        <f t="shared" si="61"/>
        <v>70.215000000000003</v>
      </c>
    </row>
    <row r="176" spans="1:23" x14ac:dyDescent="0.75">
      <c r="A176" s="1">
        <v>28</v>
      </c>
      <c r="B176">
        <v>100</v>
      </c>
      <c r="C176">
        <v>0.65</v>
      </c>
      <c r="D176">
        <v>78.23</v>
      </c>
      <c r="E176">
        <v>51.7</v>
      </c>
      <c r="F176">
        <v>75.7</v>
      </c>
      <c r="G176">
        <v>75.3</v>
      </c>
      <c r="I176">
        <f t="shared" si="60"/>
        <v>10.758562578244364</v>
      </c>
      <c r="N176">
        <f t="shared" si="61"/>
        <v>70.232500000000002</v>
      </c>
    </row>
    <row r="177" spans="1:23" x14ac:dyDescent="0.75">
      <c r="A177" s="1">
        <v>29</v>
      </c>
      <c r="B177">
        <v>100</v>
      </c>
      <c r="C177">
        <v>0.85</v>
      </c>
      <c r="D177">
        <v>78.58</v>
      </c>
      <c r="E177">
        <v>51.4</v>
      </c>
      <c r="F177">
        <v>73.599999999999994</v>
      </c>
      <c r="G177">
        <v>76.5</v>
      </c>
      <c r="I177">
        <f t="shared" si="60"/>
        <v>10.894778565900287</v>
      </c>
      <c r="N177">
        <f t="shared" si="61"/>
        <v>70.02</v>
      </c>
    </row>
    <row r="181" spans="1:23" x14ac:dyDescent="0.75">
      <c r="A181" s="1">
        <v>0</v>
      </c>
      <c r="B181" t="s">
        <v>11</v>
      </c>
    </row>
    <row r="183" spans="1:23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1">
        <v>0</v>
      </c>
      <c r="B184">
        <v>0</v>
      </c>
      <c r="C184">
        <v>0</v>
      </c>
      <c r="D184">
        <v>47.73</v>
      </c>
      <c r="E184">
        <v>47.1</v>
      </c>
      <c r="F184">
        <v>52.91</v>
      </c>
      <c r="G184">
        <v>59.26</v>
      </c>
      <c r="I184">
        <f>_xlfn.STDEV.P(D184:G184)</f>
        <v>4.886936668302547</v>
      </c>
      <c r="J184">
        <v>2</v>
      </c>
      <c r="K184">
        <f>_xlfn.STDEV.P(D184:G188)</f>
        <v>6.5579420552487964</v>
      </c>
      <c r="L184">
        <f>_xlfn.STDEV.P(D184:G184,D189:G189,D194:G194,D199:G199,D204:G204,D209:F209)</f>
        <v>7.3793210531897655</v>
      </c>
      <c r="M184">
        <v>0</v>
      </c>
      <c r="N184">
        <f>AVERAGE(D184:G184)</f>
        <v>51.75</v>
      </c>
      <c r="P184" s="6">
        <f>_xlfn.STDEV.P(D184:D188)</f>
        <v>3.5394541952114587</v>
      </c>
      <c r="Q184">
        <f>_xlfn.STDEV.P(D184,D189,D194,D199,D204,D209)</f>
        <v>2.1360926165938294</v>
      </c>
      <c r="R184" s="6">
        <f>_xlfn.STDEV.P(E184:E188)</f>
        <v>1.5531696623357016</v>
      </c>
      <c r="S184">
        <f>_xlfn.STDEV.P(E184,E189,E194,E199,E204,E209)</f>
        <v>3.9426161647086841</v>
      </c>
      <c r="T184" s="6">
        <f>_xlfn.STDEV.P(F184:F188)</f>
        <v>1.9222840580933904</v>
      </c>
      <c r="U184">
        <f>_xlfn.STDEV.P(F184,F189,F194,F199,F204,F209)</f>
        <v>7.0106181372733554</v>
      </c>
      <c r="V184" s="6">
        <f>_xlfn.STDEV.P(G184:G188)</f>
        <v>6.8960203015942394</v>
      </c>
      <c r="W184">
        <f>_xlfn.STDEV.P(G184,G189,G194,G199,G204,G209)</f>
        <v>24.92394743124682</v>
      </c>
    </row>
    <row r="185" spans="1:23" x14ac:dyDescent="0.75">
      <c r="A185" s="1">
        <v>1</v>
      </c>
      <c r="B185">
        <v>0</v>
      </c>
      <c r="C185">
        <v>0.2</v>
      </c>
      <c r="D185">
        <v>44.71</v>
      </c>
      <c r="E185">
        <v>47.1</v>
      </c>
      <c r="F185">
        <v>49.09</v>
      </c>
      <c r="G185">
        <v>56.82</v>
      </c>
      <c r="I185">
        <f t="shared" ref="I185:I208" si="72">_xlfn.STDEV.P(D185:G185)</f>
        <v>4.5396861124972059</v>
      </c>
      <c r="J185">
        <v>5</v>
      </c>
      <c r="K185">
        <f>_xlfn.STDEV.P(D189:G193)</f>
        <v>5.9743233926529413</v>
      </c>
      <c r="L185">
        <f t="shared" ref="L185:L188" si="73">_xlfn.STDEV.P(D185:G185,D190:G190,D195:G195,D200:G200,D205:G205,D210:F210)</f>
        <v>8.9846173939933518</v>
      </c>
      <c r="M185">
        <v>0.2</v>
      </c>
      <c r="N185">
        <f t="shared" ref="N185:N208" si="74">AVERAGE(D185:G185)</f>
        <v>49.43</v>
      </c>
      <c r="P185" s="6">
        <f>_xlfn.STDEV.P(D189:D193)</f>
        <v>1.9583360283669409</v>
      </c>
      <c r="Q185">
        <f t="shared" ref="Q185:Q188" si="75">_xlfn.STDEV.P(D185,D190,D195,D200,D205,D210)</f>
        <v>9.5367926416006679</v>
      </c>
      <c r="R185" s="6">
        <f>_xlfn.STDEV.P(E189:E193)</f>
        <v>1.4436065946094874</v>
      </c>
      <c r="S185">
        <f t="shared" ref="S185:S188" si="76">_xlfn.STDEV.P(E185,E190,E195,E200,E205,E210)</f>
        <v>5.8231339404900959</v>
      </c>
      <c r="T185" s="6">
        <f>_xlfn.STDEV.P(F189:F193)</f>
        <v>2.7610244475556533</v>
      </c>
      <c r="U185">
        <f t="shared" ref="U185:U188" si="77">_xlfn.STDEV.P(F185,F190,F195,F200,F205,F210)</f>
        <v>9.7619875025529126</v>
      </c>
      <c r="V185" s="6">
        <f>_xlfn.STDEV.P(G189:G193)</f>
        <v>0.22373198251479234</v>
      </c>
      <c r="W185">
        <f t="shared" ref="W185:W188" si="78">_xlfn.STDEV.P(G185,G190,G195,G200,G205,G210)</f>
        <v>25.403641744617811</v>
      </c>
    </row>
    <row r="186" spans="1:23" x14ac:dyDescent="0.75">
      <c r="A186" s="1">
        <v>2</v>
      </c>
      <c r="B186">
        <v>0</v>
      </c>
      <c r="C186">
        <v>0.45</v>
      </c>
      <c r="D186">
        <v>38.89</v>
      </c>
      <c r="E186">
        <v>49.55</v>
      </c>
      <c r="F186">
        <v>48.4</v>
      </c>
      <c r="G186">
        <v>66.67</v>
      </c>
      <c r="I186">
        <f t="shared" si="72"/>
        <v>10.012535580461142</v>
      </c>
      <c r="J186">
        <v>10</v>
      </c>
      <c r="K186">
        <f>_xlfn.STDEV.P(D194:G198)</f>
        <v>6.3944467313442805</v>
      </c>
      <c r="L186">
        <f t="shared" si="73"/>
        <v>8.9753132333669896</v>
      </c>
      <c r="M186">
        <v>0.45</v>
      </c>
      <c r="N186">
        <f t="shared" si="74"/>
        <v>50.877499999999998</v>
      </c>
      <c r="P186" s="6">
        <f>_xlfn.STDEV.P(D194:D198)</f>
        <v>0.50944675874913503</v>
      </c>
      <c r="Q186">
        <f t="shared" si="75"/>
        <v>11.135484447876012</v>
      </c>
      <c r="R186" s="6">
        <f>_xlfn.STDEV.P(E194:E198)</f>
        <v>1.7232527382830396</v>
      </c>
      <c r="S186">
        <f t="shared" si="76"/>
        <v>3.4198196833556391</v>
      </c>
      <c r="T186" s="6">
        <f>_xlfn.STDEV.P(F194:F198)</f>
        <v>0.81334863373586663</v>
      </c>
      <c r="U186">
        <f t="shared" si="77"/>
        <v>8.6409908125297328</v>
      </c>
      <c r="V186" s="6">
        <f>_xlfn.STDEV.P(G194:G198)</f>
        <v>1.4644807953674246</v>
      </c>
      <c r="W186">
        <f t="shared" si="78"/>
        <v>24.938826099522434</v>
      </c>
    </row>
    <row r="187" spans="1:23" x14ac:dyDescent="0.75">
      <c r="A187" s="1">
        <v>3</v>
      </c>
      <c r="B187">
        <v>0</v>
      </c>
      <c r="C187">
        <v>0.65</v>
      </c>
      <c r="D187">
        <v>40.14</v>
      </c>
      <c r="E187">
        <v>47</v>
      </c>
      <c r="F187">
        <v>52.66</v>
      </c>
      <c r="G187">
        <v>50.94</v>
      </c>
      <c r="I187">
        <f t="shared" si="72"/>
        <v>4.8151298009503094</v>
      </c>
      <c r="J187">
        <v>20</v>
      </c>
      <c r="K187">
        <f>_xlfn.STDEV.P(D199:G203)</f>
        <v>7.8171218968365368</v>
      </c>
      <c r="L187">
        <f t="shared" si="73"/>
        <v>8.8293033120074185</v>
      </c>
      <c r="M187">
        <v>0.65</v>
      </c>
      <c r="N187">
        <f t="shared" si="74"/>
        <v>47.685000000000002</v>
      </c>
      <c r="P187" s="6">
        <f>_xlfn.STDEV.P(D199:D203)</f>
        <v>2.799074132637434</v>
      </c>
      <c r="Q187">
        <f t="shared" si="75"/>
        <v>10.121759426546763</v>
      </c>
      <c r="R187" s="6">
        <f>_xlfn.STDEV.P(E199:E203)</f>
        <v>2.1322382606078536</v>
      </c>
      <c r="S187">
        <f t="shared" si="76"/>
        <v>3.578735422215817</v>
      </c>
      <c r="T187" s="6">
        <f>_xlfn.STDEV.P(F199:F203)</f>
        <v>0.68233716006091838</v>
      </c>
      <c r="U187">
        <f t="shared" si="77"/>
        <v>8.1564466664241291</v>
      </c>
      <c r="V187" s="6">
        <f>_xlfn.STDEV.P(G199:G203)</f>
        <v>1.2054542712189449</v>
      </c>
      <c r="W187">
        <f t="shared" si="78"/>
        <v>25.238437396602464</v>
      </c>
    </row>
    <row r="188" spans="1:23" x14ac:dyDescent="0.75">
      <c r="A188" s="1">
        <v>4</v>
      </c>
      <c r="B188">
        <v>0</v>
      </c>
      <c r="C188">
        <v>0.85</v>
      </c>
      <c r="D188">
        <v>38.94</v>
      </c>
      <c r="E188">
        <v>44.64</v>
      </c>
      <c r="F188">
        <v>52.3</v>
      </c>
      <c r="G188">
        <v>46.67</v>
      </c>
      <c r="I188">
        <f t="shared" si="72"/>
        <v>4.7777210833199391</v>
      </c>
      <c r="J188">
        <v>50</v>
      </c>
      <c r="K188">
        <f>_xlfn.STDEV.P(D205:G208)</f>
        <v>4.7223748908123531</v>
      </c>
      <c r="L188">
        <f t="shared" si="73"/>
        <v>8.7647043284970003</v>
      </c>
      <c r="M188">
        <v>0.85</v>
      </c>
      <c r="N188">
        <f t="shared" si="74"/>
        <v>45.637500000000003</v>
      </c>
      <c r="P188" s="6">
        <f>_xlfn.STDEV.P(D204:D208)</f>
        <v>6.2453099202522457</v>
      </c>
      <c r="Q188">
        <f t="shared" si="75"/>
        <v>9.4507442387711986</v>
      </c>
      <c r="R188" s="6">
        <f>_xlfn.STDEV.P(E204:E208)</f>
        <v>2.2163032283512107</v>
      </c>
      <c r="S188">
        <f t="shared" si="76"/>
        <v>5.3564218985770307</v>
      </c>
      <c r="T188" s="6">
        <f>_xlfn.STDEV.P(F204:F208)</f>
        <v>0.64187226143524745</v>
      </c>
      <c r="U188">
        <f t="shared" si="77"/>
        <v>7.5790537374764186</v>
      </c>
      <c r="V188" s="6">
        <f>_xlfn.STDEV.P(G204:G208)</f>
        <v>2.6840521604469618</v>
      </c>
      <c r="W188">
        <f t="shared" si="78"/>
        <v>24.936974388779955</v>
      </c>
    </row>
    <row r="189" spans="1:23" x14ac:dyDescent="0.75">
      <c r="A189" s="1">
        <v>5</v>
      </c>
      <c r="B189">
        <v>5</v>
      </c>
      <c r="C189">
        <v>0</v>
      </c>
      <c r="D189">
        <v>53.38</v>
      </c>
      <c r="E189">
        <v>53.5</v>
      </c>
      <c r="F189">
        <v>56.27</v>
      </c>
      <c r="G189">
        <v>64.760000000000005</v>
      </c>
      <c r="I189">
        <f t="shared" si="72"/>
        <v>4.6395817430022737</v>
      </c>
      <c r="J189">
        <v>100</v>
      </c>
      <c r="K189">
        <f>_xlfn.STDEV.P(D209:F213)</f>
        <v>6.0034732909837736</v>
      </c>
      <c r="N189">
        <f t="shared" si="74"/>
        <v>56.977500000000006</v>
      </c>
      <c r="P189" s="6">
        <f>_xlfn.STDEV.P(D209:D213)</f>
        <v>7.0775204697691283</v>
      </c>
      <c r="R189" s="6">
        <f>_xlfn.STDEV.P(E209:E213)</f>
        <v>2.2714083736748027</v>
      </c>
      <c r="T189" s="6">
        <f>_xlfn.STDEV.P(F209:F213)</f>
        <v>0.81240384046359604</v>
      </c>
      <c r="V189" s="6">
        <f>_xlfn.STDEV.P(G209:G213)</f>
        <v>0</v>
      </c>
    </row>
    <row r="190" spans="1:23" x14ac:dyDescent="0.75">
      <c r="A190" s="1">
        <v>6</v>
      </c>
      <c r="B190">
        <v>5</v>
      </c>
      <c r="C190">
        <v>0.2</v>
      </c>
      <c r="D190">
        <v>48.51</v>
      </c>
      <c r="E190">
        <v>52.6</v>
      </c>
      <c r="F190">
        <v>48.27</v>
      </c>
      <c r="G190">
        <v>64.84</v>
      </c>
      <c r="I190">
        <f t="shared" si="72"/>
        <v>6.7388148067743066</v>
      </c>
      <c r="K190">
        <f>AVERAGE(K184:K189)</f>
        <v>6.2449470429797804</v>
      </c>
      <c r="N190">
        <f t="shared" si="74"/>
        <v>53.555</v>
      </c>
      <c r="P190" s="6">
        <f>AVERAGE(P184:P189)</f>
        <v>3.6881902508310573</v>
      </c>
      <c r="Q190">
        <f>AVERAGE(Q184:Q188)</f>
        <v>8.4761746742776936</v>
      </c>
      <c r="R190" s="6">
        <f>AVERAGE(R184:R189)</f>
        <v>1.8899964763103494</v>
      </c>
      <c r="S190">
        <f>AVERAGE(S184:S188)</f>
        <v>4.4241454218694525</v>
      </c>
      <c r="T190" s="6">
        <f>AVERAGE(T184:T189)</f>
        <v>1.2722117335574457</v>
      </c>
      <c r="U190">
        <f>AVERAGE(U184:U188)</f>
        <v>8.2298193712513097</v>
      </c>
      <c r="V190" s="6">
        <f>AVERAGE(V184:V189)</f>
        <v>2.0789565851903942</v>
      </c>
      <c r="W190">
        <f>AVERAGE(W184:W188)</f>
        <v>25.088365412153898</v>
      </c>
    </row>
    <row r="191" spans="1:23" x14ac:dyDescent="0.75">
      <c r="A191" s="1">
        <v>7</v>
      </c>
      <c r="B191">
        <v>5</v>
      </c>
      <c r="C191">
        <v>0.45</v>
      </c>
      <c r="D191">
        <v>50.16</v>
      </c>
      <c r="E191">
        <v>50.1</v>
      </c>
      <c r="F191">
        <v>51</v>
      </c>
      <c r="G191">
        <v>64.260000000000005</v>
      </c>
      <c r="I191">
        <f t="shared" si="72"/>
        <v>6.0034490086949619</v>
      </c>
      <c r="N191">
        <f t="shared" si="74"/>
        <v>53.879999999999995</v>
      </c>
      <c r="P191" s="6">
        <f>_xlfn.STDEV.P(P184:P189)</f>
        <v>2.307086042393832</v>
      </c>
      <c r="Q191">
        <f>_xlfn.STDEV.P(Q184:Q188)</f>
        <v>3.2264908013402529</v>
      </c>
      <c r="R191" s="6">
        <f>_xlfn.STDEV.P(R184:R189)</f>
        <v>0.32943181317909187</v>
      </c>
      <c r="S191">
        <f>_xlfn.STDEV.P(S184:S188)</f>
        <v>0.97791277589692716</v>
      </c>
      <c r="T191" s="6">
        <f>_xlfn.STDEV.P(T184:T189)</f>
        <v>0.79649396628731073</v>
      </c>
      <c r="U191">
        <f>_xlfn.STDEV.P(U184:U188)</f>
        <v>0.94148098754554388</v>
      </c>
      <c r="V191" s="6">
        <f>_xlfn.STDEV.P(V184:V189)</f>
        <v>2.3264690377394124</v>
      </c>
      <c r="W191">
        <f>_xlfn.STDEV.P(W184:W188)</f>
        <v>0.19709656859229568</v>
      </c>
    </row>
    <row r="192" spans="1:23" x14ac:dyDescent="0.75">
      <c r="A192" s="1">
        <v>8</v>
      </c>
      <c r="B192">
        <v>5</v>
      </c>
      <c r="C192">
        <v>0.65</v>
      </c>
      <c r="D192">
        <v>52.93</v>
      </c>
      <c r="E192">
        <v>53.6</v>
      </c>
      <c r="F192">
        <v>49.27</v>
      </c>
      <c r="G192">
        <v>64.849999999999994</v>
      </c>
      <c r="I192">
        <f t="shared" si="72"/>
        <v>5.8308377399820968</v>
      </c>
      <c r="K192" cm="1">
        <f t="array" ref="K192">INDEX(LINEST(K184:K189),1)</f>
        <v>-0.14587183318156069</v>
      </c>
      <c r="L192" cm="1">
        <f t="array" ref="L192">INDEX(LINEST(L184:L188),1)</f>
        <v>0.26154524686285363</v>
      </c>
      <c r="N192">
        <f t="shared" si="74"/>
        <v>55.162500000000001</v>
      </c>
      <c r="P192" s="6"/>
      <c r="R192" s="6"/>
      <c r="T192" s="6"/>
      <c r="V192" s="6"/>
    </row>
    <row r="193" spans="1:23" x14ac:dyDescent="0.75">
      <c r="A193" s="1">
        <v>9</v>
      </c>
      <c r="B193">
        <v>5</v>
      </c>
      <c r="C193">
        <v>0.85</v>
      </c>
      <c r="D193">
        <v>49.27</v>
      </c>
      <c r="E193">
        <v>54.2</v>
      </c>
      <c r="F193">
        <v>51.48</v>
      </c>
      <c r="G193">
        <v>64.55</v>
      </c>
      <c r="I193">
        <f t="shared" si="72"/>
        <v>5.8524204394421355</v>
      </c>
      <c r="N193">
        <f t="shared" si="74"/>
        <v>54.875</v>
      </c>
      <c r="P193" s="6"/>
      <c r="R193" s="6"/>
      <c r="T193" s="6"/>
      <c r="V193" s="6"/>
    </row>
    <row r="194" spans="1:23" x14ac:dyDescent="0.75">
      <c r="A194" s="1">
        <v>10</v>
      </c>
      <c r="B194">
        <v>10</v>
      </c>
      <c r="C194">
        <v>0</v>
      </c>
      <c r="D194">
        <v>51.53</v>
      </c>
      <c r="E194">
        <v>56.8</v>
      </c>
      <c r="F194">
        <v>56.8</v>
      </c>
      <c r="G194">
        <v>67.8</v>
      </c>
      <c r="I194">
        <f t="shared" si="72"/>
        <v>5.9279987137312578</v>
      </c>
      <c r="N194">
        <f t="shared" si="74"/>
        <v>58.232500000000002</v>
      </c>
      <c r="P194" s="6" t="s">
        <v>36</v>
      </c>
      <c r="R194" s="6"/>
      <c r="T194" s="6"/>
      <c r="V194" s="6"/>
    </row>
    <row r="195" spans="1:23" x14ac:dyDescent="0.75">
      <c r="A195" s="1">
        <v>11</v>
      </c>
      <c r="B195">
        <v>10</v>
      </c>
      <c r="C195">
        <v>0.2</v>
      </c>
      <c r="D195">
        <v>52.22</v>
      </c>
      <c r="E195">
        <v>55.8</v>
      </c>
      <c r="F195">
        <v>58.6</v>
      </c>
      <c r="G195">
        <v>70.16</v>
      </c>
      <c r="I195">
        <f t="shared" si="72"/>
        <v>6.7223861091132981</v>
      </c>
      <c r="J195" s="2"/>
      <c r="K195" t="s">
        <v>26</v>
      </c>
      <c r="L195" t="s">
        <v>27</v>
      </c>
      <c r="N195">
        <f t="shared" si="74"/>
        <v>59.195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1">
        <v>12</v>
      </c>
      <c r="B196">
        <v>10</v>
      </c>
      <c r="C196">
        <v>0.45</v>
      </c>
      <c r="D196">
        <v>51</v>
      </c>
      <c r="E196">
        <v>53.2</v>
      </c>
      <c r="F196">
        <v>59.26</v>
      </c>
      <c r="G196">
        <v>66.55</v>
      </c>
      <c r="I196">
        <f t="shared" si="72"/>
        <v>6.0361427045755294</v>
      </c>
      <c r="J196">
        <v>2</v>
      </c>
      <c r="K196">
        <f>AVERAGE(D184:G188)</f>
        <v>49.075999999999986</v>
      </c>
      <c r="L196">
        <f>AVERAGE(D184:G184,D189:G189,D194:G194,D199:G199,D204:G204,D209:F209)</f>
        <v>58.146521739130428</v>
      </c>
      <c r="M196">
        <v>0</v>
      </c>
      <c r="N196">
        <f t="shared" si="74"/>
        <v>57.502499999999998</v>
      </c>
      <c r="P196" s="6">
        <f>AVERAGE(D184:D188)</f>
        <v>42.081999999999994</v>
      </c>
      <c r="Q196">
        <f>AVERAGE(D184,D189,D194,D199,D204,D209)</f>
        <v>51.914999999999992</v>
      </c>
      <c r="R196" s="6">
        <f>AVERAGE(E184:E188)</f>
        <v>47.077999999999996</v>
      </c>
      <c r="S196">
        <f>AVERAGE(E184,E189,E194,E199,E204,E209)</f>
        <v>54.726666666666659</v>
      </c>
      <c r="T196" s="6">
        <f>AVERAGE(F184:F188)</f>
        <v>51.072000000000003</v>
      </c>
      <c r="U196">
        <f>AVERAGE(F184,F189,F194,F199,F204,F209)</f>
        <v>62.080000000000005</v>
      </c>
      <c r="V196" s="6">
        <f>AVERAGE(G184:G188)</f>
        <v>56.072000000000003</v>
      </c>
      <c r="W196">
        <f>AVERAGE(G184,G189,G194,G199,G204)</f>
        <v>65.00800000000001</v>
      </c>
    </row>
    <row r="197" spans="1:23" x14ac:dyDescent="0.75">
      <c r="A197" s="1">
        <v>13</v>
      </c>
      <c r="B197">
        <v>10</v>
      </c>
      <c r="C197">
        <v>0.65</v>
      </c>
      <c r="D197">
        <v>51.54</v>
      </c>
      <c r="E197">
        <v>55.2</v>
      </c>
      <c r="F197">
        <v>58.2</v>
      </c>
      <c r="G197">
        <v>70.48</v>
      </c>
      <c r="I197">
        <f t="shared" si="72"/>
        <v>7.1140336659310375</v>
      </c>
      <c r="J197">
        <v>5</v>
      </c>
      <c r="K197">
        <f>AVERAGE(D189:G193)</f>
        <v>54.89</v>
      </c>
      <c r="L197">
        <f t="shared" ref="L197:L200" si="79">AVERAGE(D185:G185,D190:G190,D195:G195,D200:G200,D205:G205,D210:F210)</f>
        <v>60.037391304347814</v>
      </c>
      <c r="M197">
        <v>0.2</v>
      </c>
      <c r="N197">
        <f t="shared" si="74"/>
        <v>58.855000000000004</v>
      </c>
      <c r="P197" s="6">
        <f>AVERAGE(D189:D193)</f>
        <v>50.850000000000009</v>
      </c>
      <c r="Q197">
        <f t="shared" ref="Q197:Q200" si="80">AVERAGE(D185,D190,D195,D200,D205,D210)</f>
        <v>57.478333333333332</v>
      </c>
      <c r="R197" s="6">
        <f>AVERAGE(E189:E193)</f>
        <v>52.8</v>
      </c>
      <c r="S197">
        <f t="shared" ref="S197:S200" si="81">AVERAGE(E185,E190,E195,E200,E205,E210)</f>
        <v>56.366666666666674</v>
      </c>
      <c r="T197" s="6">
        <f>AVERAGE(F189:F193)</f>
        <v>51.258000000000003</v>
      </c>
      <c r="U197">
        <f t="shared" ref="U197:U200" si="82">AVERAGE(F185,F190,F195,F200,F205,F210)</f>
        <v>61.110000000000007</v>
      </c>
      <c r="V197" s="6">
        <f>AVERAGE(G189:G193)</f>
        <v>64.652000000000015</v>
      </c>
      <c r="W197">
        <f>AVERAGE(G185,G190,G195,G200,G205)</f>
        <v>66.225999999999999</v>
      </c>
    </row>
    <row r="198" spans="1:23" x14ac:dyDescent="0.75">
      <c r="A198" s="1">
        <v>14</v>
      </c>
      <c r="B198">
        <v>10</v>
      </c>
      <c r="C198">
        <v>0.85</v>
      </c>
      <c r="D198">
        <v>52.4</v>
      </c>
      <c r="E198">
        <v>58.4</v>
      </c>
      <c r="F198">
        <v>58.5</v>
      </c>
      <c r="G198">
        <v>68.739999999999995</v>
      </c>
      <c r="I198">
        <f t="shared" si="72"/>
        <v>5.8736104739759503</v>
      </c>
      <c r="J198">
        <v>10</v>
      </c>
      <c r="K198">
        <f>AVERAGE(D194:G198)</f>
        <v>58.659000000000006</v>
      </c>
      <c r="L198">
        <f t="shared" si="79"/>
        <v>58.889565217391294</v>
      </c>
      <c r="M198">
        <v>0.45</v>
      </c>
      <c r="N198">
        <f t="shared" si="74"/>
        <v>59.510000000000005</v>
      </c>
      <c r="P198" s="6">
        <f>AVERAGE(D194:D198)</f>
        <v>51.738</v>
      </c>
      <c r="Q198">
        <f t="shared" si="80"/>
        <v>56.461666666666666</v>
      </c>
      <c r="R198" s="6">
        <f>AVERAGE(E194:E198)</f>
        <v>55.879999999999995</v>
      </c>
      <c r="S198">
        <f t="shared" si="81"/>
        <v>53.460000000000008</v>
      </c>
      <c r="T198" s="6">
        <f>AVERAGE(F194:F198)</f>
        <v>58.272000000000006</v>
      </c>
      <c r="U198">
        <f t="shared" si="82"/>
        <v>60.843333333333327</v>
      </c>
      <c r="V198" s="6">
        <f>AVERAGE(G194:G198)</f>
        <v>68.746000000000009</v>
      </c>
      <c r="W198">
        <f>AVERAGE(G186,G191,G196,G201,G206)</f>
        <v>65.974000000000018</v>
      </c>
    </row>
    <row r="199" spans="1:23" x14ac:dyDescent="0.75">
      <c r="A199" s="1">
        <v>15</v>
      </c>
      <c r="B199">
        <v>20</v>
      </c>
      <c r="C199">
        <v>0</v>
      </c>
      <c r="D199">
        <v>53.9</v>
      </c>
      <c r="E199">
        <v>55.06</v>
      </c>
      <c r="F199">
        <v>67.3</v>
      </c>
      <c r="G199">
        <v>75.540000000000006</v>
      </c>
      <c r="I199">
        <f t="shared" si="72"/>
        <v>8.9663983850819573</v>
      </c>
      <c r="J199">
        <v>20</v>
      </c>
      <c r="K199">
        <f>AVERAGE(D199:G203)</f>
        <v>64.105499999999992</v>
      </c>
      <c r="L199">
        <f t="shared" si="79"/>
        <v>58.821739130434786</v>
      </c>
      <c r="M199">
        <v>0.65</v>
      </c>
      <c r="N199">
        <f t="shared" si="74"/>
        <v>62.95</v>
      </c>
      <c r="P199" s="6">
        <f>AVERAGE(D199:D203)</f>
        <v>58.637999999999998</v>
      </c>
      <c r="Q199">
        <f t="shared" si="80"/>
        <v>56.431666666666672</v>
      </c>
      <c r="R199" s="6">
        <f>AVERAGE(E199:E203)</f>
        <v>55.3</v>
      </c>
      <c r="S199">
        <f t="shared" si="81"/>
        <v>53.868333333333339</v>
      </c>
      <c r="T199" s="6">
        <f>AVERAGE(F199:F203)</f>
        <v>68.013999999999996</v>
      </c>
      <c r="U199">
        <f t="shared" si="82"/>
        <v>61.016666666666673</v>
      </c>
      <c r="V199" s="6">
        <f>AVERAGE(G199:G203)</f>
        <v>74.47</v>
      </c>
      <c r="W199">
        <f>AVERAGE(G187,G192,G197,G202,G207)</f>
        <v>65</v>
      </c>
    </row>
    <row r="200" spans="1:23" x14ac:dyDescent="0.75">
      <c r="A200" s="1">
        <v>16</v>
      </c>
      <c r="B200">
        <v>20</v>
      </c>
      <c r="C200">
        <v>0.2</v>
      </c>
      <c r="D200">
        <v>61.93</v>
      </c>
      <c r="E200">
        <v>56.3</v>
      </c>
      <c r="F200">
        <v>69.3</v>
      </c>
      <c r="G200">
        <v>76.28</v>
      </c>
      <c r="I200">
        <f t="shared" si="72"/>
        <v>7.5368142308273347</v>
      </c>
      <c r="J200">
        <v>50</v>
      </c>
      <c r="K200">
        <f>AVERAGE(D204:G208)</f>
        <v>61.820000000000007</v>
      </c>
      <c r="L200">
        <f t="shared" si="79"/>
        <v>58.434347826086949</v>
      </c>
      <c r="M200">
        <v>0.85</v>
      </c>
      <c r="N200">
        <f t="shared" si="74"/>
        <v>65.952499999999986</v>
      </c>
      <c r="P200" s="6">
        <f>AVERAGE(D204:D208)</f>
        <v>61.157999999999994</v>
      </c>
      <c r="Q200">
        <f t="shared" si="80"/>
        <v>54.419999999999995</v>
      </c>
      <c r="R200" s="6">
        <f>AVERAGE(E204:E208)</f>
        <v>56.9</v>
      </c>
      <c r="S200">
        <f t="shared" si="81"/>
        <v>55.736666666666657</v>
      </c>
      <c r="T200" s="6">
        <f>AVERAGE(F204:F208)</f>
        <v>67.900000000000006</v>
      </c>
      <c r="U200">
        <f t="shared" si="82"/>
        <v>61.29666666666666</v>
      </c>
      <c r="V200" s="6">
        <f>AVERAGE(G204:G208)</f>
        <v>61.322000000000003</v>
      </c>
      <c r="W200">
        <f>AVERAGE(G188,G193,G198,G203,G208)</f>
        <v>63.053999999999995</v>
      </c>
    </row>
    <row r="201" spans="1:23" x14ac:dyDescent="0.75">
      <c r="A201" s="1">
        <v>17</v>
      </c>
      <c r="B201">
        <v>20</v>
      </c>
      <c r="C201">
        <v>0.45</v>
      </c>
      <c r="D201">
        <v>59.42</v>
      </c>
      <c r="E201">
        <v>52.91</v>
      </c>
      <c r="F201">
        <v>68</v>
      </c>
      <c r="G201">
        <v>73.290000000000006</v>
      </c>
      <c r="I201">
        <f t="shared" si="72"/>
        <v>7.8238817092284672</v>
      </c>
      <c r="J201">
        <v>100</v>
      </c>
      <c r="K201">
        <f>AVERAGE(D209:F213)</f>
        <v>66.571333333333342</v>
      </c>
      <c r="N201">
        <f t="shared" si="74"/>
        <v>63.405000000000001</v>
      </c>
      <c r="P201" s="6">
        <f>AVERAGE(D209:D213)</f>
        <v>67.581999999999994</v>
      </c>
      <c r="R201" s="6">
        <f>AVERAGE(E209:E213)</f>
        <v>61.031999999999996</v>
      </c>
      <c r="T201" s="6">
        <f>AVERAGE(F209:F213)</f>
        <v>71.099999999999994</v>
      </c>
      <c r="V201" s="6"/>
    </row>
    <row r="202" spans="1:23" x14ac:dyDescent="0.75">
      <c r="A202" s="1">
        <v>18</v>
      </c>
      <c r="B202">
        <v>20</v>
      </c>
      <c r="C202">
        <v>0.65</v>
      </c>
      <c r="D202">
        <v>60.56</v>
      </c>
      <c r="E202">
        <v>53.41</v>
      </c>
      <c r="F202">
        <v>67.67</v>
      </c>
      <c r="G202">
        <v>73.56</v>
      </c>
      <c r="I202">
        <f t="shared" si="72"/>
        <v>7.5611540124507997</v>
      </c>
      <c r="K202">
        <f>AVERAGE(K196:K201)</f>
        <v>59.186972222222231</v>
      </c>
      <c r="N202">
        <f t="shared" si="74"/>
        <v>63.8</v>
      </c>
      <c r="P202" s="6">
        <f>AVERAGE(P196:P201)</f>
        <v>55.341333333333331</v>
      </c>
      <c r="Q202">
        <f>AVERAGE(Q196:Q200)</f>
        <v>55.341333333333331</v>
      </c>
      <c r="R202" s="6">
        <f>AVERAGE(R196:R201)</f>
        <v>54.831666666666656</v>
      </c>
      <c r="S202">
        <f>AVERAGE(S196:S200)</f>
        <v>54.831666666666671</v>
      </c>
      <c r="T202" s="6">
        <f>AVERAGE(T196:T201)</f>
        <v>61.26933333333335</v>
      </c>
      <c r="U202">
        <f>AVERAGE(U196:U200)</f>
        <v>61.269333333333336</v>
      </c>
      <c r="V202" s="6">
        <f>AVERAGE(V196:V200)</f>
        <v>65.052400000000006</v>
      </c>
      <c r="W202">
        <f>AVERAGE(W196:W200)</f>
        <v>65.052400000000006</v>
      </c>
    </row>
    <row r="203" spans="1:23" x14ac:dyDescent="0.75">
      <c r="A203" s="1">
        <v>19</v>
      </c>
      <c r="B203">
        <v>20</v>
      </c>
      <c r="C203">
        <v>0.85</v>
      </c>
      <c r="D203">
        <v>57.38</v>
      </c>
      <c r="E203">
        <v>58.82</v>
      </c>
      <c r="F203">
        <v>67.8</v>
      </c>
      <c r="G203">
        <v>73.680000000000007</v>
      </c>
      <c r="I203">
        <f t="shared" si="72"/>
        <v>6.6725857057065996</v>
      </c>
      <c r="N203">
        <f t="shared" si="74"/>
        <v>64.42</v>
      </c>
      <c r="P203" s="6">
        <f>_xlfn.STDEV.P(P196:P201)</f>
        <v>8.2006254775000134</v>
      </c>
      <c r="Q203">
        <f>_xlfn.STDEV.P(Q196:Q200)</f>
        <v>1.9798665499360226</v>
      </c>
      <c r="R203" s="6">
        <f>_xlfn.STDEV.P(R196:R201)</f>
        <v>4.2482837972788756</v>
      </c>
      <c r="S203">
        <f>_xlfn.STDEV.P(S196:S200)</f>
        <v>1.0950575834681509</v>
      </c>
      <c r="T203" s="6">
        <f>_xlfn.STDEV.P(T196:T201)</f>
        <v>8.1577640455102376</v>
      </c>
      <c r="U203">
        <f>_xlfn.STDEV.P(U196:U200)</f>
        <v>0.43095965266161984</v>
      </c>
      <c r="V203" s="6">
        <f>_xlfn.STDEV.P(V196:V200)</f>
        <v>6.2778604508223976</v>
      </c>
      <c r="W203">
        <f>_xlfn.STDEV.P(W196:W200)</f>
        <v>1.1157959670118951</v>
      </c>
    </row>
    <row r="204" spans="1:23" x14ac:dyDescent="0.75">
      <c r="A204" s="1">
        <v>20</v>
      </c>
      <c r="B204">
        <v>50</v>
      </c>
      <c r="C204">
        <v>0</v>
      </c>
      <c r="D204">
        <v>51.25</v>
      </c>
      <c r="E204">
        <v>55.9</v>
      </c>
      <c r="F204">
        <v>67.5</v>
      </c>
      <c r="G204">
        <v>57.68</v>
      </c>
      <c r="I204">
        <f t="shared" si="72"/>
        <v>5.9223659756890266</v>
      </c>
      <c r="N204">
        <f t="shared" si="74"/>
        <v>58.082500000000003</v>
      </c>
      <c r="P204" s="6"/>
      <c r="R204" s="6"/>
      <c r="T204" s="6"/>
      <c r="V204" s="6"/>
    </row>
    <row r="205" spans="1:23" x14ac:dyDescent="0.75">
      <c r="A205" s="1">
        <v>21</v>
      </c>
      <c r="B205">
        <v>50</v>
      </c>
      <c r="C205">
        <v>0.2</v>
      </c>
      <c r="D205">
        <v>68.17</v>
      </c>
      <c r="E205">
        <v>61</v>
      </c>
      <c r="F205">
        <v>69.099999999999994</v>
      </c>
      <c r="G205">
        <v>63.03</v>
      </c>
      <c r="I205">
        <f t="shared" si="72"/>
        <v>3.4028407250413575</v>
      </c>
      <c r="N205">
        <f t="shared" si="74"/>
        <v>65.325000000000003</v>
      </c>
      <c r="P205" s="6" cm="1">
        <f t="array" ref="P205">INDEX(LINEST(P196:P201), 1)</f>
        <v>4.7235428571428546</v>
      </c>
      <c r="Q205" s="6" cm="1">
        <f t="array" ref="Q205">INDEX(LINEST(Q196:Q200), 1)</f>
        <v>0.39633333333333443</v>
      </c>
      <c r="R205" s="6" cm="1">
        <f t="array" ref="R205">INDEX(LINEST(R196:R201), 1)</f>
        <v>2.3282857142857147</v>
      </c>
      <c r="S205" s="6" cm="1">
        <f t="array" ref="S205">INDEX(LINEST(S196:S200), 1)</f>
        <v>-4.7833333333333838E-2</v>
      </c>
      <c r="T205" s="6" cm="1">
        <f t="array" ref="T205">INDEX(LINEST(T196:T201), 1)</f>
        <v>4.5659428571428551</v>
      </c>
      <c r="U205" s="6" cm="1">
        <f t="array" ref="U205">INDEX(LINEST(U196:U200), 1)</f>
        <v>-0.16600000000000245</v>
      </c>
      <c r="V205" s="6" cm="1">
        <f t="array" ref="V205">INDEX(LINEST(V196:V200), 1)</f>
        <v>2.0317999999999983</v>
      </c>
      <c r="W205" s="6" cm="1">
        <f t="array" ref="W205">INDEX(LINEST(W196:W200), 1)</f>
        <v>-0.51340000000000285</v>
      </c>
    </row>
    <row r="206" spans="1:23" x14ac:dyDescent="0.75">
      <c r="A206" s="1">
        <v>22</v>
      </c>
      <c r="B206">
        <v>50</v>
      </c>
      <c r="C206">
        <v>0.45</v>
      </c>
      <c r="D206">
        <v>67.52</v>
      </c>
      <c r="E206">
        <v>55.2</v>
      </c>
      <c r="F206">
        <v>68</v>
      </c>
      <c r="G206">
        <v>59.1</v>
      </c>
      <c r="I206">
        <f t="shared" si="72"/>
        <v>5.4838923220646825</v>
      </c>
      <c r="K206" cm="1">
        <f t="array" ref="K206">INDEX(LINEST(K196:K201),1)</f>
        <v>3.2489476190476232</v>
      </c>
      <c r="L206" cm="1">
        <f t="array" ref="L206">INDEX(LINEST(L196:L200),1)</f>
        <v>-6.399999999999853E-2</v>
      </c>
      <c r="N206">
        <f t="shared" si="74"/>
        <v>62.454999999999998</v>
      </c>
    </row>
    <row r="207" spans="1:23" x14ac:dyDescent="0.75">
      <c r="A207" s="1">
        <v>23</v>
      </c>
      <c r="B207">
        <v>50</v>
      </c>
      <c r="C207">
        <v>0.65</v>
      </c>
      <c r="D207">
        <v>60.2</v>
      </c>
      <c r="E207">
        <v>55</v>
      </c>
      <c r="F207">
        <v>67.3</v>
      </c>
      <c r="G207">
        <v>65.17</v>
      </c>
      <c r="I207">
        <f t="shared" si="72"/>
        <v>4.7526749047247057</v>
      </c>
      <c r="N207">
        <f t="shared" si="74"/>
        <v>61.917500000000004</v>
      </c>
    </row>
    <row r="208" spans="1:23" x14ac:dyDescent="0.75">
      <c r="A208" s="1">
        <v>24</v>
      </c>
      <c r="B208">
        <v>50</v>
      </c>
      <c r="C208">
        <v>0.85</v>
      </c>
      <c r="D208">
        <v>58.65</v>
      </c>
      <c r="E208">
        <v>57.4</v>
      </c>
      <c r="F208">
        <v>67.599999999999994</v>
      </c>
      <c r="G208">
        <v>61.63</v>
      </c>
      <c r="I208">
        <f t="shared" si="72"/>
        <v>3.9379499742886512</v>
      </c>
      <c r="N208">
        <f t="shared" si="74"/>
        <v>61.319999999999993</v>
      </c>
    </row>
    <row r="209" spans="1:23" x14ac:dyDescent="0.75">
      <c r="A209" s="1">
        <v>25</v>
      </c>
      <c r="B209">
        <v>100</v>
      </c>
      <c r="C209">
        <v>0</v>
      </c>
      <c r="D209">
        <v>53.7</v>
      </c>
      <c r="E209">
        <v>60</v>
      </c>
      <c r="F209">
        <v>71.7</v>
      </c>
      <c r="G209">
        <v>0</v>
      </c>
      <c r="I209">
        <f>_xlfn.STDEV.P(D209:F209)</f>
        <v>7.4578817367936452</v>
      </c>
      <c r="N209">
        <f>AVERAGEIF(D209:G209, "&lt;&gt;0", D209:G209)</f>
        <v>61.800000000000004</v>
      </c>
    </row>
    <row r="210" spans="1:23" x14ac:dyDescent="0.75">
      <c r="A210" s="1">
        <v>26</v>
      </c>
      <c r="B210">
        <v>100</v>
      </c>
      <c r="C210">
        <v>0.2</v>
      </c>
      <c r="D210">
        <v>69.33</v>
      </c>
      <c r="E210">
        <v>65.400000000000006</v>
      </c>
      <c r="F210">
        <v>72.3</v>
      </c>
      <c r="G210">
        <v>0</v>
      </c>
      <c r="I210">
        <f t="shared" ref="I210:I213" si="83">_xlfn.STDEV.P(D210:F210)</f>
        <v>2.8259865534004192</v>
      </c>
      <c r="N210">
        <f t="shared" ref="N210:N213" si="84">AVERAGEIF(D210:G210, "&lt;&gt;0", D210:G210)</f>
        <v>69.010000000000005</v>
      </c>
    </row>
    <row r="211" spans="1:23" x14ac:dyDescent="0.75">
      <c r="A211" s="1">
        <v>27</v>
      </c>
      <c r="B211">
        <v>100</v>
      </c>
      <c r="C211">
        <v>0.45</v>
      </c>
      <c r="D211">
        <v>71.78</v>
      </c>
      <c r="E211">
        <v>59.8</v>
      </c>
      <c r="F211">
        <v>70.400000000000006</v>
      </c>
      <c r="G211">
        <v>0</v>
      </c>
      <c r="I211">
        <f t="shared" si="83"/>
        <v>5.3518927077769023</v>
      </c>
      <c r="N211">
        <f t="shared" si="84"/>
        <v>67.326666666666668</v>
      </c>
    </row>
    <row r="212" spans="1:23" x14ac:dyDescent="0.75">
      <c r="A212" s="1">
        <v>28</v>
      </c>
      <c r="B212">
        <v>100</v>
      </c>
      <c r="C212">
        <v>0.65</v>
      </c>
      <c r="D212">
        <v>73.22</v>
      </c>
      <c r="E212">
        <v>59</v>
      </c>
      <c r="F212">
        <v>71</v>
      </c>
      <c r="G212">
        <v>0</v>
      </c>
      <c r="I212">
        <f t="shared" si="83"/>
        <v>6.2462148538134672</v>
      </c>
      <c r="N212">
        <f t="shared" si="84"/>
        <v>67.739999999999995</v>
      </c>
    </row>
    <row r="213" spans="1:23" x14ac:dyDescent="0.75">
      <c r="A213" s="1">
        <v>29</v>
      </c>
      <c r="B213">
        <v>100</v>
      </c>
      <c r="C213">
        <v>0.85</v>
      </c>
      <c r="D213">
        <v>69.88</v>
      </c>
      <c r="E213">
        <v>60.96</v>
      </c>
      <c r="F213">
        <v>70.099999999999994</v>
      </c>
      <c r="G213">
        <v>0</v>
      </c>
      <c r="I213">
        <f t="shared" si="83"/>
        <v>4.2577302247402482</v>
      </c>
      <c r="N213">
        <f t="shared" si="84"/>
        <v>66.98</v>
      </c>
    </row>
    <row r="217" spans="1:23" x14ac:dyDescent="0.75">
      <c r="A217" s="1">
        <v>0</v>
      </c>
      <c r="B217" t="s">
        <v>12</v>
      </c>
    </row>
    <row r="218" spans="1:23" x14ac:dyDescent="0.75">
      <c r="P218" t="s">
        <v>35</v>
      </c>
    </row>
    <row r="219" spans="1:23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1">
        <v>0</v>
      </c>
      <c r="B220">
        <v>0</v>
      </c>
      <c r="C220">
        <v>0</v>
      </c>
      <c r="D220">
        <v>46.64</v>
      </c>
      <c r="E220">
        <v>55.88</v>
      </c>
      <c r="F220">
        <v>50.1</v>
      </c>
      <c r="G220">
        <v>0</v>
      </c>
      <c r="I220">
        <f>_xlfn.STDEV.P(D220:G220)</f>
        <v>22.274749718010302</v>
      </c>
      <c r="J220">
        <v>2</v>
      </c>
      <c r="K220">
        <f>_xlfn.STDEV.P(D220:G224)</f>
        <v>22.569228669806165</v>
      </c>
      <c r="L220">
        <f>_xlfn.STDEV.P(D220:G220,D225:G225,D230:G230,D235:G235,E240:F240,E245:E245)</f>
        <v>13.366977605454002</v>
      </c>
      <c r="M220">
        <v>0</v>
      </c>
      <c r="N220">
        <f>AVERAGE(D220:G220)</f>
        <v>38.155000000000001</v>
      </c>
      <c r="P220" s="6">
        <f>_xlfn.STDEV.P(D220:D224)</f>
        <v>5.5480966105503136</v>
      </c>
      <c r="Q220">
        <f>_xlfn.STDEV.P(D220,D225,D230,D235,D240,D245)</f>
        <v>22.358038387916668</v>
      </c>
      <c r="R220" s="6">
        <f>_xlfn.STDEV.P(E220:E224)</f>
        <v>1.3673829017506409</v>
      </c>
      <c r="S220">
        <f>_xlfn.STDEV.P(E220,E225,E230,E235,E240,E245)</f>
        <v>5.8849509107742115</v>
      </c>
      <c r="T220" s="6">
        <f>_xlfn.STDEV.P(F220:F224)</f>
        <v>1.2592124522891279</v>
      </c>
      <c r="U220">
        <f>_xlfn.STDEV.P(F220,F225,F230,F235,F240,F245)</f>
        <v>19.138357426905802</v>
      </c>
      <c r="V220" s="6">
        <f>_xlfn.STDEV.P(G220:G224)</f>
        <v>0</v>
      </c>
      <c r="W220">
        <f>_xlfn.STDEV.P(G220,G225,G230,G235,G240,G245)</f>
        <v>26.042865785725908</v>
      </c>
    </row>
    <row r="221" spans="1:23" x14ac:dyDescent="0.75">
      <c r="A221" s="1">
        <v>1</v>
      </c>
      <c r="B221">
        <v>0</v>
      </c>
      <c r="C221">
        <v>0.2</v>
      </c>
      <c r="D221">
        <v>43.37</v>
      </c>
      <c r="E221">
        <v>56.71</v>
      </c>
      <c r="F221">
        <v>49.8</v>
      </c>
      <c r="G221">
        <v>0</v>
      </c>
      <c r="I221">
        <f t="shared" ref="I221:I239" si="85">_xlfn.STDEV.P(D221:G221)</f>
        <v>22.141688056695219</v>
      </c>
      <c r="J221">
        <v>5</v>
      </c>
      <c r="K221">
        <f>_xlfn.STDEV.P(D225:G229)</f>
        <v>7.6182999415879458</v>
      </c>
      <c r="L221">
        <f t="shared" ref="L221:L224" si="86">_xlfn.STDEV.P(D221:G221,D226:G226,D231:G231,D236:G236,E241:F241,E246:E246)</f>
        <v>13.575510948282039</v>
      </c>
      <c r="M221">
        <v>0.2</v>
      </c>
      <c r="N221">
        <f t="shared" ref="N221:N239" si="87">AVERAGE(D221:G221)</f>
        <v>37.47</v>
      </c>
      <c r="P221" s="6">
        <f>_xlfn.STDEV.P(D225:D229)</f>
        <v>5.1855314096050238</v>
      </c>
      <c r="Q221">
        <f t="shared" ref="Q221:Q224" si="88">_xlfn.STDEV.P(D221,D226,D231,D236,D241,D246)</f>
        <v>23.75761310728743</v>
      </c>
      <c r="R221" s="6">
        <f>_xlfn.STDEV.P(E225:E229)</f>
        <v>1.5166410254242748</v>
      </c>
      <c r="S221">
        <f t="shared" ref="S221:S224" si="89">_xlfn.STDEV.P(E221,E226,E231,E236,E241,E246)</f>
        <v>4.0786381169317876</v>
      </c>
      <c r="T221" s="6">
        <f>_xlfn.STDEV.P(F225:F229)</f>
        <v>2.2470727625068139</v>
      </c>
      <c r="U221">
        <f t="shared" ref="U221:U224" si="90">_xlfn.STDEV.P(F221,F226,F231,F236,F241,F246)</f>
        <v>19.129641412100636</v>
      </c>
      <c r="V221" s="6">
        <f>_xlfn.STDEV.P(G225:G229)</f>
        <v>2.4609477848991439</v>
      </c>
      <c r="W221">
        <f t="shared" ref="W221:W224" si="91">_xlfn.STDEV.P(G221,G226,G231,G236,G241,G246)</f>
        <v>25.41779953759438</v>
      </c>
    </row>
    <row r="222" spans="1:23" x14ac:dyDescent="0.75">
      <c r="A222" s="1">
        <v>2</v>
      </c>
      <c r="B222">
        <v>0</v>
      </c>
      <c r="C222">
        <v>0.45</v>
      </c>
      <c r="D222">
        <v>50.43</v>
      </c>
      <c r="E222">
        <v>56.49</v>
      </c>
      <c r="F222">
        <v>48.38</v>
      </c>
      <c r="G222">
        <v>0</v>
      </c>
      <c r="I222">
        <f t="shared" si="85"/>
        <v>22.613087471639073</v>
      </c>
      <c r="J222">
        <v>10</v>
      </c>
      <c r="K222">
        <f>_xlfn.STDEV.P(D230:G234)</f>
        <v>7.2781412462248642</v>
      </c>
      <c r="L222">
        <f t="shared" si="86"/>
        <v>13.096578648607755</v>
      </c>
      <c r="M222">
        <v>0.45</v>
      </c>
      <c r="N222">
        <f t="shared" si="87"/>
        <v>38.825000000000003</v>
      </c>
      <c r="P222" s="6">
        <f>_xlfn.STDEV.P(D230:D234)</f>
        <v>2.8911354170982722</v>
      </c>
      <c r="Q222">
        <f t="shared" si="88"/>
        <v>22.288422069167066</v>
      </c>
      <c r="R222" s="6">
        <f>_xlfn.STDEV.P(E230:E234)</f>
        <v>2.4730111200720484</v>
      </c>
      <c r="S222">
        <f t="shared" si="89"/>
        <v>3.7520113124681385</v>
      </c>
      <c r="T222" s="6">
        <f>_xlfn.STDEV.P(F230:F234)</f>
        <v>1.5544336589253338</v>
      </c>
      <c r="U222">
        <f t="shared" si="90"/>
        <v>18.559815911443387</v>
      </c>
      <c r="V222" s="6">
        <f>_xlfn.STDEV.P(G230:G234)</f>
        <v>3.2535924760178547</v>
      </c>
      <c r="W222">
        <f t="shared" si="91"/>
        <v>24.505660853951454</v>
      </c>
    </row>
    <row r="223" spans="1:23" x14ac:dyDescent="0.75">
      <c r="A223" s="1">
        <v>3</v>
      </c>
      <c r="B223">
        <v>0</v>
      </c>
      <c r="C223">
        <v>0.65</v>
      </c>
      <c r="D223">
        <v>50.79</v>
      </c>
      <c r="E223">
        <v>55.48</v>
      </c>
      <c r="F223">
        <v>52.03</v>
      </c>
      <c r="G223">
        <v>0</v>
      </c>
      <c r="I223">
        <f t="shared" si="85"/>
        <v>22.913167066121598</v>
      </c>
      <c r="J223">
        <v>20</v>
      </c>
      <c r="K223">
        <f>_xlfn.STDEV.P(D235:G239)</f>
        <v>8.172418246761449</v>
      </c>
      <c r="L223">
        <f t="shared" si="86"/>
        <v>13.561740403432108</v>
      </c>
      <c r="M223">
        <v>0.65</v>
      </c>
      <c r="N223">
        <f t="shared" si="87"/>
        <v>39.575000000000003</v>
      </c>
      <c r="P223" s="6">
        <f>_xlfn.STDEV.P(D235:D239)</f>
        <v>11.962550564156432</v>
      </c>
      <c r="Q223">
        <f t="shared" si="88"/>
        <v>24.347901118759477</v>
      </c>
      <c r="R223" s="6">
        <f>_xlfn.STDEV.P(E235:E239)</f>
        <v>3.8502883008938444</v>
      </c>
      <c r="S223">
        <f t="shared" si="89"/>
        <v>6.8007509797734951</v>
      </c>
      <c r="T223" s="6">
        <f>_xlfn.STDEV.P(F235:F239)</f>
        <v>2.4246517275683135</v>
      </c>
      <c r="U223">
        <f t="shared" si="90"/>
        <v>18.320957641152088</v>
      </c>
      <c r="V223" s="6">
        <f>_xlfn.STDEV.P(G235:G239)</f>
        <v>4.0966942770970824</v>
      </c>
      <c r="W223">
        <f t="shared" si="91"/>
        <v>24.452345774769523</v>
      </c>
    </row>
    <row r="224" spans="1:23" x14ac:dyDescent="0.75">
      <c r="A224" s="1">
        <v>4</v>
      </c>
      <c r="B224">
        <v>0</v>
      </c>
      <c r="C224">
        <v>0.85</v>
      </c>
      <c r="D224">
        <v>35.71</v>
      </c>
      <c r="E224">
        <v>59.38</v>
      </c>
      <c r="F224">
        <v>51.28</v>
      </c>
      <c r="G224">
        <v>0</v>
      </c>
      <c r="I224">
        <f t="shared" si="85"/>
        <v>22.774891190738977</v>
      </c>
      <c r="J224">
        <v>50</v>
      </c>
      <c r="K224">
        <f>_xlfn.STDEV.P(D241:F244)</f>
        <v>24.94539908313088</v>
      </c>
      <c r="L224">
        <f t="shared" si="86"/>
        <v>14.532190859988585</v>
      </c>
      <c r="M224">
        <v>0.85</v>
      </c>
      <c r="N224">
        <f t="shared" si="87"/>
        <v>36.592500000000001</v>
      </c>
      <c r="P224" s="6">
        <f>_xlfn.STDEV.P(D240:D244)</f>
        <v>0</v>
      </c>
      <c r="Q224">
        <f t="shared" si="88"/>
        <v>26.549677127143291</v>
      </c>
      <c r="R224" s="6">
        <f>_xlfn.STDEV.P(E240:E244)</f>
        <v>1.9677357546174741</v>
      </c>
      <c r="S224">
        <f t="shared" si="89"/>
        <v>6.2995151929864468</v>
      </c>
      <c r="T224" s="6">
        <f>_xlfn.STDEV.P(F240:F244)</f>
        <v>2.0953701343676743</v>
      </c>
      <c r="U224">
        <f t="shared" si="90"/>
        <v>19.208375488023162</v>
      </c>
      <c r="V224" s="6">
        <f>_xlfn.STDEV.P(G240:G244)</f>
        <v>0</v>
      </c>
      <c r="W224">
        <f t="shared" si="91"/>
        <v>24.147081776755822</v>
      </c>
    </row>
    <row r="225" spans="1:23" x14ac:dyDescent="0.75">
      <c r="A225" s="1">
        <v>5</v>
      </c>
      <c r="B225">
        <v>5</v>
      </c>
      <c r="C225">
        <v>0</v>
      </c>
      <c r="D225">
        <v>52.05</v>
      </c>
      <c r="E225">
        <v>65.650000000000006</v>
      </c>
      <c r="F225">
        <v>51.52</v>
      </c>
      <c r="G225">
        <v>48.99</v>
      </c>
      <c r="I225">
        <f t="shared" si="85"/>
        <v>6.5106542489983106</v>
      </c>
      <c r="J225">
        <v>100</v>
      </c>
      <c r="K225">
        <f>_xlfn.STDEV.P(E245:E249)</f>
        <v>3.7862836660768027</v>
      </c>
      <c r="N225">
        <f t="shared" si="87"/>
        <v>54.552500000000002</v>
      </c>
      <c r="P225" s="6">
        <f>_xlfn.STDEV.P(D245:D249)</f>
        <v>0</v>
      </c>
      <c r="R225" s="6">
        <f>_xlfn.STDEV.P(E245:E249)</f>
        <v>3.7862836660768027</v>
      </c>
      <c r="T225" s="6">
        <f>_xlfn.STDEV.P(F245:F249)</f>
        <v>0</v>
      </c>
      <c r="V225" s="6">
        <f>_xlfn.STDEV.P(G245:G249)</f>
        <v>0</v>
      </c>
    </row>
    <row r="226" spans="1:23" x14ac:dyDescent="0.75">
      <c r="A226" s="1">
        <v>6</v>
      </c>
      <c r="B226">
        <v>5</v>
      </c>
      <c r="C226">
        <v>0.2</v>
      </c>
      <c r="D226">
        <v>47.89</v>
      </c>
      <c r="E226">
        <v>66.94</v>
      </c>
      <c r="F226">
        <v>52.31</v>
      </c>
      <c r="G226">
        <v>49.86</v>
      </c>
      <c r="I226">
        <f t="shared" si="85"/>
        <v>7.4920190870018413</v>
      </c>
      <c r="K226">
        <f>AVERAGE(K220:K225)</f>
        <v>12.394961808931351</v>
      </c>
      <c r="N226">
        <f t="shared" si="87"/>
        <v>54.25</v>
      </c>
      <c r="P226" s="6">
        <f>AVERAGE(P220:P225)</f>
        <v>4.2645523335683402</v>
      </c>
      <c r="Q226">
        <f>AVERAGE(Q220:Q224)</f>
        <v>23.860330362054789</v>
      </c>
      <c r="R226" s="6">
        <f>AVERAGE(R220:R225)</f>
        <v>2.4935571281391806</v>
      </c>
      <c r="S226">
        <f>AVERAGE(S220:S224)</f>
        <v>5.3631733025868158</v>
      </c>
      <c r="T226" s="6">
        <f>AVERAGE(T220:T225)</f>
        <v>1.5967901226095442</v>
      </c>
      <c r="U226">
        <f>AVERAGE(U220:U224)</f>
        <v>18.871429575925013</v>
      </c>
      <c r="V226" s="6">
        <f>AVERAGE(V220:V225)</f>
        <v>1.6352057563356801</v>
      </c>
      <c r="W226">
        <f>AVERAGE(W220:W224)</f>
        <v>24.913150745759417</v>
      </c>
    </row>
    <row r="227" spans="1:23" x14ac:dyDescent="0.75">
      <c r="A227" s="1">
        <v>7</v>
      </c>
      <c r="B227">
        <v>5</v>
      </c>
      <c r="C227">
        <v>0.45</v>
      </c>
      <c r="D227">
        <v>40.98</v>
      </c>
      <c r="E227">
        <v>65.02</v>
      </c>
      <c r="F227">
        <v>51.91</v>
      </c>
      <c r="G227">
        <v>54.74</v>
      </c>
      <c r="I227">
        <f t="shared" si="85"/>
        <v>8.5596564621484585</v>
      </c>
      <c r="N227">
        <f t="shared" si="87"/>
        <v>53.162500000000001</v>
      </c>
      <c r="P227" s="6">
        <f>_xlfn.STDEV.P(P220:P225)</f>
        <v>4.0827676961741775</v>
      </c>
      <c r="Q227">
        <f>_xlfn.STDEV.P(Q220:Q224)</f>
        <v>1.5626028898553543</v>
      </c>
      <c r="R227" s="6">
        <f>_xlfn.STDEV.P(R220:R225)</f>
        <v>1.0009499731286682</v>
      </c>
      <c r="S227">
        <f>_xlfn.STDEV.P(S220:S224)</f>
        <v>1.2215965936148776</v>
      </c>
      <c r="T227" s="6">
        <f>_xlfn.STDEV.P(T220:T225)</f>
        <v>0.81876897698308815</v>
      </c>
      <c r="U227">
        <f>_xlfn.STDEV.P(U220:U224)</f>
        <v>0.36099274355986088</v>
      </c>
      <c r="V227" s="6">
        <f>_xlfn.STDEV.P(V220:V225)</f>
        <v>1.7020401878667029</v>
      </c>
      <c r="W227">
        <f>_xlfn.STDEV.P(W220:W224)</f>
        <v>0.70656597329787574</v>
      </c>
    </row>
    <row r="228" spans="1:23" x14ac:dyDescent="0.75">
      <c r="A228" s="1">
        <v>8</v>
      </c>
      <c r="B228">
        <v>5</v>
      </c>
      <c r="C228">
        <v>0.65</v>
      </c>
      <c r="D228">
        <v>56.52</v>
      </c>
      <c r="E228">
        <v>64.36</v>
      </c>
      <c r="F228">
        <v>46.19</v>
      </c>
      <c r="G228">
        <v>48.88</v>
      </c>
      <c r="I228">
        <f t="shared" si="85"/>
        <v>7.0867812686720226</v>
      </c>
      <c r="K228" cm="1">
        <f t="array" ref="K228">INDEX(LINEST(K220:K225),1)</f>
        <v>-1.1725471598137545</v>
      </c>
      <c r="L228" cm="1">
        <f t="array" ref="L228">INDEX(LINEST(L220:L224),1)</f>
        <v>0.2316655964219235</v>
      </c>
      <c r="N228">
        <f t="shared" si="87"/>
        <v>53.987499999999997</v>
      </c>
      <c r="P228" s="6"/>
      <c r="R228" s="6"/>
      <c r="T228" s="6"/>
      <c r="V228" s="6"/>
    </row>
    <row r="229" spans="1:23" x14ac:dyDescent="0.75">
      <c r="A229" s="1">
        <v>9</v>
      </c>
      <c r="B229">
        <v>5</v>
      </c>
      <c r="C229">
        <v>0.85</v>
      </c>
      <c r="D229">
        <v>51.47</v>
      </c>
      <c r="E229">
        <v>68.63</v>
      </c>
      <c r="F229">
        <v>51.16</v>
      </c>
      <c r="G229">
        <v>47.65</v>
      </c>
      <c r="I229">
        <f t="shared" si="85"/>
        <v>8.1656119642069456</v>
      </c>
      <c r="N229">
        <f t="shared" si="87"/>
        <v>54.727499999999999</v>
      </c>
      <c r="P229" s="6"/>
      <c r="R229" s="6"/>
      <c r="T229" s="6"/>
      <c r="V229" s="6"/>
    </row>
    <row r="230" spans="1:23" x14ac:dyDescent="0.75">
      <c r="A230" s="1">
        <v>10</v>
      </c>
      <c r="B230">
        <v>10</v>
      </c>
      <c r="C230">
        <v>0</v>
      </c>
      <c r="D230">
        <v>50</v>
      </c>
      <c r="E230">
        <v>65.489999999999995</v>
      </c>
      <c r="F230">
        <v>51.94</v>
      </c>
      <c r="G230">
        <v>55</v>
      </c>
      <c r="I230">
        <f t="shared" si="85"/>
        <v>5.9776139679640732</v>
      </c>
      <c r="N230">
        <f t="shared" si="87"/>
        <v>55.607500000000002</v>
      </c>
      <c r="P230" s="6" t="s">
        <v>36</v>
      </c>
      <c r="R230" s="6"/>
      <c r="T230" s="6"/>
      <c r="V230" s="6"/>
    </row>
    <row r="231" spans="1:23" x14ac:dyDescent="0.75">
      <c r="A231" s="1">
        <v>11</v>
      </c>
      <c r="B231">
        <v>10</v>
      </c>
      <c r="C231">
        <v>0.2</v>
      </c>
      <c r="D231">
        <v>55.77</v>
      </c>
      <c r="E231">
        <v>66.5</v>
      </c>
      <c r="F231">
        <v>47.55</v>
      </c>
      <c r="G231">
        <v>53.48</v>
      </c>
      <c r="I231">
        <f t="shared" si="85"/>
        <v>6.8544383431467342</v>
      </c>
      <c r="J231" s="2"/>
      <c r="K231" t="s">
        <v>26</v>
      </c>
      <c r="L231" t="s">
        <v>27</v>
      </c>
      <c r="N231">
        <f t="shared" si="87"/>
        <v>55.824999999999996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1">
        <v>12</v>
      </c>
      <c r="B232">
        <v>10</v>
      </c>
      <c r="C232">
        <v>0.45</v>
      </c>
      <c r="D232">
        <v>51.47</v>
      </c>
      <c r="E232">
        <v>62.39</v>
      </c>
      <c r="F232">
        <v>50.1</v>
      </c>
      <c r="G232">
        <v>49.73</v>
      </c>
      <c r="I232">
        <f t="shared" si="85"/>
        <v>5.2178030578012438</v>
      </c>
      <c r="J232">
        <v>2</v>
      </c>
      <c r="K232">
        <f>AVERAGE(D220:G224)</f>
        <v>38.1235</v>
      </c>
      <c r="L232">
        <f>AVERAGE(D220:G220,D225:G225,D230:G230,D235:G235,E240:F240,E245:E245)</f>
        <v>49.962105263157895</v>
      </c>
      <c r="M232">
        <v>0</v>
      </c>
      <c r="N232">
        <f t="shared" si="87"/>
        <v>53.422499999999999</v>
      </c>
      <c r="P232" s="6">
        <f>AVERAGE(D220:D224)</f>
        <v>45.387999999999998</v>
      </c>
      <c r="Q232">
        <f>AVERAGE(D220,D225,D230,D235)</f>
        <v>46.262500000000003</v>
      </c>
      <c r="R232" s="6">
        <f>AVERAGE(E220:E224)</f>
        <v>56.787999999999997</v>
      </c>
      <c r="S232">
        <f>AVERAGE(E220,E225,E230,E235,E240,E245)</f>
        <v>58.611666666666657</v>
      </c>
      <c r="T232" s="6">
        <f>AVERAGE(F220:F224)</f>
        <v>50.317999999999998</v>
      </c>
      <c r="U232">
        <f>AVERAGE(F220,F225,F230,F235,F240)</f>
        <v>51.33</v>
      </c>
      <c r="V232" s="6">
        <f>AVERAGE(G220:G224)</f>
        <v>0</v>
      </c>
      <c r="W232">
        <f>AVERAGE(G220,G225,G230,G235)</f>
        <v>38.977500000000006</v>
      </c>
    </row>
    <row r="233" spans="1:23" x14ac:dyDescent="0.75">
      <c r="A233" s="1">
        <v>13</v>
      </c>
      <c r="B233">
        <v>10</v>
      </c>
      <c r="C233">
        <v>0.65</v>
      </c>
      <c r="D233">
        <v>50</v>
      </c>
      <c r="E233">
        <v>70.12</v>
      </c>
      <c r="F233">
        <v>49.82</v>
      </c>
      <c r="G233">
        <v>48.6</v>
      </c>
      <c r="I233">
        <f t="shared" si="85"/>
        <v>8.9564767068306317</v>
      </c>
      <c r="J233">
        <v>5</v>
      </c>
      <c r="K233">
        <f>AVERAGE(D225:G229)</f>
        <v>54.13600000000001</v>
      </c>
      <c r="L233">
        <f t="shared" ref="L233:L236" si="92">AVERAGE(D221:G221,D226:G226,D231:G231,D236:G236,E241:F241,E246:E246)</f>
        <v>51.368421052631575</v>
      </c>
      <c r="M233">
        <v>0.2</v>
      </c>
      <c r="N233">
        <f t="shared" si="87"/>
        <v>54.634999999999998</v>
      </c>
      <c r="P233" s="6">
        <f>AVERAGE(D225:D229)</f>
        <v>49.781999999999996</v>
      </c>
      <c r="Q233">
        <f>AVERAGE(D221,D226,D231,D236)</f>
        <v>49.7575</v>
      </c>
      <c r="R233" s="6">
        <f>AVERAGE(E225:E229)</f>
        <v>66.12</v>
      </c>
      <c r="S233">
        <f t="shared" ref="S233:S236" si="93">AVERAGE(E221,E226,E231,E236,E241,E246)</f>
        <v>61.596666666666671</v>
      </c>
      <c r="T233" s="6">
        <f>AVERAGE(F225:F229)</f>
        <v>50.618000000000002</v>
      </c>
      <c r="U233">
        <f t="shared" ref="U233:U236" si="94">AVERAGE(F221,F226,F231,F236,F241)</f>
        <v>51.021999999999998</v>
      </c>
      <c r="V233" s="6">
        <f>AVERAGE(G225:G229)</f>
        <v>50.024000000000001</v>
      </c>
      <c r="W233">
        <f t="shared" ref="W233:W236" si="95">AVERAGE(G221,G226,G231,G236)</f>
        <v>38.07</v>
      </c>
    </row>
    <row r="234" spans="1:23" x14ac:dyDescent="0.75">
      <c r="A234" s="1">
        <v>14</v>
      </c>
      <c r="B234">
        <v>10</v>
      </c>
      <c r="C234">
        <v>0.85</v>
      </c>
      <c r="D234">
        <v>46.88</v>
      </c>
      <c r="E234">
        <v>66.52</v>
      </c>
      <c r="F234">
        <v>51.57</v>
      </c>
      <c r="G234">
        <v>46.07</v>
      </c>
      <c r="I234">
        <f t="shared" si="85"/>
        <v>8.2171193249216437</v>
      </c>
      <c r="J234">
        <v>10</v>
      </c>
      <c r="K234">
        <f>AVERAGE(D230:G234)</f>
        <v>54.45</v>
      </c>
      <c r="L234">
        <f t="shared" si="92"/>
        <v>49.014736842105265</v>
      </c>
      <c r="M234">
        <v>0.45</v>
      </c>
      <c r="N234">
        <f t="shared" si="87"/>
        <v>52.76</v>
      </c>
      <c r="P234" s="6">
        <f>AVERAGE(D230:D234)</f>
        <v>50.823999999999998</v>
      </c>
      <c r="Q234">
        <f>AVERAGE(D222,D227,D232,D237)</f>
        <v>46.657499999999999</v>
      </c>
      <c r="R234" s="6">
        <f>AVERAGE(E230:E234)</f>
        <v>66.203999999999994</v>
      </c>
      <c r="S234">
        <f t="shared" si="93"/>
        <v>58.586666666666666</v>
      </c>
      <c r="T234" s="6">
        <f>AVERAGE(F230:F234)</f>
        <v>50.195999999999998</v>
      </c>
      <c r="U234">
        <f t="shared" si="94"/>
        <v>49.655999999999992</v>
      </c>
      <c r="V234" s="6">
        <f>AVERAGE(G230:G234)</f>
        <v>50.575999999999993</v>
      </c>
      <c r="W234">
        <f t="shared" si="95"/>
        <v>36.212499999999999</v>
      </c>
    </row>
    <row r="235" spans="1:23" x14ac:dyDescent="0.75">
      <c r="A235" s="1">
        <v>15</v>
      </c>
      <c r="B235">
        <v>20</v>
      </c>
      <c r="C235">
        <v>0</v>
      </c>
      <c r="D235">
        <v>36.36</v>
      </c>
      <c r="E235">
        <v>61.19</v>
      </c>
      <c r="F235">
        <v>51.6</v>
      </c>
      <c r="G235">
        <v>51.92</v>
      </c>
      <c r="I235">
        <f t="shared" si="85"/>
        <v>8.9054179435891729</v>
      </c>
      <c r="J235">
        <v>20</v>
      </c>
      <c r="K235">
        <f>AVERAGE(D235:G239)</f>
        <v>52.31</v>
      </c>
      <c r="L235">
        <f t="shared" si="92"/>
        <v>50.471578947368421</v>
      </c>
      <c r="M235">
        <v>0.65</v>
      </c>
      <c r="N235">
        <f t="shared" si="87"/>
        <v>50.267499999999998</v>
      </c>
      <c r="P235" s="6">
        <f>AVERAGE(D235:D239)</f>
        <v>50.452000000000005</v>
      </c>
      <c r="Q235">
        <f>AVERAGE(D223,D228,D233,D238)</f>
        <v>51.365000000000002</v>
      </c>
      <c r="R235" s="6">
        <f>AVERAGE(E235:E239)</f>
        <v>60.23</v>
      </c>
      <c r="S235">
        <f t="shared" si="93"/>
        <v>60.368333333333332</v>
      </c>
      <c r="T235" s="6">
        <f>AVERAGE(F235:F239)</f>
        <v>50.281999999999996</v>
      </c>
      <c r="U235">
        <f t="shared" si="94"/>
        <v>48.915999999999997</v>
      </c>
      <c r="V235" s="6">
        <f>AVERAGE(G235:G239)</f>
        <v>48.275999999999996</v>
      </c>
      <c r="W235">
        <f t="shared" si="95"/>
        <v>36.677500000000002</v>
      </c>
    </row>
    <row r="236" spans="1:23" x14ac:dyDescent="0.75">
      <c r="A236" s="1">
        <v>16</v>
      </c>
      <c r="B236">
        <v>20</v>
      </c>
      <c r="C236">
        <v>0.2</v>
      </c>
      <c r="D236">
        <v>52</v>
      </c>
      <c r="E236">
        <v>61.94</v>
      </c>
      <c r="F236">
        <v>54.35</v>
      </c>
      <c r="G236">
        <v>48.94</v>
      </c>
      <c r="I236">
        <f t="shared" si="85"/>
        <v>4.8060242144625107</v>
      </c>
      <c r="J236">
        <v>50</v>
      </c>
      <c r="K236">
        <f>AVERAGE(E240:F244)</f>
        <v>52.56600000000001</v>
      </c>
      <c r="L236">
        <f t="shared" si="92"/>
        <v>50.768421052631574</v>
      </c>
      <c r="M236">
        <v>0.85</v>
      </c>
      <c r="N236">
        <f t="shared" si="87"/>
        <v>54.307499999999997</v>
      </c>
      <c r="P236" s="6"/>
      <c r="Q236">
        <f>AVERAGE(D224,D229,D234,D239)</f>
        <v>51.515000000000001</v>
      </c>
      <c r="R236" s="6">
        <f>AVERAGE(E240:E244)</f>
        <v>54.233999999999995</v>
      </c>
      <c r="S236">
        <f t="shared" si="93"/>
        <v>59.494999999999997</v>
      </c>
      <c r="T236" s="6">
        <f>AVERAGE(F240:F244)</f>
        <v>50.898000000000003</v>
      </c>
      <c r="U236">
        <f t="shared" si="94"/>
        <v>51.387999999999998</v>
      </c>
      <c r="V236" s="6"/>
      <c r="W236">
        <f t="shared" si="95"/>
        <v>36.157499999999999</v>
      </c>
    </row>
    <row r="237" spans="1:23" x14ac:dyDescent="0.75">
      <c r="A237" s="1">
        <v>17</v>
      </c>
      <c r="B237">
        <v>20</v>
      </c>
      <c r="C237">
        <v>0.45</v>
      </c>
      <c r="D237">
        <v>43.75</v>
      </c>
      <c r="E237">
        <v>55.08</v>
      </c>
      <c r="F237">
        <v>47.51</v>
      </c>
      <c r="G237">
        <v>40.380000000000003</v>
      </c>
      <c r="I237">
        <f t="shared" si="85"/>
        <v>5.4663470435017398</v>
      </c>
      <c r="J237">
        <v>100</v>
      </c>
      <c r="K237">
        <f>AVERAGE(E245:E249)</f>
        <v>54.814</v>
      </c>
      <c r="N237">
        <f t="shared" si="87"/>
        <v>46.68</v>
      </c>
      <c r="P237" s="6"/>
      <c r="R237" s="6">
        <f>AVERAGE(E245:E249)</f>
        <v>54.814</v>
      </c>
      <c r="T237" s="6"/>
      <c r="V237" s="6"/>
    </row>
    <row r="238" spans="1:23" x14ac:dyDescent="0.75">
      <c r="A238" s="1">
        <v>18</v>
      </c>
      <c r="B238">
        <v>20</v>
      </c>
      <c r="C238">
        <v>0.65</v>
      </c>
      <c r="D238">
        <v>48.15</v>
      </c>
      <c r="E238">
        <v>65.98</v>
      </c>
      <c r="F238">
        <v>49.04</v>
      </c>
      <c r="G238">
        <v>49.23</v>
      </c>
      <c r="I238">
        <f t="shared" si="85"/>
        <v>7.4474391571868948</v>
      </c>
      <c r="K238">
        <f>AVERAGE(K232:K237)</f>
        <v>51.066583333333334</v>
      </c>
      <c r="N238">
        <f t="shared" si="87"/>
        <v>53.099999999999994</v>
      </c>
      <c r="P238" s="6">
        <f>AVERAGE(P232:P237)</f>
        <v>49.111499999999992</v>
      </c>
      <c r="Q238">
        <f>AVERAGE(Q232:Q236)</f>
        <v>49.111499999999999</v>
      </c>
      <c r="R238" s="6">
        <f>AVERAGE(R232:R237)</f>
        <v>59.731666666666662</v>
      </c>
      <c r="S238">
        <f>AVERAGE(S232:S236)</f>
        <v>59.731666666666662</v>
      </c>
      <c r="T238" s="6">
        <f>AVERAGE(T232:T237)</f>
        <v>50.462399999999995</v>
      </c>
      <c r="U238">
        <f>AVERAGE(U232:U236)</f>
        <v>50.462399999999995</v>
      </c>
      <c r="V238" s="6">
        <f>AVERAGE(V232:V237)</f>
        <v>37.218999999999994</v>
      </c>
      <c r="W238">
        <f>AVERAGE(W232:W236)</f>
        <v>37.219000000000008</v>
      </c>
    </row>
    <row r="239" spans="1:23" x14ac:dyDescent="0.75">
      <c r="A239" s="1">
        <v>19</v>
      </c>
      <c r="B239">
        <v>20</v>
      </c>
      <c r="C239">
        <v>0.85</v>
      </c>
      <c r="D239">
        <v>72</v>
      </c>
      <c r="E239">
        <v>56.96</v>
      </c>
      <c r="F239">
        <v>48.91</v>
      </c>
      <c r="G239">
        <v>50.91</v>
      </c>
      <c r="I239">
        <f t="shared" si="85"/>
        <v>9.0469014032430017</v>
      </c>
      <c r="N239">
        <f t="shared" si="87"/>
        <v>57.195</v>
      </c>
      <c r="P239" s="6">
        <f>_xlfn.STDEV.P(P232:P237)</f>
        <v>2.1819497588166423</v>
      </c>
      <c r="Q239">
        <f>_xlfn.STDEV.P(Q232:Q236)</f>
        <v>2.2543871672807225</v>
      </c>
      <c r="R239" s="6">
        <f>_xlfn.STDEV.P(R232:R237)</f>
        <v>4.9332746955974613</v>
      </c>
      <c r="S239">
        <f>_xlfn.STDEV.P(S232:S236)</f>
        <v>1.1406143568757667</v>
      </c>
      <c r="T239" s="6">
        <f>_xlfn.STDEV.P(T232:T237)</f>
        <v>0.26012427799035082</v>
      </c>
      <c r="U239">
        <f>_xlfn.STDEV.P(U232:U236)</f>
        <v>0.99641870717083736</v>
      </c>
      <c r="V239" s="6">
        <f>_xlfn.STDEV.P(V232:V237)</f>
        <v>21.50516614676576</v>
      </c>
      <c r="W239">
        <f>_xlfn.STDEV.P(W232:W236)</f>
        <v>1.1179955277191431</v>
      </c>
    </row>
    <row r="240" spans="1:23" x14ac:dyDescent="0.75">
      <c r="A240" s="1">
        <v>20</v>
      </c>
      <c r="B240">
        <v>50</v>
      </c>
      <c r="C240">
        <v>0</v>
      </c>
      <c r="D240">
        <v>0</v>
      </c>
      <c r="E240">
        <v>52.76</v>
      </c>
      <c r="F240">
        <v>51.49</v>
      </c>
      <c r="G240">
        <v>0</v>
      </c>
      <c r="I240">
        <f>_xlfn.STDEV.P(E240:F240)</f>
        <v>0.63499999999999801</v>
      </c>
      <c r="N240">
        <f>AVERAGEIF(D240:G240, "&lt;&gt;0", D240:G240)</f>
        <v>52.125</v>
      </c>
      <c r="P240" s="6"/>
      <c r="R240" s="6"/>
      <c r="T240" s="6"/>
      <c r="V240" s="6"/>
    </row>
    <row r="241" spans="1:25" x14ac:dyDescent="0.75">
      <c r="A241" s="1">
        <v>21</v>
      </c>
      <c r="B241">
        <v>50</v>
      </c>
      <c r="C241">
        <v>0.2</v>
      </c>
      <c r="D241">
        <v>0</v>
      </c>
      <c r="E241">
        <v>56.88</v>
      </c>
      <c r="F241">
        <v>51.1</v>
      </c>
      <c r="G241">
        <v>0</v>
      </c>
      <c r="I241">
        <f t="shared" ref="I241:I244" si="96">_xlfn.STDEV.P(E241:F241)</f>
        <v>2.8900000000000006</v>
      </c>
      <c r="N241">
        <f t="shared" ref="N241:N249" si="97">AVERAGEIF(D241:G241, "&lt;&gt;0", D241:G241)</f>
        <v>53.99</v>
      </c>
      <c r="P241" s="6" cm="1">
        <f t="array" ref="P241">INDEX(LINEST(P232:P235), 1)</f>
        <v>1.6234000000000024</v>
      </c>
      <c r="Q241" s="6" cm="1">
        <f t="array" ref="Q241">INDEX(LINEST(Q232:Q236), 1)</f>
        <v>1.2112499999999997</v>
      </c>
      <c r="R241" s="6" cm="1">
        <f t="array" ref="R241">INDEX(LINEST(R232:R237), 1)</f>
        <v>-1.4714857142857143</v>
      </c>
      <c r="S241" s="6" cm="1">
        <f t="array" ref="S241">INDEX(LINEST(S232:S236), 1)</f>
        <v>5.3833333333334177E-2</v>
      </c>
      <c r="T241" s="6" cm="1">
        <f t="array" ref="T241">INDEX(LINEST(T232:T236), 1)</f>
        <v>8.2400000000000501E-2</v>
      </c>
      <c r="U241" s="6" cm="1">
        <f t="array" ref="U241">INDEX(LINEST(U232:U236), 1)</f>
        <v>-0.19900000000000026</v>
      </c>
      <c r="V241" s="6" cm="1">
        <f t="array" ref="V241">INDEX(LINEST(V232:V235), 1)</f>
        <v>14.537999999999997</v>
      </c>
      <c r="W241" s="6" cm="1">
        <f t="array" ref="W241">INDEX(LINEST(W232:W236), 1)</f>
        <v>-0.70325000000000126</v>
      </c>
      <c r="Y241" t="s">
        <v>37</v>
      </c>
    </row>
    <row r="242" spans="1:25" x14ac:dyDescent="0.75">
      <c r="A242" s="1">
        <v>22</v>
      </c>
      <c r="B242">
        <v>50</v>
      </c>
      <c r="C242">
        <v>0.45</v>
      </c>
      <c r="D242">
        <v>0</v>
      </c>
      <c r="E242">
        <v>55.5</v>
      </c>
      <c r="F242">
        <v>50.38</v>
      </c>
      <c r="G242">
        <v>0</v>
      </c>
      <c r="I242">
        <f t="shared" si="96"/>
        <v>2.5599999999999987</v>
      </c>
      <c r="K242" cm="1">
        <f t="array" ref="K242">INDEX(LINEST(K232:K237),1)</f>
        <v>2.1886428571428578</v>
      </c>
      <c r="L242" cm="1">
        <f t="array" ref="L242">INDEX(LINEST(L232:L236),1)</f>
        <v>7.1578947368420465E-2</v>
      </c>
      <c r="N242">
        <f t="shared" si="97"/>
        <v>52.94</v>
      </c>
    </row>
    <row r="243" spans="1:25" x14ac:dyDescent="0.75">
      <c r="A243" s="1">
        <v>23</v>
      </c>
      <c r="B243">
        <v>50</v>
      </c>
      <c r="C243">
        <v>0.65</v>
      </c>
      <c r="D243">
        <v>0</v>
      </c>
      <c r="E243">
        <v>51.34</v>
      </c>
      <c r="F243">
        <v>47.5</v>
      </c>
      <c r="G243">
        <v>0</v>
      </c>
      <c r="I243">
        <f t="shared" si="96"/>
        <v>1.9200000000000017</v>
      </c>
      <c r="N243">
        <f t="shared" si="97"/>
        <v>49.42</v>
      </c>
    </row>
    <row r="244" spans="1:25" x14ac:dyDescent="0.75">
      <c r="A244" s="1">
        <v>24</v>
      </c>
      <c r="B244">
        <v>50</v>
      </c>
      <c r="C244">
        <v>0.85</v>
      </c>
      <c r="D244">
        <v>0</v>
      </c>
      <c r="E244">
        <v>54.69</v>
      </c>
      <c r="F244">
        <v>54.02</v>
      </c>
      <c r="G244">
        <v>0</v>
      </c>
      <c r="I244">
        <f t="shared" si="96"/>
        <v>0.3349999999999973</v>
      </c>
      <c r="N244">
        <f t="shared" si="97"/>
        <v>54.355000000000004</v>
      </c>
    </row>
    <row r="245" spans="1:25" x14ac:dyDescent="0.75">
      <c r="A245" s="1">
        <v>25</v>
      </c>
      <c r="B245">
        <v>100</v>
      </c>
      <c r="C245">
        <v>0</v>
      </c>
      <c r="D245">
        <v>0</v>
      </c>
      <c r="E245">
        <v>50.7</v>
      </c>
      <c r="F245">
        <v>0</v>
      </c>
      <c r="G245">
        <v>0</v>
      </c>
      <c r="I245">
        <f>_xlfn.STDEV.P(E245:E245)</f>
        <v>0</v>
      </c>
      <c r="N245">
        <f t="shared" si="97"/>
        <v>50.7</v>
      </c>
    </row>
    <row r="246" spans="1:25" x14ac:dyDescent="0.75">
      <c r="A246" s="1">
        <v>26</v>
      </c>
      <c r="B246">
        <v>100</v>
      </c>
      <c r="C246">
        <v>0.2</v>
      </c>
      <c r="D246">
        <v>0</v>
      </c>
      <c r="E246">
        <v>60.61</v>
      </c>
      <c r="F246">
        <v>0</v>
      </c>
      <c r="G246">
        <v>0</v>
      </c>
      <c r="I246">
        <f t="shared" ref="I246:I249" si="98">_xlfn.STDEV.P(E246:E246)</f>
        <v>0</v>
      </c>
      <c r="N246">
        <f t="shared" si="97"/>
        <v>60.61</v>
      </c>
    </row>
    <row r="247" spans="1:25" x14ac:dyDescent="0.75">
      <c r="A247" s="1">
        <v>27</v>
      </c>
      <c r="B247">
        <v>100</v>
      </c>
      <c r="C247">
        <v>0.45</v>
      </c>
      <c r="D247">
        <v>0</v>
      </c>
      <c r="E247">
        <v>57.04</v>
      </c>
      <c r="F247">
        <v>0</v>
      </c>
      <c r="G247">
        <v>0</v>
      </c>
      <c r="I247">
        <f t="shared" si="98"/>
        <v>0</v>
      </c>
      <c r="N247">
        <f t="shared" si="97"/>
        <v>57.04</v>
      </c>
    </row>
    <row r="248" spans="1:25" x14ac:dyDescent="0.75">
      <c r="A248" s="1">
        <v>28</v>
      </c>
      <c r="B248">
        <v>100</v>
      </c>
      <c r="C248">
        <v>0.65</v>
      </c>
      <c r="D248">
        <v>0</v>
      </c>
      <c r="E248">
        <v>54.93</v>
      </c>
      <c r="F248">
        <v>0</v>
      </c>
      <c r="G248">
        <v>0</v>
      </c>
      <c r="I248">
        <f t="shared" si="98"/>
        <v>0</v>
      </c>
      <c r="N248">
        <f t="shared" si="97"/>
        <v>54.93</v>
      </c>
    </row>
    <row r="249" spans="1:25" x14ac:dyDescent="0.75">
      <c r="A249" s="1">
        <v>29</v>
      </c>
      <c r="B249">
        <v>100</v>
      </c>
      <c r="C249">
        <v>0.85</v>
      </c>
      <c r="D249">
        <v>0</v>
      </c>
      <c r="E249">
        <v>50.79</v>
      </c>
      <c r="F249">
        <v>0</v>
      </c>
      <c r="G249">
        <v>0</v>
      </c>
      <c r="I249">
        <f t="shared" si="98"/>
        <v>0</v>
      </c>
      <c r="N249">
        <f t="shared" si="97"/>
        <v>50.79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249"/>
  <sheetViews>
    <sheetView workbookViewId="0">
      <selection activeCell="C23" sqref="A1:XFD1048576"/>
    </sheetView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98.5</v>
      </c>
      <c r="F4">
        <v>1.3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99.6</v>
      </c>
      <c r="F5">
        <v>0.8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98.5</v>
      </c>
      <c r="F6">
        <v>1.7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98.6</v>
      </c>
      <c r="F7">
        <v>1.4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99.4</v>
      </c>
      <c r="F8">
        <v>1.1000000000000001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100</v>
      </c>
      <c r="E9">
        <v>92.7</v>
      </c>
      <c r="F9">
        <v>29.7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100</v>
      </c>
      <c r="E10">
        <v>92.4</v>
      </c>
      <c r="F10">
        <v>26.5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100</v>
      </c>
      <c r="E11">
        <v>93.6</v>
      </c>
      <c r="F11">
        <v>29.8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100</v>
      </c>
      <c r="E12">
        <v>92.5</v>
      </c>
      <c r="F12">
        <v>29.2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100</v>
      </c>
      <c r="E13">
        <v>93.9</v>
      </c>
      <c r="F13">
        <v>26.6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100</v>
      </c>
      <c r="E14">
        <v>16.5</v>
      </c>
      <c r="F14">
        <v>22.5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99.9</v>
      </c>
      <c r="E15">
        <v>15</v>
      </c>
      <c r="F15">
        <v>22.8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100</v>
      </c>
      <c r="E16">
        <v>14.4</v>
      </c>
      <c r="F16">
        <v>27.5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99.8</v>
      </c>
      <c r="E17">
        <v>11.9</v>
      </c>
      <c r="F17">
        <v>26.1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99.6</v>
      </c>
      <c r="E18">
        <v>15.3</v>
      </c>
      <c r="F18">
        <v>29.5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16.2</v>
      </c>
      <c r="E19">
        <v>0</v>
      </c>
      <c r="F19">
        <v>31.7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16.600000000000001</v>
      </c>
      <c r="E20">
        <v>0</v>
      </c>
      <c r="F20">
        <v>32.6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23.1</v>
      </c>
      <c r="E21">
        <v>0</v>
      </c>
      <c r="F21">
        <v>30.4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25</v>
      </c>
      <c r="E22">
        <v>0</v>
      </c>
      <c r="F22">
        <v>31.7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28.7</v>
      </c>
      <c r="E23">
        <v>0</v>
      </c>
      <c r="F23">
        <v>31.8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0.2</v>
      </c>
      <c r="E24">
        <v>0</v>
      </c>
      <c r="F24">
        <v>0</v>
      </c>
      <c r="G24">
        <v>0</v>
      </c>
    </row>
    <row r="25" spans="1:7" x14ac:dyDescent="0.75">
      <c r="A25" s="1">
        <v>21</v>
      </c>
      <c r="B25">
        <v>50</v>
      </c>
      <c r="C25">
        <v>0.2</v>
      </c>
      <c r="D25">
        <v>0.3</v>
      </c>
      <c r="E25">
        <v>0</v>
      </c>
      <c r="F25">
        <v>0</v>
      </c>
      <c r="G25">
        <v>0</v>
      </c>
    </row>
    <row r="26" spans="1:7" x14ac:dyDescent="0.75">
      <c r="A26" s="1">
        <v>22</v>
      </c>
      <c r="B26">
        <v>50</v>
      </c>
      <c r="C26">
        <v>0.45</v>
      </c>
      <c r="D26">
        <v>0.3</v>
      </c>
      <c r="E26">
        <v>0</v>
      </c>
      <c r="F26">
        <v>0</v>
      </c>
      <c r="G26">
        <v>0</v>
      </c>
    </row>
    <row r="27" spans="1:7" x14ac:dyDescent="0.75">
      <c r="A27" s="1">
        <v>23</v>
      </c>
      <c r="B27">
        <v>50</v>
      </c>
      <c r="C27">
        <v>0.65</v>
      </c>
      <c r="D27">
        <v>0.8</v>
      </c>
      <c r="E27">
        <v>0</v>
      </c>
      <c r="F27">
        <v>0</v>
      </c>
      <c r="G27">
        <v>0</v>
      </c>
    </row>
    <row r="28" spans="1:7" x14ac:dyDescent="0.75">
      <c r="A28" s="1">
        <v>24</v>
      </c>
      <c r="B28">
        <v>50</v>
      </c>
      <c r="C28">
        <v>0.85</v>
      </c>
      <c r="D28">
        <v>0.5</v>
      </c>
      <c r="E28">
        <v>0</v>
      </c>
      <c r="F28">
        <v>0</v>
      </c>
      <c r="G28">
        <v>0</v>
      </c>
    </row>
    <row r="29" spans="1:7" x14ac:dyDescent="0.75">
      <c r="A29" s="1">
        <v>25</v>
      </c>
      <c r="B29">
        <v>100</v>
      </c>
      <c r="C29">
        <v>0</v>
      </c>
      <c r="D29">
        <v>0.1</v>
      </c>
      <c r="E29">
        <v>0</v>
      </c>
      <c r="F29">
        <v>0</v>
      </c>
      <c r="G29">
        <v>0</v>
      </c>
    </row>
    <row r="30" spans="1:7" x14ac:dyDescent="0.75">
      <c r="A30" s="1">
        <v>26</v>
      </c>
      <c r="B30">
        <v>100</v>
      </c>
      <c r="C30">
        <v>0.2</v>
      </c>
      <c r="D30">
        <v>0.2</v>
      </c>
      <c r="E30">
        <v>0</v>
      </c>
      <c r="F30">
        <v>0</v>
      </c>
      <c r="G30">
        <v>0</v>
      </c>
    </row>
    <row r="31" spans="1:7" x14ac:dyDescent="0.75">
      <c r="A31" s="1">
        <v>27</v>
      </c>
      <c r="B31">
        <v>100</v>
      </c>
      <c r="C31">
        <v>0.45</v>
      </c>
      <c r="D31">
        <v>0.2</v>
      </c>
      <c r="E31">
        <v>0</v>
      </c>
      <c r="F31">
        <v>0</v>
      </c>
      <c r="G31">
        <v>0</v>
      </c>
    </row>
    <row r="32" spans="1:7" x14ac:dyDescent="0.75">
      <c r="A32" s="1">
        <v>28</v>
      </c>
      <c r="B32">
        <v>100</v>
      </c>
      <c r="C32">
        <v>0.65</v>
      </c>
      <c r="D32">
        <v>0.3</v>
      </c>
      <c r="E32">
        <v>0</v>
      </c>
      <c r="F32">
        <v>0</v>
      </c>
      <c r="G32">
        <v>0</v>
      </c>
    </row>
    <row r="33" spans="1:7" x14ac:dyDescent="0.75">
      <c r="A33" s="1">
        <v>29</v>
      </c>
      <c r="B33">
        <v>100</v>
      </c>
      <c r="C33">
        <v>0.85</v>
      </c>
      <c r="D33">
        <v>0.5</v>
      </c>
      <c r="E33">
        <v>0</v>
      </c>
      <c r="F33">
        <v>0</v>
      </c>
      <c r="G33">
        <v>0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2.8</v>
      </c>
      <c r="E40">
        <v>0</v>
      </c>
      <c r="F40">
        <v>1.2</v>
      </c>
      <c r="G40">
        <v>100</v>
      </c>
    </row>
    <row r="41" spans="1:7" x14ac:dyDescent="0.75">
      <c r="A41" s="1">
        <v>1</v>
      </c>
      <c r="B41">
        <v>0</v>
      </c>
      <c r="C41">
        <v>0.2</v>
      </c>
      <c r="D41">
        <v>2.7</v>
      </c>
      <c r="E41">
        <v>0</v>
      </c>
      <c r="F41">
        <v>1.7</v>
      </c>
      <c r="G41">
        <v>100</v>
      </c>
    </row>
    <row r="42" spans="1:7" x14ac:dyDescent="0.75">
      <c r="A42" s="1">
        <v>2</v>
      </c>
      <c r="B42">
        <v>0</v>
      </c>
      <c r="C42">
        <v>0.45</v>
      </c>
      <c r="D42">
        <v>5.3</v>
      </c>
      <c r="E42">
        <v>0</v>
      </c>
      <c r="F42">
        <v>2.8</v>
      </c>
      <c r="G42">
        <v>100</v>
      </c>
    </row>
    <row r="43" spans="1:7" x14ac:dyDescent="0.75">
      <c r="A43" s="1">
        <v>3</v>
      </c>
      <c r="B43">
        <v>0</v>
      </c>
      <c r="C43">
        <v>0.65</v>
      </c>
      <c r="D43">
        <v>7.2</v>
      </c>
      <c r="E43">
        <v>0</v>
      </c>
      <c r="F43">
        <v>3.8</v>
      </c>
      <c r="G43">
        <v>100</v>
      </c>
    </row>
    <row r="44" spans="1:7" x14ac:dyDescent="0.75">
      <c r="A44" s="1">
        <v>4</v>
      </c>
      <c r="B44">
        <v>0</v>
      </c>
      <c r="C44">
        <v>0.85</v>
      </c>
      <c r="D44">
        <v>12</v>
      </c>
      <c r="E44">
        <v>0</v>
      </c>
      <c r="F44">
        <v>2.4</v>
      </c>
      <c r="G44">
        <v>100</v>
      </c>
    </row>
    <row r="45" spans="1:7" x14ac:dyDescent="0.75">
      <c r="A45" s="1">
        <v>5</v>
      </c>
      <c r="B45">
        <v>5</v>
      </c>
      <c r="C45">
        <v>0</v>
      </c>
      <c r="D45">
        <v>0.1</v>
      </c>
      <c r="E45">
        <v>0</v>
      </c>
      <c r="F45">
        <v>52.4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0.3</v>
      </c>
      <c r="E46">
        <v>0</v>
      </c>
      <c r="F46">
        <v>52.4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0.5</v>
      </c>
      <c r="E47">
        <v>0</v>
      </c>
      <c r="F47">
        <v>55.4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1.9</v>
      </c>
      <c r="E48">
        <v>0</v>
      </c>
      <c r="F48">
        <v>53.3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3</v>
      </c>
      <c r="E49">
        <v>0</v>
      </c>
      <c r="F49">
        <v>49.6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0.4</v>
      </c>
      <c r="E50">
        <v>0</v>
      </c>
      <c r="F50">
        <v>49.9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0.1</v>
      </c>
      <c r="E51">
        <v>0</v>
      </c>
      <c r="F51">
        <v>43.3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0.5</v>
      </c>
      <c r="E52">
        <v>0</v>
      </c>
      <c r="F52">
        <v>43.3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0.8</v>
      </c>
      <c r="E53">
        <v>0</v>
      </c>
      <c r="F53">
        <v>45.1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0.5</v>
      </c>
      <c r="E54">
        <v>0</v>
      </c>
      <c r="F54">
        <v>48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0.1</v>
      </c>
      <c r="E55">
        <v>0</v>
      </c>
      <c r="F55">
        <v>47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0.2</v>
      </c>
      <c r="E56">
        <v>0</v>
      </c>
      <c r="F56">
        <v>40.5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0.5</v>
      </c>
      <c r="E57">
        <v>0</v>
      </c>
      <c r="F57">
        <v>50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0.8</v>
      </c>
      <c r="E58">
        <v>0</v>
      </c>
      <c r="F58">
        <v>59.6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1.7</v>
      </c>
      <c r="E59">
        <v>0</v>
      </c>
      <c r="F59">
        <v>57.7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1.9</v>
      </c>
      <c r="E60">
        <v>0</v>
      </c>
      <c r="F60">
        <v>0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2.7</v>
      </c>
      <c r="E61">
        <v>0</v>
      </c>
      <c r="F61">
        <v>0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1.5</v>
      </c>
      <c r="E62">
        <v>0</v>
      </c>
      <c r="F62">
        <v>0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0.9</v>
      </c>
      <c r="E63">
        <v>0</v>
      </c>
      <c r="F63">
        <v>0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1</v>
      </c>
      <c r="E64">
        <v>0</v>
      </c>
      <c r="F64">
        <v>0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1.6</v>
      </c>
      <c r="E65">
        <v>0</v>
      </c>
      <c r="F65">
        <v>0</v>
      </c>
      <c r="G65">
        <v>0</v>
      </c>
    </row>
    <row r="66" spans="1:7" x14ac:dyDescent="0.75">
      <c r="A66" s="1">
        <v>26</v>
      </c>
      <c r="B66">
        <v>100</v>
      </c>
      <c r="C66">
        <v>0.2</v>
      </c>
      <c r="D66">
        <v>0.7</v>
      </c>
      <c r="E66">
        <v>0</v>
      </c>
      <c r="F66">
        <v>0</v>
      </c>
      <c r="G66">
        <v>0</v>
      </c>
    </row>
    <row r="67" spans="1:7" x14ac:dyDescent="0.75">
      <c r="A67" s="1">
        <v>27</v>
      </c>
      <c r="B67">
        <v>100</v>
      </c>
      <c r="C67">
        <v>0.45</v>
      </c>
      <c r="D67">
        <v>0.8</v>
      </c>
      <c r="E67">
        <v>0</v>
      </c>
      <c r="F67">
        <v>0</v>
      </c>
      <c r="G67">
        <v>0</v>
      </c>
    </row>
    <row r="68" spans="1:7" x14ac:dyDescent="0.75">
      <c r="A68" s="1">
        <v>28</v>
      </c>
      <c r="B68">
        <v>100</v>
      </c>
      <c r="C68">
        <v>0.65</v>
      </c>
      <c r="D68">
        <v>0.4</v>
      </c>
      <c r="E68">
        <v>0</v>
      </c>
      <c r="F68">
        <v>0</v>
      </c>
      <c r="G68">
        <v>0</v>
      </c>
    </row>
    <row r="69" spans="1:7" x14ac:dyDescent="0.75">
      <c r="A69" s="1">
        <v>29</v>
      </c>
      <c r="B69">
        <v>100</v>
      </c>
      <c r="C69">
        <v>0.85</v>
      </c>
      <c r="D69">
        <v>0.8</v>
      </c>
      <c r="E69">
        <v>0</v>
      </c>
      <c r="F69">
        <v>0</v>
      </c>
      <c r="G69">
        <v>0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0.5</v>
      </c>
      <c r="E76">
        <v>0</v>
      </c>
      <c r="F76">
        <v>36.4</v>
      </c>
      <c r="G76">
        <v>100</v>
      </c>
    </row>
    <row r="77" spans="1:7" x14ac:dyDescent="0.75">
      <c r="A77" s="1">
        <v>1</v>
      </c>
      <c r="B77">
        <v>0</v>
      </c>
      <c r="C77">
        <v>0.2</v>
      </c>
      <c r="D77">
        <v>0.7</v>
      </c>
      <c r="E77">
        <v>0</v>
      </c>
      <c r="F77">
        <v>41</v>
      </c>
      <c r="G77">
        <v>100</v>
      </c>
    </row>
    <row r="78" spans="1:7" x14ac:dyDescent="0.75">
      <c r="A78" s="1">
        <v>2</v>
      </c>
      <c r="B78">
        <v>0</v>
      </c>
      <c r="C78">
        <v>0.45</v>
      </c>
      <c r="D78">
        <v>0.4</v>
      </c>
      <c r="E78">
        <v>0</v>
      </c>
      <c r="F78">
        <v>42.7</v>
      </c>
      <c r="G78">
        <v>100</v>
      </c>
    </row>
    <row r="79" spans="1:7" x14ac:dyDescent="0.75">
      <c r="A79" s="1">
        <v>3</v>
      </c>
      <c r="B79">
        <v>0</v>
      </c>
      <c r="C79">
        <v>0.65</v>
      </c>
      <c r="D79">
        <v>0.2</v>
      </c>
      <c r="E79">
        <v>0</v>
      </c>
      <c r="F79">
        <v>38.299999999999997</v>
      </c>
      <c r="G79">
        <v>100</v>
      </c>
    </row>
    <row r="80" spans="1:7" x14ac:dyDescent="0.75">
      <c r="A80" s="1">
        <v>4</v>
      </c>
      <c r="B80">
        <v>0</v>
      </c>
      <c r="C80">
        <v>0.85</v>
      </c>
      <c r="D80">
        <v>0.5</v>
      </c>
      <c r="E80">
        <v>0</v>
      </c>
      <c r="F80">
        <v>41.6</v>
      </c>
      <c r="G80">
        <v>100</v>
      </c>
    </row>
    <row r="81" spans="1:7" x14ac:dyDescent="0.75">
      <c r="A81" s="1">
        <v>5</v>
      </c>
      <c r="B81">
        <v>5</v>
      </c>
      <c r="C81">
        <v>0</v>
      </c>
      <c r="D81">
        <v>0</v>
      </c>
      <c r="E81">
        <v>0</v>
      </c>
      <c r="F81">
        <v>55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</v>
      </c>
      <c r="E82">
        <v>0</v>
      </c>
      <c r="F82">
        <v>41.9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0.1</v>
      </c>
      <c r="E83">
        <v>0</v>
      </c>
      <c r="F83">
        <v>44.6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0.2</v>
      </c>
      <c r="E84">
        <v>0</v>
      </c>
      <c r="F84">
        <v>43.5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0.1</v>
      </c>
      <c r="E85">
        <v>0</v>
      </c>
      <c r="F85">
        <v>42.3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0</v>
      </c>
      <c r="E86">
        <v>0</v>
      </c>
      <c r="F86">
        <v>51.2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</v>
      </c>
      <c r="E87">
        <v>0</v>
      </c>
      <c r="F87">
        <v>46.4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0.1</v>
      </c>
      <c r="E88">
        <v>0</v>
      </c>
      <c r="F88">
        <v>46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0.1</v>
      </c>
      <c r="E89">
        <v>0</v>
      </c>
      <c r="F89">
        <v>32.200000000000003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0.2</v>
      </c>
      <c r="E90">
        <v>0</v>
      </c>
      <c r="F90">
        <v>30.8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0</v>
      </c>
      <c r="E91">
        <v>0</v>
      </c>
      <c r="F91">
        <v>55.2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0.3</v>
      </c>
      <c r="E92">
        <v>0</v>
      </c>
      <c r="F92">
        <v>33.9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</v>
      </c>
      <c r="E93">
        <v>0</v>
      </c>
      <c r="F93">
        <v>32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0.1</v>
      </c>
      <c r="E94">
        <v>0</v>
      </c>
      <c r="F94">
        <v>39.299999999999997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</v>
      </c>
      <c r="E95">
        <v>0</v>
      </c>
      <c r="F95">
        <v>49.1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0.2</v>
      </c>
      <c r="E96">
        <v>0</v>
      </c>
      <c r="F96">
        <v>0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0.3</v>
      </c>
      <c r="E97">
        <v>0</v>
      </c>
      <c r="F97">
        <v>0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0.6</v>
      </c>
      <c r="E99">
        <v>0</v>
      </c>
      <c r="F99">
        <v>0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0.3</v>
      </c>
      <c r="E100">
        <v>0</v>
      </c>
      <c r="F100">
        <v>0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0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</v>
      </c>
      <c r="E103">
        <v>0</v>
      </c>
      <c r="F103">
        <v>0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0</v>
      </c>
      <c r="E105">
        <v>0</v>
      </c>
      <c r="F105">
        <v>0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0</v>
      </c>
      <c r="E117">
        <v>99.1</v>
      </c>
      <c r="F117">
        <v>44.6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0</v>
      </c>
      <c r="E118">
        <v>99.4</v>
      </c>
      <c r="F118">
        <v>50.5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0</v>
      </c>
      <c r="E119">
        <v>99.5</v>
      </c>
      <c r="F119">
        <v>56.6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0</v>
      </c>
      <c r="E120">
        <v>99.1</v>
      </c>
      <c r="F120">
        <v>57.3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0</v>
      </c>
      <c r="E121">
        <v>99.5</v>
      </c>
      <c r="F121">
        <v>54.9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0</v>
      </c>
      <c r="E122">
        <v>19.600000000000001</v>
      </c>
      <c r="F122">
        <v>48.4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0</v>
      </c>
      <c r="E123">
        <v>22.2</v>
      </c>
      <c r="F123">
        <v>54.1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0</v>
      </c>
      <c r="E124">
        <v>16.399999999999999</v>
      </c>
      <c r="F124">
        <v>55.3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0</v>
      </c>
      <c r="E125">
        <v>17</v>
      </c>
      <c r="F125">
        <v>60.9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0</v>
      </c>
      <c r="E126">
        <v>17.100000000000001</v>
      </c>
      <c r="F126">
        <v>59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0</v>
      </c>
      <c r="E127">
        <v>0</v>
      </c>
      <c r="F127">
        <v>52.1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0</v>
      </c>
      <c r="E128">
        <v>0</v>
      </c>
      <c r="F128">
        <v>58.5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0</v>
      </c>
      <c r="E129">
        <v>0</v>
      </c>
      <c r="F129">
        <v>59.4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0</v>
      </c>
      <c r="E130">
        <v>0</v>
      </c>
      <c r="F130">
        <v>50.1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0</v>
      </c>
      <c r="E131">
        <v>0</v>
      </c>
      <c r="F131">
        <v>56.5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75">
      <c r="A133" s="1">
        <v>21</v>
      </c>
      <c r="B133">
        <v>50</v>
      </c>
      <c r="C133">
        <v>0.2</v>
      </c>
      <c r="D133">
        <v>0</v>
      </c>
      <c r="E133">
        <v>0</v>
      </c>
      <c r="F133">
        <v>0</v>
      </c>
      <c r="G133">
        <v>0</v>
      </c>
    </row>
    <row r="134" spans="1:7" x14ac:dyDescent="0.75">
      <c r="A134" s="1">
        <v>22</v>
      </c>
      <c r="B134">
        <v>50</v>
      </c>
      <c r="C134">
        <v>0.45</v>
      </c>
      <c r="D134">
        <v>0</v>
      </c>
      <c r="E134">
        <v>0</v>
      </c>
      <c r="F134">
        <v>0</v>
      </c>
      <c r="G134">
        <v>0</v>
      </c>
    </row>
    <row r="135" spans="1:7" x14ac:dyDescent="0.75">
      <c r="A135" s="1">
        <v>23</v>
      </c>
      <c r="B135">
        <v>50</v>
      </c>
      <c r="C135">
        <v>0.65</v>
      </c>
      <c r="D135">
        <v>0</v>
      </c>
      <c r="E135">
        <v>0</v>
      </c>
      <c r="F135">
        <v>0</v>
      </c>
      <c r="G135">
        <v>0</v>
      </c>
    </row>
    <row r="136" spans="1:7" x14ac:dyDescent="0.75">
      <c r="A136" s="1">
        <v>24</v>
      </c>
      <c r="B136">
        <v>50</v>
      </c>
      <c r="C136">
        <v>0.85</v>
      </c>
      <c r="D136">
        <v>0</v>
      </c>
      <c r="E136">
        <v>0</v>
      </c>
      <c r="F136">
        <v>0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75">
      <c r="A138" s="1">
        <v>26</v>
      </c>
      <c r="B138">
        <v>100</v>
      </c>
      <c r="C138">
        <v>0.2</v>
      </c>
      <c r="D138">
        <v>0</v>
      </c>
      <c r="E138">
        <v>0</v>
      </c>
      <c r="F138">
        <v>0</v>
      </c>
      <c r="G138">
        <v>0</v>
      </c>
    </row>
    <row r="139" spans="1:7" x14ac:dyDescent="0.75">
      <c r="A139" s="1">
        <v>27</v>
      </c>
      <c r="B139">
        <v>100</v>
      </c>
      <c r="C139">
        <v>0.45</v>
      </c>
      <c r="D139">
        <v>0</v>
      </c>
      <c r="E139">
        <v>0</v>
      </c>
      <c r="F139">
        <v>0</v>
      </c>
      <c r="G139">
        <v>0</v>
      </c>
    </row>
    <row r="140" spans="1:7" x14ac:dyDescent="0.75">
      <c r="A140" s="1">
        <v>28</v>
      </c>
      <c r="B140">
        <v>100</v>
      </c>
      <c r="C140">
        <v>0.65</v>
      </c>
      <c r="D140">
        <v>0</v>
      </c>
      <c r="E140">
        <v>0</v>
      </c>
      <c r="F140">
        <v>0</v>
      </c>
      <c r="G140">
        <v>0</v>
      </c>
    </row>
    <row r="141" spans="1:7" x14ac:dyDescent="0.75">
      <c r="A141" s="1">
        <v>29</v>
      </c>
      <c r="B141">
        <v>100</v>
      </c>
      <c r="C141">
        <v>0.85</v>
      </c>
      <c r="D141">
        <v>0</v>
      </c>
      <c r="E141">
        <v>0</v>
      </c>
      <c r="F141">
        <v>0</v>
      </c>
      <c r="G141">
        <v>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100</v>
      </c>
      <c r="E148">
        <v>0</v>
      </c>
      <c r="F148">
        <v>10.5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99.9</v>
      </c>
      <c r="E149">
        <v>0</v>
      </c>
      <c r="F149">
        <v>17.600000000000001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99.9</v>
      </c>
      <c r="E150">
        <v>0</v>
      </c>
      <c r="F150">
        <v>17.399999999999999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100</v>
      </c>
      <c r="E151">
        <v>0</v>
      </c>
      <c r="F151">
        <v>14.6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99.9</v>
      </c>
      <c r="E152">
        <v>0</v>
      </c>
      <c r="F152">
        <v>14.5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0</v>
      </c>
      <c r="E153">
        <v>0</v>
      </c>
      <c r="F153">
        <v>30.5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0</v>
      </c>
      <c r="E154">
        <v>0</v>
      </c>
      <c r="F154">
        <v>28.6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0</v>
      </c>
      <c r="E155">
        <v>0</v>
      </c>
      <c r="F155">
        <v>26.8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0</v>
      </c>
      <c r="E156">
        <v>0</v>
      </c>
      <c r="F156">
        <v>29.3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0</v>
      </c>
      <c r="E157">
        <v>0</v>
      </c>
      <c r="F157">
        <v>41.9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0</v>
      </c>
      <c r="E158">
        <v>0</v>
      </c>
      <c r="F158">
        <v>30.2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0</v>
      </c>
      <c r="E159">
        <v>0</v>
      </c>
      <c r="F159">
        <v>40.299999999999997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0</v>
      </c>
      <c r="E160">
        <v>0</v>
      </c>
      <c r="F160">
        <v>29.7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0</v>
      </c>
      <c r="E161">
        <v>0</v>
      </c>
      <c r="F161">
        <v>29.2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0</v>
      </c>
      <c r="E162">
        <v>0</v>
      </c>
      <c r="F162">
        <v>29.5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</v>
      </c>
      <c r="E163">
        <v>0</v>
      </c>
      <c r="F163">
        <v>30.1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</v>
      </c>
      <c r="E164">
        <v>0</v>
      </c>
      <c r="F164">
        <v>28.8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0</v>
      </c>
      <c r="E165">
        <v>0</v>
      </c>
      <c r="F165">
        <v>29.1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0</v>
      </c>
      <c r="E166">
        <v>0</v>
      </c>
      <c r="F166">
        <v>30.3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</v>
      </c>
      <c r="E167">
        <v>0</v>
      </c>
      <c r="F167">
        <v>30.4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0</v>
      </c>
      <c r="E169">
        <v>0</v>
      </c>
      <c r="F169">
        <v>0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0</v>
      </c>
      <c r="E170">
        <v>0</v>
      </c>
      <c r="F170">
        <v>0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0</v>
      </c>
      <c r="E171">
        <v>0</v>
      </c>
      <c r="F171">
        <v>0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0</v>
      </c>
      <c r="E172">
        <v>0</v>
      </c>
      <c r="F172">
        <v>0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0.5</v>
      </c>
      <c r="E173">
        <v>0</v>
      </c>
      <c r="F173">
        <v>0</v>
      </c>
      <c r="G173">
        <v>0</v>
      </c>
    </row>
    <row r="174" spans="1:7" x14ac:dyDescent="0.75">
      <c r="A174" s="1">
        <v>26</v>
      </c>
      <c r="B174">
        <v>100</v>
      </c>
      <c r="C174">
        <v>0.2</v>
      </c>
      <c r="D174">
        <v>0.1</v>
      </c>
      <c r="E174">
        <v>0</v>
      </c>
      <c r="F174">
        <v>0</v>
      </c>
      <c r="G174">
        <v>0</v>
      </c>
    </row>
    <row r="175" spans="1:7" x14ac:dyDescent="0.75">
      <c r="A175" s="1">
        <v>27</v>
      </c>
      <c r="B175">
        <v>100</v>
      </c>
      <c r="C175">
        <v>0.45</v>
      </c>
      <c r="D175">
        <v>0.3</v>
      </c>
      <c r="E175">
        <v>0</v>
      </c>
      <c r="F175">
        <v>0</v>
      </c>
      <c r="G175">
        <v>0</v>
      </c>
    </row>
    <row r="176" spans="1:7" x14ac:dyDescent="0.75">
      <c r="A176" s="1">
        <v>28</v>
      </c>
      <c r="B176">
        <v>100</v>
      </c>
      <c r="C176">
        <v>0.65</v>
      </c>
      <c r="D176">
        <v>0.5</v>
      </c>
      <c r="E176">
        <v>0</v>
      </c>
      <c r="F176">
        <v>0</v>
      </c>
      <c r="G176">
        <v>0</v>
      </c>
    </row>
    <row r="177" spans="1:7" x14ac:dyDescent="0.75">
      <c r="A177" s="1">
        <v>29</v>
      </c>
      <c r="B177">
        <v>100</v>
      </c>
      <c r="C177">
        <v>0.85</v>
      </c>
      <c r="D177">
        <v>0.1</v>
      </c>
      <c r="E177">
        <v>0</v>
      </c>
      <c r="F177">
        <v>0</v>
      </c>
      <c r="G177">
        <v>0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82.4</v>
      </c>
      <c r="E184">
        <v>0</v>
      </c>
      <c r="F184">
        <v>0.2</v>
      </c>
      <c r="G184">
        <v>97.3</v>
      </c>
    </row>
    <row r="185" spans="1:7" x14ac:dyDescent="0.75">
      <c r="A185" s="1">
        <v>1</v>
      </c>
      <c r="B185">
        <v>0</v>
      </c>
      <c r="C185">
        <v>0.2</v>
      </c>
      <c r="D185">
        <v>83</v>
      </c>
      <c r="E185">
        <v>0</v>
      </c>
      <c r="F185">
        <v>0.6</v>
      </c>
      <c r="G185">
        <v>95.6</v>
      </c>
    </row>
    <row r="186" spans="1:7" x14ac:dyDescent="0.75">
      <c r="A186" s="1">
        <v>2</v>
      </c>
      <c r="B186">
        <v>0</v>
      </c>
      <c r="C186">
        <v>0.45</v>
      </c>
      <c r="D186">
        <v>83.8</v>
      </c>
      <c r="E186">
        <v>0.1</v>
      </c>
      <c r="F186">
        <v>0.2</v>
      </c>
      <c r="G186">
        <v>95.2</v>
      </c>
    </row>
    <row r="187" spans="1:7" x14ac:dyDescent="0.75">
      <c r="A187" s="1">
        <v>3</v>
      </c>
      <c r="B187">
        <v>0</v>
      </c>
      <c r="C187">
        <v>0.65</v>
      </c>
      <c r="D187">
        <v>85.3</v>
      </c>
      <c r="E187">
        <v>0</v>
      </c>
      <c r="F187">
        <v>0.5</v>
      </c>
      <c r="G187">
        <v>94.7</v>
      </c>
    </row>
    <row r="188" spans="1:7" x14ac:dyDescent="0.75">
      <c r="A188" s="1">
        <v>4</v>
      </c>
      <c r="B188">
        <v>0</v>
      </c>
      <c r="C188">
        <v>0.85</v>
      </c>
      <c r="D188">
        <v>88.7</v>
      </c>
      <c r="E188">
        <v>0.1</v>
      </c>
      <c r="F188">
        <v>0</v>
      </c>
      <c r="G188">
        <v>95.5</v>
      </c>
    </row>
    <row r="189" spans="1:7" x14ac:dyDescent="0.75">
      <c r="A189" s="1">
        <v>5</v>
      </c>
      <c r="B189">
        <v>5</v>
      </c>
      <c r="C189">
        <v>0</v>
      </c>
      <c r="D189">
        <v>45.3</v>
      </c>
      <c r="E189">
        <v>0</v>
      </c>
      <c r="F189">
        <v>16.3</v>
      </c>
      <c r="G189">
        <v>16.3</v>
      </c>
    </row>
    <row r="190" spans="1:7" x14ac:dyDescent="0.75">
      <c r="A190" s="1">
        <v>6</v>
      </c>
      <c r="B190">
        <v>5</v>
      </c>
      <c r="C190">
        <v>0.2</v>
      </c>
      <c r="D190">
        <v>42.9</v>
      </c>
      <c r="E190">
        <v>0</v>
      </c>
      <c r="F190">
        <v>16.3</v>
      </c>
      <c r="G190">
        <v>16.100000000000001</v>
      </c>
    </row>
    <row r="191" spans="1:7" x14ac:dyDescent="0.75">
      <c r="A191" s="1">
        <v>7</v>
      </c>
      <c r="B191">
        <v>5</v>
      </c>
      <c r="C191">
        <v>0.45</v>
      </c>
      <c r="D191">
        <v>38.200000000000003</v>
      </c>
      <c r="E191">
        <v>0</v>
      </c>
      <c r="F191">
        <v>19.600000000000001</v>
      </c>
      <c r="G191">
        <v>15.5</v>
      </c>
    </row>
    <row r="192" spans="1:7" x14ac:dyDescent="0.75">
      <c r="A192" s="1">
        <v>8</v>
      </c>
      <c r="B192">
        <v>5</v>
      </c>
      <c r="C192">
        <v>0.65</v>
      </c>
      <c r="D192">
        <v>38.6</v>
      </c>
      <c r="E192">
        <v>0</v>
      </c>
      <c r="F192">
        <v>17.600000000000001</v>
      </c>
      <c r="G192">
        <v>15.5</v>
      </c>
    </row>
    <row r="193" spans="1:7" x14ac:dyDescent="0.75">
      <c r="A193" s="1">
        <v>9</v>
      </c>
      <c r="B193">
        <v>5</v>
      </c>
      <c r="C193">
        <v>0.85</v>
      </c>
      <c r="D193">
        <v>38.299999999999997</v>
      </c>
      <c r="E193">
        <v>0</v>
      </c>
      <c r="F193">
        <v>22.3</v>
      </c>
      <c r="G193">
        <v>18.2</v>
      </c>
    </row>
    <row r="194" spans="1:7" x14ac:dyDescent="0.75">
      <c r="A194" s="1">
        <v>10</v>
      </c>
      <c r="B194">
        <v>10</v>
      </c>
      <c r="C194">
        <v>0</v>
      </c>
      <c r="D194">
        <v>44.5</v>
      </c>
      <c r="E194">
        <v>0</v>
      </c>
      <c r="F194">
        <v>0</v>
      </c>
      <c r="G194">
        <v>20.5</v>
      </c>
    </row>
    <row r="195" spans="1:7" x14ac:dyDescent="0.75">
      <c r="A195" s="1">
        <v>11</v>
      </c>
      <c r="B195">
        <v>10</v>
      </c>
      <c r="C195">
        <v>0.2</v>
      </c>
      <c r="D195">
        <v>39.1</v>
      </c>
      <c r="E195">
        <v>0</v>
      </c>
      <c r="F195">
        <v>0</v>
      </c>
      <c r="G195">
        <v>20.9</v>
      </c>
    </row>
    <row r="196" spans="1:7" x14ac:dyDescent="0.75">
      <c r="A196" s="1">
        <v>12</v>
      </c>
      <c r="B196">
        <v>10</v>
      </c>
      <c r="C196">
        <v>0.45</v>
      </c>
      <c r="D196">
        <v>35.299999999999997</v>
      </c>
      <c r="E196">
        <v>0</v>
      </c>
      <c r="F196">
        <v>0.1</v>
      </c>
      <c r="G196">
        <v>16.899999999999999</v>
      </c>
    </row>
    <row r="197" spans="1:7" x14ac:dyDescent="0.75">
      <c r="A197" s="1">
        <v>13</v>
      </c>
      <c r="B197">
        <v>10</v>
      </c>
      <c r="C197">
        <v>0.65</v>
      </c>
      <c r="D197">
        <v>41.6</v>
      </c>
      <c r="E197">
        <v>0</v>
      </c>
      <c r="F197">
        <v>0</v>
      </c>
      <c r="G197">
        <v>17</v>
      </c>
    </row>
    <row r="198" spans="1:7" x14ac:dyDescent="0.75">
      <c r="A198" s="1">
        <v>14</v>
      </c>
      <c r="B198">
        <v>10</v>
      </c>
      <c r="C198">
        <v>0.85</v>
      </c>
      <c r="D198">
        <v>35.299999999999997</v>
      </c>
      <c r="E198">
        <v>0</v>
      </c>
      <c r="F198">
        <v>0</v>
      </c>
      <c r="G198">
        <v>16.5</v>
      </c>
    </row>
    <row r="199" spans="1:7" x14ac:dyDescent="0.75">
      <c r="A199" s="1">
        <v>15</v>
      </c>
      <c r="B199">
        <v>20</v>
      </c>
      <c r="C199">
        <v>0</v>
      </c>
      <c r="D199">
        <v>25.6</v>
      </c>
      <c r="E199">
        <v>0.1</v>
      </c>
      <c r="F199">
        <v>0</v>
      </c>
      <c r="G199">
        <v>2.2999999999999998</v>
      </c>
    </row>
    <row r="200" spans="1:7" x14ac:dyDescent="0.75">
      <c r="A200" s="1">
        <v>16</v>
      </c>
      <c r="B200">
        <v>20</v>
      </c>
      <c r="C200">
        <v>0.2</v>
      </c>
      <c r="D200">
        <v>8.6</v>
      </c>
      <c r="E200">
        <v>0</v>
      </c>
      <c r="F200">
        <v>0</v>
      </c>
      <c r="G200">
        <v>2.6</v>
      </c>
    </row>
    <row r="201" spans="1:7" x14ac:dyDescent="0.75">
      <c r="A201" s="1">
        <v>17</v>
      </c>
      <c r="B201">
        <v>20</v>
      </c>
      <c r="C201">
        <v>0.45</v>
      </c>
      <c r="D201">
        <v>9.8000000000000007</v>
      </c>
      <c r="E201">
        <v>0.2</v>
      </c>
      <c r="F201">
        <v>0</v>
      </c>
      <c r="G201">
        <v>2.2999999999999998</v>
      </c>
    </row>
    <row r="202" spans="1:7" x14ac:dyDescent="0.75">
      <c r="A202" s="1">
        <v>18</v>
      </c>
      <c r="B202">
        <v>20</v>
      </c>
      <c r="C202">
        <v>0.65</v>
      </c>
      <c r="D202">
        <v>10.5</v>
      </c>
      <c r="E202">
        <v>0.2</v>
      </c>
      <c r="F202">
        <v>0.1</v>
      </c>
      <c r="G202">
        <v>2.8</v>
      </c>
    </row>
    <row r="203" spans="1:7" x14ac:dyDescent="0.75">
      <c r="A203" s="1">
        <v>19</v>
      </c>
      <c r="B203">
        <v>20</v>
      </c>
      <c r="C203">
        <v>0.85</v>
      </c>
      <c r="D203">
        <v>15.3</v>
      </c>
      <c r="E203">
        <v>0.2</v>
      </c>
      <c r="F203">
        <v>0</v>
      </c>
      <c r="G203">
        <v>1.2</v>
      </c>
    </row>
    <row r="204" spans="1:7" x14ac:dyDescent="0.75">
      <c r="A204" s="1">
        <v>20</v>
      </c>
      <c r="B204">
        <v>50</v>
      </c>
      <c r="C204">
        <v>0</v>
      </c>
      <c r="D204">
        <v>36.200000000000003</v>
      </c>
      <c r="E204">
        <v>0</v>
      </c>
      <c r="F204">
        <v>0</v>
      </c>
      <c r="G204">
        <v>3.6</v>
      </c>
    </row>
    <row r="205" spans="1:7" x14ac:dyDescent="0.75">
      <c r="A205" s="1">
        <v>21</v>
      </c>
      <c r="B205">
        <v>50</v>
      </c>
      <c r="C205">
        <v>0.2</v>
      </c>
      <c r="D205">
        <v>8.9</v>
      </c>
      <c r="E205">
        <v>0</v>
      </c>
      <c r="F205">
        <v>0</v>
      </c>
      <c r="G205">
        <v>2.9</v>
      </c>
    </row>
    <row r="206" spans="1:7" x14ac:dyDescent="0.75">
      <c r="A206" s="1">
        <v>22</v>
      </c>
      <c r="B206">
        <v>50</v>
      </c>
      <c r="C206">
        <v>0.45</v>
      </c>
      <c r="D206">
        <v>6.1</v>
      </c>
      <c r="E206">
        <v>0</v>
      </c>
      <c r="F206">
        <v>0</v>
      </c>
      <c r="G206">
        <v>2.7</v>
      </c>
    </row>
    <row r="207" spans="1:7" x14ac:dyDescent="0.75">
      <c r="A207" s="1">
        <v>23</v>
      </c>
      <c r="B207">
        <v>50</v>
      </c>
      <c r="C207">
        <v>0.65</v>
      </c>
      <c r="D207">
        <v>10.3</v>
      </c>
      <c r="E207">
        <v>0</v>
      </c>
      <c r="F207">
        <v>0</v>
      </c>
      <c r="G207">
        <v>1.8</v>
      </c>
    </row>
    <row r="208" spans="1:7" x14ac:dyDescent="0.75">
      <c r="A208" s="1">
        <v>24</v>
      </c>
      <c r="B208">
        <v>50</v>
      </c>
      <c r="C208">
        <v>0.85</v>
      </c>
      <c r="D208">
        <v>11</v>
      </c>
      <c r="E208">
        <v>0</v>
      </c>
      <c r="F208">
        <v>0</v>
      </c>
      <c r="G208">
        <v>0.7</v>
      </c>
    </row>
    <row r="209" spans="1:7" x14ac:dyDescent="0.75">
      <c r="A209" s="1">
        <v>25</v>
      </c>
      <c r="B209">
        <v>100</v>
      </c>
      <c r="C209">
        <v>0</v>
      </c>
      <c r="D209">
        <v>27</v>
      </c>
      <c r="E209">
        <v>0</v>
      </c>
      <c r="F209">
        <v>0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7.4</v>
      </c>
      <c r="E210">
        <v>0</v>
      </c>
      <c r="F210">
        <v>0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6.1</v>
      </c>
      <c r="E211">
        <v>0</v>
      </c>
      <c r="F211">
        <v>0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2.9</v>
      </c>
      <c r="E212">
        <v>0</v>
      </c>
      <c r="F212">
        <v>0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4.7</v>
      </c>
      <c r="E213">
        <v>0.1</v>
      </c>
      <c r="F213">
        <v>0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77.7</v>
      </c>
      <c r="E220">
        <v>83</v>
      </c>
      <c r="F220">
        <v>48.9</v>
      </c>
      <c r="G220">
        <v>100</v>
      </c>
    </row>
    <row r="221" spans="1:7" x14ac:dyDescent="0.75">
      <c r="A221" s="1">
        <v>1</v>
      </c>
      <c r="B221">
        <v>0</v>
      </c>
      <c r="C221">
        <v>0.2</v>
      </c>
      <c r="D221">
        <v>72.099999999999994</v>
      </c>
      <c r="E221">
        <v>83.6</v>
      </c>
      <c r="F221">
        <v>49</v>
      </c>
      <c r="G221">
        <v>100</v>
      </c>
    </row>
    <row r="222" spans="1:7" x14ac:dyDescent="0.75">
      <c r="A222" s="1">
        <v>2</v>
      </c>
      <c r="B222">
        <v>0</v>
      </c>
      <c r="C222">
        <v>0.45</v>
      </c>
      <c r="D222">
        <v>65.5</v>
      </c>
      <c r="E222">
        <v>84.6</v>
      </c>
      <c r="F222">
        <v>50.6</v>
      </c>
      <c r="G222">
        <v>100</v>
      </c>
    </row>
    <row r="223" spans="1:7" x14ac:dyDescent="0.75">
      <c r="A223" s="1">
        <v>3</v>
      </c>
      <c r="B223">
        <v>0</v>
      </c>
      <c r="C223">
        <v>0.65</v>
      </c>
      <c r="D223">
        <v>80.900000000000006</v>
      </c>
      <c r="E223">
        <v>84.5</v>
      </c>
      <c r="F223">
        <v>50.8</v>
      </c>
      <c r="G223">
        <v>100</v>
      </c>
    </row>
    <row r="224" spans="1:7" x14ac:dyDescent="0.75">
      <c r="A224" s="1">
        <v>4</v>
      </c>
      <c r="B224">
        <v>0</v>
      </c>
      <c r="C224">
        <v>0.85</v>
      </c>
      <c r="D224">
        <v>97.2</v>
      </c>
      <c r="E224">
        <v>80.8</v>
      </c>
      <c r="F224">
        <v>49.1</v>
      </c>
      <c r="G224">
        <v>100</v>
      </c>
    </row>
    <row r="225" spans="1:7" x14ac:dyDescent="0.75">
      <c r="A225" s="1">
        <v>5</v>
      </c>
      <c r="B225">
        <v>5</v>
      </c>
      <c r="C225">
        <v>0</v>
      </c>
      <c r="D225">
        <v>92.7</v>
      </c>
      <c r="E225">
        <v>73.8</v>
      </c>
      <c r="F225">
        <v>40.6</v>
      </c>
      <c r="G225">
        <v>65.5</v>
      </c>
    </row>
    <row r="226" spans="1:7" x14ac:dyDescent="0.75">
      <c r="A226" s="1">
        <v>6</v>
      </c>
      <c r="B226">
        <v>5</v>
      </c>
      <c r="C226">
        <v>0.2</v>
      </c>
      <c r="D226">
        <v>92.9</v>
      </c>
      <c r="E226">
        <v>75.5</v>
      </c>
      <c r="F226">
        <v>41.5</v>
      </c>
      <c r="G226">
        <v>64.7</v>
      </c>
    </row>
    <row r="227" spans="1:7" x14ac:dyDescent="0.75">
      <c r="A227" s="1">
        <v>7</v>
      </c>
      <c r="B227">
        <v>5</v>
      </c>
      <c r="C227">
        <v>0.45</v>
      </c>
      <c r="D227">
        <v>93.9</v>
      </c>
      <c r="E227">
        <v>73.7</v>
      </c>
      <c r="F227">
        <v>39.700000000000003</v>
      </c>
      <c r="G227">
        <v>63.1</v>
      </c>
    </row>
    <row r="228" spans="1:7" x14ac:dyDescent="0.75">
      <c r="A228" s="1">
        <v>8</v>
      </c>
      <c r="B228">
        <v>5</v>
      </c>
      <c r="C228">
        <v>0.65</v>
      </c>
      <c r="D228">
        <v>93.1</v>
      </c>
      <c r="E228">
        <v>72.5</v>
      </c>
      <c r="F228">
        <v>38.299999999999997</v>
      </c>
      <c r="G228">
        <v>64.400000000000006</v>
      </c>
    </row>
    <row r="229" spans="1:7" x14ac:dyDescent="0.75">
      <c r="A229" s="1">
        <v>9</v>
      </c>
      <c r="B229">
        <v>5</v>
      </c>
      <c r="C229">
        <v>0.85</v>
      </c>
      <c r="D229">
        <v>93.2</v>
      </c>
      <c r="E229">
        <v>72.900000000000006</v>
      </c>
      <c r="F229">
        <v>39.4</v>
      </c>
      <c r="G229">
        <v>63.9</v>
      </c>
    </row>
    <row r="230" spans="1:7" x14ac:dyDescent="0.75">
      <c r="A230" s="1">
        <v>10</v>
      </c>
      <c r="B230">
        <v>10</v>
      </c>
      <c r="C230">
        <v>0</v>
      </c>
      <c r="D230">
        <v>95</v>
      </c>
      <c r="E230">
        <v>77.400000000000006</v>
      </c>
      <c r="F230">
        <v>45.9</v>
      </c>
      <c r="G230">
        <v>66</v>
      </c>
    </row>
    <row r="231" spans="1:7" x14ac:dyDescent="0.75">
      <c r="A231" s="1">
        <v>11</v>
      </c>
      <c r="B231">
        <v>10</v>
      </c>
      <c r="C231">
        <v>0.2</v>
      </c>
      <c r="D231">
        <v>94.8</v>
      </c>
      <c r="E231">
        <v>79.7</v>
      </c>
      <c r="F231">
        <v>40.9</v>
      </c>
      <c r="G231">
        <v>62.6</v>
      </c>
    </row>
    <row r="232" spans="1:7" x14ac:dyDescent="0.75">
      <c r="A232" s="1">
        <v>12</v>
      </c>
      <c r="B232">
        <v>10</v>
      </c>
      <c r="C232">
        <v>0.45</v>
      </c>
      <c r="D232">
        <v>93.2</v>
      </c>
      <c r="E232">
        <v>77.400000000000006</v>
      </c>
      <c r="F232">
        <v>47.7</v>
      </c>
      <c r="G232">
        <v>62.6</v>
      </c>
    </row>
    <row r="233" spans="1:7" x14ac:dyDescent="0.75">
      <c r="A233" s="1">
        <v>13</v>
      </c>
      <c r="B233">
        <v>10</v>
      </c>
      <c r="C233">
        <v>0.65</v>
      </c>
      <c r="D233">
        <v>92.4</v>
      </c>
      <c r="E233">
        <v>74.8</v>
      </c>
      <c r="F233">
        <v>44.6</v>
      </c>
      <c r="G233">
        <v>64.400000000000006</v>
      </c>
    </row>
    <row r="234" spans="1:7" x14ac:dyDescent="0.75">
      <c r="A234" s="1">
        <v>14</v>
      </c>
      <c r="B234">
        <v>10</v>
      </c>
      <c r="C234">
        <v>0.85</v>
      </c>
      <c r="D234">
        <v>93.6</v>
      </c>
      <c r="E234">
        <v>77.5</v>
      </c>
      <c r="F234">
        <v>45.7</v>
      </c>
      <c r="G234">
        <v>64.400000000000006</v>
      </c>
    </row>
    <row r="235" spans="1:7" x14ac:dyDescent="0.75">
      <c r="A235" s="1">
        <v>15</v>
      </c>
      <c r="B235">
        <v>20</v>
      </c>
      <c r="C235">
        <v>0</v>
      </c>
      <c r="D235">
        <v>97.8</v>
      </c>
      <c r="E235">
        <v>73.2</v>
      </c>
      <c r="F235">
        <v>53.1</v>
      </c>
      <c r="G235">
        <v>94.8</v>
      </c>
    </row>
    <row r="236" spans="1:7" x14ac:dyDescent="0.75">
      <c r="A236" s="1">
        <v>16</v>
      </c>
      <c r="B236">
        <v>20</v>
      </c>
      <c r="C236">
        <v>0.2</v>
      </c>
      <c r="D236">
        <v>97.5</v>
      </c>
      <c r="E236">
        <v>75.3</v>
      </c>
      <c r="F236">
        <v>54</v>
      </c>
      <c r="G236">
        <v>95.3</v>
      </c>
    </row>
    <row r="237" spans="1:7" x14ac:dyDescent="0.75">
      <c r="A237" s="1">
        <v>17</v>
      </c>
      <c r="B237">
        <v>20</v>
      </c>
      <c r="C237">
        <v>0.45</v>
      </c>
      <c r="D237">
        <v>96.8</v>
      </c>
      <c r="E237">
        <v>76.400000000000006</v>
      </c>
      <c r="F237">
        <v>55.8</v>
      </c>
      <c r="G237">
        <v>94.8</v>
      </c>
    </row>
    <row r="238" spans="1:7" x14ac:dyDescent="0.75">
      <c r="A238" s="1">
        <v>18</v>
      </c>
      <c r="B238">
        <v>20</v>
      </c>
      <c r="C238">
        <v>0.65</v>
      </c>
      <c r="D238">
        <v>97.3</v>
      </c>
      <c r="E238">
        <v>70.900000000000006</v>
      </c>
      <c r="F238">
        <v>53.3</v>
      </c>
      <c r="G238">
        <v>93.5</v>
      </c>
    </row>
    <row r="239" spans="1:7" x14ac:dyDescent="0.75">
      <c r="A239" s="1">
        <v>19</v>
      </c>
      <c r="B239">
        <v>20</v>
      </c>
      <c r="C239">
        <v>0.85</v>
      </c>
      <c r="D239">
        <v>97.5</v>
      </c>
      <c r="E239">
        <v>76.3</v>
      </c>
      <c r="F239">
        <v>54.2</v>
      </c>
      <c r="G239">
        <v>94.5</v>
      </c>
    </row>
    <row r="240" spans="1:7" x14ac:dyDescent="0.75">
      <c r="A240" s="1">
        <v>20</v>
      </c>
      <c r="B240">
        <v>50</v>
      </c>
      <c r="C240">
        <v>0</v>
      </c>
      <c r="D240">
        <v>100</v>
      </c>
      <c r="E240">
        <v>80.099999999999994</v>
      </c>
      <c r="F240">
        <v>46.2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100</v>
      </c>
      <c r="E241">
        <v>78.2</v>
      </c>
      <c r="F241">
        <v>49.9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100</v>
      </c>
      <c r="E242">
        <v>79.099999999999994</v>
      </c>
      <c r="F242">
        <v>47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100</v>
      </c>
      <c r="E243">
        <v>77.03</v>
      </c>
      <c r="F243">
        <v>45.9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100</v>
      </c>
      <c r="E244">
        <v>75.5</v>
      </c>
      <c r="F244">
        <v>47.8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100</v>
      </c>
      <c r="E245">
        <v>85.8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100</v>
      </c>
      <c r="E246">
        <v>86.8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100</v>
      </c>
      <c r="E247">
        <v>86.5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100</v>
      </c>
      <c r="E248">
        <v>85.8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100</v>
      </c>
      <c r="E249">
        <v>87.4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967C8-2F59-4BF7-A977-5D04C51FF9AA}">
  <dimension ref="A1:AL249"/>
  <sheetViews>
    <sheetView zoomScale="67" workbookViewId="0">
      <selection activeCell="H1" sqref="H1:AO1048576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1">
        <v>0</v>
      </c>
      <c r="B1" t="s">
        <v>0</v>
      </c>
    </row>
    <row r="2" spans="1:38" x14ac:dyDescent="0.75">
      <c r="AI2" s="9" t="s">
        <v>39</v>
      </c>
    </row>
    <row r="3" spans="1:3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9" t="s">
        <v>40</v>
      </c>
      <c r="AJ3" s="9" t="s">
        <v>41</v>
      </c>
      <c r="AK3" s="9" t="s">
        <v>42</v>
      </c>
      <c r="AL3" s="9" t="s">
        <v>43</v>
      </c>
    </row>
    <row r="4" spans="1:38" x14ac:dyDescent="0.75">
      <c r="A4" s="1">
        <v>0</v>
      </c>
      <c r="B4">
        <v>2</v>
      </c>
      <c r="C4">
        <v>0</v>
      </c>
      <c r="D4">
        <v>0</v>
      </c>
      <c r="E4">
        <v>0</v>
      </c>
      <c r="F4">
        <v>50.6</v>
      </c>
      <c r="G4">
        <v>50.6</v>
      </c>
      <c r="I4">
        <f>_xlfn.STDEV.P(D4:G4)</f>
        <v>25.3</v>
      </c>
      <c r="J4">
        <v>2</v>
      </c>
      <c r="K4">
        <f>_xlfn.STDEV.P(D4:G8)</f>
        <v>25.403434315068498</v>
      </c>
      <c r="L4">
        <f>_xlfn.STDEV.P(D4:G4,D9:G9,D14:G14,D19:G19,D24:G24,D29:G29)</f>
        <v>21.85880937339045</v>
      </c>
      <c r="M4">
        <v>0</v>
      </c>
      <c r="N4">
        <f>AVERAGE(D4:G4)</f>
        <v>25.3</v>
      </c>
      <c r="P4" s="6">
        <f>_xlfn.STDEV.P(D4:D8)</f>
        <v>0</v>
      </c>
      <c r="Q4">
        <f>_xlfn.STDEV.P(D4,D9,D14,D19,D24,D29)</f>
        <v>26.974689628530577</v>
      </c>
      <c r="R4" s="6">
        <f>_xlfn.STDEV.P(E4:E8)</f>
        <v>0</v>
      </c>
      <c r="S4">
        <f>_xlfn.STDEV.P(E4,E9,E14,E19,E24,E29)</f>
        <v>26.832552214303686</v>
      </c>
      <c r="T4" s="6">
        <f>_xlfn.STDEV.P(F4:F8)</f>
        <v>0.94106322848148838</v>
      </c>
      <c r="U4">
        <f>_xlfn.STDEV.P(F4,F9,F14,F19,F24,F29)</f>
        <v>3.9836122635952744</v>
      </c>
      <c r="V4" s="6">
        <f>_xlfn.STDEV.P(G4:G8)</f>
        <v>0.90994505328618669</v>
      </c>
      <c r="W4">
        <f>_xlfn.STDEV.P(G4,G9,G14,G19,G24,G29)</f>
        <v>1.9964551919172453</v>
      </c>
      <c r="AA4" t="s">
        <v>33</v>
      </c>
      <c r="AB4">
        <f>AVERAGE(P25,P61,P97,P169,P205)</f>
        <v>5.4100971428571425</v>
      </c>
      <c r="AC4">
        <f>AVERAGE(R25,R61,R97,R169,R205)</f>
        <v>2.7987028571428589</v>
      </c>
      <c r="AD4">
        <f>AVERAGE(T25,T61,T97,T169,T205)</f>
        <v>1.5807885714285714</v>
      </c>
      <c r="AE4">
        <f>AVERAGE(V25,V61,V97,V169,V205)</f>
        <v>11.4428</v>
      </c>
      <c r="AF4">
        <f>AVERAGE(AB4:AE4)</f>
        <v>5.3080971428571431</v>
      </c>
      <c r="AG4">
        <f>_xlfn.STDEV.P(AB4:AE4)</f>
        <v>3.8024620975513068</v>
      </c>
      <c r="AH4" t="s">
        <v>44</v>
      </c>
      <c r="AI4">
        <f>AVERAGE(K26,K62,K98,K134,K170,K206,K242)</f>
        <v>4.1863795918367357</v>
      </c>
      <c r="AJ4">
        <f>AVERAGE(K12,K48,K84,K120,K156,K192,K228)</f>
        <v>-3.3970330206221511</v>
      </c>
      <c r="AK4">
        <f>AVERAGE(K26,K62,K98,K170,K206)</f>
        <v>4.3268742857142861</v>
      </c>
      <c r="AL4">
        <f>AVERAGE(K12,K48,K84,K156,K192)</f>
        <v>-4.2839819808476296</v>
      </c>
    </row>
    <row r="5" spans="1:38" x14ac:dyDescent="0.75">
      <c r="A5" s="1">
        <v>1</v>
      </c>
      <c r="B5">
        <v>2</v>
      </c>
      <c r="C5">
        <v>0.2</v>
      </c>
      <c r="D5">
        <v>0</v>
      </c>
      <c r="E5">
        <v>0</v>
      </c>
      <c r="F5">
        <v>50.5</v>
      </c>
      <c r="G5">
        <v>50.5</v>
      </c>
      <c r="I5">
        <f t="shared" ref="I5:I33" si="0">_xlfn.STDEV.P(D5:G5)</f>
        <v>25.25</v>
      </c>
      <c r="J5">
        <v>5</v>
      </c>
      <c r="K5">
        <f>_xlfn.STDEV.P(D9:G13)</f>
        <v>24.55130291858255</v>
      </c>
      <c r="L5">
        <f>_xlfn.STDEV.P(D5:G5,D10:G10,D15:G15,D20:G20,D25:G25,D30:G30)</f>
        <v>21.639844744257204</v>
      </c>
      <c r="M5">
        <v>0.2</v>
      </c>
      <c r="N5">
        <f t="shared" ref="N5:N33" si="1">AVERAGE(D5:G5)</f>
        <v>25.25</v>
      </c>
      <c r="P5" s="6">
        <f>_xlfn.STDEV.P(D9:D13)</f>
        <v>0</v>
      </c>
      <c r="Q5">
        <f t="shared" ref="Q5:Q8" si="2">_xlfn.STDEV.P(D5,D10,D15,D20,D25,D30)</f>
        <v>25.972521644144521</v>
      </c>
      <c r="R5" s="6">
        <f>_xlfn.STDEV.P(E9:E13)</f>
        <v>0</v>
      </c>
      <c r="S5">
        <f t="shared" ref="S5:S8" si="3">_xlfn.STDEV.P(E5,E10,E15,E20,E25,E30)</f>
        <v>27.041166405233991</v>
      </c>
      <c r="T5" s="6">
        <f>_xlfn.STDEV.P(F9:F13)</f>
        <v>0.82607505712253482</v>
      </c>
      <c r="U5">
        <f t="shared" ref="U5:U8" si="4">_xlfn.STDEV.P(F5,F10,F15,F20,F25,F30)</f>
        <v>3.0102140935303727</v>
      </c>
      <c r="V5" s="6">
        <f>_xlfn.STDEV.P(G9:G13)</f>
        <v>0.38781438859330541</v>
      </c>
      <c r="W5">
        <f t="shared" ref="W5:W8" si="5">_xlfn.STDEV.P(G5,G10,G15,G20,G25,G30)</f>
        <v>0.98657657246324915</v>
      </c>
      <c r="AA5" t="s">
        <v>34</v>
      </c>
      <c r="AB5">
        <f>AVERAGE(Q25,Q61,Q97,Q169,Q205)</f>
        <v>-0.44289999999999929</v>
      </c>
      <c r="AC5">
        <f>AVERAGE(S25,S61,S97,S169,S205)</f>
        <v>-0.34839999999999988</v>
      </c>
      <c r="AD5">
        <f>AVERAGE(U25,U61,U97,U169,U205)</f>
        <v>-0.51238333333333375</v>
      </c>
      <c r="AE5">
        <f>AVERAGE(W25,W61,W97,W169,W205)</f>
        <v>-0.32733333333333314</v>
      </c>
      <c r="AH5" t="s">
        <v>29</v>
      </c>
      <c r="AI5">
        <f>_xlfn.STDEV.P(K26,K62,K98,K134,K170,K206,K242)</f>
        <v>2.4464891347886453</v>
      </c>
      <c r="AJ5">
        <f>_xlfn.STDEV.P(K12,K48,K84,K120,K156,K192,K228)</f>
        <v>1.8371469486277117</v>
      </c>
      <c r="AK5">
        <f>_xlfn.STDEV.P(K26,K62,K98,K170,K206)</f>
        <v>1.549189591100941</v>
      </c>
      <c r="AL5">
        <f>_xlfn.STDEV.P(K12,K48,K84,K156,K192)</f>
        <v>1.3235310654164474</v>
      </c>
    </row>
    <row r="6" spans="1:38" x14ac:dyDescent="0.75">
      <c r="A6" s="1">
        <v>2</v>
      </c>
      <c r="B6">
        <v>2</v>
      </c>
      <c r="C6">
        <v>0.45</v>
      </c>
      <c r="D6">
        <v>0</v>
      </c>
      <c r="E6">
        <v>0</v>
      </c>
      <c r="F6">
        <v>51.4</v>
      </c>
      <c r="G6">
        <v>51.4</v>
      </c>
      <c r="I6">
        <f t="shared" si="0"/>
        <v>25.7</v>
      </c>
      <c r="J6">
        <v>10</v>
      </c>
      <c r="K6">
        <f>_xlfn.STDEV.P(D14:G18)</f>
        <v>22.137220529009525</v>
      </c>
      <c r="L6">
        <f t="shared" ref="L6:L8" si="6">_xlfn.STDEV.P(D6:G6,D11:G11,D16:G16,D21:G21,D26:G26,D31:G31)</f>
        <v>21.923553888550252</v>
      </c>
      <c r="M6">
        <v>0.45</v>
      </c>
      <c r="N6">
        <f t="shared" si="1"/>
        <v>25.7</v>
      </c>
      <c r="P6" s="6">
        <f>_xlfn.STDEV.P(D14:D18)</f>
        <v>0</v>
      </c>
      <c r="Q6">
        <f t="shared" si="2"/>
        <v>27.456352280584465</v>
      </c>
      <c r="R6" s="6">
        <f>_xlfn.STDEV.P(E14:E18)</f>
        <v>2.5914057960882921</v>
      </c>
      <c r="S6">
        <f t="shared" si="3"/>
        <v>26.28390994928689</v>
      </c>
      <c r="T6" s="6">
        <f>_xlfn.STDEV.P(F14:F18)</f>
        <v>0.84522186436461644</v>
      </c>
      <c r="U6">
        <f t="shared" si="4"/>
        <v>3.6536131279719375</v>
      </c>
      <c r="V6" s="6">
        <f>_xlfn.STDEV.P(G14:G18)</f>
        <v>0.90994505328618669</v>
      </c>
      <c r="W6">
        <f t="shared" si="5"/>
        <v>2.5031646636474649</v>
      </c>
      <c r="AI6" s="9" t="s">
        <v>45</v>
      </c>
    </row>
    <row r="7" spans="1:38" x14ac:dyDescent="0.75">
      <c r="A7" s="1">
        <v>3</v>
      </c>
      <c r="B7">
        <v>2</v>
      </c>
      <c r="C7">
        <v>0.65</v>
      </c>
      <c r="D7">
        <v>0</v>
      </c>
      <c r="E7">
        <v>0</v>
      </c>
      <c r="F7">
        <v>49.3</v>
      </c>
      <c r="G7">
        <v>49.4</v>
      </c>
      <c r="I7">
        <f t="shared" si="0"/>
        <v>24.675025329267648</v>
      </c>
      <c r="J7">
        <v>20</v>
      </c>
      <c r="K7">
        <f>_xlfn.STDEV.P(D19:G23)</f>
        <v>3.0612374540371752</v>
      </c>
      <c r="L7">
        <f t="shared" si="6"/>
        <v>21.315860275990651</v>
      </c>
      <c r="M7">
        <v>0.65</v>
      </c>
      <c r="N7">
        <f t="shared" si="1"/>
        <v>24.674999999999997</v>
      </c>
      <c r="P7" s="6">
        <f>_xlfn.STDEV.P(D19:D23)</f>
        <v>2.3855095891653839</v>
      </c>
      <c r="Q7">
        <f t="shared" si="2"/>
        <v>26.875239947249259</v>
      </c>
      <c r="R7" s="6">
        <f>_xlfn.STDEV.P(E19:E23)</f>
        <v>1.1820829074138579</v>
      </c>
      <c r="S7">
        <f t="shared" si="3"/>
        <v>25.498687330048107</v>
      </c>
      <c r="T7" s="6">
        <f>_xlfn.STDEV.P(F19:F23)</f>
        <v>0.9826494797230606</v>
      </c>
      <c r="U7">
        <f t="shared" si="4"/>
        <v>2.9059804235786286</v>
      </c>
      <c r="V7" s="6">
        <f>_xlfn.STDEV.P(G19:G23)</f>
        <v>0.92217135067188027</v>
      </c>
      <c r="W7">
        <f t="shared" si="5"/>
        <v>1.2948616399703354</v>
      </c>
      <c r="AA7" t="s">
        <v>46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9" t="s">
        <v>40</v>
      </c>
      <c r="AJ7" s="9" t="s">
        <v>41</v>
      </c>
      <c r="AK7" s="9" t="s">
        <v>42</v>
      </c>
      <c r="AL7" s="9" t="s">
        <v>43</v>
      </c>
    </row>
    <row r="8" spans="1:38" x14ac:dyDescent="0.75">
      <c r="A8" s="1">
        <v>4</v>
      </c>
      <c r="B8">
        <v>2</v>
      </c>
      <c r="C8">
        <v>0.85</v>
      </c>
      <c r="D8">
        <v>0</v>
      </c>
      <c r="E8">
        <v>0</v>
      </c>
      <c r="F8">
        <v>52.1</v>
      </c>
      <c r="G8">
        <v>52.1</v>
      </c>
      <c r="I8">
        <f t="shared" si="0"/>
        <v>26.05</v>
      </c>
      <c r="J8">
        <v>50</v>
      </c>
      <c r="K8">
        <f>_xlfn.STDEV.P(D25:G28)</f>
        <v>3.5896039126900896</v>
      </c>
      <c r="L8">
        <f t="shared" si="6"/>
        <v>21.486743781535012</v>
      </c>
      <c r="M8">
        <v>0.85</v>
      </c>
      <c r="N8">
        <f t="shared" si="1"/>
        <v>26.05</v>
      </c>
      <c r="P8" s="6">
        <f>_xlfn.STDEV.P(D24:D28)</f>
        <v>1.0046810439139386</v>
      </c>
      <c r="Q8">
        <f t="shared" si="2"/>
        <v>26.913960699896172</v>
      </c>
      <c r="R8" s="6">
        <f>_xlfn.STDEV.P(E24:E28)</f>
        <v>1.3248033816381977</v>
      </c>
      <c r="S8">
        <f t="shared" si="3"/>
        <v>25.491649885577999</v>
      </c>
      <c r="T8" s="6">
        <f>_xlfn.STDEV.P(F24:F28)</f>
        <v>0.86023252670426109</v>
      </c>
      <c r="U8">
        <f t="shared" si="4"/>
        <v>2.6997942308422127</v>
      </c>
      <c r="V8" s="6">
        <f>_xlfn.STDEV.P(G24:G28)</f>
        <v>0.34409301068170478</v>
      </c>
      <c r="W8">
        <f t="shared" si="5"/>
        <v>1.2270108212870638</v>
      </c>
      <c r="AH8" t="s">
        <v>44</v>
      </c>
      <c r="AI8">
        <f>AVERAGE(L26,L62,L98,L134,L170,L206,L242)</f>
        <v>-0.32891377551020512</v>
      </c>
      <c r="AJ8">
        <f>AVERAGE(L12,L48,L84,L120,L156,L192,L228)</f>
        <v>-0.32300627908732149</v>
      </c>
      <c r="AK8">
        <f>AVERAGE(L26,L62,L98,L170,L206)</f>
        <v>-0.40329000000000148</v>
      </c>
      <c r="AL8">
        <f>AVERAGE(L12,L48,L84,L156,L192)</f>
        <v>-0.12680331149464869</v>
      </c>
    </row>
    <row r="9" spans="1:38" x14ac:dyDescent="0.75">
      <c r="A9" s="1">
        <v>5</v>
      </c>
      <c r="B9">
        <v>5</v>
      </c>
      <c r="C9">
        <v>0</v>
      </c>
      <c r="D9">
        <v>0</v>
      </c>
      <c r="E9">
        <v>0</v>
      </c>
      <c r="F9">
        <v>49.8</v>
      </c>
      <c r="G9">
        <v>48.7</v>
      </c>
      <c r="I9">
        <f t="shared" si="0"/>
        <v>24.628070874512275</v>
      </c>
      <c r="J9">
        <v>100</v>
      </c>
      <c r="K9">
        <f>_xlfn.STDEV.P(D29:G33)</f>
        <v>3.2614053335947069</v>
      </c>
      <c r="L9">
        <f>AVERAGE((L8-L7), (L7-L6), (L6-L5), (L5-L4))</f>
        <v>-9.3016397963859632E-2</v>
      </c>
      <c r="N9">
        <f t="shared" si="1"/>
        <v>24.625</v>
      </c>
      <c r="P9" s="6">
        <f>_xlfn.STDEV.P(D29:D33)</f>
        <v>0.66965662842982432</v>
      </c>
      <c r="R9" s="6">
        <f>_xlfn.STDEV.P(E29:E33)</f>
        <v>1.5092037635786624</v>
      </c>
      <c r="T9" s="6">
        <f>_xlfn.STDEV.P(F29:F33)</f>
        <v>1.3260467563400617</v>
      </c>
      <c r="V9" s="6">
        <f>_xlfn.STDEV.P(G29:G33)</f>
        <v>1.9252012881774201</v>
      </c>
      <c r="AH9" t="s">
        <v>29</v>
      </c>
      <c r="AI9">
        <f>_xlfn.STDEV.P(L26,L62,L98,L134,L170,L206,L242)</f>
        <v>0.22031412974948575</v>
      </c>
      <c r="AJ9">
        <f>_xlfn.STDEV.P(L12,L48,L84,L120,L156,L192,L228)</f>
        <v>0.69168580630449461</v>
      </c>
      <c r="AK9">
        <f>_xlfn.STDEV.P(L26,L62,L98,L170,L206)</f>
        <v>0.12265974113149107</v>
      </c>
      <c r="AL9">
        <f>_xlfn.STDEV.P(L12,L48,L84,L156,L192)</f>
        <v>5.2115757150399636E-2</v>
      </c>
    </row>
    <row r="10" spans="1:38" x14ac:dyDescent="0.75">
      <c r="A10" s="1">
        <v>6</v>
      </c>
      <c r="B10">
        <v>5</v>
      </c>
      <c r="C10">
        <v>0.2</v>
      </c>
      <c r="D10">
        <v>0</v>
      </c>
      <c r="E10">
        <v>0</v>
      </c>
      <c r="F10">
        <v>49.5</v>
      </c>
      <c r="G10">
        <v>49.3</v>
      </c>
      <c r="I10">
        <f t="shared" si="0"/>
        <v>24.700101214367525</v>
      </c>
      <c r="K10">
        <f>AVERAGE(K4:K9)</f>
        <v>13.667367410497091</v>
      </c>
      <c r="N10">
        <f t="shared" si="1"/>
        <v>24.7</v>
      </c>
      <c r="P10" s="6">
        <f>AVERAGE(P4:P9)</f>
        <v>0.67664121025152457</v>
      </c>
      <c r="Q10">
        <f>AVERAGE(Q4:Q8)</f>
        <v>26.838552840080997</v>
      </c>
      <c r="R10" s="6">
        <f>AVERAGE(R4:R9)</f>
        <v>1.1012493081198349</v>
      </c>
      <c r="S10">
        <f>AVERAGE(S4:S8)</f>
        <v>26.229593156890132</v>
      </c>
      <c r="T10" s="6">
        <f>AVERAGE(T4:T9)</f>
        <v>0.96354815212267042</v>
      </c>
      <c r="U10">
        <f>AVERAGE(U4:U8)</f>
        <v>3.2506428279036848</v>
      </c>
      <c r="V10" s="6">
        <f>AVERAGE(V4:V9)</f>
        <v>0.89986169078278078</v>
      </c>
      <c r="W10">
        <f>AVERAGE(W4:W8)</f>
        <v>1.6016137778570716</v>
      </c>
    </row>
    <row r="11" spans="1:38" x14ac:dyDescent="0.75">
      <c r="A11" s="1">
        <v>7</v>
      </c>
      <c r="B11">
        <v>5</v>
      </c>
      <c r="C11">
        <v>0.45</v>
      </c>
      <c r="D11">
        <v>0</v>
      </c>
      <c r="E11">
        <v>0</v>
      </c>
      <c r="F11">
        <v>49.1</v>
      </c>
      <c r="G11">
        <v>48.2</v>
      </c>
      <c r="I11">
        <f t="shared" si="0"/>
        <v>24.327081103165664</v>
      </c>
      <c r="N11">
        <f t="shared" si="1"/>
        <v>24.325000000000003</v>
      </c>
      <c r="P11" s="6">
        <f>_xlfn.STDEV.P(P4:P9)</f>
        <v>0.85648701445070696</v>
      </c>
      <c r="Q11">
        <f>_xlfn.STDEV.P(Q4:Q8)</f>
        <v>0.48109285909171556</v>
      </c>
      <c r="R11" s="6">
        <f>_xlfn.STDEV.P(R4:R9)</f>
        <v>0.90083329647180077</v>
      </c>
      <c r="S11">
        <f>_xlfn.STDEV.P(S4:S8)</f>
        <v>0.6486824609417452</v>
      </c>
      <c r="T11" s="6">
        <f>_xlfn.STDEV.P(T4:T9)</f>
        <v>0.17119664679636634</v>
      </c>
      <c r="U11">
        <f>_xlfn.STDEV.P(U4:U8)</f>
        <v>0.48572864493402607</v>
      </c>
      <c r="V11" s="6">
        <f>_xlfn.STDEV.P(V4:V9)</f>
        <v>0.52011114593730978</v>
      </c>
      <c r="W11">
        <f>_xlfn.STDEV.P(W4:W8)</f>
        <v>0.56238576708771693</v>
      </c>
    </row>
    <row r="12" spans="1:38" x14ac:dyDescent="0.75">
      <c r="A12" s="1">
        <v>8</v>
      </c>
      <c r="B12">
        <v>5</v>
      </c>
      <c r="C12">
        <v>0.65</v>
      </c>
      <c r="D12">
        <v>0</v>
      </c>
      <c r="E12">
        <v>0</v>
      </c>
      <c r="F12">
        <v>50.9</v>
      </c>
      <c r="G12">
        <v>48.3</v>
      </c>
      <c r="I12">
        <f t="shared" si="0"/>
        <v>24.817030442822929</v>
      </c>
      <c r="K12" cm="1">
        <f t="array" ref="K12">INDEX(LINEST(K4:K9),1)</f>
        <v>-5.5048921428576767</v>
      </c>
      <c r="L12" cm="1">
        <f t="array" ref="L12">INDEX(LINEST(L4:L8),1)</f>
        <v>-0.1068115651977429</v>
      </c>
      <c r="N12">
        <f t="shared" si="1"/>
        <v>24.799999999999997</v>
      </c>
      <c r="P12" s="6"/>
      <c r="R12" s="6"/>
      <c r="T12" s="6"/>
      <c r="V12" s="6"/>
    </row>
    <row r="13" spans="1:38" x14ac:dyDescent="0.75">
      <c r="A13" s="1">
        <v>9</v>
      </c>
      <c r="B13">
        <v>5</v>
      </c>
      <c r="C13">
        <v>0.85</v>
      </c>
      <c r="D13">
        <v>0</v>
      </c>
      <c r="E13">
        <v>0</v>
      </c>
      <c r="F13">
        <v>48.4</v>
      </c>
      <c r="G13">
        <v>48.7</v>
      </c>
      <c r="I13">
        <f t="shared" si="0"/>
        <v>24.275231718770474</v>
      </c>
      <c r="N13">
        <f t="shared" si="1"/>
        <v>24.274999999999999</v>
      </c>
      <c r="P13" s="6"/>
      <c r="R13" s="6"/>
      <c r="T13" s="6"/>
      <c r="V13" s="6"/>
      <c r="AA13" s="1" t="s">
        <v>1</v>
      </c>
      <c r="AB13" s="1" t="s">
        <v>2</v>
      </c>
      <c r="AC13" s="1" t="s">
        <v>21</v>
      </c>
      <c r="AD13" s="1" t="s">
        <v>22</v>
      </c>
      <c r="AE13" s="1" t="s">
        <v>23</v>
      </c>
      <c r="AF13" s="1" t="s">
        <v>24</v>
      </c>
    </row>
    <row r="14" spans="1:38" x14ac:dyDescent="0.75">
      <c r="A14" s="1">
        <v>10</v>
      </c>
      <c r="B14">
        <v>10</v>
      </c>
      <c r="C14">
        <v>0</v>
      </c>
      <c r="D14">
        <v>0</v>
      </c>
      <c r="E14">
        <v>53.01</v>
      </c>
      <c r="F14">
        <v>50.5</v>
      </c>
      <c r="G14">
        <v>50.6</v>
      </c>
      <c r="I14">
        <f t="shared" si="0"/>
        <v>22.26655044567973</v>
      </c>
      <c r="N14">
        <f t="shared" si="1"/>
        <v>38.527499999999996</v>
      </c>
      <c r="P14" s="6"/>
      <c r="R14" s="6"/>
      <c r="T14" s="6"/>
      <c r="V14" s="6"/>
      <c r="Z14" s="1">
        <v>0</v>
      </c>
      <c r="AA14">
        <v>2</v>
      </c>
      <c r="AB14">
        <v>0</v>
      </c>
      <c r="AC14">
        <f>AVERAGE(D4,D40,D76,D112,D148,D184,D220)</f>
        <v>29.311428571428571</v>
      </c>
      <c r="AD14">
        <f t="shared" ref="AD14:AF29" si="8">AVERAGE(E4,E40,E76,E112,E148,E184,E220)</f>
        <v>41.658571428571427</v>
      </c>
      <c r="AE14">
        <f t="shared" si="8"/>
        <v>42.898571428571429</v>
      </c>
      <c r="AF14">
        <f t="shared" si="8"/>
        <v>7.2285714285714286</v>
      </c>
    </row>
    <row r="15" spans="1:38" x14ac:dyDescent="0.75">
      <c r="A15" s="1">
        <v>11</v>
      </c>
      <c r="B15">
        <v>10</v>
      </c>
      <c r="C15">
        <v>0.2</v>
      </c>
      <c r="D15">
        <v>0</v>
      </c>
      <c r="E15">
        <v>55.46</v>
      </c>
      <c r="F15">
        <v>50.2</v>
      </c>
      <c r="G15">
        <v>50.5</v>
      </c>
      <c r="I15">
        <f t="shared" si="0"/>
        <v>22.636338043066949</v>
      </c>
      <c r="J15" s="2"/>
      <c r="K15" t="s">
        <v>26</v>
      </c>
      <c r="L15" t="s">
        <v>27</v>
      </c>
      <c r="N15">
        <f t="shared" si="1"/>
        <v>39.04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1">
        <v>1</v>
      </c>
      <c r="AA15">
        <v>2</v>
      </c>
      <c r="AB15">
        <v>0.2</v>
      </c>
      <c r="AC15">
        <f t="shared" ref="AC15:AE30" si="9">AVERAGE(D5,D41,D77,D113,D149,D185,D221)</f>
        <v>30.088571428571431</v>
      </c>
      <c r="AD15">
        <f t="shared" si="8"/>
        <v>41.35857142857143</v>
      </c>
      <c r="AE15">
        <f t="shared" si="8"/>
        <v>43.205714285714286</v>
      </c>
      <c r="AF15">
        <f t="shared" si="8"/>
        <v>16.738571428571429</v>
      </c>
    </row>
    <row r="16" spans="1:38" x14ac:dyDescent="0.75">
      <c r="A16" s="1">
        <v>12</v>
      </c>
      <c r="B16">
        <v>10</v>
      </c>
      <c r="C16">
        <v>0.45</v>
      </c>
      <c r="D16">
        <v>0</v>
      </c>
      <c r="E16">
        <v>51.02</v>
      </c>
      <c r="F16">
        <v>51.5</v>
      </c>
      <c r="G16">
        <v>51.4</v>
      </c>
      <c r="I16">
        <f t="shared" si="0"/>
        <v>22.217160034531858</v>
      </c>
      <c r="J16">
        <v>2</v>
      </c>
      <c r="K16">
        <f>AVERAGE(D4:G8)</f>
        <v>25.395000000000003</v>
      </c>
      <c r="L16">
        <f>AVERAGE(D4:G4,D9:G9,D14:G14,D19:G19,D24:G24,D29:G29)</f>
        <v>42.126666666666665</v>
      </c>
      <c r="M16">
        <v>0</v>
      </c>
      <c r="N16">
        <f t="shared" si="1"/>
        <v>38.480000000000004</v>
      </c>
      <c r="P16" s="6">
        <f>AVERAGE(D4:D8)</f>
        <v>0</v>
      </c>
      <c r="Q16">
        <f>AVERAGE(D4,D9,D14,D19,D24,D29)</f>
        <v>26.881666666666671</v>
      </c>
      <c r="R16" s="6">
        <f>AVERAGE(E4:E8)</f>
        <v>0</v>
      </c>
      <c r="S16">
        <f>AVERAGE(E4,E9,E14,E19,E24,E29)</f>
        <v>37.824999999999996</v>
      </c>
      <c r="T16" s="6">
        <f>AVERAGE(F4:F8)</f>
        <v>50.78</v>
      </c>
      <c r="U16">
        <f>AVERAGE(F4,F9,F14,F19,F24,F29)</f>
        <v>52.849999999999994</v>
      </c>
      <c r="V16" s="6">
        <f>AVERAGE(G4:G8)</f>
        <v>50.8</v>
      </c>
      <c r="W16">
        <f>AVERAGE(G4,G9,G14,G19,G24,G29)</f>
        <v>50.949999999999996</v>
      </c>
      <c r="Z16" s="1">
        <v>2</v>
      </c>
      <c r="AA16">
        <v>2</v>
      </c>
      <c r="AB16">
        <v>0.45</v>
      </c>
      <c r="AC16">
        <f t="shared" si="9"/>
        <v>28.227142857142859</v>
      </c>
      <c r="AD16">
        <f t="shared" si="8"/>
        <v>41.427142857142861</v>
      </c>
      <c r="AE16">
        <f t="shared" si="8"/>
        <v>42.74</v>
      </c>
      <c r="AF16">
        <f t="shared" si="8"/>
        <v>13.057142857142859</v>
      </c>
    </row>
    <row r="17" spans="1:32" x14ac:dyDescent="0.75">
      <c r="A17" s="1">
        <v>13</v>
      </c>
      <c r="B17">
        <v>10</v>
      </c>
      <c r="C17">
        <v>0.65</v>
      </c>
      <c r="D17">
        <v>0</v>
      </c>
      <c r="E17">
        <v>50.17</v>
      </c>
      <c r="F17">
        <v>49.6</v>
      </c>
      <c r="G17">
        <v>49.4</v>
      </c>
      <c r="I17">
        <f t="shared" si="0"/>
        <v>21.532688377209194</v>
      </c>
      <c r="J17">
        <v>5</v>
      </c>
      <c r="K17">
        <f>AVERAGE(D9:G13)</f>
        <v>24.544999999999998</v>
      </c>
      <c r="L17">
        <f t="shared" ref="L17:L20" si="10">AVERAGE(D5:G5,D10:G10,D15:G15,D20:G20,D25:G25,D30:G30)</f>
        <v>41.803333333333327</v>
      </c>
      <c r="M17">
        <v>0.2</v>
      </c>
      <c r="N17">
        <f t="shared" si="1"/>
        <v>37.292500000000004</v>
      </c>
      <c r="P17" s="6">
        <f>AVERAGE(D9:D13)</f>
        <v>0</v>
      </c>
      <c r="Q17">
        <f t="shared" ref="Q17:Q20" si="11">AVERAGE(D5,D10,D15,D20,D25,D30)</f>
        <v>25.948333333333334</v>
      </c>
      <c r="R17" s="6">
        <f>AVERAGE(E9:E13)</f>
        <v>0</v>
      </c>
      <c r="S17">
        <f t="shared" ref="S17:S20" si="12">AVERAGE(E5,E10,E15,E20,E25,E30)</f>
        <v>38.148333333333333</v>
      </c>
      <c r="T17" s="6">
        <f>AVERAGE(F9:F13)</f>
        <v>49.540000000000006</v>
      </c>
      <c r="U17">
        <f t="shared" ref="U17:U20" si="13">AVERAGE(F5,F10,F15,F20,F25,F30)</f>
        <v>52.616666666666667</v>
      </c>
      <c r="V17" s="6">
        <f>AVERAGE(G9:G13)</f>
        <v>48.64</v>
      </c>
      <c r="W17">
        <f t="shared" ref="W17:W20" si="14">AVERAGE(G5,G10,G15,G20,G25,G30)</f>
        <v>50.5</v>
      </c>
      <c r="Z17" s="1">
        <v>3</v>
      </c>
      <c r="AA17">
        <v>2</v>
      </c>
      <c r="AB17">
        <v>0.65</v>
      </c>
      <c r="AC17">
        <f t="shared" si="9"/>
        <v>30.529999999999998</v>
      </c>
      <c r="AD17">
        <f t="shared" si="8"/>
        <v>41.862857142857138</v>
      </c>
      <c r="AE17">
        <f t="shared" si="8"/>
        <v>43.45</v>
      </c>
      <c r="AF17">
        <f t="shared" si="8"/>
        <v>11.818571428571428</v>
      </c>
    </row>
    <row r="18" spans="1:32" x14ac:dyDescent="0.75">
      <c r="A18" s="1">
        <v>14</v>
      </c>
      <c r="B18">
        <v>10</v>
      </c>
      <c r="C18">
        <v>0.85</v>
      </c>
      <c r="D18">
        <v>0</v>
      </c>
      <c r="E18">
        <v>47.81</v>
      </c>
      <c r="F18">
        <v>51.9</v>
      </c>
      <c r="G18">
        <v>52.1</v>
      </c>
      <c r="I18">
        <f t="shared" si="0"/>
        <v>21.978666218631194</v>
      </c>
      <c r="J18">
        <v>10</v>
      </c>
      <c r="K18">
        <f>AVERAGE(D14:G18)</f>
        <v>38.258499999999991</v>
      </c>
      <c r="L18">
        <f t="shared" si="10"/>
        <v>42.273749999999993</v>
      </c>
      <c r="M18">
        <v>0.45</v>
      </c>
      <c r="N18">
        <f t="shared" si="1"/>
        <v>37.952500000000001</v>
      </c>
      <c r="P18" s="6">
        <f>AVERAGE(D14:D18)</f>
        <v>0</v>
      </c>
      <c r="Q18">
        <f t="shared" si="11"/>
        <v>27.308333333333334</v>
      </c>
      <c r="R18" s="6">
        <f>AVERAGE(E14:E18)</f>
        <v>51.494000000000007</v>
      </c>
      <c r="S18">
        <f t="shared" si="12"/>
        <v>37.00333333333333</v>
      </c>
      <c r="T18" s="6">
        <f>AVERAGE(F14:F18)</f>
        <v>50.739999999999995</v>
      </c>
      <c r="U18">
        <f t="shared" si="13"/>
        <v>53.333333333333336</v>
      </c>
      <c r="V18" s="6">
        <f>AVERAGE(G14:G18)</f>
        <v>50.8</v>
      </c>
      <c r="W18">
        <f t="shared" si="14"/>
        <v>51.449999999999996</v>
      </c>
      <c r="Z18" s="1">
        <v>4</v>
      </c>
      <c r="AA18">
        <v>2</v>
      </c>
      <c r="AB18">
        <v>0.85</v>
      </c>
      <c r="AC18">
        <f t="shared" si="9"/>
        <v>28.607142857142858</v>
      </c>
      <c r="AD18">
        <f t="shared" si="8"/>
        <v>41.222857142857144</v>
      </c>
      <c r="AE18">
        <f t="shared" si="8"/>
        <v>42.86</v>
      </c>
      <c r="AF18">
        <f t="shared" si="8"/>
        <v>14.585714285714285</v>
      </c>
    </row>
    <row r="19" spans="1:32" x14ac:dyDescent="0.75">
      <c r="A19" s="1">
        <v>15</v>
      </c>
      <c r="B19">
        <v>20</v>
      </c>
      <c r="C19">
        <v>0</v>
      </c>
      <c r="D19">
        <v>58.22</v>
      </c>
      <c r="E19">
        <v>55.92</v>
      </c>
      <c r="F19">
        <v>49.3</v>
      </c>
      <c r="G19">
        <v>51.8</v>
      </c>
      <c r="I19">
        <f t="shared" si="0"/>
        <v>3.4742049450197965</v>
      </c>
      <c r="J19">
        <v>20</v>
      </c>
      <c r="K19">
        <f>AVERAGE(D19:G23)</f>
        <v>53.740499999999997</v>
      </c>
      <c r="L19">
        <f t="shared" si="10"/>
        <v>41.254166666666656</v>
      </c>
      <c r="M19">
        <v>0.65</v>
      </c>
      <c r="N19">
        <f t="shared" si="1"/>
        <v>53.81</v>
      </c>
      <c r="P19" s="6">
        <f>AVERAGE(D19:D23)</f>
        <v>57.922000000000004</v>
      </c>
      <c r="Q19">
        <f t="shared" si="11"/>
        <v>26.826666666666664</v>
      </c>
      <c r="R19" s="6">
        <f>AVERAGE(E19:E23)</f>
        <v>54.2</v>
      </c>
      <c r="S19">
        <f t="shared" si="12"/>
        <v>35.906666666666666</v>
      </c>
      <c r="T19" s="6">
        <f>AVERAGE(F19:F23)</f>
        <v>51.179999999999993</v>
      </c>
      <c r="U19">
        <f t="shared" si="13"/>
        <v>52.283333333333331</v>
      </c>
      <c r="V19" s="6">
        <f>AVERAGE(G19:G23)</f>
        <v>51.660000000000004</v>
      </c>
      <c r="W19">
        <f t="shared" si="14"/>
        <v>50</v>
      </c>
      <c r="Z19" s="1">
        <v>5</v>
      </c>
      <c r="AA19">
        <v>5</v>
      </c>
      <c r="AB19">
        <v>0</v>
      </c>
      <c r="AC19">
        <f t="shared" si="9"/>
        <v>48.850000000000009</v>
      </c>
      <c r="AD19">
        <f t="shared" si="8"/>
        <v>47.412857142857149</v>
      </c>
      <c r="AE19">
        <f t="shared" si="8"/>
        <v>51.9</v>
      </c>
      <c r="AF19">
        <f t="shared" si="8"/>
        <v>53.749999999999993</v>
      </c>
    </row>
    <row r="20" spans="1:32" x14ac:dyDescent="0.75">
      <c r="A20" s="1">
        <v>16</v>
      </c>
      <c r="B20">
        <v>20</v>
      </c>
      <c r="C20">
        <v>0.2</v>
      </c>
      <c r="D20">
        <v>53.92</v>
      </c>
      <c r="E20">
        <v>54.61</v>
      </c>
      <c r="F20">
        <v>52.1</v>
      </c>
      <c r="G20">
        <v>52.3</v>
      </c>
      <c r="I20">
        <f t="shared" si="0"/>
        <v>1.0632820651172485</v>
      </c>
      <c r="J20">
        <v>50</v>
      </c>
      <c r="K20">
        <f>AVERAGE(D24:G28)</f>
        <v>53.759999999999991</v>
      </c>
      <c r="L20">
        <f t="shared" si="10"/>
        <v>41.499999999999993</v>
      </c>
      <c r="M20">
        <v>0.85</v>
      </c>
      <c r="N20">
        <f t="shared" si="1"/>
        <v>53.232500000000002</v>
      </c>
      <c r="P20" s="6">
        <f>AVERAGE(D24:D28)</f>
        <v>51.076000000000001</v>
      </c>
      <c r="Q20">
        <f t="shared" si="11"/>
        <v>26.691666666666666</v>
      </c>
      <c r="R20" s="6">
        <f>AVERAGE(E24:E28)</f>
        <v>57.404000000000011</v>
      </c>
      <c r="S20">
        <f t="shared" si="12"/>
        <v>35.80833333333333</v>
      </c>
      <c r="T20" s="6">
        <f>AVERAGE(F24:F28)</f>
        <v>57.1</v>
      </c>
      <c r="U20">
        <f t="shared" si="13"/>
        <v>52.733333333333327</v>
      </c>
      <c r="V20" s="6">
        <f>AVERAGE(G24:G28)</f>
        <v>49.459999999999994</v>
      </c>
      <c r="W20">
        <f t="shared" si="14"/>
        <v>50.766666666666659</v>
      </c>
      <c r="Z20" s="1">
        <v>6</v>
      </c>
      <c r="AA20">
        <v>5</v>
      </c>
      <c r="AB20">
        <v>0.2</v>
      </c>
      <c r="AC20">
        <f t="shared" si="9"/>
        <v>37.6</v>
      </c>
      <c r="AD20">
        <f t="shared" si="8"/>
        <v>45.99</v>
      </c>
      <c r="AE20">
        <f t="shared" si="8"/>
        <v>51.907142857142858</v>
      </c>
      <c r="AF20">
        <f t="shared" si="8"/>
        <v>53.121428571428574</v>
      </c>
    </row>
    <row r="21" spans="1:32" x14ac:dyDescent="0.75">
      <c r="A21" s="1">
        <v>17</v>
      </c>
      <c r="B21">
        <v>20</v>
      </c>
      <c r="C21">
        <v>0.45</v>
      </c>
      <c r="D21">
        <v>60.31</v>
      </c>
      <c r="E21">
        <v>54.44</v>
      </c>
      <c r="F21">
        <v>51.3</v>
      </c>
      <c r="G21">
        <v>52.9</v>
      </c>
      <c r="I21">
        <f t="shared" si="0"/>
        <v>3.4034568823477129</v>
      </c>
      <c r="J21">
        <v>100</v>
      </c>
      <c r="K21">
        <f>AVERAGE(D29:G33)</f>
        <v>55.0505</v>
      </c>
      <c r="L21">
        <f>AVERAGE((L20-L19), (L19-L18), (L18-L17), (L17-L16))</f>
        <v>-0.15666666666666806</v>
      </c>
      <c r="N21">
        <f t="shared" si="1"/>
        <v>54.737500000000004</v>
      </c>
      <c r="P21" s="6">
        <f>AVERAGE(D29:D33)</f>
        <v>51.39</v>
      </c>
      <c r="R21" s="6">
        <f>AVERAGE(E29:E33)</f>
        <v>58.532000000000004</v>
      </c>
      <c r="T21" s="6">
        <f>AVERAGE(F29:F33)</f>
        <v>57.239999999999995</v>
      </c>
      <c r="V21" s="6">
        <f>AVERAGE(G29:G33)</f>
        <v>53.04</v>
      </c>
      <c r="Z21" s="1">
        <v>7</v>
      </c>
      <c r="AA21">
        <v>5</v>
      </c>
      <c r="AB21">
        <v>0.45</v>
      </c>
      <c r="AC21">
        <f t="shared" si="9"/>
        <v>38.348571428571425</v>
      </c>
      <c r="AD21">
        <f t="shared" si="8"/>
        <v>44.839999999999996</v>
      </c>
      <c r="AE21">
        <f t="shared" si="8"/>
        <v>49.944285714285719</v>
      </c>
      <c r="AF21">
        <f t="shared" si="8"/>
        <v>52.378571428571426</v>
      </c>
    </row>
    <row r="22" spans="1:32" x14ac:dyDescent="0.75">
      <c r="A22" s="1">
        <v>18</v>
      </c>
      <c r="B22">
        <v>20</v>
      </c>
      <c r="C22">
        <v>0.65</v>
      </c>
      <c r="D22">
        <v>56.88</v>
      </c>
      <c r="E22">
        <v>52.31</v>
      </c>
      <c r="F22">
        <v>51.4</v>
      </c>
      <c r="G22">
        <v>51</v>
      </c>
      <c r="I22">
        <f t="shared" si="0"/>
        <v>2.3477901844074576</v>
      </c>
      <c r="K22">
        <f>AVERAGE(K16:K21)</f>
        <v>41.791583333333328</v>
      </c>
      <c r="N22">
        <f t="shared" si="1"/>
        <v>52.897500000000001</v>
      </c>
      <c r="P22" s="6">
        <f>AVERAGE(P16:P21)</f>
        <v>26.731333333333335</v>
      </c>
      <c r="Q22">
        <f>AVERAGE(Q16:Q20)</f>
        <v>26.731333333333332</v>
      </c>
      <c r="R22" s="6">
        <f>AVERAGE(R16:R21)</f>
        <v>36.93833333333334</v>
      </c>
      <c r="S22">
        <f>AVERAGE(S16:S20)</f>
        <v>36.938333333333333</v>
      </c>
      <c r="T22" s="6">
        <f>AVERAGE(T16:T21)</f>
        <v>52.763333333333343</v>
      </c>
      <c r="U22">
        <f>AVERAGE(U16:U20)</f>
        <v>52.763333333333335</v>
      </c>
      <c r="V22" s="6">
        <f>AVERAGE(V16:V21)</f>
        <v>50.733333333333341</v>
      </c>
      <c r="W22">
        <f>AVERAGE(W16:W20)</f>
        <v>50.733333333333327</v>
      </c>
      <c r="Z22" s="1">
        <v>8</v>
      </c>
      <c r="AA22">
        <v>5</v>
      </c>
      <c r="AB22">
        <v>0.65</v>
      </c>
      <c r="AC22">
        <f t="shared" si="9"/>
        <v>45.182857142857138</v>
      </c>
      <c r="AD22">
        <f t="shared" si="8"/>
        <v>46.998571428571431</v>
      </c>
      <c r="AE22">
        <f t="shared" si="8"/>
        <v>51.887142857142862</v>
      </c>
      <c r="AF22">
        <f t="shared" si="8"/>
        <v>52.564285714285724</v>
      </c>
    </row>
    <row r="23" spans="1:32" x14ac:dyDescent="0.75">
      <c r="A23" s="1">
        <v>19</v>
      </c>
      <c r="B23">
        <v>20</v>
      </c>
      <c r="C23">
        <v>0.85</v>
      </c>
      <c r="D23">
        <v>60.28</v>
      </c>
      <c r="E23">
        <v>53.72</v>
      </c>
      <c r="F23">
        <v>51.8</v>
      </c>
      <c r="G23">
        <v>50.3</v>
      </c>
      <c r="I23">
        <f t="shared" si="0"/>
        <v>3.8093404941013098</v>
      </c>
      <c r="N23">
        <f t="shared" si="1"/>
        <v>54.025000000000006</v>
      </c>
      <c r="P23" s="6">
        <f>_xlfn.STDEV.P(P16:P21)</f>
        <v>26.824313813321591</v>
      </c>
      <c r="Q23">
        <f>_xlfn.STDEV.P(Q16:Q20)</f>
        <v>0.44255621111899446</v>
      </c>
      <c r="R23" s="6">
        <f>_xlfn.STDEV.P(R16:R21)</f>
        <v>26.216545219044832</v>
      </c>
      <c r="S23">
        <f>_xlfn.STDEV.P(S16:S20)</f>
        <v>0.95872195019086626</v>
      </c>
      <c r="T23" s="6">
        <f>_xlfn.STDEV.P(T16:T21)</f>
        <v>3.1562512926289972</v>
      </c>
      <c r="U23">
        <f>_xlfn.STDEV.P(U16:U20)</f>
        <v>0.34211758862187308</v>
      </c>
      <c r="V23" s="6">
        <f>_xlfn.STDEV.P(V16:V21)</f>
        <v>1.4254667851463809</v>
      </c>
      <c r="W23">
        <f>_xlfn.STDEV.P(W16:W20)</f>
        <v>0.4803933573414354</v>
      </c>
      <c r="Z23" s="1">
        <v>9</v>
      </c>
      <c r="AA23">
        <v>5</v>
      </c>
      <c r="AB23">
        <v>0.85</v>
      </c>
      <c r="AC23">
        <f t="shared" si="9"/>
        <v>46.154285714285713</v>
      </c>
      <c r="AD23">
        <f t="shared" si="8"/>
        <v>45.228571428571435</v>
      </c>
      <c r="AE23">
        <f t="shared" si="8"/>
        <v>49.62</v>
      </c>
      <c r="AF23">
        <f t="shared" si="8"/>
        <v>50.191428571428574</v>
      </c>
    </row>
    <row r="24" spans="1:32" x14ac:dyDescent="0.75">
      <c r="A24" s="1">
        <v>20</v>
      </c>
      <c r="B24">
        <v>50</v>
      </c>
      <c r="C24">
        <v>0</v>
      </c>
      <c r="D24">
        <v>51.9</v>
      </c>
      <c r="E24">
        <v>57.82</v>
      </c>
      <c r="F24">
        <v>58.4</v>
      </c>
      <c r="G24">
        <v>49.2</v>
      </c>
      <c r="I24">
        <f t="shared" si="0"/>
        <v>3.9040619872128044</v>
      </c>
      <c r="N24">
        <f t="shared" si="1"/>
        <v>54.33</v>
      </c>
      <c r="P24" s="6"/>
      <c r="R24" s="6"/>
      <c r="T24" s="6"/>
      <c r="V24" s="6"/>
      <c r="Z24" s="1">
        <v>10</v>
      </c>
      <c r="AA24">
        <v>10</v>
      </c>
      <c r="AB24">
        <v>0</v>
      </c>
      <c r="AC24">
        <f t="shared" si="9"/>
        <v>44.160000000000004</v>
      </c>
      <c r="AD24">
        <f t="shared" si="8"/>
        <v>52.165714285714287</v>
      </c>
      <c r="AE24">
        <f t="shared" si="8"/>
        <v>53.567142857142862</v>
      </c>
      <c r="AF24">
        <f t="shared" si="8"/>
        <v>43.457142857142856</v>
      </c>
    </row>
    <row r="25" spans="1:32" x14ac:dyDescent="0.75">
      <c r="A25" s="1">
        <v>21</v>
      </c>
      <c r="B25">
        <v>50</v>
      </c>
      <c r="C25">
        <v>0.2</v>
      </c>
      <c r="D25">
        <v>50.05</v>
      </c>
      <c r="E25">
        <v>58.42</v>
      </c>
      <c r="F25">
        <v>56.1</v>
      </c>
      <c r="G25">
        <v>49.5</v>
      </c>
      <c r="I25">
        <f t="shared" si="0"/>
        <v>3.8362636444853488</v>
      </c>
      <c r="N25">
        <f t="shared" si="1"/>
        <v>53.517499999999998</v>
      </c>
      <c r="P25" s="6" cm="1">
        <f t="array" ref="P25">INDEX(LINEST(P16:P21), 1)</f>
        <v>13.374285714285712</v>
      </c>
      <c r="Q25" s="6" cm="1">
        <f t="array" ref="Q25">INDEX(LINEST(Q16:Q20), 1)</f>
        <v>4.9833333333332036E-2</v>
      </c>
      <c r="R25" s="6" cm="1">
        <f t="array" ref="R25">INDEX(LINEST(R16:R21), 1)</f>
        <v>13.35937142857143</v>
      </c>
      <c r="S25" s="6" cm="1">
        <f t="array" ref="S25">INDEX(LINEST(S16:S20), 1)</f>
        <v>-0.62749999999999995</v>
      </c>
      <c r="T25" s="6" cm="1">
        <f t="array" ref="T25">INDEX(LINEST(T16:T21), 1)</f>
        <v>1.5834285714285701</v>
      </c>
      <c r="U25" s="6" cm="1">
        <f t="array" ref="U25">INDEX(LINEST(U16:U20), 1)</f>
        <v>-5.666666666666699E-2</v>
      </c>
      <c r="V25" s="6" cm="1">
        <f t="array" ref="V25">INDEX(LINEST(V16:V20), 1)</f>
        <v>3.3999999999999635E-2</v>
      </c>
      <c r="W25" s="6" cm="1">
        <f t="array" ref="W25">INDEX(LINEST(W16:W20), 1)</f>
        <v>-8.6666666666667419E-2</v>
      </c>
      <c r="Z25" s="1">
        <v>11</v>
      </c>
      <c r="AA25">
        <v>10</v>
      </c>
      <c r="AB25">
        <v>0.2</v>
      </c>
      <c r="AC25">
        <f t="shared" si="9"/>
        <v>45.147142857142853</v>
      </c>
      <c r="AD25">
        <f t="shared" si="8"/>
        <v>52.785714285714285</v>
      </c>
      <c r="AE25">
        <f t="shared" si="8"/>
        <v>52.559999999999995</v>
      </c>
      <c r="AF25">
        <f t="shared" si="8"/>
        <v>43.457142857142863</v>
      </c>
    </row>
    <row r="26" spans="1:32" x14ac:dyDescent="0.75">
      <c r="A26" s="1">
        <v>22</v>
      </c>
      <c r="B26">
        <v>50</v>
      </c>
      <c r="C26">
        <v>0.45</v>
      </c>
      <c r="D26">
        <v>51.86</v>
      </c>
      <c r="E26">
        <v>58.86</v>
      </c>
      <c r="F26">
        <v>57.8</v>
      </c>
      <c r="G26">
        <v>49</v>
      </c>
      <c r="I26">
        <f t="shared" si="0"/>
        <v>4.0945573631346273</v>
      </c>
      <c r="K26" cm="1">
        <f t="array" ref="K26">INDEX(LINEST(K16:K21),1)</f>
        <v>7.1829857142857128</v>
      </c>
      <c r="L26" cm="1">
        <f t="array" ref="L26">INDEX(LINEST(L16:L20),1)</f>
        <v>-0.18025000000000158</v>
      </c>
      <c r="N26">
        <f t="shared" si="1"/>
        <v>54.379999999999995</v>
      </c>
      <c r="Z26" s="1">
        <v>12</v>
      </c>
      <c r="AA26">
        <v>10</v>
      </c>
      <c r="AB26">
        <v>0.45</v>
      </c>
      <c r="AC26">
        <f t="shared" si="9"/>
        <v>43.938571428571429</v>
      </c>
      <c r="AD26">
        <f t="shared" si="8"/>
        <v>51.554285714285712</v>
      </c>
      <c r="AE26">
        <f t="shared" si="8"/>
        <v>53.410000000000004</v>
      </c>
      <c r="AF26">
        <f t="shared" si="8"/>
        <v>44.114285714285714</v>
      </c>
    </row>
    <row r="27" spans="1:32" x14ac:dyDescent="0.75">
      <c r="A27" s="1">
        <v>23</v>
      </c>
      <c r="B27">
        <v>50</v>
      </c>
      <c r="C27">
        <v>0.65</v>
      </c>
      <c r="D27">
        <v>51.91</v>
      </c>
      <c r="E27">
        <v>55.16</v>
      </c>
      <c r="F27">
        <v>56.7</v>
      </c>
      <c r="G27">
        <v>49.6</v>
      </c>
      <c r="I27">
        <f t="shared" si="0"/>
        <v>2.7674209564141123</v>
      </c>
      <c r="N27">
        <f t="shared" si="1"/>
        <v>53.342499999999994</v>
      </c>
      <c r="Z27" s="1">
        <v>13</v>
      </c>
      <c r="AA27">
        <v>10</v>
      </c>
      <c r="AB27">
        <v>0.65</v>
      </c>
      <c r="AC27">
        <f t="shared" si="9"/>
        <v>44.988571428571426</v>
      </c>
      <c r="AD27">
        <f t="shared" si="8"/>
        <v>51</v>
      </c>
      <c r="AE27">
        <f t="shared" si="8"/>
        <v>52.27</v>
      </c>
      <c r="AF27">
        <f t="shared" si="8"/>
        <v>42.914285714285711</v>
      </c>
    </row>
    <row r="28" spans="1:32" x14ac:dyDescent="0.75">
      <c r="A28" s="1">
        <v>24</v>
      </c>
      <c r="B28">
        <v>50</v>
      </c>
      <c r="C28">
        <v>0.85</v>
      </c>
      <c r="D28">
        <v>49.66</v>
      </c>
      <c r="E28">
        <v>56.76</v>
      </c>
      <c r="F28">
        <v>56.5</v>
      </c>
      <c r="G28">
        <v>50</v>
      </c>
      <c r="I28">
        <f t="shared" si="0"/>
        <v>3.4033659809077252</v>
      </c>
      <c r="N28">
        <f t="shared" si="1"/>
        <v>53.23</v>
      </c>
      <c r="Z28" s="1">
        <v>14</v>
      </c>
      <c r="AA28">
        <v>10</v>
      </c>
      <c r="AB28">
        <v>0.85</v>
      </c>
      <c r="AC28">
        <f t="shared" si="9"/>
        <v>42.25714285714286</v>
      </c>
      <c r="AD28">
        <f t="shared" si="8"/>
        <v>50.002857142857138</v>
      </c>
      <c r="AE28">
        <f t="shared" si="8"/>
        <v>51.422857142857147</v>
      </c>
      <c r="AF28">
        <f t="shared" si="8"/>
        <v>44.25714285714286</v>
      </c>
    </row>
    <row r="29" spans="1:32" x14ac:dyDescent="0.75">
      <c r="A29" s="1">
        <v>25</v>
      </c>
      <c r="B29">
        <v>100</v>
      </c>
      <c r="C29">
        <v>0</v>
      </c>
      <c r="D29">
        <v>51.17</v>
      </c>
      <c r="E29">
        <v>60.2</v>
      </c>
      <c r="F29">
        <v>58.5</v>
      </c>
      <c r="G29">
        <v>54.8</v>
      </c>
      <c r="I29">
        <f t="shared" si="0"/>
        <v>3.4837722012209702</v>
      </c>
      <c r="N29">
        <f t="shared" si="1"/>
        <v>56.167500000000004</v>
      </c>
      <c r="Z29" s="1">
        <v>15</v>
      </c>
      <c r="AA29">
        <v>20</v>
      </c>
      <c r="AB29">
        <v>0</v>
      </c>
      <c r="AC29">
        <f t="shared" si="9"/>
        <v>55.462857142857146</v>
      </c>
      <c r="AD29">
        <f t="shared" si="8"/>
        <v>54.204285714285717</v>
      </c>
      <c r="AE29">
        <f t="shared" si="8"/>
        <v>52.984285714285711</v>
      </c>
      <c r="AF29">
        <f>AVERAGE(G19,G55,G91,G127,G163)</f>
        <v>54.359999999999992</v>
      </c>
    </row>
    <row r="30" spans="1:32" x14ac:dyDescent="0.75">
      <c r="A30" s="1">
        <v>26</v>
      </c>
      <c r="B30">
        <v>100</v>
      </c>
      <c r="C30">
        <v>0.2</v>
      </c>
      <c r="D30">
        <v>51.72</v>
      </c>
      <c r="E30">
        <v>60.4</v>
      </c>
      <c r="F30">
        <v>57.3</v>
      </c>
      <c r="G30">
        <v>50.9</v>
      </c>
      <c r="I30">
        <f t="shared" si="0"/>
        <v>3.9367753301401387</v>
      </c>
      <c r="N30">
        <f t="shared" si="1"/>
        <v>55.080000000000005</v>
      </c>
      <c r="Z30" s="1">
        <v>16</v>
      </c>
      <c r="AA30">
        <v>20</v>
      </c>
      <c r="AB30">
        <v>0.2</v>
      </c>
      <c r="AC30">
        <f t="shared" si="9"/>
        <v>53.304285714285712</v>
      </c>
      <c r="AD30">
        <f t="shared" si="9"/>
        <v>54.230000000000004</v>
      </c>
      <c r="AE30">
        <f t="shared" si="9"/>
        <v>52.918571428571433</v>
      </c>
      <c r="AF30">
        <f t="shared" ref="AF30:AF43" si="15">AVERAGE(G20,G56,G92,G128,G164)</f>
        <v>55.179999999999993</v>
      </c>
    </row>
    <row r="31" spans="1:32" x14ac:dyDescent="0.75">
      <c r="A31" s="1">
        <v>27</v>
      </c>
      <c r="B31">
        <v>100</v>
      </c>
      <c r="C31">
        <v>0.45</v>
      </c>
      <c r="D31">
        <v>51.68</v>
      </c>
      <c r="E31">
        <v>57.7</v>
      </c>
      <c r="F31">
        <v>58.9</v>
      </c>
      <c r="G31">
        <v>55.8</v>
      </c>
      <c r="I31">
        <f t="shared" si="0"/>
        <v>2.738649302119569</v>
      </c>
      <c r="N31">
        <f t="shared" si="1"/>
        <v>56.019999999999996</v>
      </c>
      <c r="Z31" s="1">
        <v>17</v>
      </c>
      <c r="AA31">
        <v>20</v>
      </c>
      <c r="AB31">
        <v>0.45</v>
      </c>
      <c r="AC31">
        <f t="shared" ref="AC31:AE33" si="16">AVERAGE(D21,D57,D93,D129,D165,D201,D237)</f>
        <v>53.418571428571433</v>
      </c>
      <c r="AD31">
        <f t="shared" si="16"/>
        <v>52.74285714285714</v>
      </c>
      <c r="AE31">
        <f t="shared" si="16"/>
        <v>52.690000000000005</v>
      </c>
      <c r="AF31">
        <f t="shared" si="15"/>
        <v>54.559999999999988</v>
      </c>
    </row>
    <row r="32" spans="1:32" x14ac:dyDescent="0.75">
      <c r="A32" s="1">
        <v>28</v>
      </c>
      <c r="B32">
        <v>100</v>
      </c>
      <c r="C32">
        <v>0.65</v>
      </c>
      <c r="D32">
        <v>52.17</v>
      </c>
      <c r="E32">
        <v>57.8</v>
      </c>
      <c r="F32">
        <v>55.8</v>
      </c>
      <c r="G32">
        <v>52.3</v>
      </c>
      <c r="I32">
        <f t="shared" si="0"/>
        <v>2.389962081289156</v>
      </c>
      <c r="N32">
        <f t="shared" si="1"/>
        <v>54.517499999999998</v>
      </c>
      <c r="Z32" s="1">
        <v>18</v>
      </c>
      <c r="AA32">
        <v>20</v>
      </c>
      <c r="AB32">
        <v>0.65</v>
      </c>
      <c r="AC32">
        <f t="shared" si="16"/>
        <v>50.50714285714286</v>
      </c>
      <c r="AD32">
        <f t="shared" si="16"/>
        <v>53.234285714285711</v>
      </c>
      <c r="AE32">
        <f t="shared" si="16"/>
        <v>52.778571428571425</v>
      </c>
      <c r="AF32">
        <f t="shared" si="15"/>
        <v>52.9</v>
      </c>
    </row>
    <row r="33" spans="1:32" x14ac:dyDescent="0.75">
      <c r="A33" s="1">
        <v>29</v>
      </c>
      <c r="B33">
        <v>100</v>
      </c>
      <c r="C33">
        <v>0.85</v>
      </c>
      <c r="D33">
        <v>50.21</v>
      </c>
      <c r="E33">
        <v>56.56</v>
      </c>
      <c r="F33">
        <v>55.7</v>
      </c>
      <c r="G33">
        <v>51.4</v>
      </c>
      <c r="I33">
        <f t="shared" si="0"/>
        <v>2.7126313332260996</v>
      </c>
      <c r="N33">
        <f t="shared" si="1"/>
        <v>53.467500000000008</v>
      </c>
      <c r="Z33" s="1">
        <v>19</v>
      </c>
      <c r="AA33">
        <v>20</v>
      </c>
      <c r="AB33">
        <v>0.85</v>
      </c>
      <c r="AC33">
        <f t="shared" si="16"/>
        <v>53.302857142857142</v>
      </c>
      <c r="AD33">
        <f t="shared" si="16"/>
        <v>52.457142857142856</v>
      </c>
      <c r="AE33">
        <f t="shared" si="16"/>
        <v>51.56428571428571</v>
      </c>
      <c r="AF33">
        <f t="shared" si="15"/>
        <v>53.280000000000008</v>
      </c>
    </row>
    <row r="34" spans="1:32" x14ac:dyDescent="0.75">
      <c r="Z34" s="1">
        <v>20</v>
      </c>
      <c r="AA34">
        <v>50</v>
      </c>
      <c r="AB34">
        <v>0</v>
      </c>
      <c r="AC34">
        <f>AVERAGE(D24,D60,D96,D132,D168)</f>
        <v>54.85799999999999</v>
      </c>
      <c r="AD34">
        <f>AVERAGE(E24,E60,E96,E132,E168)</f>
        <v>58.838000000000001</v>
      </c>
      <c r="AE34">
        <f>AVERAGE(F24,F60,F96,F132,F168)</f>
        <v>63.08</v>
      </c>
      <c r="AF34">
        <f t="shared" si="15"/>
        <v>53.88000000000001</v>
      </c>
    </row>
    <row r="35" spans="1:32" x14ac:dyDescent="0.75">
      <c r="Z35" s="1">
        <v>21</v>
      </c>
      <c r="AA35">
        <v>50</v>
      </c>
      <c r="AB35">
        <v>0.2</v>
      </c>
      <c r="AC35">
        <f t="shared" ref="AC35:AE43" si="17">AVERAGE(D25,D61,D97,D133,D169)</f>
        <v>53.851999999999997</v>
      </c>
      <c r="AD35">
        <f t="shared" si="17"/>
        <v>59.887999999999998</v>
      </c>
      <c r="AE35">
        <f t="shared" si="17"/>
        <v>61.6</v>
      </c>
      <c r="AF35">
        <f t="shared" si="15"/>
        <v>51.640000000000008</v>
      </c>
    </row>
    <row r="36" spans="1:32" x14ac:dyDescent="0.75">
      <c r="Z36" s="1">
        <v>22</v>
      </c>
      <c r="AA36">
        <v>50</v>
      </c>
      <c r="AB36">
        <v>0.45</v>
      </c>
      <c r="AC36">
        <f t="shared" si="17"/>
        <v>54.122</v>
      </c>
      <c r="AD36">
        <f t="shared" si="17"/>
        <v>59.537999999999997</v>
      </c>
      <c r="AE36">
        <f t="shared" si="17"/>
        <v>63.320000000000007</v>
      </c>
      <c r="AF36">
        <f t="shared" si="15"/>
        <v>51.08</v>
      </c>
    </row>
    <row r="37" spans="1:32" x14ac:dyDescent="0.7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17"/>
        <v>54.624000000000002</v>
      </c>
      <c r="AD37">
        <f t="shared" si="17"/>
        <v>56.366000000000007</v>
      </c>
      <c r="AE37">
        <f t="shared" si="17"/>
        <v>61.14</v>
      </c>
      <c r="AF37">
        <f t="shared" si="15"/>
        <v>52.879999999999995</v>
      </c>
    </row>
    <row r="38" spans="1:32" x14ac:dyDescent="0.75">
      <c r="Z38" s="1">
        <v>24</v>
      </c>
      <c r="AA38">
        <v>50</v>
      </c>
      <c r="AB38">
        <v>0.85</v>
      </c>
      <c r="AC38">
        <f t="shared" si="17"/>
        <v>51.588000000000001</v>
      </c>
      <c r="AD38">
        <f t="shared" si="17"/>
        <v>57.592000000000006</v>
      </c>
      <c r="AE38">
        <f t="shared" si="17"/>
        <v>60.659999999999989</v>
      </c>
      <c r="AF38">
        <f t="shared" si="15"/>
        <v>51.86</v>
      </c>
    </row>
    <row r="39" spans="1:32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1">
        <v>25</v>
      </c>
      <c r="AA39">
        <v>100</v>
      </c>
      <c r="AB39">
        <v>0</v>
      </c>
      <c r="AC39">
        <f t="shared" si="17"/>
        <v>56.512</v>
      </c>
      <c r="AD39">
        <f t="shared" si="17"/>
        <v>58.339999999999996</v>
      </c>
      <c r="AE39">
        <f t="shared" si="17"/>
        <v>60.36</v>
      </c>
      <c r="AF39">
        <f t="shared" si="15"/>
        <v>54.02</v>
      </c>
    </row>
    <row r="40" spans="1:32" x14ac:dyDescent="0.75">
      <c r="A40" s="1">
        <v>0</v>
      </c>
      <c r="B40">
        <v>0</v>
      </c>
      <c r="C40">
        <v>0</v>
      </c>
      <c r="D40">
        <v>51.95</v>
      </c>
      <c r="E40">
        <v>56.98</v>
      </c>
      <c r="F40">
        <v>53.07</v>
      </c>
      <c r="G40">
        <v>0</v>
      </c>
      <c r="I40">
        <f>_xlfn.STDEV.P(D40:G40)</f>
        <v>23.457130046107515</v>
      </c>
      <c r="J40">
        <v>2</v>
      </c>
      <c r="K40">
        <f>_xlfn.STDEV.P(D40:G44)</f>
        <v>23.996975538596519</v>
      </c>
      <c r="L40">
        <f>_xlfn.STDEV.P(D40:G40,D45:G45,D50:G50,D55:G55,D60:G60,D65:G65)</f>
        <v>12.524792718400118</v>
      </c>
      <c r="M40">
        <v>0</v>
      </c>
      <c r="N40">
        <f>AVERAGE(D40:G40)</f>
        <v>40.5</v>
      </c>
      <c r="P40" s="6">
        <f>_xlfn.STDEV.P(D40:D44)</f>
        <v>1.6639639419170114</v>
      </c>
      <c r="Q40">
        <f>_xlfn.STDEV.P(D40,D45,D50,D55,D60,D65)</f>
        <v>7.3151934735559099</v>
      </c>
      <c r="R40" s="6">
        <f>_xlfn.STDEV.P(E40:E44)</f>
        <v>0.91585151634967732</v>
      </c>
      <c r="S40">
        <f>_xlfn.STDEV.P(E40,E45,E50,E55,E60,E65)</f>
        <v>2.9132265426651744</v>
      </c>
      <c r="T40" s="6">
        <f>_xlfn.STDEV.P(F40:F44)</f>
        <v>1.0908785450268972</v>
      </c>
      <c r="U40">
        <f>_xlfn.STDEV.P(F40,F45,F50,F55,F60,F65)</f>
        <v>3.5511390973726855</v>
      </c>
      <c r="V40" s="6">
        <f>_xlfn.STDEV.P(G40:G44)</f>
        <v>0</v>
      </c>
      <c r="W40">
        <f>_xlfn.STDEV.P(G40,G45,G50,G55,G60,G65)</f>
        <v>20.901096462466587</v>
      </c>
      <c r="Z40" s="1">
        <v>26</v>
      </c>
      <c r="AA40">
        <v>100</v>
      </c>
      <c r="AB40">
        <v>0.2</v>
      </c>
      <c r="AC40">
        <f t="shared" si="17"/>
        <v>56.118000000000009</v>
      </c>
      <c r="AD40">
        <f t="shared" si="17"/>
        <v>59.46</v>
      </c>
      <c r="AE40">
        <f t="shared" si="17"/>
        <v>59.379999999999995</v>
      </c>
      <c r="AF40">
        <f t="shared" si="15"/>
        <v>52.46</v>
      </c>
    </row>
    <row r="41" spans="1:32" x14ac:dyDescent="0.75">
      <c r="A41" s="1">
        <v>1</v>
      </c>
      <c r="B41">
        <v>0</v>
      </c>
      <c r="C41">
        <v>0.2</v>
      </c>
      <c r="D41">
        <v>53.56</v>
      </c>
      <c r="E41">
        <v>58.5</v>
      </c>
      <c r="F41">
        <v>52.53</v>
      </c>
      <c r="G41">
        <v>0</v>
      </c>
      <c r="I41">
        <f t="shared" ref="I41:I69" si="18">_xlfn.STDEV.P(D41:G41)</f>
        <v>23.863452573967585</v>
      </c>
      <c r="J41">
        <v>5</v>
      </c>
      <c r="K41">
        <f>_xlfn.STDEV.P(D45:G49)</f>
        <v>3.2691639221672557</v>
      </c>
      <c r="L41">
        <f>_xlfn.STDEV.P(D41:G41,D46:G46,D51:G51,D56:G56,D61:G61,D66:G66)</f>
        <v>12.207726606083911</v>
      </c>
      <c r="M41">
        <v>0.2</v>
      </c>
      <c r="N41">
        <f t="shared" ref="N41:N69" si="19">AVERAGE(D41:G41)</f>
        <v>41.147500000000001</v>
      </c>
      <c r="P41" s="6">
        <f>_xlfn.STDEV.P(D45:D49)</f>
        <v>1.3093754236276181</v>
      </c>
      <c r="Q41">
        <f t="shared" ref="Q41:Q44" si="20">_xlfn.STDEV.P(D41,D46,D51,D56,D61,D66)</f>
        <v>5.9394135512972444</v>
      </c>
      <c r="R41" s="6">
        <f>_xlfn.STDEV.P(E45:E49)</f>
        <v>0.58855755878248628</v>
      </c>
      <c r="S41">
        <f t="shared" ref="S41:S44" si="21">_xlfn.STDEV.P(E41,E46,E51,E56,E61,E66)</f>
        <v>2.6592083199495469</v>
      </c>
      <c r="T41" s="6">
        <f>_xlfn.STDEV.P(F45:F49)</f>
        <v>2.0536250874977156</v>
      </c>
      <c r="U41">
        <f t="shared" ref="U41:U44" si="22">_xlfn.STDEV.P(F41,F46,F51,F56,F61,F66)</f>
        <v>3.3476708320860933</v>
      </c>
      <c r="V41" s="6">
        <f>_xlfn.STDEV.P(G45:G49)</f>
        <v>2.3554192832699652</v>
      </c>
      <c r="W41">
        <f t="shared" ref="W41:W44" si="23">_xlfn.STDEV.P(G41,G46,G51,G56,G61,G66)</f>
        <v>20.472556155877438</v>
      </c>
      <c r="Z41" s="1">
        <v>27</v>
      </c>
      <c r="AA41">
        <v>100</v>
      </c>
      <c r="AB41">
        <v>0.45</v>
      </c>
      <c r="AC41">
        <f t="shared" si="17"/>
        <v>57.081999999999994</v>
      </c>
      <c r="AD41">
        <f t="shared" si="17"/>
        <v>56.680000000000007</v>
      </c>
      <c r="AE41">
        <f t="shared" si="17"/>
        <v>61.160000000000004</v>
      </c>
      <c r="AF41">
        <f t="shared" si="15"/>
        <v>54.259999999999991</v>
      </c>
    </row>
    <row r="42" spans="1:32" x14ac:dyDescent="0.75">
      <c r="A42" s="1">
        <v>2</v>
      </c>
      <c r="B42">
        <v>0</v>
      </c>
      <c r="C42">
        <v>0.45</v>
      </c>
      <c r="D42">
        <v>55.96</v>
      </c>
      <c r="E42">
        <v>59.42</v>
      </c>
      <c r="F42">
        <v>50.25</v>
      </c>
      <c r="G42">
        <v>0</v>
      </c>
      <c r="I42">
        <f t="shared" si="18"/>
        <v>24.129837727386402</v>
      </c>
      <c r="J42">
        <v>10</v>
      </c>
      <c r="K42">
        <f>_xlfn.STDEV.P(D50:G54)</f>
        <v>2.0563598906806173</v>
      </c>
      <c r="L42">
        <f t="shared" ref="L42:L44" si="24">_xlfn.STDEV.P(D42:G42,D47:G47,D52:G52,D57:G57,D62:G62,D67:G67)</f>
        <v>12.2199185928822</v>
      </c>
      <c r="M42">
        <v>0.45</v>
      </c>
      <c r="N42">
        <f t="shared" si="19"/>
        <v>41.407499999999999</v>
      </c>
      <c r="P42" s="6">
        <f>_xlfn.STDEV.P(D50:D54)</f>
        <v>0.90096392824574278</v>
      </c>
      <c r="Q42">
        <f t="shared" si="20"/>
        <v>5.2771533256313665</v>
      </c>
      <c r="R42" s="6">
        <f>_xlfn.STDEV.P(E50:E54)</f>
        <v>1.0011992808627066</v>
      </c>
      <c r="S42">
        <f t="shared" si="21"/>
        <v>3.4617031774675451</v>
      </c>
      <c r="T42" s="6">
        <f>_xlfn.STDEV.P(F50:F54)</f>
        <v>1.8349997275204157</v>
      </c>
      <c r="U42">
        <f t="shared" si="22"/>
        <v>4.8659340201947749</v>
      </c>
      <c r="V42" s="6">
        <f>_xlfn.STDEV.P(G50:G54)</f>
        <v>0.76785415281809843</v>
      </c>
      <c r="W42">
        <f t="shared" si="23"/>
        <v>20.298658959536109</v>
      </c>
      <c r="Z42" s="1">
        <v>28</v>
      </c>
      <c r="AA42">
        <v>100</v>
      </c>
      <c r="AB42">
        <v>0.65</v>
      </c>
      <c r="AC42">
        <f t="shared" si="17"/>
        <v>55.712000000000003</v>
      </c>
      <c r="AD42">
        <f t="shared" si="17"/>
        <v>58.320000000000007</v>
      </c>
      <c r="AE42">
        <f t="shared" si="17"/>
        <v>57.61999999999999</v>
      </c>
      <c r="AF42">
        <f t="shared" si="15"/>
        <v>52.160000000000004</v>
      </c>
    </row>
    <row r="43" spans="1:32" x14ac:dyDescent="0.75">
      <c r="A43" s="1">
        <v>3</v>
      </c>
      <c r="B43">
        <v>0</v>
      </c>
      <c r="C43">
        <v>0.65</v>
      </c>
      <c r="D43">
        <v>56.2</v>
      </c>
      <c r="E43">
        <v>58.44</v>
      </c>
      <c r="F43">
        <v>53.01</v>
      </c>
      <c r="G43">
        <v>0</v>
      </c>
      <c r="I43">
        <f t="shared" si="18"/>
        <v>24.275002960864906</v>
      </c>
      <c r="J43">
        <v>20</v>
      </c>
      <c r="K43">
        <f>_xlfn.STDEV.P(D55:G59)</f>
        <v>2.5664379984718124</v>
      </c>
      <c r="L43">
        <f t="shared" si="24"/>
        <v>11.971317624210077</v>
      </c>
      <c r="M43">
        <v>0.65</v>
      </c>
      <c r="N43">
        <f t="shared" si="19"/>
        <v>41.912500000000001</v>
      </c>
      <c r="P43" s="6">
        <f>_xlfn.STDEV.P(D55:D59)</f>
        <v>0.89687457317062969</v>
      </c>
      <c r="Q43">
        <f t="shared" si="20"/>
        <v>4.7265223884891192</v>
      </c>
      <c r="R43" s="6">
        <f>_xlfn.STDEV.P(E55:E59)</f>
        <v>0.73593477971896404</v>
      </c>
      <c r="S43">
        <f t="shared" si="21"/>
        <v>2.5298660482765136</v>
      </c>
      <c r="T43" s="6">
        <f>_xlfn.STDEV.P(F55:F59)</f>
        <v>1.3594116374373144</v>
      </c>
      <c r="U43">
        <f t="shared" si="22"/>
        <v>2.8232369129541119</v>
      </c>
      <c r="V43" s="6">
        <f>_xlfn.STDEV.P(G55:G59)</f>
        <v>1.1825396399275585</v>
      </c>
      <c r="W43">
        <f t="shared" si="23"/>
        <v>19.955422543481475</v>
      </c>
      <c r="Z43" s="1">
        <v>29</v>
      </c>
      <c r="AA43">
        <v>100</v>
      </c>
      <c r="AB43">
        <v>0.85</v>
      </c>
      <c r="AC43">
        <f t="shared" si="17"/>
        <v>53.632000000000005</v>
      </c>
      <c r="AD43">
        <f t="shared" si="17"/>
        <v>56.531999999999996</v>
      </c>
      <c r="AE43">
        <f t="shared" si="17"/>
        <v>56.9</v>
      </c>
      <c r="AF43">
        <f t="shared" si="15"/>
        <v>51.779999999999994</v>
      </c>
    </row>
    <row r="44" spans="1:32" x14ac:dyDescent="0.75">
      <c r="A44" s="1">
        <v>4</v>
      </c>
      <c r="B44">
        <v>0</v>
      </c>
      <c r="C44">
        <v>0.85</v>
      </c>
      <c r="D44">
        <v>55.77</v>
      </c>
      <c r="E44">
        <v>59.53</v>
      </c>
      <c r="F44">
        <v>51.33</v>
      </c>
      <c r="G44">
        <v>0</v>
      </c>
      <c r="I44">
        <f t="shared" si="18"/>
        <v>24.225469422696445</v>
      </c>
      <c r="J44">
        <v>50</v>
      </c>
      <c r="K44">
        <f>_xlfn.STDEV.P(D61:G64)</f>
        <v>4.4285222122481214</v>
      </c>
      <c r="L44">
        <f t="shared" si="24"/>
        <v>11.643936898362835</v>
      </c>
      <c r="M44">
        <v>0.85</v>
      </c>
      <c r="N44">
        <f t="shared" si="19"/>
        <v>41.657499999999999</v>
      </c>
      <c r="P44" s="6">
        <f>_xlfn.STDEV.P(D60:D64)</f>
        <v>2.356010186735193</v>
      </c>
      <c r="Q44">
        <f t="shared" si="20"/>
        <v>4.0756529810844082</v>
      </c>
      <c r="R44" s="6">
        <f>_xlfn.STDEV.P(E60:E64)</f>
        <v>1.3151425778218866</v>
      </c>
      <c r="S44">
        <f t="shared" si="21"/>
        <v>3.4364407458881061</v>
      </c>
      <c r="T44" s="6">
        <f>_xlfn.STDEV.P(F60:F64)</f>
        <v>1.3350655414622901</v>
      </c>
      <c r="U44">
        <f t="shared" si="22"/>
        <v>3.4426705557685238</v>
      </c>
      <c r="V44" s="6">
        <f>_xlfn.STDEV.P(G60:G64)</f>
        <v>1.7017637908946119</v>
      </c>
      <c r="W44">
        <f t="shared" si="23"/>
        <v>19.747777652744183</v>
      </c>
    </row>
    <row r="45" spans="1:32" x14ac:dyDescent="0.75">
      <c r="A45" s="1">
        <v>5</v>
      </c>
      <c r="B45">
        <v>5</v>
      </c>
      <c r="C45">
        <v>0</v>
      </c>
      <c r="D45">
        <v>62.8</v>
      </c>
      <c r="E45">
        <v>58.1</v>
      </c>
      <c r="F45">
        <v>55.79</v>
      </c>
      <c r="G45">
        <v>59.6</v>
      </c>
      <c r="I45">
        <f t="shared" si="18"/>
        <v>2.5442619263747188</v>
      </c>
      <c r="J45">
        <v>100</v>
      </c>
      <c r="K45">
        <f>_xlfn.STDEV.P(D65:G69)</f>
        <v>4.9454903700239878</v>
      </c>
      <c r="N45">
        <f t="shared" si="19"/>
        <v>59.072499999999998</v>
      </c>
      <c r="P45" s="6">
        <f>_xlfn.STDEV.P(D65:D69)</f>
        <v>2.9291637031753641</v>
      </c>
      <c r="R45" s="6">
        <f>_xlfn.STDEV.P(E65:E69)</f>
        <v>1.0334408546211054</v>
      </c>
      <c r="T45" s="6">
        <f>_xlfn.STDEV.P(F65:F69)</f>
        <v>1.7492855684535917</v>
      </c>
      <c r="V45" s="6">
        <f>_xlfn.STDEV.P(G65:G69)</f>
        <v>0.93594871654380685</v>
      </c>
    </row>
    <row r="46" spans="1:32" x14ac:dyDescent="0.75">
      <c r="A46" s="1">
        <v>6</v>
      </c>
      <c r="B46">
        <v>5</v>
      </c>
      <c r="C46">
        <v>0.2</v>
      </c>
      <c r="D46">
        <v>63.7</v>
      </c>
      <c r="E46">
        <v>56.6</v>
      </c>
      <c r="F46">
        <v>57.21</v>
      </c>
      <c r="G46">
        <v>58</v>
      </c>
      <c r="I46">
        <f t="shared" si="18"/>
        <v>2.8281652621443474</v>
      </c>
      <c r="K46">
        <f>AVERAGE(K40:K45)</f>
        <v>6.8771583220313852</v>
      </c>
      <c r="N46">
        <f t="shared" si="19"/>
        <v>58.877500000000005</v>
      </c>
      <c r="P46" s="6">
        <f>AVERAGE(P40:P45)</f>
        <v>1.6760586261452601</v>
      </c>
      <c r="Q46">
        <f>AVERAGE(Q40:Q44)</f>
        <v>5.4667871440116098</v>
      </c>
      <c r="R46" s="6">
        <f>AVERAGE(R40:R45)</f>
        <v>0.93168776135947107</v>
      </c>
      <c r="S46">
        <f>AVERAGE(S40:S44)</f>
        <v>3.0000889668493773</v>
      </c>
      <c r="T46" s="6">
        <f>AVERAGE(T40:T45)</f>
        <v>1.5705443512330373</v>
      </c>
      <c r="U46">
        <f>AVERAGE(U40:U44)</f>
        <v>3.6061302836752374</v>
      </c>
      <c r="V46" s="6">
        <f>AVERAGE(V40:V45)</f>
        <v>1.1572542639090069</v>
      </c>
      <c r="W46">
        <f>AVERAGE(W40:W44)</f>
        <v>20.275102354821161</v>
      </c>
    </row>
    <row r="47" spans="1:32" x14ac:dyDescent="0.75">
      <c r="A47" s="1">
        <v>7</v>
      </c>
      <c r="B47">
        <v>5</v>
      </c>
      <c r="C47">
        <v>0.45</v>
      </c>
      <c r="D47">
        <v>60.86</v>
      </c>
      <c r="E47">
        <v>58</v>
      </c>
      <c r="F47">
        <v>52.61</v>
      </c>
      <c r="G47">
        <v>57.5</v>
      </c>
      <c r="I47">
        <f t="shared" si="18"/>
        <v>2.9659094305119971</v>
      </c>
      <c r="N47">
        <f t="shared" si="19"/>
        <v>57.2425</v>
      </c>
      <c r="P47" s="6">
        <f>_xlfn.STDEV.P(P40:P45)</f>
        <v>0.75001209882956721</v>
      </c>
      <c r="Q47">
        <f>_xlfn.STDEV.P(Q40:Q44)</f>
        <v>1.1098818705221309</v>
      </c>
      <c r="R47" s="6">
        <f>_xlfn.STDEV.P(R40:R45)</f>
        <v>0.23040959615355505</v>
      </c>
      <c r="S47">
        <f>_xlfn.STDEV.P(S40:S44)</f>
        <v>0.3868707390930673</v>
      </c>
      <c r="T47" s="6">
        <f>_xlfn.STDEV.P(T40:T45)</f>
        <v>0.33300616732526955</v>
      </c>
      <c r="U47">
        <f>_xlfn.STDEV.P(U40:U44)</f>
        <v>0.67772736196818206</v>
      </c>
      <c r="V47" s="6">
        <f>_xlfn.STDEV.P(V40:V45)</f>
        <v>0.73853181064263518</v>
      </c>
      <c r="W47">
        <f>_xlfn.STDEV.P(W40:W44)</f>
        <v>0.4029089383924887</v>
      </c>
    </row>
    <row r="48" spans="1:32" x14ac:dyDescent="0.75">
      <c r="A48" s="1">
        <v>8</v>
      </c>
      <c r="B48">
        <v>5</v>
      </c>
      <c r="C48">
        <v>0.65</v>
      </c>
      <c r="D48">
        <v>62.6</v>
      </c>
      <c r="E48">
        <v>57.1</v>
      </c>
      <c r="F48">
        <v>54.63</v>
      </c>
      <c r="G48">
        <v>55.7</v>
      </c>
      <c r="I48">
        <f t="shared" si="18"/>
        <v>3.0678443164541447</v>
      </c>
      <c r="K48" cm="1">
        <f t="array" ref="K48">INDEX(LINEST(K40:K45),1)</f>
        <v>-2.6076935104236827</v>
      </c>
      <c r="L48" cm="1">
        <f t="array" ref="L48">INDEX(LINEST(L40:L44),1)</f>
        <v>-0.19981206219484002</v>
      </c>
      <c r="N48">
        <f t="shared" si="19"/>
        <v>57.507500000000007</v>
      </c>
      <c r="P48" s="6"/>
      <c r="R48" s="6"/>
      <c r="T48" s="6"/>
      <c r="V48" s="6"/>
    </row>
    <row r="49" spans="1:32" x14ac:dyDescent="0.75">
      <c r="A49" s="1">
        <v>9</v>
      </c>
      <c r="B49">
        <v>5</v>
      </c>
      <c r="C49">
        <v>0.85</v>
      </c>
      <c r="D49">
        <v>60.16</v>
      </c>
      <c r="E49">
        <v>57</v>
      </c>
      <c r="F49">
        <v>51.57</v>
      </c>
      <c r="G49">
        <v>52.7</v>
      </c>
      <c r="I49">
        <f t="shared" si="18"/>
        <v>3.43399457629158</v>
      </c>
      <c r="N49">
        <f t="shared" si="19"/>
        <v>55.357500000000002</v>
      </c>
      <c r="P49" s="6"/>
      <c r="R49" s="6"/>
      <c r="T49" s="6"/>
      <c r="V49" s="6"/>
    </row>
    <row r="50" spans="1:32" x14ac:dyDescent="0.75">
      <c r="A50" s="1">
        <v>10</v>
      </c>
      <c r="B50">
        <v>10</v>
      </c>
      <c r="C50">
        <v>0</v>
      </c>
      <c r="D50">
        <v>51.75</v>
      </c>
      <c r="E50">
        <v>52.1</v>
      </c>
      <c r="F50">
        <v>57.56</v>
      </c>
      <c r="G50">
        <v>50.8</v>
      </c>
      <c r="I50">
        <f t="shared" si="18"/>
        <v>2.6455186164531157</v>
      </c>
      <c r="N50">
        <f t="shared" si="19"/>
        <v>53.052499999999995</v>
      </c>
      <c r="P50" s="6"/>
      <c r="R50" s="6"/>
      <c r="T50" s="6"/>
      <c r="V50" s="6"/>
    </row>
    <row r="51" spans="1:32" x14ac:dyDescent="0.75">
      <c r="A51" s="1">
        <v>11</v>
      </c>
      <c r="B51">
        <v>10</v>
      </c>
      <c r="C51">
        <v>0.2</v>
      </c>
      <c r="D51">
        <v>51.1</v>
      </c>
      <c r="E51">
        <v>52.9</v>
      </c>
      <c r="F51">
        <v>56.3</v>
      </c>
      <c r="G51">
        <v>50.7</v>
      </c>
      <c r="I51">
        <f t="shared" si="18"/>
        <v>2.2107690969434124</v>
      </c>
      <c r="J51" s="2"/>
      <c r="K51" t="s">
        <v>26</v>
      </c>
      <c r="L51" t="s">
        <v>27</v>
      </c>
      <c r="N51">
        <f t="shared" si="19"/>
        <v>52.75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1">
        <v>12</v>
      </c>
      <c r="B52">
        <v>10</v>
      </c>
      <c r="C52">
        <v>0.45</v>
      </c>
      <c r="D52">
        <v>50.59</v>
      </c>
      <c r="E52">
        <v>51.4</v>
      </c>
      <c r="F52">
        <v>54.71</v>
      </c>
      <c r="G52">
        <v>51.8</v>
      </c>
      <c r="I52">
        <f t="shared" si="18"/>
        <v>1.5548070619855054</v>
      </c>
      <c r="J52">
        <v>2</v>
      </c>
      <c r="K52">
        <f>AVERAGE(D40:G44)</f>
        <v>41.325000000000003</v>
      </c>
      <c r="L52">
        <f>AVERAGE(D40:G40,D45:G45,D50:G50,D55:G55,D60:G60,D65:G65)</f>
        <v>55.325833333333343</v>
      </c>
      <c r="M52">
        <v>0</v>
      </c>
      <c r="N52">
        <f t="shared" si="19"/>
        <v>52.125</v>
      </c>
      <c r="P52" s="6">
        <f>AVERAGE(D40:D44)</f>
        <v>54.688000000000002</v>
      </c>
      <c r="Q52">
        <f>AVERAGE(D40,D45,D50,D55,D60,D65)</f>
        <v>60.45333333333334</v>
      </c>
      <c r="R52" s="6">
        <f>AVERAGE(E40:E44)</f>
        <v>58.573999999999998</v>
      </c>
      <c r="S52">
        <f>AVERAGE(E40,E45,E50,E55,E60,E65)</f>
        <v>56.313333333333333</v>
      </c>
      <c r="T52" s="6">
        <f>AVERAGE(F40:F44)</f>
        <v>52.037999999999997</v>
      </c>
      <c r="U52">
        <f>AVERAGE(F40,F45,F50,F55,F60,F65)</f>
        <v>58.186666666666667</v>
      </c>
      <c r="V52" s="6">
        <f>AVERAGE(G40:G44)</f>
        <v>0</v>
      </c>
      <c r="W52">
        <f>AVERAGE(G40,G45,G50,G55,G60,G65)</f>
        <v>46.35</v>
      </c>
    </row>
    <row r="53" spans="1:32" x14ac:dyDescent="0.75">
      <c r="A53" s="1">
        <v>13</v>
      </c>
      <c r="B53">
        <v>10</v>
      </c>
      <c r="C53">
        <v>0.65</v>
      </c>
      <c r="D53">
        <v>52.4</v>
      </c>
      <c r="E53">
        <v>52</v>
      </c>
      <c r="F53">
        <v>54.98</v>
      </c>
      <c r="G53">
        <v>50.1</v>
      </c>
      <c r="I53">
        <f t="shared" si="18"/>
        <v>1.739453937303312</v>
      </c>
      <c r="J53">
        <v>5</v>
      </c>
      <c r="K53">
        <f>AVERAGE(D45:G49)</f>
        <v>57.611499999999999</v>
      </c>
      <c r="L53">
        <f>AVERAGE(D41:G41,D46:G46,D51:G51,D56:G56,D61:G61,D66:G66)</f>
        <v>54.831666666666671</v>
      </c>
      <c r="M53">
        <v>0.2</v>
      </c>
      <c r="N53">
        <f t="shared" si="19"/>
        <v>52.37</v>
      </c>
      <c r="P53" s="6">
        <f>AVERAGE(D45:D49)</f>
        <v>62.024000000000001</v>
      </c>
      <c r="Q53">
        <f t="shared" ref="Q53:Q56" si="25">AVERAGE(D41,D46,D51,D56,D61,D66)</f>
        <v>59.87</v>
      </c>
      <c r="R53" s="6">
        <f>AVERAGE(E45:E49)</f>
        <v>57.359999999999992</v>
      </c>
      <c r="S53">
        <f t="shared" ref="S53:S56" si="26">AVERAGE(E41,E46,E51,E56,E61,E66)</f>
        <v>56.683333333333337</v>
      </c>
      <c r="T53" s="6">
        <f>AVERAGE(F45:F49)</f>
        <v>54.362000000000002</v>
      </c>
      <c r="U53">
        <f t="shared" ref="U53:U56" si="27">AVERAGE(F41,F46,F51,F56,F61,F66)</f>
        <v>57.34</v>
      </c>
      <c r="V53" s="6">
        <f>AVERAGE(G45:G49)</f>
        <v>56.7</v>
      </c>
      <c r="W53">
        <f t="shared" ref="W53:W56" si="28">AVERAGE(G41,G46,G51,G56,G61,G66)</f>
        <v>45.433333333333337</v>
      </c>
    </row>
    <row r="54" spans="1:32" x14ac:dyDescent="0.75">
      <c r="A54" s="1">
        <v>14</v>
      </c>
      <c r="B54">
        <v>10</v>
      </c>
      <c r="C54">
        <v>0.85</v>
      </c>
      <c r="D54">
        <v>49.8</v>
      </c>
      <c r="E54">
        <v>49.9</v>
      </c>
      <c r="F54">
        <v>52.07</v>
      </c>
      <c r="G54">
        <v>52.2</v>
      </c>
      <c r="I54">
        <f t="shared" si="18"/>
        <v>1.1439706071398881</v>
      </c>
      <c r="J54">
        <v>10</v>
      </c>
      <c r="K54">
        <f>AVERAGE(D50:G54)</f>
        <v>52.257999999999996</v>
      </c>
      <c r="L54">
        <f t="shared" ref="L54:L56" si="29">AVERAGE(D42:G42,D47:G47,D52:G52,D57:G57,D62:G62,D67:G67)</f>
        <v>54.352499999999992</v>
      </c>
      <c r="M54">
        <v>0.45</v>
      </c>
      <c r="N54">
        <f t="shared" si="19"/>
        <v>50.992499999999993</v>
      </c>
      <c r="P54" s="6">
        <f>AVERAGE(D50:D54)</f>
        <v>51.128</v>
      </c>
      <c r="Q54">
        <f t="shared" si="25"/>
        <v>59.761666666666656</v>
      </c>
      <c r="R54" s="6">
        <f>AVERAGE(E50:E54)</f>
        <v>51.660000000000004</v>
      </c>
      <c r="S54">
        <f t="shared" si="26"/>
        <v>55.903333333333336</v>
      </c>
      <c r="T54" s="6">
        <f>AVERAGE(F50:F54)</f>
        <v>55.124000000000002</v>
      </c>
      <c r="U54">
        <f t="shared" si="27"/>
        <v>56.611666666666672</v>
      </c>
      <c r="V54" s="6">
        <f>AVERAGE(G50:G54)</f>
        <v>51.120000000000005</v>
      </c>
      <c r="W54">
        <f t="shared" si="28"/>
        <v>45.133333333333333</v>
      </c>
    </row>
    <row r="55" spans="1:32" x14ac:dyDescent="0.75">
      <c r="A55" s="1">
        <v>15</v>
      </c>
      <c r="B55">
        <v>20</v>
      </c>
      <c r="C55">
        <v>0</v>
      </c>
      <c r="D55">
        <v>57.52</v>
      </c>
      <c r="E55">
        <v>52.9</v>
      </c>
      <c r="F55">
        <v>57.5</v>
      </c>
      <c r="G55">
        <v>56.7</v>
      </c>
      <c r="I55">
        <f t="shared" si="18"/>
        <v>1.9081601085862803</v>
      </c>
      <c r="J55">
        <v>20</v>
      </c>
      <c r="K55">
        <f>AVERAGE(D55:G59)</f>
        <v>55.713999999999999</v>
      </c>
      <c r="L55">
        <f t="shared" si="29"/>
        <v>54.180416666666666</v>
      </c>
      <c r="M55">
        <v>0.65</v>
      </c>
      <c r="N55">
        <f t="shared" si="19"/>
        <v>56.155000000000001</v>
      </c>
      <c r="P55" s="6">
        <f>AVERAGE(D55:D59)</f>
        <v>59.096000000000004</v>
      </c>
      <c r="Q55">
        <f t="shared" si="25"/>
        <v>60.211666666666673</v>
      </c>
      <c r="R55" s="6">
        <f>AVERAGE(E55:E59)</f>
        <v>52.52</v>
      </c>
      <c r="S55">
        <f t="shared" si="26"/>
        <v>55.906666666666659</v>
      </c>
      <c r="T55" s="6">
        <f>AVERAGE(F55:F59)</f>
        <v>55.4</v>
      </c>
      <c r="U55">
        <f t="shared" si="27"/>
        <v>56.169999999999995</v>
      </c>
      <c r="V55" s="6">
        <f>AVERAGE(G55:G59)</f>
        <v>55.840000000000011</v>
      </c>
      <c r="W55">
        <f t="shared" si="28"/>
        <v>44.433333333333337</v>
      </c>
    </row>
    <row r="56" spans="1:32" x14ac:dyDescent="0.75">
      <c r="A56" s="1">
        <v>16</v>
      </c>
      <c r="B56">
        <v>20</v>
      </c>
      <c r="C56">
        <v>0.2</v>
      </c>
      <c r="D56">
        <v>58.76</v>
      </c>
      <c r="E56">
        <v>53.5</v>
      </c>
      <c r="F56">
        <v>55.1</v>
      </c>
      <c r="G56">
        <v>57.3</v>
      </c>
      <c r="I56">
        <f t="shared" si="18"/>
        <v>2.0161039159725855</v>
      </c>
      <c r="J56">
        <v>50</v>
      </c>
      <c r="K56">
        <f>AVERAGE(D60:G64)</f>
        <v>60.116499999999995</v>
      </c>
      <c r="L56">
        <f t="shared" si="29"/>
        <v>53.017916666666672</v>
      </c>
      <c r="M56">
        <v>0.85</v>
      </c>
      <c r="N56">
        <f t="shared" si="19"/>
        <v>56.164999999999992</v>
      </c>
      <c r="P56" s="6">
        <f>AVERAGE(D60:D64)</f>
        <v>65.145999999999987</v>
      </c>
      <c r="Q56">
        <f t="shared" si="25"/>
        <v>57.938333333333333</v>
      </c>
      <c r="R56" s="6">
        <f>AVERAGE(E60:E64)</f>
        <v>58.980000000000004</v>
      </c>
      <c r="S56">
        <f t="shared" si="26"/>
        <v>55.605000000000011</v>
      </c>
      <c r="T56" s="6">
        <f>AVERAGE(F60:F64)</f>
        <v>62.54</v>
      </c>
      <c r="U56">
        <f t="shared" si="27"/>
        <v>54.411666666666662</v>
      </c>
      <c r="V56" s="6">
        <f>AVERAGE(G60:G64)</f>
        <v>53.8</v>
      </c>
      <c r="W56">
        <f t="shared" si="28"/>
        <v>44.116666666666667</v>
      </c>
    </row>
    <row r="57" spans="1:32" x14ac:dyDescent="0.75">
      <c r="A57" s="1">
        <v>17</v>
      </c>
      <c r="B57">
        <v>20</v>
      </c>
      <c r="C57">
        <v>0.45</v>
      </c>
      <c r="D57">
        <v>60.1</v>
      </c>
      <c r="E57">
        <v>51.4</v>
      </c>
      <c r="F57">
        <v>56.2</v>
      </c>
      <c r="G57">
        <v>56.3</v>
      </c>
      <c r="I57">
        <f t="shared" si="18"/>
        <v>3.0862598724021937</v>
      </c>
      <c r="J57">
        <v>100</v>
      </c>
      <c r="K57">
        <f>AVERAGE(D65:G69)</f>
        <v>59.024999999999999</v>
      </c>
      <c r="L57">
        <f>AVERAGE((L56-L55), (L55-L54), (L54-L53), (L53-L52))</f>
        <v>-0.57697916666666771</v>
      </c>
      <c r="N57">
        <f t="shared" si="19"/>
        <v>56</v>
      </c>
      <c r="P57" s="6">
        <f>AVERAGE(D65:D69)</f>
        <v>65.8</v>
      </c>
      <c r="R57" s="6">
        <f>AVERAGE(E65:E69)</f>
        <v>57.4</v>
      </c>
      <c r="T57" s="6">
        <f>AVERAGE(F65:F69)</f>
        <v>59.8</v>
      </c>
      <c r="V57" s="6">
        <f>AVERAGE(G65:G69)</f>
        <v>53.1</v>
      </c>
    </row>
    <row r="58" spans="1:32" x14ac:dyDescent="0.75">
      <c r="A58" s="1">
        <v>18</v>
      </c>
      <c r="B58">
        <v>20</v>
      </c>
      <c r="C58">
        <v>0.65</v>
      </c>
      <c r="D58">
        <v>59.6</v>
      </c>
      <c r="E58">
        <v>52.8</v>
      </c>
      <c r="F58">
        <v>54.7</v>
      </c>
      <c r="G58">
        <v>54.3</v>
      </c>
      <c r="I58">
        <f t="shared" si="18"/>
        <v>2.5539185578244283</v>
      </c>
      <c r="K58">
        <f>AVERAGE(K52:K57)</f>
        <v>54.341666666666661</v>
      </c>
      <c r="N58">
        <f t="shared" si="19"/>
        <v>55.350000000000009</v>
      </c>
      <c r="P58" s="6">
        <f>AVERAGE(P52:P57)</f>
        <v>59.646999999999998</v>
      </c>
      <c r="Q58">
        <f>AVERAGE(Q52:Q56)</f>
        <v>59.647000000000006</v>
      </c>
      <c r="R58" s="6">
        <f>AVERAGE(R52:R57)</f>
        <v>56.082333333333331</v>
      </c>
      <c r="S58">
        <f>AVERAGE(S52:S56)</f>
        <v>56.082333333333338</v>
      </c>
      <c r="T58" s="6">
        <f>AVERAGE(T52:T57)</f>
        <v>56.544000000000004</v>
      </c>
      <c r="U58">
        <f>AVERAGE(U52:U56)</f>
        <v>56.544000000000004</v>
      </c>
      <c r="V58" s="6">
        <f>AVERAGE(V52:V57)</f>
        <v>45.093333333333341</v>
      </c>
      <c r="W58">
        <f>AVERAGE(W52:W56)</f>
        <v>45.093333333333334</v>
      </c>
      <c r="AA58" s="1" t="s">
        <v>1</v>
      </c>
      <c r="AB58" s="1" t="s">
        <v>2</v>
      </c>
      <c r="AC58" s="1" t="s">
        <v>21</v>
      </c>
      <c r="AD58" s="1" t="s">
        <v>22</v>
      </c>
      <c r="AE58" s="1" t="s">
        <v>23</v>
      </c>
      <c r="AF58" s="1" t="s">
        <v>24</v>
      </c>
    </row>
    <row r="59" spans="1:32" x14ac:dyDescent="0.75">
      <c r="A59" s="1">
        <v>19</v>
      </c>
      <c r="B59">
        <v>20</v>
      </c>
      <c r="C59">
        <v>0.85</v>
      </c>
      <c r="D59">
        <v>59.5</v>
      </c>
      <c r="E59">
        <v>52</v>
      </c>
      <c r="F59">
        <v>53.5</v>
      </c>
      <c r="G59">
        <v>54.6</v>
      </c>
      <c r="I59">
        <f t="shared" si="18"/>
        <v>2.8115831839019099</v>
      </c>
      <c r="N59">
        <f t="shared" si="19"/>
        <v>54.9</v>
      </c>
      <c r="P59" s="6">
        <f>_xlfn.STDEV.P(P52:P57)</f>
        <v>5.3419282099256975</v>
      </c>
      <c r="Q59">
        <f>_xlfn.STDEV.P(Q52:Q56)</f>
        <v>0.88898156461325206</v>
      </c>
      <c r="R59" s="6">
        <f>_xlfn.STDEV.P(R52:R57)</f>
        <v>2.8931183675903891</v>
      </c>
      <c r="S59">
        <f>_xlfn.STDEV.P(S52:S56)</f>
        <v>0.37558191886428294</v>
      </c>
      <c r="T59" s="6">
        <f>_xlfn.STDEV.P(T52:T57)</f>
        <v>3.5342101427806085</v>
      </c>
      <c r="U59">
        <f>_xlfn.STDEV.P(U52:U56)</f>
        <v>1.2667493832641115</v>
      </c>
      <c r="V59" s="6">
        <f>_xlfn.STDEV.P(V52:V57)</f>
        <v>20.247830062063979</v>
      </c>
      <c r="W59">
        <f>_xlfn.STDEV.P(W52:W56)</f>
        <v>0.78560663043139967</v>
      </c>
      <c r="Z59" s="1">
        <v>0</v>
      </c>
      <c r="AA59">
        <v>2</v>
      </c>
      <c r="AB59">
        <v>0</v>
      </c>
      <c r="AC59">
        <f>AVERAGE(D4,D40,D76,D148,D220)</f>
        <v>30.741999999999997</v>
      </c>
      <c r="AD59">
        <f t="shared" ref="AD59:AF74" si="30">AVERAGE(E4,E40,E76,E148,E220)</f>
        <v>46.82</v>
      </c>
      <c r="AE59">
        <f t="shared" si="30"/>
        <v>49.69</v>
      </c>
      <c r="AF59">
        <f t="shared" si="30"/>
        <v>10.120000000000001</v>
      </c>
    </row>
    <row r="60" spans="1:32" x14ac:dyDescent="0.75">
      <c r="A60" s="1">
        <v>20</v>
      </c>
      <c r="B60">
        <v>50</v>
      </c>
      <c r="C60">
        <v>0</v>
      </c>
      <c r="D60">
        <v>68.8</v>
      </c>
      <c r="E60">
        <v>60.4</v>
      </c>
      <c r="F60">
        <v>64</v>
      </c>
      <c r="G60">
        <v>56.7</v>
      </c>
      <c r="I60">
        <f t="shared" si="18"/>
        <v>4.4717865557291514</v>
      </c>
      <c r="N60" s="15">
        <f t="shared" si="19"/>
        <v>62.474999999999994</v>
      </c>
      <c r="P60" s="6"/>
      <c r="R60" s="6"/>
      <c r="T60" s="6"/>
      <c r="V60" s="6"/>
      <c r="Z60" s="1">
        <v>1</v>
      </c>
      <c r="AA60">
        <v>2</v>
      </c>
      <c r="AB60">
        <v>0.2</v>
      </c>
      <c r="AC60">
        <f t="shared" ref="AC60:AF75" si="31">AVERAGE(D5,D41,D77,D149,D221)</f>
        <v>31.552</v>
      </c>
      <c r="AD60">
        <f t="shared" si="30"/>
        <v>46.628</v>
      </c>
      <c r="AE60">
        <f t="shared" si="30"/>
        <v>50.144000000000005</v>
      </c>
      <c r="AF60">
        <f t="shared" si="30"/>
        <v>23.434000000000001</v>
      </c>
    </row>
    <row r="61" spans="1:32" x14ac:dyDescent="0.75">
      <c r="A61" s="1">
        <v>21</v>
      </c>
      <c r="B61">
        <v>50</v>
      </c>
      <c r="C61">
        <v>0.2</v>
      </c>
      <c r="D61">
        <v>64.900000000000006</v>
      </c>
      <c r="E61">
        <v>60</v>
      </c>
      <c r="F61">
        <v>62.9</v>
      </c>
      <c r="G61">
        <v>52.9</v>
      </c>
      <c r="I61">
        <f t="shared" si="18"/>
        <v>4.5471831940224288</v>
      </c>
      <c r="N61">
        <f t="shared" si="19"/>
        <v>60.175000000000004</v>
      </c>
      <c r="P61" s="6" cm="1">
        <f t="array" ref="P61">INDEX(LINEST(P52:P57), 1)</f>
        <v>2.0826857142857125</v>
      </c>
      <c r="Q61" s="6" cm="1">
        <f t="array" ref="Q61">INDEX(LINEST(Q52:Q56), 1)</f>
        <v>-0.46883333333333393</v>
      </c>
      <c r="R61" s="6" cm="1">
        <f t="array" ref="R61">INDEX(LINEST(R52:R57), 1)</f>
        <v>-4.2857142857131722E-3</v>
      </c>
      <c r="S61" s="6" cm="1">
        <f t="array" ref="S61">INDEX(LINEST(S52:S56), 1)</f>
        <v>-0.2193333333333321</v>
      </c>
      <c r="T61" s="6" cm="1">
        <f t="array" ref="T61">INDEX(LINEST(T52:T57), 1)</f>
        <v>1.8177142857142858</v>
      </c>
      <c r="U61" s="6" cm="1">
        <f t="array" ref="U61">INDEX(LINEST(U52:U56), 1)</f>
        <v>-0.87200000000000177</v>
      </c>
      <c r="V61" s="6" cm="1">
        <f t="array" ref="V61">INDEX(LINEST(V52:V56), 1)</f>
        <v>10.673999999999999</v>
      </c>
      <c r="W61" s="6" cm="1">
        <f t="array" ref="W61">INDEX(LINEST(W52:W56), 1)</f>
        <v>-0.54666666666666675</v>
      </c>
      <c r="Z61" s="1">
        <v>2</v>
      </c>
      <c r="AA61">
        <v>2</v>
      </c>
      <c r="AB61">
        <v>0.45</v>
      </c>
      <c r="AC61">
        <f t="shared" si="31"/>
        <v>30.832000000000001</v>
      </c>
      <c r="AD61">
        <f t="shared" si="30"/>
        <v>46.495999999999995</v>
      </c>
      <c r="AE61">
        <f t="shared" si="30"/>
        <v>49.432000000000002</v>
      </c>
      <c r="AF61">
        <f t="shared" si="30"/>
        <v>18.28</v>
      </c>
    </row>
    <row r="62" spans="1:32" x14ac:dyDescent="0.75">
      <c r="A62" s="1">
        <v>22</v>
      </c>
      <c r="B62">
        <v>50</v>
      </c>
      <c r="C62">
        <v>0.45</v>
      </c>
      <c r="D62">
        <v>64.959999999999994</v>
      </c>
      <c r="E62">
        <v>59.7</v>
      </c>
      <c r="F62">
        <v>63.8</v>
      </c>
      <c r="G62">
        <v>51.7</v>
      </c>
      <c r="I62">
        <f t="shared" si="18"/>
        <v>5.1965180650123761</v>
      </c>
      <c r="K62" cm="1">
        <f t="array" ref="K62">INDEX(LINEST(K52:K57),1)</f>
        <v>2.8420285714285711</v>
      </c>
      <c r="L62" cm="1">
        <f t="array" ref="L62">INDEX(LINEST(L52:L56),1)</f>
        <v>-0.52670833333333444</v>
      </c>
      <c r="N62">
        <f t="shared" si="19"/>
        <v>60.039999999999992</v>
      </c>
      <c r="Z62" s="1">
        <v>3</v>
      </c>
      <c r="AA62">
        <v>2</v>
      </c>
      <c r="AB62">
        <v>0.65</v>
      </c>
      <c r="AC62">
        <f t="shared" si="31"/>
        <v>32.227999999999994</v>
      </c>
      <c r="AD62">
        <f t="shared" si="30"/>
        <v>47.027999999999999</v>
      </c>
      <c r="AE62">
        <f t="shared" si="30"/>
        <v>50.567999999999998</v>
      </c>
      <c r="AF62">
        <f t="shared" si="30"/>
        <v>16.545999999999999</v>
      </c>
    </row>
    <row r="63" spans="1:32" x14ac:dyDescent="0.75">
      <c r="A63" s="1">
        <v>23</v>
      </c>
      <c r="B63">
        <v>50</v>
      </c>
      <c r="C63">
        <v>0.65</v>
      </c>
      <c r="D63">
        <v>65.67</v>
      </c>
      <c r="E63">
        <v>57.2</v>
      </c>
      <c r="F63">
        <v>61.4</v>
      </c>
      <c r="G63">
        <v>54.5</v>
      </c>
      <c r="I63">
        <f t="shared" si="18"/>
        <v>4.2373539797850261</v>
      </c>
      <c r="N63">
        <f t="shared" si="19"/>
        <v>59.692500000000003</v>
      </c>
      <c r="Z63" s="1">
        <v>4</v>
      </c>
      <c r="AA63">
        <v>2</v>
      </c>
      <c r="AB63">
        <v>0.85</v>
      </c>
      <c r="AC63">
        <f t="shared" si="31"/>
        <v>30.82</v>
      </c>
      <c r="AD63">
        <f t="shared" si="30"/>
        <v>46.278000000000006</v>
      </c>
      <c r="AE63">
        <f t="shared" si="30"/>
        <v>50.048000000000002</v>
      </c>
      <c r="AF63">
        <f t="shared" si="30"/>
        <v>20.419999999999998</v>
      </c>
    </row>
    <row r="64" spans="1:32" x14ac:dyDescent="0.75">
      <c r="A64" s="1">
        <v>24</v>
      </c>
      <c r="B64">
        <v>50</v>
      </c>
      <c r="C64">
        <v>0.85</v>
      </c>
      <c r="D64">
        <v>61.4</v>
      </c>
      <c r="E64">
        <v>57.6</v>
      </c>
      <c r="F64">
        <v>60.6</v>
      </c>
      <c r="G64">
        <v>53.2</v>
      </c>
      <c r="I64">
        <f t="shared" si="18"/>
        <v>3.2155870381627043</v>
      </c>
      <c r="N64">
        <f t="shared" si="19"/>
        <v>58.2</v>
      </c>
      <c r="Z64" s="1">
        <v>5</v>
      </c>
      <c r="AA64">
        <v>5</v>
      </c>
      <c r="AB64">
        <v>0</v>
      </c>
      <c r="AC64">
        <f t="shared" si="31"/>
        <v>47.239999999999995</v>
      </c>
      <c r="AD64">
        <f t="shared" si="30"/>
        <v>40.173999999999999</v>
      </c>
      <c r="AE64">
        <f t="shared" si="30"/>
        <v>53.152000000000001</v>
      </c>
      <c r="AF64">
        <f t="shared" si="30"/>
        <v>55.470000000000006</v>
      </c>
    </row>
    <row r="65" spans="1:32" x14ac:dyDescent="0.75">
      <c r="A65" s="1">
        <v>25</v>
      </c>
      <c r="B65">
        <v>100</v>
      </c>
      <c r="C65">
        <v>0</v>
      </c>
      <c r="D65">
        <v>69.900000000000006</v>
      </c>
      <c r="E65">
        <v>57.4</v>
      </c>
      <c r="F65">
        <v>61.2</v>
      </c>
      <c r="G65">
        <v>54.3</v>
      </c>
      <c r="I65">
        <f t="shared" si="18"/>
        <v>5.8467939932923958</v>
      </c>
      <c r="N65">
        <f t="shared" si="19"/>
        <v>60.7</v>
      </c>
      <c r="Z65" s="1">
        <v>6</v>
      </c>
      <c r="AA65">
        <v>5</v>
      </c>
      <c r="AB65">
        <v>0.2</v>
      </c>
      <c r="AC65">
        <f t="shared" si="31"/>
        <v>30.339999999999996</v>
      </c>
      <c r="AD65">
        <f t="shared" si="30"/>
        <v>41.065999999999995</v>
      </c>
      <c r="AE65">
        <f t="shared" si="30"/>
        <v>52.941999999999993</v>
      </c>
      <c r="AF65">
        <f t="shared" si="30"/>
        <v>54.529999999999994</v>
      </c>
    </row>
    <row r="66" spans="1:32" x14ac:dyDescent="0.75">
      <c r="A66" s="1">
        <v>26</v>
      </c>
      <c r="B66">
        <v>100</v>
      </c>
      <c r="C66">
        <v>0.2</v>
      </c>
      <c r="D66">
        <v>67.2</v>
      </c>
      <c r="E66">
        <v>58.6</v>
      </c>
      <c r="F66">
        <v>60</v>
      </c>
      <c r="G66">
        <v>53.7</v>
      </c>
      <c r="I66">
        <f t="shared" si="18"/>
        <v>4.8328950950750009</v>
      </c>
      <c r="N66">
        <f t="shared" si="19"/>
        <v>59.875</v>
      </c>
      <c r="Z66" s="1">
        <v>7</v>
      </c>
      <c r="AA66">
        <v>5</v>
      </c>
      <c r="AB66">
        <v>0.45</v>
      </c>
      <c r="AC66">
        <f t="shared" si="31"/>
        <v>33.004000000000005</v>
      </c>
      <c r="AD66">
        <f t="shared" si="30"/>
        <v>40.863999999999997</v>
      </c>
      <c r="AE66">
        <f t="shared" si="30"/>
        <v>50.863999999999997</v>
      </c>
      <c r="AF66">
        <f t="shared" si="30"/>
        <v>53.909999999999989</v>
      </c>
    </row>
    <row r="67" spans="1:32" x14ac:dyDescent="0.75">
      <c r="A67" s="1">
        <v>27</v>
      </c>
      <c r="B67">
        <v>100</v>
      </c>
      <c r="C67">
        <v>0.45</v>
      </c>
      <c r="D67">
        <v>66.099999999999994</v>
      </c>
      <c r="E67">
        <v>55.5</v>
      </c>
      <c r="F67">
        <v>62.1</v>
      </c>
      <c r="G67">
        <v>53.5</v>
      </c>
      <c r="I67">
        <f t="shared" si="18"/>
        <v>5.0537115073973089</v>
      </c>
      <c r="N67">
        <f t="shared" si="19"/>
        <v>59.3</v>
      </c>
      <c r="Z67" s="1">
        <v>8</v>
      </c>
      <c r="AA67">
        <v>5</v>
      </c>
      <c r="AB67">
        <v>0.65</v>
      </c>
      <c r="AC67">
        <f t="shared" si="31"/>
        <v>32.879999999999995</v>
      </c>
      <c r="AD67">
        <f t="shared" si="30"/>
        <v>40.938000000000002</v>
      </c>
      <c r="AE67">
        <f t="shared" si="30"/>
        <v>52.56</v>
      </c>
      <c r="AF67">
        <f t="shared" si="30"/>
        <v>53.35</v>
      </c>
    </row>
    <row r="68" spans="1:32" x14ac:dyDescent="0.75">
      <c r="A68" s="1">
        <v>28</v>
      </c>
      <c r="B68">
        <v>100</v>
      </c>
      <c r="C68">
        <v>0.65</v>
      </c>
      <c r="D68">
        <v>64.8</v>
      </c>
      <c r="E68">
        <v>57.9</v>
      </c>
      <c r="F68">
        <v>58.3</v>
      </c>
      <c r="G68">
        <v>52</v>
      </c>
      <c r="I68">
        <f t="shared" si="18"/>
        <v>4.5301765969992811</v>
      </c>
      <c r="N68">
        <f t="shared" si="19"/>
        <v>58.25</v>
      </c>
      <c r="Z68" s="1">
        <v>9</v>
      </c>
      <c r="AA68">
        <v>5</v>
      </c>
      <c r="AB68">
        <v>0.85</v>
      </c>
      <c r="AC68">
        <f t="shared" si="31"/>
        <v>38.798000000000002</v>
      </c>
      <c r="AD68">
        <f t="shared" si="30"/>
        <v>41.432000000000002</v>
      </c>
      <c r="AE68">
        <f t="shared" si="30"/>
        <v>50.591999999999999</v>
      </c>
      <c r="AF68">
        <f t="shared" si="30"/>
        <v>51.128</v>
      </c>
    </row>
    <row r="69" spans="1:32" x14ac:dyDescent="0.75">
      <c r="A69" s="1">
        <v>29</v>
      </c>
      <c r="B69">
        <v>100</v>
      </c>
      <c r="C69">
        <v>0.85</v>
      </c>
      <c r="D69">
        <v>61</v>
      </c>
      <c r="E69">
        <v>57.6</v>
      </c>
      <c r="F69">
        <v>57.4</v>
      </c>
      <c r="G69">
        <v>52</v>
      </c>
      <c r="I69">
        <f t="shared" si="18"/>
        <v>3.2218007387174024</v>
      </c>
      <c r="N69">
        <f t="shared" si="19"/>
        <v>57</v>
      </c>
      <c r="Z69" s="1">
        <v>10</v>
      </c>
      <c r="AA69">
        <v>10</v>
      </c>
      <c r="AB69">
        <v>0</v>
      </c>
      <c r="AC69">
        <f t="shared" si="31"/>
        <v>41.053999999999995</v>
      </c>
      <c r="AD69">
        <f t="shared" si="30"/>
        <v>51.372</v>
      </c>
      <c r="AE69">
        <f t="shared" si="30"/>
        <v>53.863999999999997</v>
      </c>
      <c r="AF69">
        <f t="shared" si="30"/>
        <v>40.700000000000003</v>
      </c>
    </row>
    <row r="70" spans="1:32" x14ac:dyDescent="0.75">
      <c r="Z70" s="1">
        <v>11</v>
      </c>
      <c r="AA70">
        <v>10</v>
      </c>
      <c r="AB70">
        <v>0.2</v>
      </c>
      <c r="AC70">
        <f t="shared" si="31"/>
        <v>41.073999999999998</v>
      </c>
      <c r="AD70">
        <f t="shared" si="30"/>
        <v>52.472000000000001</v>
      </c>
      <c r="AE70">
        <f t="shared" si="30"/>
        <v>53.035999999999987</v>
      </c>
      <c r="AF70">
        <f t="shared" si="30"/>
        <v>40.720000000000006</v>
      </c>
    </row>
    <row r="71" spans="1:32" x14ac:dyDescent="0.75">
      <c r="Z71" s="1">
        <v>12</v>
      </c>
      <c r="AA71">
        <v>10</v>
      </c>
      <c r="AB71">
        <v>0.45</v>
      </c>
      <c r="AC71">
        <f t="shared" si="31"/>
        <v>40.141999999999996</v>
      </c>
      <c r="AD71">
        <f t="shared" si="30"/>
        <v>50.393999999999991</v>
      </c>
      <c r="AE71">
        <f t="shared" si="30"/>
        <v>54.010000000000005</v>
      </c>
      <c r="AF71">
        <f t="shared" si="30"/>
        <v>41.36</v>
      </c>
    </row>
    <row r="72" spans="1:32" x14ac:dyDescent="0.75">
      <c r="Z72" s="1">
        <v>13</v>
      </c>
      <c r="AA72">
        <v>10</v>
      </c>
      <c r="AB72">
        <v>0.65</v>
      </c>
      <c r="AC72">
        <f t="shared" si="31"/>
        <v>40.71</v>
      </c>
      <c r="AD72">
        <f t="shared" si="30"/>
        <v>50.222000000000001</v>
      </c>
      <c r="AE72">
        <f t="shared" si="30"/>
        <v>53.382000000000005</v>
      </c>
      <c r="AF72">
        <f t="shared" si="30"/>
        <v>39.9</v>
      </c>
    </row>
    <row r="73" spans="1:32" x14ac:dyDescent="0.7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31"/>
        <v>37.069999999999993</v>
      </c>
      <c r="AD73">
        <f t="shared" si="30"/>
        <v>49.010000000000005</v>
      </c>
      <c r="AE73">
        <f t="shared" si="30"/>
        <v>51.541999999999994</v>
      </c>
      <c r="AF73">
        <f t="shared" si="30"/>
        <v>41.8</v>
      </c>
    </row>
    <row r="74" spans="1:32" x14ac:dyDescent="0.75">
      <c r="Z74" s="1">
        <v>15</v>
      </c>
      <c r="AA74">
        <v>20</v>
      </c>
      <c r="AB74">
        <v>0</v>
      </c>
      <c r="AC74">
        <f t="shared" si="31"/>
        <v>56.929999999999993</v>
      </c>
      <c r="AD74">
        <f t="shared" si="30"/>
        <v>53.496000000000002</v>
      </c>
      <c r="AE74">
        <f t="shared" si="30"/>
        <v>54.198</v>
      </c>
      <c r="AF74">
        <f t="shared" si="30"/>
        <v>44.04</v>
      </c>
    </row>
    <row r="75" spans="1:32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1">
        <v>16</v>
      </c>
      <c r="AA75">
        <v>20</v>
      </c>
      <c r="AB75">
        <v>0.2</v>
      </c>
      <c r="AC75">
        <f t="shared" si="31"/>
        <v>53.998000000000005</v>
      </c>
      <c r="AD75">
        <f t="shared" si="31"/>
        <v>53.484000000000002</v>
      </c>
      <c r="AE75">
        <f t="shared" si="31"/>
        <v>53.826000000000001</v>
      </c>
      <c r="AF75">
        <f t="shared" si="31"/>
        <v>44.5</v>
      </c>
    </row>
    <row r="76" spans="1:32" x14ac:dyDescent="0.75">
      <c r="A76" s="1">
        <v>0</v>
      </c>
      <c r="B76">
        <v>0</v>
      </c>
      <c r="C76">
        <v>0</v>
      </c>
      <c r="D76">
        <v>46.65</v>
      </c>
      <c r="E76">
        <v>57.22</v>
      </c>
      <c r="F76">
        <v>49.49</v>
      </c>
      <c r="G76">
        <v>0</v>
      </c>
      <c r="I76">
        <f>_xlfn.STDEV.P(D76:G76)</f>
        <v>22.471029126410738</v>
      </c>
      <c r="J76">
        <v>2</v>
      </c>
      <c r="K76">
        <f>_xlfn.STDEV.P(D76:G80)</f>
        <v>23.09588345896298</v>
      </c>
      <c r="L76">
        <f>_xlfn.STDEV.P(D76:G76,D81:G81,D86:G86,D91:G91,D96:G96,D101:G101)</f>
        <v>12.145558830517292</v>
      </c>
      <c r="M76">
        <v>0</v>
      </c>
      <c r="N76">
        <f>AVERAGE(D76:G76)</f>
        <v>38.340000000000003</v>
      </c>
      <c r="P76" s="6">
        <f>_xlfn.STDEV.P(D76:D80)</f>
        <v>2.9334825719611848</v>
      </c>
      <c r="Q76">
        <f>_xlfn.STDEV.P(D76,D81,D86,D91,D96,D101)</f>
        <v>6.8431928870147445</v>
      </c>
      <c r="R76" s="6">
        <f>_xlfn.STDEV.P(E76:E80)</f>
        <v>0.61055384692916237</v>
      </c>
      <c r="S76">
        <f>_xlfn.STDEV.P(E76,E81,E86,E91,E96,E101)</f>
        <v>2.5437614318607435</v>
      </c>
      <c r="T76" s="6">
        <f>_xlfn.STDEV.P(F76:F80)</f>
        <v>1.2153254708101862</v>
      </c>
      <c r="U76">
        <f>_xlfn.STDEV.P(F76,F81,F86,F91,F96,F101)</f>
        <v>4.9852281793314113</v>
      </c>
      <c r="V76" s="6">
        <f>_xlfn.STDEV.P(G76:G80)</f>
        <v>0</v>
      </c>
      <c r="W76">
        <f>_xlfn.STDEV.P(G76,G81,G86,G91,G96,G101)</f>
        <v>20.893174058103824</v>
      </c>
      <c r="Z76" s="1">
        <v>17</v>
      </c>
      <c r="AA76">
        <v>20</v>
      </c>
      <c r="AB76">
        <v>0.45</v>
      </c>
      <c r="AC76">
        <f t="shared" ref="AC76:AF88" si="32">AVERAGE(D21,D57,D93,D165,D237)</f>
        <v>54.207999999999991</v>
      </c>
      <c r="AD76">
        <f t="shared" si="32"/>
        <v>52.332000000000008</v>
      </c>
      <c r="AE76">
        <f t="shared" si="32"/>
        <v>53.646000000000001</v>
      </c>
      <c r="AF76">
        <f t="shared" si="32"/>
        <v>44.2</v>
      </c>
    </row>
    <row r="77" spans="1:32" x14ac:dyDescent="0.75">
      <c r="A77" s="1">
        <v>1</v>
      </c>
      <c r="B77">
        <v>0</v>
      </c>
      <c r="C77">
        <v>0.2</v>
      </c>
      <c r="D77">
        <v>51.84</v>
      </c>
      <c r="E77">
        <v>58.41</v>
      </c>
      <c r="F77">
        <v>49.43</v>
      </c>
      <c r="G77">
        <v>0</v>
      </c>
      <c r="I77">
        <f t="shared" ref="I77:I105" si="33">_xlfn.STDEV.P(D77:G77)</f>
        <v>23.280963253267675</v>
      </c>
      <c r="J77">
        <v>5</v>
      </c>
      <c r="K77">
        <f>_xlfn.STDEV.P(D81:G85)</f>
        <v>20.619891634050834</v>
      </c>
      <c r="L77">
        <f>_xlfn.STDEV.P(D77:G77,D82:G82,D87:G87,D92:G92,D97:G97,D102:G102)</f>
        <v>15.653381690016142</v>
      </c>
      <c r="M77">
        <v>0.2</v>
      </c>
      <c r="N77">
        <f t="shared" ref="N77:N105" si="34">AVERAGE(D77:G77)</f>
        <v>39.92</v>
      </c>
      <c r="P77" s="6">
        <f>_xlfn.STDEV.P(D81:D85)</f>
        <v>26.6675000703103</v>
      </c>
      <c r="Q77">
        <f t="shared" ref="Q77:Q80" si="35">_xlfn.STDEV.P(D77,D82,D87,D92,D97,D102)</f>
        <v>19.460664100236215</v>
      </c>
      <c r="R77" s="6">
        <f>_xlfn.STDEV.P(E81:E85)</f>
        <v>1.0818502669038814</v>
      </c>
      <c r="S77">
        <f t="shared" ref="S77:S80" si="36">_xlfn.STDEV.P(E77,E82,E87,E92,E97,E102)</f>
        <v>2.6920897500310463</v>
      </c>
      <c r="T77" s="6">
        <f>_xlfn.STDEV.P(F81:F85)</f>
        <v>1.497002338007525</v>
      </c>
      <c r="U77">
        <f t="shared" ref="U77:U80" si="37">_xlfn.STDEV.P(F77,F82,F87,F92,F97,F102)</f>
        <v>4.8657430630434604</v>
      </c>
      <c r="V77" s="6">
        <f>_xlfn.STDEV.P(G81:G85)</f>
        <v>1.774711244118321</v>
      </c>
      <c r="W77">
        <f t="shared" ref="W77:W80" si="38">_xlfn.STDEV.P(G77,G82,G87,G92,G97,G102)</f>
        <v>20.376927311708865</v>
      </c>
      <c r="Z77" s="1">
        <v>18</v>
      </c>
      <c r="AA77">
        <v>20</v>
      </c>
      <c r="AB77">
        <v>0.65</v>
      </c>
      <c r="AC77">
        <f t="shared" si="32"/>
        <v>50.246000000000002</v>
      </c>
      <c r="AD77">
        <f t="shared" si="32"/>
        <v>52.669999999999995</v>
      </c>
      <c r="AE77">
        <f t="shared" si="32"/>
        <v>53.45</v>
      </c>
      <c r="AF77">
        <f t="shared" si="32"/>
        <v>42.519999999999996</v>
      </c>
    </row>
    <row r="78" spans="1:32" x14ac:dyDescent="0.75">
      <c r="A78" s="1">
        <v>2</v>
      </c>
      <c r="B78">
        <v>0</v>
      </c>
      <c r="C78">
        <v>0.45</v>
      </c>
      <c r="D78">
        <v>49.74</v>
      </c>
      <c r="E78">
        <v>57.16</v>
      </c>
      <c r="F78">
        <v>47.91</v>
      </c>
      <c r="G78">
        <v>0</v>
      </c>
      <c r="I78">
        <f t="shared" si="33"/>
        <v>22.611762840389069</v>
      </c>
      <c r="J78">
        <v>10</v>
      </c>
      <c r="K78">
        <f>_xlfn.STDEV.P(D86:G90)</f>
        <v>2.2302342365769561</v>
      </c>
      <c r="L78">
        <f t="shared" ref="L78:L80" si="39">_xlfn.STDEV.P(D78:G78,D83:G83,D88:G88,D93:G93,D98:G98,D103:G103)</f>
        <v>15.831536367327095</v>
      </c>
      <c r="M78">
        <v>0.45</v>
      </c>
      <c r="N78">
        <f t="shared" si="34"/>
        <v>38.702500000000001</v>
      </c>
      <c r="P78" s="6">
        <f>_xlfn.STDEV.P(D86:D90)</f>
        <v>0.7181754660248415</v>
      </c>
      <c r="Q78">
        <f t="shared" si="35"/>
        <v>19.646929926977293</v>
      </c>
      <c r="R78" s="6">
        <f>_xlfn.STDEV.P(E86:E90)</f>
        <v>0.82121860670591262</v>
      </c>
      <c r="S78">
        <f t="shared" si="36"/>
        <v>3.4454801310315699</v>
      </c>
      <c r="T78" s="6">
        <f>_xlfn.STDEV.P(F86:F90)</f>
        <v>1.2748897991591261</v>
      </c>
      <c r="U78">
        <f t="shared" si="37"/>
        <v>6.2378593194210881</v>
      </c>
      <c r="V78" s="6">
        <f>_xlfn.STDEV.P(G86:G90)</f>
        <v>0.91956511460581269</v>
      </c>
      <c r="W78">
        <f t="shared" si="38"/>
        <v>20.354988468568475</v>
      </c>
      <c r="Z78" s="1">
        <v>19</v>
      </c>
      <c r="AA78">
        <v>20</v>
      </c>
      <c r="AB78">
        <v>0.85</v>
      </c>
      <c r="AC78">
        <f t="shared" si="32"/>
        <v>54.508000000000003</v>
      </c>
      <c r="AD78">
        <f t="shared" si="32"/>
        <v>51.96</v>
      </c>
      <c r="AE78">
        <f t="shared" si="32"/>
        <v>52.19</v>
      </c>
      <c r="AF78">
        <f t="shared" si="32"/>
        <v>42.839999999999996</v>
      </c>
    </row>
    <row r="79" spans="1:32" x14ac:dyDescent="0.75">
      <c r="A79" s="1">
        <v>3</v>
      </c>
      <c r="B79">
        <v>0</v>
      </c>
      <c r="C79">
        <v>0.65</v>
      </c>
      <c r="D79">
        <v>53.77</v>
      </c>
      <c r="E79">
        <v>58.55</v>
      </c>
      <c r="F79">
        <v>50.68</v>
      </c>
      <c r="G79">
        <v>0</v>
      </c>
      <c r="I79">
        <f t="shared" si="33"/>
        <v>23.693500163546965</v>
      </c>
      <c r="J79">
        <v>20</v>
      </c>
      <c r="K79">
        <f>_xlfn.STDEV.P(D91:G95)</f>
        <v>2.5427946731893232</v>
      </c>
      <c r="L79">
        <f t="shared" si="39"/>
        <v>15.491201619118103</v>
      </c>
      <c r="M79">
        <v>0.65</v>
      </c>
      <c r="N79">
        <f t="shared" si="34"/>
        <v>40.75</v>
      </c>
      <c r="P79" s="6">
        <f>_xlfn.STDEV.P(D91:D95)</f>
        <v>3.4876375958519534</v>
      </c>
      <c r="Q79">
        <f t="shared" si="35"/>
        <v>19.643243749442199</v>
      </c>
      <c r="R79" s="6">
        <f>_xlfn.STDEV.P(E91:E95)</f>
        <v>0.58855755878248517</v>
      </c>
      <c r="S79">
        <f t="shared" si="36"/>
        <v>2.3906792386730213</v>
      </c>
      <c r="T79" s="6">
        <f>_xlfn.STDEV.P(F91:F95)</f>
        <v>1.0533755265810947</v>
      </c>
      <c r="U79">
        <f t="shared" si="37"/>
        <v>4.2367981227966629</v>
      </c>
      <c r="V79" s="6">
        <f>_xlfn.STDEV.P(G91:G95)</f>
        <v>0.66813172353960393</v>
      </c>
      <c r="W79">
        <f t="shared" si="38"/>
        <v>19.963918842640979</v>
      </c>
      <c r="Z79" s="1">
        <v>20</v>
      </c>
      <c r="AA79">
        <v>50</v>
      </c>
      <c r="AB79">
        <v>0</v>
      </c>
      <c r="AC79">
        <f t="shared" si="32"/>
        <v>44.923999999999992</v>
      </c>
      <c r="AD79">
        <f t="shared" si="32"/>
        <v>47.344000000000001</v>
      </c>
      <c r="AE79">
        <f t="shared" si="32"/>
        <v>50.46</v>
      </c>
      <c r="AF79">
        <f t="shared" si="32"/>
        <v>44.1</v>
      </c>
    </row>
    <row r="80" spans="1:32" x14ac:dyDescent="0.75">
      <c r="A80" s="1">
        <v>4</v>
      </c>
      <c r="B80">
        <v>0</v>
      </c>
      <c r="C80">
        <v>0.85</v>
      </c>
      <c r="D80">
        <v>54.85</v>
      </c>
      <c r="E80">
        <v>57.35</v>
      </c>
      <c r="F80">
        <v>47.28</v>
      </c>
      <c r="G80">
        <v>0</v>
      </c>
      <c r="I80">
        <f t="shared" si="33"/>
        <v>23.315637456436818</v>
      </c>
      <c r="J80">
        <v>50</v>
      </c>
      <c r="K80">
        <f>_xlfn.STDEV.P(D97:G100)</f>
        <v>5.794543466432498</v>
      </c>
      <c r="L80">
        <f t="shared" si="39"/>
        <v>11.927718061713367</v>
      </c>
      <c r="M80">
        <v>0.85</v>
      </c>
      <c r="N80">
        <f t="shared" si="34"/>
        <v>39.870000000000005</v>
      </c>
      <c r="P80" s="6">
        <f>_xlfn.STDEV.P(D96:D100)</f>
        <v>1.9693308508221763</v>
      </c>
      <c r="Q80">
        <f t="shared" si="35"/>
        <v>6.8171491271807838</v>
      </c>
      <c r="R80" s="6">
        <f>_xlfn.STDEV.P(E96:E100)</f>
        <v>1.2009995836801926</v>
      </c>
      <c r="S80">
        <f t="shared" si="36"/>
        <v>3.0367768915231306</v>
      </c>
      <c r="T80" s="6">
        <f>_xlfn.STDEV.P(F96:F100)</f>
        <v>0.92173748974423519</v>
      </c>
      <c r="U80">
        <f t="shared" si="37"/>
        <v>5.0427263349193234</v>
      </c>
      <c r="V80" s="6">
        <f>_xlfn.STDEV.P(G96:G100)</f>
        <v>1.7239489551607956</v>
      </c>
      <c r="W80">
        <f t="shared" si="38"/>
        <v>20.098313914908935</v>
      </c>
      <c r="Z80" s="1">
        <v>21</v>
      </c>
      <c r="AA80">
        <v>50</v>
      </c>
      <c r="AB80">
        <v>0.2</v>
      </c>
      <c r="AC80">
        <f t="shared" si="32"/>
        <v>43.775999999999996</v>
      </c>
      <c r="AD80">
        <f t="shared" si="32"/>
        <v>47.903999999999996</v>
      </c>
      <c r="AE80">
        <f t="shared" si="32"/>
        <v>49.5</v>
      </c>
      <c r="AF80">
        <f t="shared" si="32"/>
        <v>41.64</v>
      </c>
    </row>
    <row r="81" spans="1:32" x14ac:dyDescent="0.75">
      <c r="A81" s="1">
        <v>5</v>
      </c>
      <c r="B81">
        <v>5</v>
      </c>
      <c r="C81">
        <v>0</v>
      </c>
      <c r="D81">
        <v>66.67</v>
      </c>
      <c r="E81">
        <v>57.2</v>
      </c>
      <c r="F81">
        <v>55.69</v>
      </c>
      <c r="G81">
        <v>59.7</v>
      </c>
      <c r="I81">
        <f t="shared" si="33"/>
        <v>4.2088626729794845</v>
      </c>
      <c r="J81">
        <v>100</v>
      </c>
      <c r="K81">
        <f>_xlfn.STDEV.P(D101:G105)</f>
        <v>3.3449409561306163</v>
      </c>
      <c r="N81">
        <f t="shared" si="34"/>
        <v>59.814999999999998</v>
      </c>
      <c r="P81" s="6">
        <f>_xlfn.STDEV.P(D101:D105)</f>
        <v>1.41029075016466</v>
      </c>
      <c r="R81" s="6">
        <f>_xlfn.STDEV.P(E101:E105)</f>
        <v>0.79246451024635733</v>
      </c>
      <c r="T81" s="6">
        <f>_xlfn.STDEV.P(F101:F105)</f>
        <v>1.5907231060118543</v>
      </c>
      <c r="V81" s="6">
        <f>_xlfn.STDEV.P(G101:G105)</f>
        <v>0.67823299831252604</v>
      </c>
      <c r="Z81" s="1">
        <v>22</v>
      </c>
      <c r="AA81">
        <v>50</v>
      </c>
      <c r="AB81">
        <v>0.45</v>
      </c>
      <c r="AC81">
        <f t="shared" si="32"/>
        <v>44.242000000000004</v>
      </c>
      <c r="AD81">
        <f t="shared" si="32"/>
        <v>48.072000000000003</v>
      </c>
      <c r="AE81">
        <f t="shared" si="32"/>
        <v>50.5</v>
      </c>
      <c r="AF81">
        <f t="shared" si="32"/>
        <v>41.32</v>
      </c>
    </row>
    <row r="82" spans="1:32" x14ac:dyDescent="0.75">
      <c r="A82" s="1">
        <v>6</v>
      </c>
      <c r="B82">
        <v>5</v>
      </c>
      <c r="C82">
        <v>0.2</v>
      </c>
      <c r="D82">
        <v>0</v>
      </c>
      <c r="E82">
        <v>56</v>
      </c>
      <c r="F82">
        <v>55.04</v>
      </c>
      <c r="G82">
        <v>58.8</v>
      </c>
      <c r="I82">
        <f t="shared" si="33"/>
        <v>24.553183093032978</v>
      </c>
      <c r="K82">
        <f>AVERAGE(K76:K81)</f>
        <v>9.6047147375572006</v>
      </c>
      <c r="N82">
        <f t="shared" si="34"/>
        <v>42.459999999999994</v>
      </c>
      <c r="P82" s="6">
        <f>AVERAGE(P76:P81)</f>
        <v>6.197736217522519</v>
      </c>
      <c r="Q82">
        <f>AVERAGE(Q76:Q80)</f>
        <v>14.482235958170246</v>
      </c>
      <c r="R82" s="6">
        <f>AVERAGE(R76:R81)</f>
        <v>0.8492740622079985</v>
      </c>
      <c r="S82">
        <f>AVERAGE(S76:S80)</f>
        <v>2.8217574886239025</v>
      </c>
      <c r="T82" s="6">
        <f>AVERAGE(T76:T81)</f>
        <v>1.2588422883856702</v>
      </c>
      <c r="U82">
        <f>AVERAGE(U76:U80)</f>
        <v>5.0736710039023887</v>
      </c>
      <c r="V82" s="6">
        <f>AVERAGE(V76:V81)</f>
        <v>0.96076500595617664</v>
      </c>
      <c r="W82">
        <f>AVERAGE(W76:W80)</f>
        <v>20.337464519186216</v>
      </c>
      <c r="Z82" s="1">
        <v>23</v>
      </c>
      <c r="AA82">
        <v>50</v>
      </c>
      <c r="AB82">
        <v>0.65</v>
      </c>
      <c r="AC82">
        <f t="shared" si="32"/>
        <v>44.491999999999997</v>
      </c>
      <c r="AD82">
        <f t="shared" si="32"/>
        <v>45.311999999999998</v>
      </c>
      <c r="AE82">
        <f t="shared" si="32"/>
        <v>48.66</v>
      </c>
      <c r="AF82">
        <f t="shared" si="32"/>
        <v>42.519999999999996</v>
      </c>
    </row>
    <row r="83" spans="1:32" x14ac:dyDescent="0.75">
      <c r="A83" s="1">
        <v>7</v>
      </c>
      <c r="B83">
        <v>5</v>
      </c>
      <c r="C83">
        <v>0.45</v>
      </c>
      <c r="D83">
        <v>0</v>
      </c>
      <c r="E83">
        <v>58.8</v>
      </c>
      <c r="F83">
        <v>51.42</v>
      </c>
      <c r="G83">
        <v>57.4</v>
      </c>
      <c r="I83">
        <f t="shared" si="33"/>
        <v>24.352106171746208</v>
      </c>
      <c r="N83">
        <f t="shared" si="34"/>
        <v>41.905000000000001</v>
      </c>
      <c r="P83" s="6">
        <f>_xlfn.STDEV.P(P76:P81)</f>
        <v>9.199962415394765</v>
      </c>
      <c r="Q83">
        <f>_xlfn.STDEV.P(Q76:Q80)</f>
        <v>6.2482533102986944</v>
      </c>
      <c r="R83" s="6">
        <f>_xlfn.STDEV.P(R76:R81)</f>
        <v>0.22611848058202463</v>
      </c>
      <c r="S83">
        <f>_xlfn.STDEV.P(S76:S80)</f>
        <v>0.37820292591768773</v>
      </c>
      <c r="T83" s="6">
        <f>_xlfn.STDEV.P(T76:T81)</f>
        <v>0.23269169797236475</v>
      </c>
      <c r="U83">
        <f>_xlfn.STDEV.P(U76:U80)</f>
        <v>0.64926179426589992</v>
      </c>
      <c r="V83" s="6">
        <f>_xlfn.STDEV.P(V76:V81)</f>
        <v>0.62385677041825438</v>
      </c>
      <c r="W83">
        <f>_xlfn.STDEV.P(W76:W80)</f>
        <v>0.31856141525033621</v>
      </c>
      <c r="Z83" s="1">
        <v>24</v>
      </c>
      <c r="AA83">
        <v>50</v>
      </c>
      <c r="AB83">
        <v>0.85</v>
      </c>
      <c r="AC83">
        <f t="shared" si="32"/>
        <v>41.911999999999999</v>
      </c>
      <c r="AD83">
        <f t="shared" si="32"/>
        <v>46.292000000000002</v>
      </c>
      <c r="AE83">
        <f t="shared" si="32"/>
        <v>48.279999999999994</v>
      </c>
      <c r="AF83">
        <f t="shared" si="32"/>
        <v>42.32</v>
      </c>
    </row>
    <row r="84" spans="1:32" x14ac:dyDescent="0.75">
      <c r="A84" s="1">
        <v>8</v>
      </c>
      <c r="B84">
        <v>5</v>
      </c>
      <c r="C84">
        <v>0.65</v>
      </c>
      <c r="D84">
        <v>0</v>
      </c>
      <c r="E84">
        <v>56.3</v>
      </c>
      <c r="F84">
        <v>54.56</v>
      </c>
      <c r="G84">
        <v>56.3</v>
      </c>
      <c r="I84">
        <f t="shared" si="33"/>
        <v>24.13792244581127</v>
      </c>
      <c r="K84" cm="1">
        <f t="array" ref="K84">INDEX(LINEST(K76:K81),1)</f>
        <v>-4.0833770451544158</v>
      </c>
      <c r="L84" cm="1">
        <f t="array" ref="L84">INDEX(LINEST(L76:L80),1)</f>
        <v>-5.9786160850588632E-2</v>
      </c>
      <c r="N84">
        <f t="shared" si="34"/>
        <v>41.79</v>
      </c>
      <c r="P84" s="6"/>
      <c r="R84" s="6"/>
      <c r="T84" s="6"/>
      <c r="V84" s="6"/>
      <c r="Z84" s="1">
        <v>25</v>
      </c>
      <c r="AA84">
        <v>100</v>
      </c>
      <c r="AB84">
        <v>0</v>
      </c>
      <c r="AC84">
        <f t="shared" si="32"/>
        <v>45.466000000000001</v>
      </c>
      <c r="AD84">
        <f t="shared" si="32"/>
        <v>47.36</v>
      </c>
      <c r="AE84">
        <f t="shared" si="32"/>
        <v>48.440000000000005</v>
      </c>
      <c r="AF84">
        <f t="shared" si="32"/>
        <v>43.14</v>
      </c>
    </row>
    <row r="85" spans="1:32" x14ac:dyDescent="0.75">
      <c r="A85" s="1">
        <v>9</v>
      </c>
      <c r="B85">
        <v>5</v>
      </c>
      <c r="C85">
        <v>0.85</v>
      </c>
      <c r="D85">
        <v>33.33</v>
      </c>
      <c r="E85">
        <v>55.9</v>
      </c>
      <c r="F85">
        <v>53.45</v>
      </c>
      <c r="G85">
        <v>54.7</v>
      </c>
      <c r="I85">
        <f t="shared" si="33"/>
        <v>9.2867553537282337</v>
      </c>
      <c r="N85">
        <f t="shared" si="34"/>
        <v>49.344999999999999</v>
      </c>
      <c r="P85" s="6"/>
      <c r="R85" s="6"/>
      <c r="T85" s="6"/>
      <c r="V85" s="6"/>
      <c r="Z85" s="1">
        <v>26</v>
      </c>
      <c r="AA85">
        <v>100</v>
      </c>
      <c r="AB85">
        <v>0.2</v>
      </c>
      <c r="AC85">
        <f t="shared" si="32"/>
        <v>45.426000000000002</v>
      </c>
      <c r="AD85">
        <f t="shared" si="32"/>
        <v>47.739999999999995</v>
      </c>
      <c r="AE85">
        <f t="shared" si="32"/>
        <v>47.58</v>
      </c>
      <c r="AF85">
        <f t="shared" si="32"/>
        <v>42.04</v>
      </c>
    </row>
    <row r="86" spans="1:32" x14ac:dyDescent="0.75">
      <c r="A86" s="1">
        <v>10</v>
      </c>
      <c r="B86">
        <v>10</v>
      </c>
      <c r="C86">
        <v>0</v>
      </c>
      <c r="D86">
        <v>50.1</v>
      </c>
      <c r="E86">
        <v>52.7</v>
      </c>
      <c r="F86">
        <v>55.78</v>
      </c>
      <c r="G86">
        <v>51.1</v>
      </c>
      <c r="I86">
        <f t="shared" si="33"/>
        <v>2.1501627845351616</v>
      </c>
      <c r="N86">
        <f t="shared" si="34"/>
        <v>52.42</v>
      </c>
      <c r="P86" s="6"/>
      <c r="R86" s="6"/>
      <c r="T86" s="6"/>
      <c r="V86" s="6"/>
      <c r="Z86" s="1">
        <v>27</v>
      </c>
      <c r="AA86">
        <v>100</v>
      </c>
      <c r="AB86">
        <v>0.45</v>
      </c>
      <c r="AC86">
        <f t="shared" si="32"/>
        <v>45.948</v>
      </c>
      <c r="AD86">
        <f t="shared" si="32"/>
        <v>45.739999999999995</v>
      </c>
      <c r="AE86">
        <f t="shared" si="32"/>
        <v>49.12</v>
      </c>
      <c r="AF86">
        <f t="shared" si="32"/>
        <v>43.5</v>
      </c>
    </row>
    <row r="87" spans="1:32" x14ac:dyDescent="0.75">
      <c r="A87" s="1">
        <v>11</v>
      </c>
      <c r="B87">
        <v>10</v>
      </c>
      <c r="C87">
        <v>0.2</v>
      </c>
      <c r="D87">
        <v>50.19</v>
      </c>
      <c r="E87">
        <v>53.4</v>
      </c>
      <c r="F87">
        <v>54.73</v>
      </c>
      <c r="G87">
        <v>51.2</v>
      </c>
      <c r="I87">
        <f t="shared" si="33"/>
        <v>1.7854551240510068</v>
      </c>
      <c r="J87" s="2"/>
      <c r="K87" t="s">
        <v>26</v>
      </c>
      <c r="L87" t="s">
        <v>27</v>
      </c>
      <c r="N87">
        <f t="shared" si="34"/>
        <v>52.379999999999995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1">
        <v>28</v>
      </c>
      <c r="AA87">
        <v>100</v>
      </c>
      <c r="AB87">
        <v>0.65</v>
      </c>
      <c r="AC87">
        <f t="shared" si="32"/>
        <v>44.734000000000002</v>
      </c>
      <c r="AD87">
        <f t="shared" si="32"/>
        <v>46.62</v>
      </c>
      <c r="AE87">
        <f t="shared" si="32"/>
        <v>46.379999999999995</v>
      </c>
      <c r="AF87">
        <f t="shared" si="32"/>
        <v>41.68</v>
      </c>
    </row>
    <row r="88" spans="1:32" x14ac:dyDescent="0.75">
      <c r="A88" s="1">
        <v>12</v>
      </c>
      <c r="B88">
        <v>10</v>
      </c>
      <c r="C88">
        <v>0.45</v>
      </c>
      <c r="D88">
        <v>49.38</v>
      </c>
      <c r="E88">
        <v>51.9</v>
      </c>
      <c r="F88">
        <v>57.01</v>
      </c>
      <c r="G88">
        <v>52.2</v>
      </c>
      <c r="I88">
        <f t="shared" si="33"/>
        <v>2.7597316445625633</v>
      </c>
      <c r="J88">
        <v>2</v>
      </c>
      <c r="K88">
        <f>AVERAGE(D76:G80)</f>
        <v>39.516499999999994</v>
      </c>
      <c r="L88">
        <f>AVERAGE(D76:G76,D81:G81,D86:G86,D91:G91,D96:G96,D101:G101)</f>
        <v>52.99583333333333</v>
      </c>
      <c r="M88">
        <v>0</v>
      </c>
      <c r="N88">
        <f t="shared" si="34"/>
        <v>52.622500000000002</v>
      </c>
      <c r="P88" s="6">
        <f>AVERAGE(D76:D80)</f>
        <v>51.370000000000005</v>
      </c>
      <c r="Q88">
        <f>AVERAGE(D76,D81,D86,D91,D96,D101)</f>
        <v>52.136666666666663</v>
      </c>
      <c r="R88" s="6">
        <f>AVERAGE(E76:E80)</f>
        <v>57.738</v>
      </c>
      <c r="S88">
        <f>AVERAGE(E76,E81,E86,E91,E96,E101)</f>
        <v>56.103333333333332</v>
      </c>
      <c r="T88" s="6">
        <f>AVERAGE(F76:F80)</f>
        <v>48.957999999999998</v>
      </c>
      <c r="U88">
        <f>AVERAGE(F76,F81,F86,F91,F96,F101)</f>
        <v>57.46</v>
      </c>
      <c r="V88" s="6">
        <f>AVERAGE(G76:G80)</f>
        <v>0</v>
      </c>
      <c r="W88">
        <f>AVERAGE(G76,G81,G86,G91,G96,G101)</f>
        <v>46.283333333333331</v>
      </c>
      <c r="Z88" s="1">
        <v>29</v>
      </c>
      <c r="AA88">
        <v>100</v>
      </c>
      <c r="AB88">
        <v>0.85</v>
      </c>
      <c r="AC88">
        <f t="shared" si="32"/>
        <v>43.107999999999997</v>
      </c>
      <c r="AD88">
        <f t="shared" si="32"/>
        <v>45.432000000000002</v>
      </c>
      <c r="AE88">
        <f t="shared" si="32"/>
        <v>45.72</v>
      </c>
      <c r="AF88">
        <f t="shared" si="32"/>
        <v>41.54</v>
      </c>
    </row>
    <row r="89" spans="1:32" x14ac:dyDescent="0.75">
      <c r="A89" s="1">
        <v>13</v>
      </c>
      <c r="B89">
        <v>10</v>
      </c>
      <c r="C89">
        <v>0.65</v>
      </c>
      <c r="D89">
        <v>48.24</v>
      </c>
      <c r="E89">
        <v>52.7</v>
      </c>
      <c r="F89">
        <v>55.03</v>
      </c>
      <c r="G89">
        <v>49.9</v>
      </c>
      <c r="I89">
        <f t="shared" si="33"/>
        <v>2.6021277351429157</v>
      </c>
      <c r="J89">
        <v>5</v>
      </c>
      <c r="K89">
        <f>AVERAGE(D81:G85)</f>
        <v>47.063000000000002</v>
      </c>
      <c r="L89">
        <f>AVERAGE(D77:G77,D82:G82,D87:G87,D92:G92,D97:G97,D102:G102)</f>
        <v>50.530000000000008</v>
      </c>
      <c r="M89">
        <v>0.2</v>
      </c>
      <c r="N89">
        <f t="shared" si="34"/>
        <v>51.467500000000001</v>
      </c>
      <c r="P89" s="6">
        <f>AVERAGE(D81:D85)</f>
        <v>20</v>
      </c>
      <c r="Q89">
        <f t="shared" ref="Q89:Q92" si="40">AVERAGE(D77,D82,D87,D92,D97,D102)</f>
        <v>43.418333333333329</v>
      </c>
      <c r="R89" s="6">
        <f>AVERAGE(E81:E85)</f>
        <v>56.839999999999996</v>
      </c>
      <c r="S89">
        <f t="shared" ref="S89:S92" si="41">AVERAGE(E77,E82,E87,E92,E97,E102)</f>
        <v>56.618333333333332</v>
      </c>
      <c r="T89" s="6">
        <f>AVERAGE(F81:F85)</f>
        <v>54.031999999999996</v>
      </c>
      <c r="U89">
        <f t="shared" ref="U89:U92" si="42">AVERAGE(F77,F82,F87,F92,F97,F102)</f>
        <v>56.833333333333336</v>
      </c>
      <c r="V89" s="6">
        <f>AVERAGE(G81:G85)</f>
        <v>57.379999999999995</v>
      </c>
      <c r="W89">
        <f t="shared" ref="W89:W92" si="43">AVERAGE(G77,G82,G87,G92,G97,G102)</f>
        <v>45.25</v>
      </c>
    </row>
    <row r="90" spans="1:32" x14ac:dyDescent="0.75">
      <c r="A90" s="1">
        <v>14</v>
      </c>
      <c r="B90">
        <v>10</v>
      </c>
      <c r="C90">
        <v>0.85</v>
      </c>
      <c r="D90">
        <v>49.9</v>
      </c>
      <c r="E90">
        <v>51</v>
      </c>
      <c r="F90">
        <v>53.13</v>
      </c>
      <c r="G90">
        <v>52.5</v>
      </c>
      <c r="I90">
        <f t="shared" si="33"/>
        <v>1.2645824409661883</v>
      </c>
      <c r="J90">
        <v>10</v>
      </c>
      <c r="K90">
        <f>AVERAGE(D86:G90)</f>
        <v>52.104500000000009</v>
      </c>
      <c r="L90">
        <f t="shared" ref="L90:L92" si="44">AVERAGE(D78:G78,D83:G83,D88:G88,D93:G93,D98:G98,D103:G103)</f>
        <v>50.592499999999994</v>
      </c>
      <c r="M90">
        <v>0.45</v>
      </c>
      <c r="N90">
        <f t="shared" si="34"/>
        <v>51.6325</v>
      </c>
      <c r="P90" s="6">
        <f>AVERAGE(D86:D90)</f>
        <v>49.561999999999998</v>
      </c>
      <c r="Q90">
        <f t="shared" si="40"/>
        <v>43.586666666666666</v>
      </c>
      <c r="R90" s="6">
        <f>AVERAGE(E86:E90)</f>
        <v>52.339999999999996</v>
      </c>
      <c r="S90">
        <f t="shared" si="41"/>
        <v>56.359999999999992</v>
      </c>
      <c r="T90" s="6">
        <f>AVERAGE(F86:F90)</f>
        <v>55.136000000000003</v>
      </c>
      <c r="U90">
        <f t="shared" si="42"/>
        <v>57.056666666666672</v>
      </c>
      <c r="V90" s="6">
        <f>AVERAGE(G86:G90)</f>
        <v>51.379999999999995</v>
      </c>
      <c r="W90">
        <f t="shared" si="43"/>
        <v>45.366666666666667</v>
      </c>
    </row>
    <row r="91" spans="1:32" x14ac:dyDescent="0.75">
      <c r="A91" s="1">
        <v>15</v>
      </c>
      <c r="B91">
        <v>20</v>
      </c>
      <c r="C91">
        <v>0</v>
      </c>
      <c r="D91">
        <v>46.88</v>
      </c>
      <c r="E91">
        <v>52.5</v>
      </c>
      <c r="F91">
        <v>57.1</v>
      </c>
      <c r="G91">
        <v>55.7</v>
      </c>
      <c r="I91">
        <f t="shared" si="33"/>
        <v>3.9305311345923721</v>
      </c>
      <c r="J91">
        <v>20</v>
      </c>
      <c r="K91">
        <f>AVERAGE(D91:G95)</f>
        <v>53.915499999999994</v>
      </c>
      <c r="L91">
        <f t="shared" si="44"/>
        <v>50.151249999999997</v>
      </c>
      <c r="M91">
        <v>0.65</v>
      </c>
      <c r="N91">
        <f t="shared" si="34"/>
        <v>53.045000000000002</v>
      </c>
      <c r="P91" s="6">
        <f>AVERAGE(D91:D95)</f>
        <v>52.141999999999996</v>
      </c>
      <c r="Q91">
        <f t="shared" si="40"/>
        <v>43.585000000000001</v>
      </c>
      <c r="R91" s="6">
        <f>AVERAGE(E91:E95)</f>
        <v>52.339999999999996</v>
      </c>
      <c r="S91">
        <f t="shared" si="41"/>
        <v>56.008333333333333</v>
      </c>
      <c r="T91" s="6">
        <f>AVERAGE(F91:F95)</f>
        <v>56.120000000000005</v>
      </c>
      <c r="U91">
        <f t="shared" si="42"/>
        <v>56.595000000000006</v>
      </c>
      <c r="V91" s="6">
        <f>AVERAGE(G91:G95)</f>
        <v>55.06</v>
      </c>
      <c r="W91">
        <f t="shared" si="43"/>
        <v>44.416666666666664</v>
      </c>
    </row>
    <row r="92" spans="1:32" x14ac:dyDescent="0.75">
      <c r="A92" s="1">
        <v>16</v>
      </c>
      <c r="B92">
        <v>20</v>
      </c>
      <c r="C92">
        <v>0.2</v>
      </c>
      <c r="D92">
        <v>52.17</v>
      </c>
      <c r="E92">
        <v>53</v>
      </c>
      <c r="F92">
        <v>56.4</v>
      </c>
      <c r="G92">
        <v>55.4</v>
      </c>
      <c r="I92">
        <f t="shared" si="33"/>
        <v>1.7200054505727578</v>
      </c>
      <c r="J92">
        <v>50</v>
      </c>
      <c r="K92">
        <f>AVERAGE(D96:G100)</f>
        <v>57.233499999999992</v>
      </c>
      <c r="L92">
        <f t="shared" si="44"/>
        <v>50.674583333333324</v>
      </c>
      <c r="M92">
        <v>0.85</v>
      </c>
      <c r="N92">
        <f t="shared" si="34"/>
        <v>54.2425</v>
      </c>
      <c r="P92" s="6">
        <f>AVERAGE(D96:D100)</f>
        <v>49.853999999999999</v>
      </c>
      <c r="Q92">
        <f t="shared" si="40"/>
        <v>47.513333333333343</v>
      </c>
      <c r="R92" s="6">
        <f>AVERAGE(E96:E100)</f>
        <v>59.260000000000005</v>
      </c>
      <c r="S92">
        <f t="shared" si="41"/>
        <v>55.341666666666669</v>
      </c>
      <c r="T92" s="6">
        <f>AVERAGE(F96:F100)</f>
        <v>65.02000000000001</v>
      </c>
      <c r="U92">
        <f t="shared" si="42"/>
        <v>54.976666666666667</v>
      </c>
      <c r="V92" s="6">
        <f>AVERAGE(G96:G100)</f>
        <v>54.8</v>
      </c>
      <c r="W92">
        <f t="shared" si="43"/>
        <v>44.866666666666667</v>
      </c>
    </row>
    <row r="93" spans="1:32" x14ac:dyDescent="0.75">
      <c r="A93" s="1">
        <v>17</v>
      </c>
      <c r="B93">
        <v>20</v>
      </c>
      <c r="C93">
        <v>0.45</v>
      </c>
      <c r="D93">
        <v>56.16</v>
      </c>
      <c r="E93">
        <v>51.6</v>
      </c>
      <c r="F93">
        <v>57</v>
      </c>
      <c r="G93">
        <v>55.4</v>
      </c>
      <c r="I93">
        <f t="shared" si="33"/>
        <v>2.0651392204885353</v>
      </c>
      <c r="J93">
        <v>100</v>
      </c>
      <c r="K93">
        <f>AVERAGE(D101:G105)</f>
        <v>56.1</v>
      </c>
      <c r="L93">
        <f>AVERAGE((L92-L91), (L91-L90), (L90-L89), (L89-L88))</f>
        <v>-0.58031250000000156</v>
      </c>
      <c r="N93">
        <f t="shared" si="34"/>
        <v>55.04</v>
      </c>
      <c r="P93" s="6">
        <f>AVERAGE(D101:D105)</f>
        <v>53.36</v>
      </c>
      <c r="R93" s="6">
        <f>AVERAGE(E101:E105)</f>
        <v>58</v>
      </c>
      <c r="T93" s="6">
        <f>AVERAGE(F101:F105)</f>
        <v>60.239999999999995</v>
      </c>
      <c r="V93" s="6">
        <f>AVERAGE(G101:G105)</f>
        <v>52.8</v>
      </c>
    </row>
    <row r="94" spans="1:32" x14ac:dyDescent="0.75">
      <c r="A94" s="1">
        <v>18</v>
      </c>
      <c r="B94">
        <v>20</v>
      </c>
      <c r="C94">
        <v>0.65</v>
      </c>
      <c r="D94">
        <v>55.6</v>
      </c>
      <c r="E94">
        <v>52.9</v>
      </c>
      <c r="F94">
        <v>55.9</v>
      </c>
      <c r="G94">
        <v>53.8</v>
      </c>
      <c r="I94">
        <f t="shared" si="33"/>
        <v>1.2459935794377119</v>
      </c>
      <c r="K94">
        <f>AVERAGE(K88:K93)</f>
        <v>50.988833333333332</v>
      </c>
      <c r="N94">
        <f t="shared" si="34"/>
        <v>54.55</v>
      </c>
      <c r="P94" s="6">
        <f>AVERAGE(P88:P93)</f>
        <v>46.048000000000002</v>
      </c>
      <c r="Q94">
        <f>AVERAGE(Q88:Q92)</f>
        <v>46.048000000000002</v>
      </c>
      <c r="R94" s="6">
        <f>AVERAGE(R88:R93)</f>
        <v>56.086333333333336</v>
      </c>
      <c r="S94">
        <f>AVERAGE(S88:S92)</f>
        <v>56.086333333333322</v>
      </c>
      <c r="T94" s="6">
        <f>AVERAGE(T88:T93)</f>
        <v>56.58433333333334</v>
      </c>
      <c r="U94">
        <f>AVERAGE(U88:U92)</f>
        <v>56.584333333333333</v>
      </c>
      <c r="V94" s="6">
        <f>AVERAGE(V88:V93)</f>
        <v>45.236666666666672</v>
      </c>
      <c r="W94">
        <f>AVERAGE(W88:W92)</f>
        <v>45.236666666666665</v>
      </c>
    </row>
    <row r="95" spans="1:32" x14ac:dyDescent="0.75">
      <c r="A95" s="1">
        <v>19</v>
      </c>
      <c r="B95">
        <v>20</v>
      </c>
      <c r="C95">
        <v>0.85</v>
      </c>
      <c r="D95">
        <v>49.9</v>
      </c>
      <c r="E95">
        <v>51.7</v>
      </c>
      <c r="F95">
        <v>54.2</v>
      </c>
      <c r="G95">
        <v>55</v>
      </c>
      <c r="I95">
        <f t="shared" si="33"/>
        <v>2.0236106344848066</v>
      </c>
      <c r="N95">
        <f t="shared" si="34"/>
        <v>52.7</v>
      </c>
      <c r="P95" s="6">
        <f>_xlfn.STDEV.P(P88:P93)</f>
        <v>11.720765048977528</v>
      </c>
      <c r="Q95">
        <f>_xlfn.STDEV.P(Q88:Q92)</f>
        <v>3.413465720088928</v>
      </c>
      <c r="R95" s="6">
        <f>_xlfn.STDEV.P(R88:R93)</f>
        <v>2.7416638297857689</v>
      </c>
      <c r="S95">
        <f>_xlfn.STDEV.P(S88:S92)</f>
        <v>0.42867677541217014</v>
      </c>
      <c r="T95" s="6">
        <f>_xlfn.STDEV.P(T88:T93)</f>
        <v>5.0251535852703624</v>
      </c>
      <c r="U95">
        <f>_xlfn.STDEV.P(U88:U92)</f>
        <v>0.85283032049497232</v>
      </c>
      <c r="V95" s="6">
        <f>_xlfn.STDEV.P(V88:V93)</f>
        <v>20.317136992094998</v>
      </c>
      <c r="W95">
        <f>_xlfn.STDEV.P(W88:W92)</f>
        <v>0.61998207859403298</v>
      </c>
    </row>
    <row r="96" spans="1:32" x14ac:dyDescent="0.75">
      <c r="A96" s="1">
        <v>20</v>
      </c>
      <c r="B96">
        <v>50</v>
      </c>
      <c r="C96">
        <v>0</v>
      </c>
      <c r="D96">
        <v>49.48</v>
      </c>
      <c r="E96">
        <v>58.9</v>
      </c>
      <c r="F96">
        <v>65.599999999999994</v>
      </c>
      <c r="G96">
        <v>58</v>
      </c>
      <c r="I96">
        <f t="shared" si="33"/>
        <v>5.7262618696668062</v>
      </c>
      <c r="N96">
        <f t="shared" si="34"/>
        <v>57.994999999999997</v>
      </c>
      <c r="P96" s="6"/>
      <c r="R96" s="6"/>
      <c r="T96" s="6"/>
      <c r="V96" s="6"/>
    </row>
    <row r="97" spans="1:23" x14ac:dyDescent="0.75">
      <c r="A97" s="1">
        <v>21</v>
      </c>
      <c r="B97">
        <v>50</v>
      </c>
      <c r="C97">
        <v>0.2</v>
      </c>
      <c r="D97">
        <v>51.71</v>
      </c>
      <c r="E97">
        <v>59.9</v>
      </c>
      <c r="F97">
        <v>65</v>
      </c>
      <c r="G97">
        <v>53.2</v>
      </c>
      <c r="I97">
        <f t="shared" si="33"/>
        <v>5.3388920901250652</v>
      </c>
      <c r="N97">
        <f t="shared" si="34"/>
        <v>57.452500000000001</v>
      </c>
      <c r="P97" s="6" cm="1">
        <f t="array" ref="P97">INDEX(LINEST(P88:P93), 1)</f>
        <v>2.9169142857142867</v>
      </c>
      <c r="Q97" s="6" cm="1">
        <f t="array" ref="Q97">INDEX(LINEST(Q88:Q92), 1)</f>
        <v>-0.90799999999999681</v>
      </c>
      <c r="R97" s="6" cm="1">
        <f t="array" ref="R97">INDEX(LINEST(R88:R93), 1)</f>
        <v>0.24485714285714369</v>
      </c>
      <c r="S97" s="6" cm="1">
        <f t="array" ref="S97">INDEX(LINEST(S88:S92), 1)</f>
        <v>-0.21333333333333257</v>
      </c>
      <c r="T97" s="6" cm="1">
        <f t="array" ref="T97">INDEX(LINEST(T88:T93), 1)</f>
        <v>2.5816571428571438</v>
      </c>
      <c r="U97" s="6" cm="1">
        <f t="array" ref="U97">INDEX(LINEST(U88:U92), 1)</f>
        <v>-0.52049999999999985</v>
      </c>
      <c r="V97" s="6" cm="1">
        <f t="array" ref="V97">INDEX(LINEST(V88:V92), 1)</f>
        <v>10.728</v>
      </c>
      <c r="W97" s="6" cm="1">
        <f t="array" ref="W97">INDEX(LINEST(W88:W92), 1)</f>
        <v>-0.36666666666666642</v>
      </c>
    </row>
    <row r="98" spans="1:23" x14ac:dyDescent="0.75">
      <c r="A98" s="1">
        <v>22</v>
      </c>
      <c r="B98">
        <v>50</v>
      </c>
      <c r="C98">
        <v>0.45</v>
      </c>
      <c r="D98">
        <v>51.55</v>
      </c>
      <c r="E98">
        <v>60.8</v>
      </c>
      <c r="F98">
        <v>66.400000000000006</v>
      </c>
      <c r="G98">
        <v>53.4</v>
      </c>
      <c r="I98">
        <f t="shared" si="33"/>
        <v>5.9404729399265586</v>
      </c>
      <c r="K98" cm="1">
        <f t="array" ref="K98">INDEX(LINEST(K88:K93),1)</f>
        <v>3.2925714285714287</v>
      </c>
      <c r="L98" cm="1">
        <f t="array" ref="L98">INDEX(LINEST(L88:L92),1)</f>
        <v>-0.50212500000000237</v>
      </c>
      <c r="N98">
        <f t="shared" si="34"/>
        <v>58.037500000000001</v>
      </c>
    </row>
    <row r="99" spans="1:23" x14ac:dyDescent="0.75">
      <c r="A99" s="1">
        <v>23</v>
      </c>
      <c r="B99">
        <v>50</v>
      </c>
      <c r="C99">
        <v>0.65</v>
      </c>
      <c r="D99">
        <v>50.25</v>
      </c>
      <c r="E99">
        <v>57.2</v>
      </c>
      <c r="F99">
        <v>64.3</v>
      </c>
      <c r="G99">
        <v>54.5</v>
      </c>
      <c r="I99">
        <f t="shared" si="33"/>
        <v>5.1082500672931026</v>
      </c>
      <c r="N99">
        <f t="shared" si="34"/>
        <v>56.5625</v>
      </c>
    </row>
    <row r="100" spans="1:23" x14ac:dyDescent="0.75">
      <c r="A100" s="1">
        <v>24</v>
      </c>
      <c r="B100">
        <v>50</v>
      </c>
      <c r="C100">
        <v>0.85</v>
      </c>
      <c r="D100">
        <v>46.28</v>
      </c>
      <c r="E100">
        <v>59.5</v>
      </c>
      <c r="F100">
        <v>63.8</v>
      </c>
      <c r="G100">
        <v>54.9</v>
      </c>
      <c r="I100">
        <f t="shared" si="33"/>
        <v>6.4946285498094687</v>
      </c>
      <c r="N100">
        <f t="shared" si="34"/>
        <v>56.12</v>
      </c>
    </row>
    <row r="101" spans="1:23" x14ac:dyDescent="0.75">
      <c r="A101" s="1">
        <v>25</v>
      </c>
      <c r="B101">
        <v>100</v>
      </c>
      <c r="C101">
        <v>0</v>
      </c>
      <c r="D101">
        <v>53.04</v>
      </c>
      <c r="E101">
        <v>58.1</v>
      </c>
      <c r="F101">
        <v>61.1</v>
      </c>
      <c r="G101">
        <v>53.2</v>
      </c>
      <c r="I101">
        <f t="shared" si="33"/>
        <v>3.409662739920182</v>
      </c>
      <c r="N101">
        <f t="shared" si="34"/>
        <v>56.36</v>
      </c>
    </row>
    <row r="102" spans="1:23" x14ac:dyDescent="0.75">
      <c r="A102" s="1">
        <v>26</v>
      </c>
      <c r="B102">
        <v>100</v>
      </c>
      <c r="C102">
        <v>0.2</v>
      </c>
      <c r="D102">
        <v>54.6</v>
      </c>
      <c r="E102">
        <v>59</v>
      </c>
      <c r="F102">
        <v>60.4</v>
      </c>
      <c r="G102">
        <v>52.9</v>
      </c>
      <c r="I102">
        <f t="shared" si="33"/>
        <v>3.0752032453156652</v>
      </c>
      <c r="N102">
        <f t="shared" si="34"/>
        <v>56.725000000000001</v>
      </c>
    </row>
    <row r="103" spans="1:23" x14ac:dyDescent="0.75">
      <c r="A103" s="1">
        <v>27</v>
      </c>
      <c r="B103">
        <v>100</v>
      </c>
      <c r="C103">
        <v>0.45</v>
      </c>
      <c r="D103">
        <v>54.69</v>
      </c>
      <c r="E103">
        <v>57.9</v>
      </c>
      <c r="F103">
        <v>62.6</v>
      </c>
      <c r="G103">
        <v>53.8</v>
      </c>
      <c r="I103">
        <f t="shared" si="33"/>
        <v>3.4460511821503772</v>
      </c>
      <c r="N103">
        <f t="shared" si="34"/>
        <v>57.247500000000002</v>
      </c>
    </row>
    <row r="104" spans="1:23" x14ac:dyDescent="0.75">
      <c r="A104" s="1">
        <v>28</v>
      </c>
      <c r="B104">
        <v>100</v>
      </c>
      <c r="C104">
        <v>0.65</v>
      </c>
      <c r="D104">
        <v>53.65</v>
      </c>
      <c r="E104">
        <v>58.4</v>
      </c>
      <c r="F104">
        <v>59.1</v>
      </c>
      <c r="G104">
        <v>52</v>
      </c>
      <c r="I104">
        <f t="shared" si="33"/>
        <v>3.029516256764436</v>
      </c>
      <c r="N104">
        <f t="shared" si="34"/>
        <v>55.787500000000001</v>
      </c>
    </row>
    <row r="105" spans="1:23" x14ac:dyDescent="0.75">
      <c r="A105" s="1">
        <v>29</v>
      </c>
      <c r="B105">
        <v>100</v>
      </c>
      <c r="C105">
        <v>0.85</v>
      </c>
      <c r="D105">
        <v>50.82</v>
      </c>
      <c r="E105">
        <v>56.6</v>
      </c>
      <c r="F105">
        <v>58</v>
      </c>
      <c r="G105">
        <v>52.1</v>
      </c>
      <c r="I105">
        <f t="shared" si="33"/>
        <v>2.9960307074527792</v>
      </c>
      <c r="N105">
        <f t="shared" si="34"/>
        <v>54.38</v>
      </c>
    </row>
    <row r="109" spans="1:23" x14ac:dyDescent="0.75">
      <c r="A109" s="1">
        <v>0</v>
      </c>
      <c r="B109" t="s">
        <v>9</v>
      </c>
    </row>
    <row r="111" spans="1:23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_xlfn.STDEV.P(D112:G112,D117:G117,D122:G122,D127:G127,D132:G132,D137:G137)</f>
        <v>21.148491569370211</v>
      </c>
      <c r="M112">
        <v>0</v>
      </c>
      <c r="N112">
        <f>AVERAGE(D112:G112)</f>
        <v>0</v>
      </c>
      <c r="P112" s="6">
        <f>_xlfn.STDEV.P(D112:D116)</f>
        <v>0</v>
      </c>
      <c r="Q112">
        <f>_xlfn.STDEV.P(D112,D117,D122,D127,D132,D137)</f>
        <v>19.775529842599788</v>
      </c>
      <c r="R112" s="6">
        <f>_xlfn.STDEV.P(E112:E116)</f>
        <v>0</v>
      </c>
      <c r="S112">
        <f>_xlfn.STDEV.P(E112,E117,E122,E127,E132,E137)</f>
        <v>23.628665794374044</v>
      </c>
      <c r="T112" s="6">
        <f>_xlfn.STDEV.P(F112:F116)</f>
        <v>0</v>
      </c>
      <c r="U112">
        <f>_xlfn.STDEV.P(F112,F117,F122,F127,F132,F137)</f>
        <v>21.10739239908353</v>
      </c>
      <c r="V112" s="6">
        <f>_xlfn.STDEV.P(G112:G116)</f>
        <v>0</v>
      </c>
      <c r="W112">
        <f>_xlfn.STDEV.P(G112,G117,G122,G127,G132,G137)</f>
        <v>19.088565512718166</v>
      </c>
    </row>
    <row r="113" spans="1:23" x14ac:dyDescent="0.7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41" si="45">_xlfn.STDEV.P(D113:G113)</f>
        <v>0</v>
      </c>
      <c r="J113">
        <v>5</v>
      </c>
      <c r="K113">
        <f>_xlfn.STDEV.P(D117:G121)</f>
        <v>14.137302995974853</v>
      </c>
      <c r="L113">
        <f>_xlfn.STDEV.P(D113:G113,D118:G118,D123:G123,D128:G128,D133:G133,D138:G138)</f>
        <v>20.62729677447394</v>
      </c>
      <c r="M113">
        <v>0.2</v>
      </c>
      <c r="N113">
        <f t="shared" ref="N113:N141" si="46">AVERAGE(D113:G113)</f>
        <v>0</v>
      </c>
      <c r="P113" s="6">
        <f>_xlfn.STDEV.P(D117:D121)</f>
        <v>19.843342057224131</v>
      </c>
      <c r="Q113">
        <f t="shared" ref="Q113:Q116" si="47">_xlfn.STDEV.P(D113,D118,D123,D128,D133,D138)</f>
        <v>20.727431434909867</v>
      </c>
      <c r="R113" s="6">
        <f>_xlfn.STDEV.P(E117:E121)</f>
        <v>8.0643353104890139</v>
      </c>
      <c r="S113">
        <f t="shared" ref="S113:S116" si="48">_xlfn.STDEV.P(E113,E118,E123,E128,E133,E138)</f>
        <v>21.622487073003914</v>
      </c>
      <c r="T113" s="6">
        <f>_xlfn.STDEV.P(F117:F121)</f>
        <v>1.4899852348261724</v>
      </c>
      <c r="U113">
        <f t="shared" ref="U113:U116" si="49">_xlfn.STDEV.P(F113,F118,F123,F128,F133,F138)</f>
        <v>20.668982934715402</v>
      </c>
      <c r="V113" s="6">
        <f>_xlfn.STDEV.P(G117:G121)</f>
        <v>0.97447421720638827</v>
      </c>
      <c r="W113">
        <f t="shared" ref="W113:W116" si="50">_xlfn.STDEV.P(G113,G118,G123,G128,G133,G138)</f>
        <v>19.101606971375187</v>
      </c>
    </row>
    <row r="114" spans="1:23" x14ac:dyDescent="0.7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45"/>
        <v>0</v>
      </c>
      <c r="J114">
        <v>10</v>
      </c>
      <c r="K114">
        <f>_xlfn.STDEV.P(D122:G126)</f>
        <v>3.4730748264326232</v>
      </c>
      <c r="L114">
        <f t="shared" ref="L114:L116" si="51">_xlfn.STDEV.P(D114:G114,D119:G119,D124:G124,D129:G129,D134:G134,D139:G139)</f>
        <v>20.266345627768398</v>
      </c>
      <c r="M114">
        <v>0.45</v>
      </c>
      <c r="N114">
        <f t="shared" si="46"/>
        <v>0</v>
      </c>
      <c r="P114" s="6">
        <f>_xlfn.STDEV.P(D122:D126)</f>
        <v>2.2482348631759983</v>
      </c>
      <c r="Q114">
        <f t="shared" si="47"/>
        <v>19.920018964738851</v>
      </c>
      <c r="R114" s="6">
        <f>_xlfn.STDEV.P(E122:E126)</f>
        <v>1.793894088289496</v>
      </c>
      <c r="S114">
        <f t="shared" si="48"/>
        <v>20.588797925085391</v>
      </c>
      <c r="T114" s="6">
        <f>_xlfn.STDEV.P(F122:F126)</f>
        <v>2.2898855866614811</v>
      </c>
      <c r="U114">
        <f t="shared" si="49"/>
        <v>21.248847615812018</v>
      </c>
      <c r="V114" s="6">
        <f>_xlfn.STDEV.P(G122:G126)</f>
        <v>0.90994505328618669</v>
      </c>
      <c r="W114">
        <f t="shared" si="50"/>
        <v>19.040519659108263</v>
      </c>
    </row>
    <row r="115" spans="1:23" x14ac:dyDescent="0.7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45"/>
        <v>0</v>
      </c>
      <c r="J115">
        <v>20</v>
      </c>
      <c r="K115">
        <f>_xlfn.STDEV.P(D127:G131)</f>
        <v>1.3340427279513951</v>
      </c>
      <c r="L115">
        <f t="shared" si="51"/>
        <v>23.462205834153089</v>
      </c>
      <c r="M115">
        <v>0.65</v>
      </c>
      <c r="N115">
        <f t="shared" si="46"/>
        <v>0</v>
      </c>
      <c r="P115" s="6">
        <f>_xlfn.STDEV.P(D127:D131)</f>
        <v>1.1072741304663463</v>
      </c>
      <c r="Q115">
        <f t="shared" si="47"/>
        <v>29.167771979056322</v>
      </c>
      <c r="R115" s="6">
        <f>_xlfn.STDEV.P(E127:E131)</f>
        <v>0.91267518866242847</v>
      </c>
      <c r="S115">
        <f t="shared" si="48"/>
        <v>22.30867220512139</v>
      </c>
      <c r="T115" s="6">
        <f>_xlfn.STDEV.P(F127:F131)</f>
        <v>0.57758116312774666</v>
      </c>
      <c r="U115">
        <f t="shared" si="49"/>
        <v>20.501294606818274</v>
      </c>
      <c r="V115" s="6">
        <f>_xlfn.STDEV.P(G127:G131)</f>
        <v>0.63999999999999968</v>
      </c>
      <c r="W115">
        <f t="shared" si="50"/>
        <v>19.114254424963132</v>
      </c>
    </row>
    <row r="116" spans="1:23" x14ac:dyDescent="0.7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45"/>
        <v>0</v>
      </c>
      <c r="J116">
        <v>50</v>
      </c>
      <c r="K116">
        <f>_xlfn.STDEV.P(D133:G136)</f>
        <v>5.5237272289641401</v>
      </c>
      <c r="L116">
        <f t="shared" si="51"/>
        <v>21.431647901429159</v>
      </c>
      <c r="M116">
        <v>0.85</v>
      </c>
      <c r="N116">
        <f t="shared" si="46"/>
        <v>0</v>
      </c>
      <c r="P116" s="6">
        <f>_xlfn.STDEV.P(D132:D136)</f>
        <v>0.80215709184672679</v>
      </c>
      <c r="Q116">
        <f t="shared" si="47"/>
        <v>24.797523677890815</v>
      </c>
      <c r="R116" s="6">
        <f>_xlfn.STDEV.P(E132:E136)</f>
        <v>1.5267665178408907</v>
      </c>
      <c r="S116">
        <f t="shared" si="48"/>
        <v>20.524361676364553</v>
      </c>
      <c r="T116" s="6">
        <f>_xlfn.STDEV.P(F132:F136)</f>
        <v>1.2033287165193045</v>
      </c>
      <c r="U116">
        <f t="shared" si="49"/>
        <v>20.532129293702919</v>
      </c>
      <c r="V116" s="6">
        <f>_xlfn.STDEV.P(G132:G136)</f>
        <v>1.3865064009949599</v>
      </c>
      <c r="W116">
        <f t="shared" si="50"/>
        <v>18.800059101561956</v>
      </c>
    </row>
    <row r="117" spans="1:23" x14ac:dyDescent="0.75">
      <c r="A117" s="1">
        <v>5</v>
      </c>
      <c r="B117">
        <v>5</v>
      </c>
      <c r="C117">
        <v>0</v>
      </c>
      <c r="D117">
        <v>50</v>
      </c>
      <c r="E117">
        <v>76.92</v>
      </c>
      <c r="F117">
        <v>47.04</v>
      </c>
      <c r="G117">
        <v>49.5</v>
      </c>
      <c r="I117">
        <f t="shared" si="45"/>
        <v>12.207631834225658</v>
      </c>
      <c r="J117">
        <v>100</v>
      </c>
      <c r="K117">
        <f>_xlfn.STDEV.P(D137:G141)</f>
        <v>2.5301784028008778</v>
      </c>
      <c r="N117">
        <f t="shared" si="46"/>
        <v>55.865000000000002</v>
      </c>
      <c r="P117" s="6">
        <f>_xlfn.STDEV.P(D137:D141)</f>
        <v>1.148087104709395</v>
      </c>
      <c r="R117" s="6">
        <f>_xlfn.STDEV.P(E137:E141)</f>
        <v>1.7431006855600741</v>
      </c>
      <c r="T117" s="6">
        <f>_xlfn.STDEV.P(F137:F141)</f>
        <v>1.782582396412576</v>
      </c>
      <c r="V117" s="6">
        <f>_xlfn.STDEV.P(G137:G141)</f>
        <v>1.1634431657799174</v>
      </c>
    </row>
    <row r="118" spans="1:23" x14ac:dyDescent="0.75">
      <c r="A118" s="1">
        <v>6</v>
      </c>
      <c r="B118">
        <v>5</v>
      </c>
      <c r="C118">
        <v>0.2</v>
      </c>
      <c r="D118">
        <v>60</v>
      </c>
      <c r="E118">
        <v>61.9</v>
      </c>
      <c r="F118">
        <v>48.84</v>
      </c>
      <c r="G118">
        <v>49.7</v>
      </c>
      <c r="I118">
        <f t="shared" si="45"/>
        <v>5.8863656019653154</v>
      </c>
      <c r="K118">
        <f>AVERAGE(K112:K117)</f>
        <v>4.4997210303539816</v>
      </c>
      <c r="N118">
        <f t="shared" si="46"/>
        <v>55.11</v>
      </c>
      <c r="P118" s="6">
        <f>AVERAGE(P112:P117)</f>
        <v>4.1915158745704328</v>
      </c>
      <c r="Q118">
        <f>AVERAGE(Q112:Q116)</f>
        <v>22.877655179839127</v>
      </c>
      <c r="R118" s="6">
        <f>AVERAGE(R112:R117)</f>
        <v>2.340128631806984</v>
      </c>
      <c r="S118">
        <f>AVERAGE(S112:S116)</f>
        <v>21.734596934789856</v>
      </c>
      <c r="T118" s="6">
        <f>AVERAGE(T112:T117)</f>
        <v>1.2238938495912135</v>
      </c>
      <c r="U118">
        <f>AVERAGE(U112:U116)</f>
        <v>20.811729370026431</v>
      </c>
      <c r="V118" s="6">
        <f>AVERAGE(V112:V117)</f>
        <v>0.84572813954457526</v>
      </c>
      <c r="W118">
        <f>AVERAGE(W112:W116)</f>
        <v>19.029001133945339</v>
      </c>
    </row>
    <row r="119" spans="1:23" x14ac:dyDescent="0.75">
      <c r="A119" s="1">
        <v>7</v>
      </c>
      <c r="B119">
        <v>5</v>
      </c>
      <c r="C119">
        <v>0.45</v>
      </c>
      <c r="D119">
        <v>50</v>
      </c>
      <c r="E119">
        <v>55.56</v>
      </c>
      <c r="F119">
        <v>46.49</v>
      </c>
      <c r="G119">
        <v>48.5</v>
      </c>
      <c r="I119">
        <f t="shared" si="45"/>
        <v>3.3692757010966026</v>
      </c>
      <c r="N119">
        <f t="shared" si="46"/>
        <v>50.137500000000003</v>
      </c>
      <c r="P119" s="6">
        <f>_xlfn.STDEV.P(P112:P117)</f>
        <v>7.0307368987817158</v>
      </c>
      <c r="Q119">
        <f>_xlfn.STDEV.P(Q112:Q116)</f>
        <v>3.6399373659358054</v>
      </c>
      <c r="R119" s="6">
        <f>_xlfn.STDEV.P(R112:R117)</f>
        <v>2.6330191770279918</v>
      </c>
      <c r="S119">
        <f>_xlfn.STDEV.P(S112:S116)</f>
        <v>1.1582014188678864</v>
      </c>
      <c r="T119" s="6">
        <f>_xlfn.STDEV.P(T112:T117)</f>
        <v>0.75667419999151531</v>
      </c>
      <c r="U119">
        <f>_xlfn.STDEV.P(U112:U116)</f>
        <v>0.30770488368958715</v>
      </c>
      <c r="V119" s="6">
        <f>_xlfn.STDEV.P(V112:V117)</f>
        <v>0.44190185258245335</v>
      </c>
      <c r="W119">
        <f>_xlfn.STDEV.P(W112:W116)</f>
        <v>0.11716209036254821</v>
      </c>
    </row>
    <row r="120" spans="1:23" x14ac:dyDescent="0.75">
      <c r="A120" s="1">
        <v>8</v>
      </c>
      <c r="B120">
        <v>5</v>
      </c>
      <c r="C120">
        <v>0.65</v>
      </c>
      <c r="D120">
        <v>100</v>
      </c>
      <c r="E120">
        <v>70</v>
      </c>
      <c r="F120">
        <v>49.81</v>
      </c>
      <c r="G120">
        <v>50.6</v>
      </c>
      <c r="I120" s="16">
        <f t="shared" si="45"/>
        <v>20.37770886900682</v>
      </c>
      <c r="K120" cm="1">
        <f t="array" ref="K120">INDEX(LINEST(K112:K117),1)</f>
        <v>-0.43796763958597085</v>
      </c>
      <c r="L120" cm="1">
        <f t="array" ref="L120">INDEX(LINEST(L112:L116),1)</f>
        <v>0.3401221723797041</v>
      </c>
      <c r="N120">
        <f t="shared" si="46"/>
        <v>67.602500000000006</v>
      </c>
      <c r="P120" s="6"/>
      <c r="R120" s="6"/>
      <c r="T120" s="6"/>
      <c r="V120" s="6"/>
    </row>
    <row r="121" spans="1:23" x14ac:dyDescent="0.75">
      <c r="A121" s="1">
        <v>9</v>
      </c>
      <c r="B121">
        <v>5</v>
      </c>
      <c r="C121">
        <v>0.85</v>
      </c>
      <c r="D121">
        <v>83.33</v>
      </c>
      <c r="E121">
        <v>57.14</v>
      </c>
      <c r="F121">
        <v>45.83</v>
      </c>
      <c r="G121">
        <v>47.8</v>
      </c>
      <c r="I121">
        <f t="shared" si="45"/>
        <v>14.944856138484552</v>
      </c>
      <c r="N121">
        <f t="shared" si="46"/>
        <v>58.525000000000006</v>
      </c>
      <c r="P121" s="6"/>
      <c r="R121" s="6"/>
      <c r="T121" s="6"/>
      <c r="V121" s="6"/>
    </row>
    <row r="122" spans="1:23" x14ac:dyDescent="0.75">
      <c r="A122" s="1">
        <v>10</v>
      </c>
      <c r="B122">
        <v>10</v>
      </c>
      <c r="C122">
        <v>0</v>
      </c>
      <c r="D122">
        <v>55.62</v>
      </c>
      <c r="E122">
        <v>53.65</v>
      </c>
      <c r="F122">
        <v>53.75</v>
      </c>
      <c r="G122">
        <v>50.6</v>
      </c>
      <c r="I122">
        <f t="shared" si="45"/>
        <v>1.7995346620723913</v>
      </c>
      <c r="N122">
        <f t="shared" si="46"/>
        <v>53.404999999999994</v>
      </c>
      <c r="P122" s="6"/>
      <c r="R122" s="6"/>
      <c r="T122" s="6"/>
      <c r="V122" s="6"/>
    </row>
    <row r="123" spans="1:23" x14ac:dyDescent="0.75">
      <c r="A123" s="1">
        <v>11</v>
      </c>
      <c r="B123">
        <v>10</v>
      </c>
      <c r="C123">
        <v>0.2</v>
      </c>
      <c r="D123">
        <v>57.69</v>
      </c>
      <c r="E123">
        <v>50</v>
      </c>
      <c r="F123">
        <v>51.54</v>
      </c>
      <c r="G123">
        <v>50.5</v>
      </c>
      <c r="I123">
        <f t="shared" si="45"/>
        <v>3.0858335583760823</v>
      </c>
      <c r="J123" s="2"/>
      <c r="K123" t="s">
        <v>26</v>
      </c>
      <c r="L123" t="s">
        <v>27</v>
      </c>
      <c r="N123">
        <f t="shared" si="46"/>
        <v>52.432499999999997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1">
        <v>12</v>
      </c>
      <c r="B124">
        <v>10</v>
      </c>
      <c r="C124">
        <v>0.45</v>
      </c>
      <c r="D124">
        <v>55.97</v>
      </c>
      <c r="E124">
        <v>54.46</v>
      </c>
      <c r="F124">
        <v>51.42</v>
      </c>
      <c r="G124">
        <v>51.4</v>
      </c>
      <c r="I124">
        <f t="shared" si="45"/>
        <v>1.9759981654849781</v>
      </c>
      <c r="J124">
        <v>2</v>
      </c>
      <c r="K124">
        <f>AVERAGE(D112:G116)</f>
        <v>0</v>
      </c>
      <c r="L124">
        <f>AVERAGE(D112:G112,D117:G117,D122:G122,D127:G127,D132:G132,D137:G137)</f>
        <v>45.460416666666667</v>
      </c>
      <c r="M124">
        <v>0</v>
      </c>
      <c r="N124">
        <f t="shared" si="46"/>
        <v>53.312500000000007</v>
      </c>
      <c r="P124" s="6">
        <f>AVERAGE(D112:D116)</f>
        <v>0</v>
      </c>
      <c r="Q124">
        <f>AVERAGE(D112,D117,D122,D127,D132,D137)</f>
        <v>43.921666666666674</v>
      </c>
      <c r="R124" s="6">
        <f>AVERAGE(E112:E116)</f>
        <v>0</v>
      </c>
      <c r="S124">
        <f>AVERAGE(E112,E117,E122,E127,E132,E137)</f>
        <v>49.771666666666668</v>
      </c>
      <c r="T124" s="6">
        <f>AVERAGE(F112:F116)</f>
        <v>0</v>
      </c>
      <c r="U124">
        <f>AVERAGE(F112,F117,F122,F127,F132,F137)</f>
        <v>45.648333333333333</v>
      </c>
      <c r="V124" s="6">
        <f>AVERAGE(G112:G116)</f>
        <v>0</v>
      </c>
      <c r="W124">
        <f>AVERAGE(G112,G117,G122,G127,G132,G137)</f>
        <v>42.5</v>
      </c>
    </row>
    <row r="125" spans="1:23" x14ac:dyDescent="0.75">
      <c r="A125" s="1">
        <v>13</v>
      </c>
      <c r="B125">
        <v>10</v>
      </c>
      <c r="C125">
        <v>0.65</v>
      </c>
      <c r="D125">
        <v>61.87</v>
      </c>
      <c r="E125">
        <v>50.23</v>
      </c>
      <c r="F125">
        <v>46.88</v>
      </c>
      <c r="G125">
        <v>49.4</v>
      </c>
      <c r="I125">
        <f t="shared" si="45"/>
        <v>5.7768525167257057</v>
      </c>
      <c r="J125">
        <v>5</v>
      </c>
      <c r="K125">
        <f>AVERAGE(D117:G121)</f>
        <v>57.448</v>
      </c>
      <c r="L125">
        <f>AVERAGE(D113:G113,D118:G118,D123:G123,D128:G128,D133:G133,D138:G138)</f>
        <v>45.321666666666658</v>
      </c>
      <c r="M125">
        <v>0.2</v>
      </c>
      <c r="N125">
        <f t="shared" si="46"/>
        <v>52.094999999999999</v>
      </c>
      <c r="P125" s="6">
        <f>AVERAGE(D117:D121)</f>
        <v>68.665999999999997</v>
      </c>
      <c r="Q125">
        <f t="shared" ref="Q125:Q128" si="52">AVERAGE(D113,D118,D123,D128,D133,D138)</f>
        <v>45.818333333333328</v>
      </c>
      <c r="R125" s="6">
        <f>AVERAGE(E117:E121)</f>
        <v>64.304000000000002</v>
      </c>
      <c r="S125">
        <f t="shared" ref="S125:S128" si="53">AVERAGE(E113,E118,E123,E128,E133,E138)</f>
        <v>47.588333333333338</v>
      </c>
      <c r="T125" s="6">
        <f>AVERAGE(F117:F121)</f>
        <v>47.601999999999997</v>
      </c>
      <c r="U125">
        <f t="shared" ref="U125:U128" si="54">AVERAGE(F113,F118,F123,F128,F133,F138)</f>
        <v>45.263333333333328</v>
      </c>
      <c r="V125" s="6">
        <f>AVERAGE(G117:G121)</f>
        <v>49.219999999999992</v>
      </c>
      <c r="W125">
        <f t="shared" ref="W125:W128" si="55">AVERAGE(G113,G118,G123,G128,G133,G138)</f>
        <v>42.616666666666667</v>
      </c>
    </row>
    <row r="126" spans="1:23" x14ac:dyDescent="0.75">
      <c r="A126" s="1">
        <v>14</v>
      </c>
      <c r="B126">
        <v>10</v>
      </c>
      <c r="C126">
        <v>0.85</v>
      </c>
      <c r="D126">
        <v>58.65</v>
      </c>
      <c r="E126">
        <v>51.57</v>
      </c>
      <c r="F126">
        <v>52.15</v>
      </c>
      <c r="G126">
        <v>52.1</v>
      </c>
      <c r="I126">
        <f t="shared" si="45"/>
        <v>2.9143899447397215</v>
      </c>
      <c r="J126">
        <v>10</v>
      </c>
      <c r="K126">
        <f>AVERAGE(D122:G126)</f>
        <v>52.972499999999989</v>
      </c>
      <c r="L126">
        <f t="shared" ref="L126:L128" si="56">AVERAGE(D114:G114,D119:G119,D124:G124,D129:G129,D134:G134,D139:G139)</f>
        <v>44.553750000000001</v>
      </c>
      <c r="M126">
        <v>0.45</v>
      </c>
      <c r="N126">
        <f t="shared" si="46"/>
        <v>53.6175</v>
      </c>
      <c r="P126" s="6">
        <f>AVERAGE(D122:D126)</f>
        <v>57.96</v>
      </c>
      <c r="Q126">
        <f t="shared" si="52"/>
        <v>44.176666666666669</v>
      </c>
      <c r="R126" s="6">
        <f>AVERAGE(E122:E126)</f>
        <v>51.982000000000006</v>
      </c>
      <c r="S126">
        <f t="shared" si="53"/>
        <v>45.97</v>
      </c>
      <c r="T126" s="6">
        <f>AVERAGE(F122:F126)</f>
        <v>51.147999999999996</v>
      </c>
      <c r="U126">
        <f t="shared" si="54"/>
        <v>45.685000000000002</v>
      </c>
      <c r="V126" s="6">
        <f>AVERAGE(G122:G126)</f>
        <v>50.8</v>
      </c>
      <c r="W126">
        <f t="shared" si="55"/>
        <v>42.383333333333333</v>
      </c>
    </row>
    <row r="127" spans="1:23" x14ac:dyDescent="0.75">
      <c r="A127" s="1">
        <v>15</v>
      </c>
      <c r="B127">
        <v>20</v>
      </c>
      <c r="C127">
        <v>0</v>
      </c>
      <c r="D127">
        <v>53.01</v>
      </c>
      <c r="E127">
        <v>55.69</v>
      </c>
      <c r="F127">
        <v>50.4</v>
      </c>
      <c r="G127">
        <v>51.6</v>
      </c>
      <c r="I127">
        <f t="shared" si="45"/>
        <v>1.9706407587381312</v>
      </c>
      <c r="J127">
        <v>20</v>
      </c>
      <c r="K127">
        <f>AVERAGE(D127:G131)</f>
        <v>52.739999999999995</v>
      </c>
      <c r="L127">
        <f t="shared" si="56"/>
        <v>47.141249999999992</v>
      </c>
      <c r="M127">
        <v>0.65</v>
      </c>
      <c r="N127">
        <f t="shared" si="46"/>
        <v>52.674999999999997</v>
      </c>
      <c r="P127" s="6">
        <f>AVERAGE(D127:D131)</f>
        <v>52.948</v>
      </c>
      <c r="Q127">
        <f t="shared" si="52"/>
        <v>53.486666666666657</v>
      </c>
      <c r="R127" s="6">
        <f>AVERAGE(E127:E131)</f>
        <v>54.311999999999998</v>
      </c>
      <c r="S127">
        <f t="shared" si="53"/>
        <v>47.913333333333334</v>
      </c>
      <c r="T127" s="6">
        <f>AVERAGE(F127:F131)</f>
        <v>51.52</v>
      </c>
      <c r="U127">
        <f t="shared" si="54"/>
        <v>44.481666666666662</v>
      </c>
      <c r="V127" s="6">
        <f>AVERAGE(G127:G131)</f>
        <v>52.180000000000007</v>
      </c>
      <c r="W127">
        <f t="shared" si="55"/>
        <v>42.68333333333333</v>
      </c>
    </row>
    <row r="128" spans="1:23" x14ac:dyDescent="0.75">
      <c r="A128" s="1">
        <v>16</v>
      </c>
      <c r="B128">
        <v>20</v>
      </c>
      <c r="C128">
        <v>0.2</v>
      </c>
      <c r="D128">
        <v>53.38</v>
      </c>
      <c r="E128">
        <v>55.11</v>
      </c>
      <c r="F128">
        <v>51.7</v>
      </c>
      <c r="G128">
        <v>53.4</v>
      </c>
      <c r="I128">
        <f t="shared" si="45"/>
        <v>1.2056611256899665</v>
      </c>
      <c r="J128">
        <v>50</v>
      </c>
      <c r="K128">
        <f>AVERAGE(D132:G136)</f>
        <v>54.709000000000003</v>
      </c>
      <c r="L128">
        <f t="shared" si="56"/>
        <v>45.283750000000005</v>
      </c>
      <c r="M128">
        <v>0.85</v>
      </c>
      <c r="N128" s="16">
        <f t="shared" si="46"/>
        <v>53.397500000000001</v>
      </c>
      <c r="P128" s="6">
        <f>AVERAGE(D132:D136)</f>
        <v>49.698</v>
      </c>
      <c r="Q128">
        <f t="shared" si="52"/>
        <v>48.968333333333334</v>
      </c>
      <c r="R128" s="6">
        <f>AVERAGE(E132:E136)</f>
        <v>57.298000000000002</v>
      </c>
      <c r="S128">
        <f t="shared" si="53"/>
        <v>45.70333333333334</v>
      </c>
      <c r="T128" s="6">
        <f>AVERAGE(F132:F136)</f>
        <v>62.4</v>
      </c>
      <c r="U128">
        <f t="shared" si="54"/>
        <v>44.629999999999995</v>
      </c>
      <c r="V128" s="6">
        <f>AVERAGE(G132:G136)</f>
        <v>49.44</v>
      </c>
      <c r="W128">
        <f t="shared" si="55"/>
        <v>41.833333333333336</v>
      </c>
    </row>
    <row r="129" spans="1:23" x14ac:dyDescent="0.75">
      <c r="A129" s="1">
        <v>17</v>
      </c>
      <c r="B129">
        <v>20</v>
      </c>
      <c r="C129">
        <v>0.45</v>
      </c>
      <c r="D129">
        <v>54.02</v>
      </c>
      <c r="E129">
        <v>53.77</v>
      </c>
      <c r="F129">
        <v>51.9</v>
      </c>
      <c r="G129">
        <v>51.8</v>
      </c>
      <c r="I129">
        <f t="shared" si="45"/>
        <v>1.0269219785358601</v>
      </c>
      <c r="J129">
        <v>100</v>
      </c>
      <c r="K129">
        <f>AVERAGE(D137:G141)</f>
        <v>55.443500000000007</v>
      </c>
      <c r="L129">
        <f>AVERAGE((L128-L127), (L127-L126), (L126-L125), (L125-L124))</f>
        <v>-4.4166666666665577E-2</v>
      </c>
      <c r="N129">
        <f t="shared" si="46"/>
        <v>52.872500000000002</v>
      </c>
      <c r="P129" s="6">
        <f>AVERAGE(D137:D141)</f>
        <v>54.374000000000002</v>
      </c>
      <c r="R129" s="6">
        <f>AVERAGE(E137:E141)</f>
        <v>56.44</v>
      </c>
      <c r="T129" s="6">
        <f>AVERAGE(F137:F141)</f>
        <v>58.179999999999993</v>
      </c>
      <c r="V129" s="6">
        <f>AVERAGE(G137:G141)</f>
        <v>52.780000000000008</v>
      </c>
    </row>
    <row r="130" spans="1:23" x14ac:dyDescent="0.75">
      <c r="A130" s="1">
        <v>18</v>
      </c>
      <c r="B130">
        <v>20</v>
      </c>
      <c r="C130">
        <v>0.65</v>
      </c>
      <c r="D130">
        <v>53.5</v>
      </c>
      <c r="E130">
        <v>53.48</v>
      </c>
      <c r="F130">
        <v>51.6</v>
      </c>
      <c r="G130">
        <v>51.9</v>
      </c>
      <c r="I130">
        <f t="shared" si="45"/>
        <v>0.8764701934464163</v>
      </c>
      <c r="K130">
        <f>AVERAGE(K124:K129)</f>
        <v>45.552166666666665</v>
      </c>
      <c r="N130">
        <f t="shared" si="46"/>
        <v>52.62</v>
      </c>
      <c r="P130" s="6">
        <f>AVERAGE(P124:P129)</f>
        <v>47.274333333333338</v>
      </c>
      <c r="Q130">
        <f>AVERAGE(Q124:Q128)</f>
        <v>47.274333333333331</v>
      </c>
      <c r="R130" s="6">
        <f>AVERAGE(R124:R129)</f>
        <v>47.389333333333333</v>
      </c>
      <c r="S130">
        <f>AVERAGE(S124:S128)</f>
        <v>47.38933333333334</v>
      </c>
      <c r="T130" s="6">
        <f>AVERAGE(T124:T129)</f>
        <v>45.141666666666673</v>
      </c>
      <c r="U130">
        <f>AVERAGE(U124:U128)</f>
        <v>45.141666666666666</v>
      </c>
      <c r="V130" s="6">
        <f>AVERAGE(V124:V129)</f>
        <v>42.403333333333329</v>
      </c>
      <c r="W130">
        <f>AVERAGE(W124:W128)</f>
        <v>42.403333333333336</v>
      </c>
    </row>
    <row r="131" spans="1:23" x14ac:dyDescent="0.75">
      <c r="A131" s="1">
        <v>19</v>
      </c>
      <c r="B131">
        <v>20</v>
      </c>
      <c r="C131">
        <v>0.85</v>
      </c>
      <c r="D131">
        <v>50.83</v>
      </c>
      <c r="E131">
        <v>53.51</v>
      </c>
      <c r="F131">
        <v>52</v>
      </c>
      <c r="G131">
        <v>52.2</v>
      </c>
      <c r="I131">
        <f t="shared" si="45"/>
        <v>0.95080229280329354</v>
      </c>
      <c r="N131">
        <f t="shared" si="46"/>
        <v>52.135000000000005</v>
      </c>
      <c r="P131" s="6">
        <f>_xlfn.STDEV.P(P124:P129)</f>
        <v>21.966335558961323</v>
      </c>
      <c r="Q131">
        <f>_xlfn.STDEV.P(Q124:Q128)</f>
        <v>3.58938908451006</v>
      </c>
      <c r="R131" s="6">
        <f>_xlfn.STDEV.P(R124:R129)</f>
        <v>21.528922427490166</v>
      </c>
      <c r="S131">
        <f>_xlfn.STDEV.P(S124:S128)</f>
        <v>1.4728742120237024</v>
      </c>
      <c r="T131" s="6">
        <f>_xlfn.STDEV.P(T124:T129)</f>
        <v>20.770294057191911</v>
      </c>
      <c r="U131">
        <f>_xlfn.STDEV.P(U124:U128)</f>
        <v>0.50281761659229673</v>
      </c>
      <c r="V131" s="6">
        <f>_xlfn.STDEV.P(V124:V129)</f>
        <v>19.007834934281416</v>
      </c>
      <c r="W131">
        <f>_xlfn.STDEV.P(W124:W128)</f>
        <v>0.30283842409956868</v>
      </c>
    </row>
    <row r="132" spans="1:23" x14ac:dyDescent="0.75">
      <c r="A132" s="1">
        <v>20</v>
      </c>
      <c r="B132">
        <v>50</v>
      </c>
      <c r="C132">
        <v>0</v>
      </c>
      <c r="D132">
        <v>49.67</v>
      </c>
      <c r="E132">
        <v>57.47</v>
      </c>
      <c r="F132">
        <v>63.1</v>
      </c>
      <c r="G132">
        <v>48.9</v>
      </c>
      <c r="I132">
        <f t="shared" si="45"/>
        <v>5.8554440480632923</v>
      </c>
      <c r="N132">
        <f t="shared" si="46"/>
        <v>54.785000000000004</v>
      </c>
      <c r="P132" s="6"/>
      <c r="R132" s="6"/>
      <c r="T132" s="6"/>
      <c r="V132" s="6"/>
    </row>
    <row r="133" spans="1:23" x14ac:dyDescent="0.75">
      <c r="A133" s="1">
        <v>21</v>
      </c>
      <c r="B133">
        <v>50</v>
      </c>
      <c r="C133">
        <v>0.2</v>
      </c>
      <c r="D133">
        <v>50.38</v>
      </c>
      <c r="E133">
        <v>59.92</v>
      </c>
      <c r="F133">
        <v>60.5</v>
      </c>
      <c r="G133">
        <v>50</v>
      </c>
      <c r="I133">
        <f t="shared" si="45"/>
        <v>5.0159944178597327</v>
      </c>
      <c r="N133" s="16">
        <f t="shared" si="46"/>
        <v>55.2</v>
      </c>
      <c r="P133" s="6" cm="1">
        <f t="array" ref="P133">INDEX(LINEST(P124:P129), 1)</f>
        <v>5.998685714285716</v>
      </c>
      <c r="Q133" s="6" cm="1">
        <f t="array" ref="Q133">INDEX(LINEST(Q124:Q128), 1)</f>
        <v>1.7761666666666642</v>
      </c>
      <c r="R133" s="6" cm="1">
        <f t="array" ref="R133">INDEX(LINEST(R124:R129), 1)</f>
        <v>7.5289142857142846</v>
      </c>
      <c r="S133" s="6" cm="1">
        <f t="array" ref="S133">INDEX(LINEST(S124:S128), 1)</f>
        <v>-0.7811666666666659</v>
      </c>
      <c r="T133" s="6" cm="1">
        <f t="array" ref="T133">INDEX(LINEST(T124:T129), 1)</f>
        <v>9.5904571428571437</v>
      </c>
      <c r="U133" s="6" cm="1">
        <f t="array" ref="U133">INDEX(LINEST(U124:U128), 1)</f>
        <v>-0.28183333333333421</v>
      </c>
      <c r="V133" s="6" cm="1">
        <f t="array" ref="V133">INDEX(LINEST(V124:V128), 1)</f>
        <v>10.184000000000003</v>
      </c>
      <c r="W133" s="6" cm="1">
        <f t="array" ref="W133">INDEX(LINEST(W124:W128), 1)</f>
        <v>-0.12666666666666654</v>
      </c>
    </row>
    <row r="134" spans="1:23" x14ac:dyDescent="0.75">
      <c r="A134" s="1">
        <v>22</v>
      </c>
      <c r="B134">
        <v>50</v>
      </c>
      <c r="C134">
        <v>0.45</v>
      </c>
      <c r="D134">
        <v>49.4</v>
      </c>
      <c r="E134">
        <v>57.33</v>
      </c>
      <c r="F134">
        <v>64.099999999999994</v>
      </c>
      <c r="G134">
        <v>48.8</v>
      </c>
      <c r="I134">
        <f t="shared" si="45"/>
        <v>6.2849955250580756</v>
      </c>
      <c r="K134" cm="1">
        <f t="array" ref="K134">INDEX(LINEST(K124:K129),1)</f>
        <v>7.6790857142857174</v>
      </c>
      <c r="L134" cm="1">
        <f t="array" ref="L134">INDEX(LINEST(L124:L128),1)</f>
        <v>0.14662500000000092</v>
      </c>
      <c r="N134">
        <f t="shared" si="46"/>
        <v>54.907499999999999</v>
      </c>
    </row>
    <row r="135" spans="1:23" x14ac:dyDescent="0.75">
      <c r="A135" s="1">
        <v>23</v>
      </c>
      <c r="B135">
        <v>50</v>
      </c>
      <c r="C135">
        <v>0.65</v>
      </c>
      <c r="D135">
        <v>50.66</v>
      </c>
      <c r="E135">
        <v>55.27</v>
      </c>
      <c r="F135">
        <v>62.4</v>
      </c>
      <c r="G135">
        <v>51.8</v>
      </c>
      <c r="I135">
        <f t="shared" si="45"/>
        <v>4.5799638371934783</v>
      </c>
      <c r="N135">
        <f t="shared" si="46"/>
        <v>55.032499999999999</v>
      </c>
    </row>
    <row r="136" spans="1:23" x14ac:dyDescent="0.75">
      <c r="A136" s="1">
        <v>24</v>
      </c>
      <c r="B136">
        <v>50</v>
      </c>
      <c r="C136">
        <v>0.85</v>
      </c>
      <c r="D136">
        <v>48.38</v>
      </c>
      <c r="E136">
        <v>56.5</v>
      </c>
      <c r="F136">
        <v>61.9</v>
      </c>
      <c r="G136">
        <v>47.7</v>
      </c>
      <c r="I136">
        <f t="shared" si="45"/>
        <v>5.9024740575456907</v>
      </c>
      <c r="N136">
        <f t="shared" si="46"/>
        <v>53.620000000000005</v>
      </c>
    </row>
    <row r="137" spans="1:23" x14ac:dyDescent="0.75">
      <c r="A137" s="1">
        <v>25</v>
      </c>
      <c r="B137">
        <v>100</v>
      </c>
      <c r="C137">
        <v>0</v>
      </c>
      <c r="D137">
        <v>55.23</v>
      </c>
      <c r="E137">
        <v>54.9</v>
      </c>
      <c r="F137">
        <v>59.6</v>
      </c>
      <c r="G137">
        <v>54.4</v>
      </c>
      <c r="I137">
        <f t="shared" si="45"/>
        <v>2.0807856088506584</v>
      </c>
      <c r="N137">
        <f t="shared" si="46"/>
        <v>56.032499999999999</v>
      </c>
    </row>
    <row r="138" spans="1:23" x14ac:dyDescent="0.75">
      <c r="A138" s="1">
        <v>26</v>
      </c>
      <c r="B138">
        <v>100</v>
      </c>
      <c r="C138">
        <v>0.2</v>
      </c>
      <c r="D138">
        <v>53.46</v>
      </c>
      <c r="E138">
        <v>58.6</v>
      </c>
      <c r="F138">
        <v>59</v>
      </c>
      <c r="G138">
        <v>52.1</v>
      </c>
      <c r="I138">
        <f t="shared" si="45"/>
        <v>3.0514422819381655</v>
      </c>
      <c r="N138">
        <f t="shared" si="46"/>
        <v>55.79</v>
      </c>
    </row>
    <row r="139" spans="1:23" x14ac:dyDescent="0.75">
      <c r="A139" s="1">
        <v>27</v>
      </c>
      <c r="B139">
        <v>100</v>
      </c>
      <c r="C139">
        <v>0.45</v>
      </c>
      <c r="D139">
        <v>55.67</v>
      </c>
      <c r="E139">
        <v>54.7</v>
      </c>
      <c r="F139">
        <v>60.2</v>
      </c>
      <c r="G139">
        <v>53.8</v>
      </c>
      <c r="I139">
        <f t="shared" si="45"/>
        <v>2.4619440996903257</v>
      </c>
      <c r="N139">
        <f t="shared" si="46"/>
        <v>56.092500000000001</v>
      </c>
    </row>
    <row r="140" spans="1:23" x14ac:dyDescent="0.75">
      <c r="A140" s="1">
        <v>28</v>
      </c>
      <c r="B140">
        <v>100</v>
      </c>
      <c r="C140">
        <v>0.65</v>
      </c>
      <c r="D140">
        <v>54.89</v>
      </c>
      <c r="E140">
        <v>58.5</v>
      </c>
      <c r="F140">
        <v>56.2</v>
      </c>
      <c r="G140">
        <v>52.4</v>
      </c>
      <c r="I140">
        <f t="shared" si="45"/>
        <v>2.2063587083699701</v>
      </c>
      <c r="N140">
        <f t="shared" si="46"/>
        <v>55.497500000000002</v>
      </c>
    </row>
    <row r="141" spans="1:23" x14ac:dyDescent="0.75">
      <c r="A141" s="1">
        <v>29</v>
      </c>
      <c r="B141">
        <v>100</v>
      </c>
      <c r="C141">
        <v>0.85</v>
      </c>
      <c r="D141">
        <v>52.62</v>
      </c>
      <c r="E141">
        <v>55.5</v>
      </c>
      <c r="F141">
        <v>55.9</v>
      </c>
      <c r="G141">
        <v>51.2</v>
      </c>
      <c r="I141">
        <f t="shared" si="45"/>
        <v>1.9654706815417005</v>
      </c>
      <c r="N141" s="15">
        <f t="shared" si="46"/>
        <v>53.805000000000007</v>
      </c>
    </row>
    <row r="145" spans="1:23" x14ac:dyDescent="0.75">
      <c r="A145" s="1">
        <v>0</v>
      </c>
      <c r="B145" t="s">
        <v>10</v>
      </c>
    </row>
    <row r="147" spans="1:23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1">
        <v>0</v>
      </c>
      <c r="B148">
        <v>0</v>
      </c>
      <c r="C148">
        <v>0</v>
      </c>
      <c r="D148">
        <v>0</v>
      </c>
      <c r="E148">
        <v>56.09</v>
      </c>
      <c r="F148">
        <v>49.4</v>
      </c>
      <c r="G148">
        <v>0</v>
      </c>
      <c r="I148">
        <f>_xlfn.STDEV.P(D148:G148)</f>
        <v>26.478354721356833</v>
      </c>
      <c r="J148">
        <v>2</v>
      </c>
      <c r="K148">
        <f>_xlfn.STDEV.P(D148:G152)</f>
        <v>26.262415820902692</v>
      </c>
      <c r="L148">
        <f>_xlfn.STDEV.P(D148:G148,D153:G153,D158:G158,D163:G163,D168:G168,D173:G173)</f>
        <v>15.824629400391077</v>
      </c>
      <c r="M148">
        <v>0</v>
      </c>
      <c r="N148">
        <f>AVERAGE(D148:G148)</f>
        <v>26.372500000000002</v>
      </c>
      <c r="P148" s="6">
        <f>_xlfn.STDEV.P(D148:D152)</f>
        <v>0</v>
      </c>
      <c r="Q148">
        <f>_xlfn.STDEV.P(D148,D153,D158,D163,D168,D173)</f>
        <v>19.492120345297373</v>
      </c>
      <c r="R148" s="6">
        <f>_xlfn.STDEV.P(E148:E152)</f>
        <v>1.2711317791637498</v>
      </c>
      <c r="S148">
        <f>_xlfn.STDEV.P(E148,E153,E158,E163,E168,E173)</f>
        <v>2.5610788742246884</v>
      </c>
      <c r="T148" s="6">
        <f>_xlfn.STDEV.P(F148:F152)</f>
        <v>1.0318061833503422</v>
      </c>
      <c r="U148">
        <f>_xlfn.STDEV.P(F148,F153,F158,F163,F168,F173)</f>
        <v>4.6756306764138476</v>
      </c>
      <c r="V148" s="6">
        <f>_xlfn.STDEV.P(G148:G152)</f>
        <v>0</v>
      </c>
      <c r="W148">
        <f>_xlfn.STDEV.P(G148,G153,G158,G163,G168,G173)</f>
        <v>20.821443273702243</v>
      </c>
    </row>
    <row r="149" spans="1:23" x14ac:dyDescent="0.75">
      <c r="A149" s="1">
        <v>1</v>
      </c>
      <c r="B149">
        <v>0</v>
      </c>
      <c r="C149">
        <v>0.2</v>
      </c>
      <c r="D149">
        <v>0</v>
      </c>
      <c r="E149">
        <v>54.01</v>
      </c>
      <c r="F149">
        <v>49.65</v>
      </c>
      <c r="G149">
        <v>0</v>
      </c>
      <c r="I149">
        <f t="shared" ref="I149:I177" si="57">_xlfn.STDEV.P(D149:G149)</f>
        <v>25.960805553757378</v>
      </c>
      <c r="J149">
        <v>5</v>
      </c>
      <c r="K149">
        <f>_xlfn.STDEV.P(D153:G157)</f>
        <v>2.8647992512565343</v>
      </c>
      <c r="L149">
        <f>_xlfn.STDEV.P(D149:G149,D154:G154,D159:G159,D164:G164,D169:G169,D174:G174)</f>
        <v>15.591895681330689</v>
      </c>
      <c r="M149">
        <v>0.2</v>
      </c>
      <c r="N149">
        <f t="shared" ref="N149:N177" si="58">AVERAGE(D149:G149)</f>
        <v>25.914999999999999</v>
      </c>
      <c r="P149" s="6">
        <f>_xlfn.STDEV.P(D153:D157)</f>
        <v>1.0944660798763912</v>
      </c>
      <c r="Q149">
        <f t="shared" ref="Q149:Q152" si="59">_xlfn.STDEV.P(D149,D154,D159,D164,D169,D174)</f>
        <v>19.598428862765751</v>
      </c>
      <c r="R149" s="6">
        <f>_xlfn.STDEV.P(E153:E157)</f>
        <v>0.88769364084688518</v>
      </c>
      <c r="S149">
        <f t="shared" ref="S149:S152" si="60">_xlfn.STDEV.P(E149,E154,E159,E164,E169,E174)</f>
        <v>2.9888147966859537</v>
      </c>
      <c r="T149" s="6">
        <f>_xlfn.STDEV.P(F153:F157)</f>
        <v>1.7232480958933349</v>
      </c>
      <c r="U149">
        <f t="shared" ref="U149:U152" si="61">_xlfn.STDEV.P(F149,F154,F159,F164,F169,F174)</f>
        <v>4.5353809713799746</v>
      </c>
      <c r="V149" s="6">
        <f>_xlfn.STDEV.P(G153:G157)</f>
        <v>2.7514359887157096</v>
      </c>
      <c r="W149">
        <f t="shared" ref="W149:W152" si="62">_xlfn.STDEV.P(G149,G154,G159,G164,G169,G174)</f>
        <v>20.332950816074113</v>
      </c>
    </row>
    <row r="150" spans="1:23" x14ac:dyDescent="0.75">
      <c r="A150" s="1">
        <v>2</v>
      </c>
      <c r="B150">
        <v>0</v>
      </c>
      <c r="C150">
        <v>0.45</v>
      </c>
      <c r="D150">
        <v>0</v>
      </c>
      <c r="E150">
        <v>53.81</v>
      </c>
      <c r="F150">
        <v>48.79</v>
      </c>
      <c r="G150">
        <v>0</v>
      </c>
      <c r="I150">
        <f t="shared" si="57"/>
        <v>25.71133115962688</v>
      </c>
      <c r="J150">
        <v>10</v>
      </c>
      <c r="K150">
        <f>_xlfn.STDEV.P(D158:G162)</f>
        <v>2.0931199201192463</v>
      </c>
      <c r="L150">
        <f t="shared" ref="L150:L152" si="63">_xlfn.STDEV.P(D150:G150,D155:G155,D160:G160,D165:G165,D170:G170,D175:G175)</f>
        <v>15.692870854618098</v>
      </c>
      <c r="M150">
        <v>0.45</v>
      </c>
      <c r="N150">
        <f t="shared" si="58"/>
        <v>25.65</v>
      </c>
      <c r="P150" s="6">
        <f>_xlfn.STDEV.P(D158:D162)</f>
        <v>1.4144454743820973</v>
      </c>
      <c r="Q150">
        <f t="shared" si="59"/>
        <v>19.639245289866803</v>
      </c>
      <c r="R150" s="6">
        <f>_xlfn.STDEV.P(E158:E162)</f>
        <v>0.4874423042781576</v>
      </c>
      <c r="S150">
        <f t="shared" si="60"/>
        <v>2.6531139984721515</v>
      </c>
      <c r="T150" s="6">
        <f>_xlfn.STDEV.P(F158:F162)</f>
        <v>2.0334660066005545</v>
      </c>
      <c r="U150">
        <f t="shared" si="61"/>
        <v>5.2868673774425874</v>
      </c>
      <c r="V150" s="6">
        <f>_xlfn.STDEV.P(G158:G162)</f>
        <v>0.67646138101151077</v>
      </c>
      <c r="W150">
        <f t="shared" si="62"/>
        <v>20.42599786764135</v>
      </c>
    </row>
    <row r="151" spans="1:23" x14ac:dyDescent="0.75">
      <c r="A151" s="1">
        <v>3</v>
      </c>
      <c r="B151">
        <v>0</v>
      </c>
      <c r="C151">
        <v>0.65</v>
      </c>
      <c r="D151">
        <v>0</v>
      </c>
      <c r="E151">
        <v>55.87</v>
      </c>
      <c r="F151">
        <v>50.81</v>
      </c>
      <c r="G151">
        <v>0</v>
      </c>
      <c r="I151">
        <f t="shared" si="57"/>
        <v>26.729933595128884</v>
      </c>
      <c r="J151">
        <v>20</v>
      </c>
      <c r="K151">
        <f>_xlfn.STDEV.P(D163:G167)</f>
        <v>1.7175392280818502</v>
      </c>
      <c r="L151">
        <f t="shared" si="63"/>
        <v>15.300432450088534</v>
      </c>
      <c r="M151">
        <v>0.65</v>
      </c>
      <c r="N151">
        <f t="shared" si="58"/>
        <v>26.67</v>
      </c>
      <c r="P151" s="6">
        <f>_xlfn.STDEV.P(D163:D167)</f>
        <v>1.1903512086775057</v>
      </c>
      <c r="Q151">
        <f t="shared" si="59"/>
        <v>19.910189741827065</v>
      </c>
      <c r="R151" s="6">
        <f>_xlfn.STDEV.P(E163:E167)</f>
        <v>0.94318608980412755</v>
      </c>
      <c r="S151">
        <f t="shared" si="60"/>
        <v>1.8504091139228875</v>
      </c>
      <c r="T151" s="6">
        <f>_xlfn.STDEV.P(F163:F167)</f>
        <v>1.3108775686539154</v>
      </c>
      <c r="U151">
        <f t="shared" si="61"/>
        <v>3.4005522427328696</v>
      </c>
      <c r="V151" s="6">
        <f>_xlfn.STDEV.P(G163:G167)</f>
        <v>1.4485855169785458</v>
      </c>
      <c r="W151">
        <f t="shared" si="62"/>
        <v>19.875669101245922</v>
      </c>
    </row>
    <row r="152" spans="1:23" x14ac:dyDescent="0.75">
      <c r="A152" s="1">
        <v>4</v>
      </c>
      <c r="B152">
        <v>0</v>
      </c>
      <c r="C152">
        <v>0.85</v>
      </c>
      <c r="D152">
        <v>0</v>
      </c>
      <c r="E152">
        <v>57.11</v>
      </c>
      <c r="F152">
        <v>47.67</v>
      </c>
      <c r="G152">
        <v>0</v>
      </c>
      <c r="I152">
        <f t="shared" si="57"/>
        <v>26.406764758296308</v>
      </c>
      <c r="J152">
        <v>50</v>
      </c>
      <c r="K152">
        <f>_xlfn.STDEV.P(D169:G172)</f>
        <v>4.2524646805558532</v>
      </c>
      <c r="L152">
        <f t="shared" si="63"/>
        <v>15.099446452096236</v>
      </c>
      <c r="M152">
        <v>0.85</v>
      </c>
      <c r="N152">
        <f t="shared" si="58"/>
        <v>26.195</v>
      </c>
      <c r="P152" s="6">
        <f>_xlfn.STDEV.P(D168:D172)</f>
        <v>1.0590939523951597</v>
      </c>
      <c r="Q152">
        <f t="shared" si="59"/>
        <v>19.353348045120146</v>
      </c>
      <c r="R152" s="6">
        <f>_xlfn.STDEV.P(E168:E172)</f>
        <v>1.7186040847152673</v>
      </c>
      <c r="S152">
        <f t="shared" si="60"/>
        <v>1.8253804778426024</v>
      </c>
      <c r="T152" s="6">
        <f>_xlfn.STDEV.P(F168:F172)</f>
        <v>1.7036431551237481</v>
      </c>
      <c r="U152">
        <f t="shared" si="61"/>
        <v>4.2672307569820189</v>
      </c>
      <c r="V152" s="6">
        <f>_xlfn.STDEV.P(G168:G172)</f>
        <v>1.4894294209528696</v>
      </c>
      <c r="W152">
        <f t="shared" si="62"/>
        <v>19.683213378127284</v>
      </c>
    </row>
    <row r="153" spans="1:23" x14ac:dyDescent="0.75">
      <c r="A153" s="1">
        <v>5</v>
      </c>
      <c r="B153">
        <v>5</v>
      </c>
      <c r="C153">
        <v>0</v>
      </c>
      <c r="D153">
        <v>51</v>
      </c>
      <c r="E153">
        <v>56.2</v>
      </c>
      <c r="F153">
        <v>55.67</v>
      </c>
      <c r="G153">
        <v>59.9</v>
      </c>
      <c r="I153">
        <f t="shared" si="57"/>
        <v>3.1615136801854895</v>
      </c>
      <c r="J153">
        <v>100</v>
      </c>
      <c r="K153">
        <f>_xlfn.STDEV.P(D173:G177)</f>
        <v>3.3683513771576745</v>
      </c>
      <c r="N153">
        <f t="shared" si="58"/>
        <v>55.692500000000003</v>
      </c>
      <c r="P153" s="6">
        <f>_xlfn.STDEV.P(D173:D177)</f>
        <v>1.5817003508882477</v>
      </c>
      <c r="R153" s="6">
        <f>_xlfn.STDEV.P(E173:E177)</f>
        <v>1.7895250766614041</v>
      </c>
      <c r="T153" s="6">
        <f>_xlfn.STDEV.P(F173:F177)</f>
        <v>1.6692513291892259</v>
      </c>
      <c r="V153" s="6">
        <f>_xlfn.STDEV.P(G173:G177)</f>
        <v>0.85463442476885831</v>
      </c>
    </row>
    <row r="154" spans="1:23" x14ac:dyDescent="0.75">
      <c r="A154" s="1">
        <v>6</v>
      </c>
      <c r="B154">
        <v>5</v>
      </c>
      <c r="C154">
        <v>0.2</v>
      </c>
      <c r="D154">
        <v>51.3</v>
      </c>
      <c r="E154">
        <v>54.9</v>
      </c>
      <c r="F154">
        <v>54.6</v>
      </c>
      <c r="G154">
        <v>57</v>
      </c>
      <c r="I154">
        <f t="shared" si="57"/>
        <v>2.0402205763103174</v>
      </c>
      <c r="K154">
        <f>AVERAGE(K148:K153)</f>
        <v>6.7597817130123081</v>
      </c>
      <c r="N154">
        <f t="shared" si="58"/>
        <v>54.449999999999996</v>
      </c>
      <c r="P154" s="6">
        <f>AVERAGE(P148:P153)</f>
        <v>1.0566761777032336</v>
      </c>
      <c r="Q154">
        <f>AVERAGE(Q148:Q152)</f>
        <v>19.59866645697543</v>
      </c>
      <c r="R154" s="6">
        <f>AVERAGE(R148:R153)</f>
        <v>1.1829304959115985</v>
      </c>
      <c r="S154">
        <f>AVERAGE(S148:S152)</f>
        <v>2.3757594522296563</v>
      </c>
      <c r="T154" s="6">
        <f>AVERAGE(T148:T153)</f>
        <v>1.5787153898018536</v>
      </c>
      <c r="U154">
        <f>AVERAGE(U148:U152)</f>
        <v>4.4331324049902596</v>
      </c>
      <c r="V154" s="6">
        <f>AVERAGE(V148:V153)</f>
        <v>1.2034244554045823</v>
      </c>
      <c r="W154">
        <f>AVERAGE(W148:W152)</f>
        <v>20.227854887358184</v>
      </c>
    </row>
    <row r="155" spans="1:23" x14ac:dyDescent="0.75">
      <c r="A155" s="1">
        <v>7</v>
      </c>
      <c r="B155">
        <v>5</v>
      </c>
      <c r="C155">
        <v>0.45</v>
      </c>
      <c r="D155">
        <v>48.84</v>
      </c>
      <c r="E155">
        <v>56.3</v>
      </c>
      <c r="F155">
        <v>52.7</v>
      </c>
      <c r="G155">
        <v>57.8</v>
      </c>
      <c r="I155">
        <f t="shared" si="57"/>
        <v>3.4645778963677496</v>
      </c>
      <c r="N155">
        <f t="shared" si="58"/>
        <v>53.91</v>
      </c>
      <c r="P155" s="6">
        <f>_xlfn.STDEV.P(P148:P153)</f>
        <v>0.50654330727110619</v>
      </c>
      <c r="Q155">
        <f>_xlfn.STDEV.P(Q148:Q152)</f>
        <v>0.1845137676399779</v>
      </c>
      <c r="R155" s="6">
        <f>_xlfn.STDEV.P(R148:R153)</f>
        <v>0.46386575842838484</v>
      </c>
      <c r="S155">
        <f>_xlfn.STDEV.P(S148:S152)</f>
        <v>0.46173925136656274</v>
      </c>
      <c r="T155" s="6">
        <f>_xlfn.STDEV.P(T148:T153)</f>
        <v>0.32206063301204085</v>
      </c>
      <c r="U155">
        <f>_xlfn.STDEV.P(U148:U152)</f>
        <v>0.61512092021970477</v>
      </c>
      <c r="V155" s="6">
        <f>_xlfn.STDEV.P(V148:V153)</f>
        <v>0.85496759010747525</v>
      </c>
      <c r="W155">
        <f>_xlfn.STDEV.P(W148:W152)</f>
        <v>0.4057886565165485</v>
      </c>
    </row>
    <row r="156" spans="1:23" x14ac:dyDescent="0.75">
      <c r="A156" s="1">
        <v>8</v>
      </c>
      <c r="B156">
        <v>5</v>
      </c>
      <c r="C156">
        <v>0.65</v>
      </c>
      <c r="D156">
        <v>52.16</v>
      </c>
      <c r="E156">
        <v>55.2</v>
      </c>
      <c r="F156">
        <v>52.84</v>
      </c>
      <c r="G156">
        <v>55.9</v>
      </c>
      <c r="I156">
        <f t="shared" si="57"/>
        <v>1.563545650117067</v>
      </c>
      <c r="K156" cm="1">
        <f t="array" ref="K156">INDEX(LINEST(K148:K153),1)</f>
        <v>-3.1623687606532727</v>
      </c>
      <c r="L156" cm="1">
        <f t="array" ref="L156">INDEX(LINEST(L148:L152),1)</f>
        <v>-0.17418291278318349</v>
      </c>
      <c r="N156">
        <f t="shared" si="58"/>
        <v>54.024999999999999</v>
      </c>
      <c r="P156" s="6"/>
      <c r="R156" s="6"/>
      <c r="T156" s="6"/>
      <c r="V156" s="6"/>
    </row>
    <row r="157" spans="1:23" x14ac:dyDescent="0.75">
      <c r="A157" s="1">
        <v>9</v>
      </c>
      <c r="B157">
        <v>5</v>
      </c>
      <c r="C157">
        <v>0.85</v>
      </c>
      <c r="D157">
        <v>50.94</v>
      </c>
      <c r="E157">
        <v>57.4</v>
      </c>
      <c r="F157">
        <v>50.66</v>
      </c>
      <c r="G157">
        <v>51.6</v>
      </c>
      <c r="I157">
        <f t="shared" si="57"/>
        <v>2.7635665361991921</v>
      </c>
      <c r="N157">
        <f t="shared" si="58"/>
        <v>52.65</v>
      </c>
      <c r="P157" s="6"/>
      <c r="R157" s="6"/>
      <c r="T157" s="6"/>
      <c r="V157" s="6"/>
    </row>
    <row r="158" spans="1:23" x14ac:dyDescent="0.75">
      <c r="A158" s="1">
        <v>10</v>
      </c>
      <c r="B158">
        <v>10</v>
      </c>
      <c r="C158">
        <v>0</v>
      </c>
      <c r="D158">
        <v>51.66</v>
      </c>
      <c r="E158">
        <v>53.2</v>
      </c>
      <c r="F158">
        <v>56.63</v>
      </c>
      <c r="G158">
        <v>51</v>
      </c>
      <c r="I158">
        <f t="shared" si="57"/>
        <v>2.1767220194595374</v>
      </c>
      <c r="N158">
        <f t="shared" si="58"/>
        <v>53.122500000000002</v>
      </c>
      <c r="P158" s="6"/>
      <c r="R158" s="6"/>
      <c r="T158" s="6"/>
      <c r="V158" s="6"/>
    </row>
    <row r="159" spans="1:23" x14ac:dyDescent="0.75">
      <c r="A159" s="1">
        <v>11</v>
      </c>
      <c r="B159">
        <v>10</v>
      </c>
      <c r="C159">
        <v>0.2</v>
      </c>
      <c r="D159">
        <v>52.18</v>
      </c>
      <c r="E159">
        <v>54.1</v>
      </c>
      <c r="F159">
        <v>53.36</v>
      </c>
      <c r="G159">
        <v>51.2</v>
      </c>
      <c r="I159">
        <f t="shared" si="57"/>
        <v>1.1085576214162252</v>
      </c>
      <c r="J159" s="2"/>
      <c r="K159" t="s">
        <v>26</v>
      </c>
      <c r="L159" t="s">
        <v>27</v>
      </c>
      <c r="N159">
        <f t="shared" si="58"/>
        <v>52.709999999999994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1">
        <v>12</v>
      </c>
      <c r="B160">
        <v>10</v>
      </c>
      <c r="C160">
        <v>0.45</v>
      </c>
      <c r="D160">
        <v>49.42</v>
      </c>
      <c r="E160">
        <v>53.1</v>
      </c>
      <c r="F160">
        <v>57.09</v>
      </c>
      <c r="G160">
        <v>51.4</v>
      </c>
      <c r="I160">
        <f t="shared" si="57"/>
        <v>2.8226527859444572</v>
      </c>
      <c r="J160">
        <v>2</v>
      </c>
      <c r="K160">
        <f>AVERAGE(D148:G152)</f>
        <v>26.160500000000003</v>
      </c>
      <c r="L160">
        <f>AVERAGE(D148:G148,D153:G153,D158:G158,D163:G163,D168:G168,D173:G173)</f>
        <v>51.067083333333336</v>
      </c>
      <c r="M160">
        <v>0</v>
      </c>
      <c r="N160">
        <f t="shared" si="58"/>
        <v>52.752500000000005</v>
      </c>
      <c r="P160" s="6">
        <f>AVERAGE(D148:D152)</f>
        <v>0</v>
      </c>
      <c r="Q160">
        <f>AVERAGE(D148,D153,D158,D163,D168,D173)</f>
        <v>43.486666666666657</v>
      </c>
      <c r="R160" s="6">
        <f>AVERAGE(E148:E152)</f>
        <v>55.378</v>
      </c>
      <c r="S160">
        <f>AVERAGE(E148,E153,E158,E163,E168,E173)</f>
        <v>57.165000000000013</v>
      </c>
      <c r="T160" s="6">
        <f>AVERAGE(F148:F152)</f>
        <v>49.263999999999996</v>
      </c>
      <c r="U160">
        <f>AVERAGE(F148,F153,F158,F163,F168,F173)</f>
        <v>57.466666666666661</v>
      </c>
      <c r="V160" s="6">
        <f>AVERAGE(G148:G152)</f>
        <v>0</v>
      </c>
      <c r="W160">
        <f>AVERAGE(G148,G153,G158,G163,G168,G173)</f>
        <v>46.15</v>
      </c>
    </row>
    <row r="161" spans="1:23" x14ac:dyDescent="0.75">
      <c r="A161" s="1">
        <v>13</v>
      </c>
      <c r="B161">
        <v>10</v>
      </c>
      <c r="C161">
        <v>0.65</v>
      </c>
      <c r="D161">
        <v>52.91</v>
      </c>
      <c r="E161">
        <v>53.1</v>
      </c>
      <c r="F161">
        <v>56.37</v>
      </c>
      <c r="G161">
        <v>50.1</v>
      </c>
      <c r="I161">
        <f t="shared" si="57"/>
        <v>2.2207768910901415</v>
      </c>
      <c r="J161">
        <v>5</v>
      </c>
      <c r="K161">
        <f>AVERAGE(D153:G157)</f>
        <v>54.145499999999991</v>
      </c>
      <c r="L161">
        <f>AVERAGE(D149:G149,D154:G154,D159:G159,D164:G164,D169:G169,D174:G174)</f>
        <v>50.48125000000001</v>
      </c>
      <c r="M161">
        <v>0.2</v>
      </c>
      <c r="N161">
        <f t="shared" si="58"/>
        <v>53.12</v>
      </c>
      <c r="P161" s="6">
        <f>AVERAGE(D153:D157)</f>
        <v>50.847999999999999</v>
      </c>
      <c r="Q161">
        <f t="shared" ref="Q161:Q164" si="64">AVERAGE(D149,D154,D159,D164,D169,D174)</f>
        <v>43.788333333333327</v>
      </c>
      <c r="R161" s="6">
        <f>AVERAGE(E153:E157)</f>
        <v>55.999999999999986</v>
      </c>
      <c r="S161">
        <f t="shared" ref="S161:S164" si="65">AVERAGE(E149,E154,E159,E164,E169,E174)</f>
        <v>56.851666666666659</v>
      </c>
      <c r="T161" s="6">
        <f>AVERAGE(F153:F157)</f>
        <v>53.294000000000004</v>
      </c>
      <c r="U161">
        <f t="shared" ref="U161:U164" si="66">AVERAGE(F149,F154,F159,F164,F169,F174)</f>
        <v>56.118333333333332</v>
      </c>
      <c r="V161" s="6">
        <f>AVERAGE(G153:G157)</f>
        <v>56.44</v>
      </c>
      <c r="W161">
        <f t="shared" ref="W161:W164" si="67">AVERAGE(G149,G154,G159,G164,G169,G174)</f>
        <v>45.166666666666664</v>
      </c>
    </row>
    <row r="162" spans="1:23" x14ac:dyDescent="0.75">
      <c r="A162" s="1">
        <v>14</v>
      </c>
      <c r="B162">
        <v>10</v>
      </c>
      <c r="C162">
        <v>0.85</v>
      </c>
      <c r="D162">
        <v>49.54</v>
      </c>
      <c r="E162">
        <v>52.6</v>
      </c>
      <c r="F162">
        <v>51.98</v>
      </c>
      <c r="G162">
        <v>52.2</v>
      </c>
      <c r="I162">
        <f t="shared" si="57"/>
        <v>1.1985824961178109</v>
      </c>
      <c r="J162">
        <v>10</v>
      </c>
      <c r="K162">
        <f>AVERAGE(D158:G162)</f>
        <v>52.657000000000004</v>
      </c>
      <c r="L162">
        <f t="shared" ref="L162:L164" si="68">AVERAGE(D150:G150,D155:G155,D160:G160,D165:G165,D170:G170,D175:G175)</f>
        <v>50.470416666666665</v>
      </c>
      <c r="M162">
        <v>0.45</v>
      </c>
      <c r="N162">
        <f t="shared" si="58"/>
        <v>51.58</v>
      </c>
      <c r="P162" s="6">
        <f>AVERAGE(D158:D162)</f>
        <v>51.141999999999996</v>
      </c>
      <c r="Q162">
        <f t="shared" si="64"/>
        <v>43.483333333333341</v>
      </c>
      <c r="R162" s="6">
        <f>AVERAGE(E158:E162)</f>
        <v>53.220000000000006</v>
      </c>
      <c r="S162">
        <f t="shared" si="65"/>
        <v>56.101666666666667</v>
      </c>
      <c r="T162" s="6">
        <f>AVERAGE(F158:F162)</f>
        <v>55.085999999999999</v>
      </c>
      <c r="U162">
        <f t="shared" si="66"/>
        <v>56.88</v>
      </c>
      <c r="V162" s="6">
        <f>AVERAGE(G158:G162)</f>
        <v>51.179999999999993</v>
      </c>
      <c r="W162">
        <f t="shared" si="67"/>
        <v>45.416666666666664</v>
      </c>
    </row>
    <row r="163" spans="1:23" x14ac:dyDescent="0.75">
      <c r="A163" s="1">
        <v>15</v>
      </c>
      <c r="B163">
        <v>20</v>
      </c>
      <c r="C163">
        <v>0</v>
      </c>
      <c r="D163">
        <v>50.6</v>
      </c>
      <c r="E163">
        <v>56.8</v>
      </c>
      <c r="F163">
        <v>57.4</v>
      </c>
      <c r="G163">
        <v>56</v>
      </c>
      <c r="I163">
        <f t="shared" si="57"/>
        <v>2.7018512172212579</v>
      </c>
      <c r="J163">
        <v>20</v>
      </c>
      <c r="K163">
        <f>AVERAGE(D163:G167)</f>
        <v>54.772999999999989</v>
      </c>
      <c r="L163">
        <f t="shared" si="68"/>
        <v>50.074583333333329</v>
      </c>
      <c r="M163">
        <v>0.65</v>
      </c>
      <c r="N163">
        <f t="shared" si="58"/>
        <v>55.2</v>
      </c>
      <c r="P163" s="6">
        <f>AVERAGE(D163:D167)</f>
        <v>52.712000000000003</v>
      </c>
      <c r="Q163">
        <f t="shared" si="64"/>
        <v>44.483333333333327</v>
      </c>
      <c r="R163" s="6">
        <f>AVERAGE(E163:E167)</f>
        <v>55.379999999999995</v>
      </c>
      <c r="S163">
        <f t="shared" si="65"/>
        <v>55.811666666666667</v>
      </c>
      <c r="T163" s="6">
        <f>AVERAGE(F163:F167)</f>
        <v>55.46</v>
      </c>
      <c r="U163">
        <f t="shared" si="66"/>
        <v>55.736666666666657</v>
      </c>
      <c r="V163" s="6">
        <f>AVERAGE(G163:G167)</f>
        <v>55.54</v>
      </c>
      <c r="W163">
        <f t="shared" si="67"/>
        <v>44.266666666666673</v>
      </c>
    </row>
    <row r="164" spans="1:23" x14ac:dyDescent="0.75">
      <c r="A164" s="1">
        <v>16</v>
      </c>
      <c r="B164">
        <v>20</v>
      </c>
      <c r="C164">
        <v>0.2</v>
      </c>
      <c r="D164">
        <v>53.42</v>
      </c>
      <c r="E164">
        <v>56.2</v>
      </c>
      <c r="F164">
        <v>55.4</v>
      </c>
      <c r="G164">
        <v>57.5</v>
      </c>
      <c r="I164">
        <f t="shared" si="57"/>
        <v>1.4797634946166227</v>
      </c>
      <c r="J164">
        <v>50</v>
      </c>
      <c r="K164">
        <f>AVERAGE(D168:G172)</f>
        <v>57.282499999999992</v>
      </c>
      <c r="L164">
        <f t="shared" si="68"/>
        <v>49.174583333333338</v>
      </c>
      <c r="M164">
        <v>0.85</v>
      </c>
      <c r="N164">
        <f t="shared" si="58"/>
        <v>55.63</v>
      </c>
      <c r="P164" s="6">
        <f>AVERAGE(D168:D172)</f>
        <v>53.27</v>
      </c>
      <c r="Q164">
        <f t="shared" si="64"/>
        <v>43.178333333333335</v>
      </c>
      <c r="R164" s="6">
        <f>AVERAGE(E168:E172)</f>
        <v>59.280000000000008</v>
      </c>
      <c r="S164">
        <f t="shared" si="65"/>
        <v>55.918333333333329</v>
      </c>
      <c r="T164" s="6">
        <f>AVERAGE(F168:F172)</f>
        <v>62.740000000000009</v>
      </c>
      <c r="U164">
        <f t="shared" si="66"/>
        <v>53.634999999999998</v>
      </c>
      <c r="V164" s="6">
        <f>AVERAGE(G168:G172)</f>
        <v>53.839999999999996</v>
      </c>
      <c r="W164">
        <f t="shared" si="67"/>
        <v>43.966666666666669</v>
      </c>
    </row>
    <row r="165" spans="1:23" x14ac:dyDescent="0.75">
      <c r="A165" s="1">
        <v>17</v>
      </c>
      <c r="B165">
        <v>20</v>
      </c>
      <c r="C165">
        <v>0.45</v>
      </c>
      <c r="D165">
        <v>52.53</v>
      </c>
      <c r="E165">
        <v>54.8</v>
      </c>
      <c r="F165">
        <v>56.2</v>
      </c>
      <c r="G165">
        <v>56.4</v>
      </c>
      <c r="I165">
        <f t="shared" si="57"/>
        <v>1.5443182152652346</v>
      </c>
      <c r="J165">
        <v>100</v>
      </c>
      <c r="K165">
        <f>AVERAGE(D173:G177)</f>
        <v>56.503000000000007</v>
      </c>
      <c r="L165">
        <f>AVERAGE((L164-L163), (L163-L162), (L162-L161), (L161-L160))</f>
        <v>-0.47312499999999957</v>
      </c>
      <c r="N165">
        <f t="shared" si="58"/>
        <v>54.982500000000002</v>
      </c>
      <c r="P165" s="6">
        <f>AVERAGE(D173:D177)</f>
        <v>54.131999999999991</v>
      </c>
      <c r="R165" s="6">
        <f>AVERAGE(E173:E177)</f>
        <v>58.96</v>
      </c>
      <c r="T165" s="6">
        <f>AVERAGE(F173:F177)</f>
        <v>59.96</v>
      </c>
      <c r="V165" s="6">
        <f>AVERAGE(G173:G177)</f>
        <v>52.96</v>
      </c>
    </row>
    <row r="166" spans="1:23" x14ac:dyDescent="0.75">
      <c r="A166" s="1">
        <v>18</v>
      </c>
      <c r="B166">
        <v>20</v>
      </c>
      <c r="C166">
        <v>0.65</v>
      </c>
      <c r="D166">
        <v>54.15</v>
      </c>
      <c r="E166">
        <v>54.7</v>
      </c>
      <c r="F166">
        <v>54.8</v>
      </c>
      <c r="G166">
        <v>53.5</v>
      </c>
      <c r="I166">
        <f t="shared" si="57"/>
        <v>0.51765698102121638</v>
      </c>
      <c r="K166">
        <f>AVERAGE(K160:K165)</f>
        <v>50.253583333333331</v>
      </c>
      <c r="N166">
        <f t="shared" si="58"/>
        <v>54.287499999999994</v>
      </c>
      <c r="P166" s="6">
        <f>AVERAGE(P160:P165)</f>
        <v>43.683999999999997</v>
      </c>
      <c r="Q166">
        <f>AVERAGE(Q160:Q164)</f>
        <v>43.683999999999997</v>
      </c>
      <c r="R166" s="6">
        <f>AVERAGE(R160:R165)</f>
        <v>56.36966666666666</v>
      </c>
      <c r="S166">
        <f>AVERAGE(S160:S164)</f>
        <v>56.369666666666674</v>
      </c>
      <c r="T166" s="6">
        <f>AVERAGE(T160:T165)</f>
        <v>55.967333333333336</v>
      </c>
      <c r="U166">
        <f>AVERAGE(U160:U164)</f>
        <v>55.967333333333329</v>
      </c>
      <c r="V166" s="6">
        <f>AVERAGE(V160:V165)</f>
        <v>44.993333333333332</v>
      </c>
      <c r="W166">
        <f>AVERAGE(W160:W164)</f>
        <v>44.993333333333332</v>
      </c>
    </row>
    <row r="167" spans="1:23" x14ac:dyDescent="0.75">
      <c r="A167" s="1">
        <v>19</v>
      </c>
      <c r="B167">
        <v>20</v>
      </c>
      <c r="C167">
        <v>0.85</v>
      </c>
      <c r="D167">
        <v>52.86</v>
      </c>
      <c r="E167">
        <v>54.4</v>
      </c>
      <c r="F167">
        <v>53.5</v>
      </c>
      <c r="G167">
        <v>54.3</v>
      </c>
      <c r="I167">
        <f t="shared" si="57"/>
        <v>0.62823164517556662</v>
      </c>
      <c r="N167">
        <f t="shared" si="58"/>
        <v>53.765000000000001</v>
      </c>
      <c r="P167" s="6">
        <f>_xlfn.STDEV.P(P160:P165)</f>
        <v>19.569506040436142</v>
      </c>
      <c r="Q167">
        <f>_xlfn.STDEV.P(Q160:Q164)</f>
        <v>0.44378498297160607</v>
      </c>
      <c r="R167" s="6">
        <f>_xlfn.STDEV.P(R160:R165)</f>
        <v>2.129153326768388</v>
      </c>
      <c r="S167">
        <f>_xlfn.STDEV.P(S160:S164)</f>
        <v>0.53884485501652635</v>
      </c>
      <c r="T167" s="6">
        <f>_xlfn.STDEV.P(T160:T165)</f>
        <v>4.3765649645457012</v>
      </c>
      <c r="U167">
        <f>_xlfn.STDEV.P(U160:U164)</f>
        <v>1.3112397017919935</v>
      </c>
      <c r="V167" s="6">
        <f>_xlfn.STDEV.P(V160:V165)</f>
        <v>20.193499504103361</v>
      </c>
      <c r="W167">
        <f>_xlfn.STDEV.P(W160:W164)</f>
        <v>0.79110330832606224</v>
      </c>
    </row>
    <row r="168" spans="1:23" x14ac:dyDescent="0.75">
      <c r="A168" s="1">
        <v>20</v>
      </c>
      <c r="B168">
        <v>50</v>
      </c>
      <c r="C168">
        <v>0</v>
      </c>
      <c r="D168">
        <v>54.44</v>
      </c>
      <c r="E168">
        <v>59.6</v>
      </c>
      <c r="F168">
        <v>64.3</v>
      </c>
      <c r="G168">
        <v>56.6</v>
      </c>
      <c r="I168">
        <f t="shared" si="57"/>
        <v>3.6987396502051881</v>
      </c>
      <c r="N168">
        <f t="shared" si="58"/>
        <v>58.734999999999992</v>
      </c>
      <c r="P168" s="6"/>
      <c r="R168" s="6"/>
      <c r="T168" s="6"/>
      <c r="V168" s="6"/>
    </row>
    <row r="169" spans="1:23" x14ac:dyDescent="0.75">
      <c r="A169" s="1">
        <v>21</v>
      </c>
      <c r="B169">
        <v>50</v>
      </c>
      <c r="C169">
        <v>0.2</v>
      </c>
      <c r="D169">
        <v>52.22</v>
      </c>
      <c r="E169">
        <v>61.2</v>
      </c>
      <c r="F169">
        <v>63.5</v>
      </c>
      <c r="G169">
        <v>52.6</v>
      </c>
      <c r="I169">
        <f t="shared" si="57"/>
        <v>5.0378765367960341</v>
      </c>
      <c r="N169">
        <f t="shared" si="58"/>
        <v>57.38</v>
      </c>
      <c r="P169" s="6" cm="1">
        <f t="array" ref="P169">INDEX(LINEST(P160:P165), 1)</f>
        <v>7.9856000000000016</v>
      </c>
      <c r="Q169" s="6" cm="1">
        <f t="array" ref="Q169">INDEX(LINEST(Q160:Q164), 1)</f>
        <v>7.8333333333354509E-3</v>
      </c>
      <c r="R169" s="6" cm="1">
        <f t="array" ref="R169">INDEX(LINEST(R160:R165), 1)</f>
        <v>0.85457142857143054</v>
      </c>
      <c r="S169" s="6" cm="1">
        <f t="array" ref="S169">INDEX(LINEST(S160:S164), 1)</f>
        <v>-0.35333333333333594</v>
      </c>
      <c r="T169" s="6" cm="1">
        <f t="array" ref="T169">INDEX(LINEST(T160:T165), 1)</f>
        <v>2.3483428571428591</v>
      </c>
      <c r="U169" s="6" cm="1">
        <f t="array" ref="U169">INDEX(LINEST(U160:U164), 1)</f>
        <v>-0.8045000000000001</v>
      </c>
      <c r="V169" s="6" cm="1">
        <f t="array" ref="V169">INDEX(LINEST(V160:V164), 1)</f>
        <v>10.677999999999997</v>
      </c>
      <c r="W169" s="6" cm="1">
        <f t="array" ref="W169">INDEX(LINEST(W160:W164), 1)</f>
        <v>-0.52666666666666495</v>
      </c>
    </row>
    <row r="170" spans="1:23" x14ac:dyDescent="0.75">
      <c r="A170" s="1">
        <v>22</v>
      </c>
      <c r="B170">
        <v>50</v>
      </c>
      <c r="C170">
        <v>0.45</v>
      </c>
      <c r="D170">
        <v>52.84</v>
      </c>
      <c r="E170">
        <v>61</v>
      </c>
      <c r="F170">
        <v>64.5</v>
      </c>
      <c r="G170">
        <v>52.5</v>
      </c>
      <c r="I170">
        <f t="shared" si="57"/>
        <v>5.1910788859349841</v>
      </c>
      <c r="K170" cm="1">
        <f t="array" ref="K170">INDEX(LINEST(K160:K165),1)</f>
        <v>4.6639857142857153</v>
      </c>
      <c r="L170" cm="1">
        <f t="array" ref="L170">INDEX(LINEST(L160:L164),1)</f>
        <v>-0.41916666666666769</v>
      </c>
      <c r="N170">
        <f t="shared" si="58"/>
        <v>57.71</v>
      </c>
    </row>
    <row r="171" spans="1:23" x14ac:dyDescent="0.75">
      <c r="A171" s="1">
        <v>23</v>
      </c>
      <c r="B171">
        <v>50</v>
      </c>
      <c r="C171">
        <v>0.65</v>
      </c>
      <c r="D171">
        <v>54.63</v>
      </c>
      <c r="E171">
        <v>57</v>
      </c>
      <c r="F171">
        <v>60.9</v>
      </c>
      <c r="G171">
        <v>54</v>
      </c>
      <c r="I171">
        <f t="shared" si="57"/>
        <v>2.7058582279934762</v>
      </c>
      <c r="N171">
        <f t="shared" si="58"/>
        <v>56.6325</v>
      </c>
    </row>
    <row r="172" spans="1:23" x14ac:dyDescent="0.75">
      <c r="A172" s="1">
        <v>24</v>
      </c>
      <c r="B172">
        <v>50</v>
      </c>
      <c r="C172">
        <v>0.85</v>
      </c>
      <c r="D172">
        <v>52.22</v>
      </c>
      <c r="E172">
        <v>57.6</v>
      </c>
      <c r="F172">
        <v>60.5</v>
      </c>
      <c r="G172">
        <v>53.5</v>
      </c>
      <c r="I172">
        <f t="shared" si="57"/>
        <v>3.2916675105484154</v>
      </c>
      <c r="N172">
        <f t="shared" si="58"/>
        <v>55.954999999999998</v>
      </c>
    </row>
    <row r="173" spans="1:23" x14ac:dyDescent="0.75">
      <c r="A173" s="1">
        <v>25</v>
      </c>
      <c r="B173">
        <v>100</v>
      </c>
      <c r="C173">
        <v>0</v>
      </c>
      <c r="D173">
        <v>53.22</v>
      </c>
      <c r="E173">
        <v>61.1</v>
      </c>
      <c r="F173">
        <v>61.4</v>
      </c>
      <c r="G173">
        <v>53.4</v>
      </c>
      <c r="I173">
        <f t="shared" si="57"/>
        <v>3.9719264847174607</v>
      </c>
      <c r="N173">
        <f t="shared" si="58"/>
        <v>57.28</v>
      </c>
    </row>
    <row r="174" spans="1:23" x14ac:dyDescent="0.75">
      <c r="A174" s="1">
        <v>26</v>
      </c>
      <c r="B174">
        <v>100</v>
      </c>
      <c r="C174">
        <v>0.2</v>
      </c>
      <c r="D174">
        <v>53.61</v>
      </c>
      <c r="E174">
        <v>60.7</v>
      </c>
      <c r="F174">
        <v>60.2</v>
      </c>
      <c r="G174">
        <v>52.7</v>
      </c>
      <c r="I174">
        <f t="shared" si="57"/>
        <v>3.6659267245813854</v>
      </c>
      <c r="N174">
        <f t="shared" si="58"/>
        <v>56.802499999999995</v>
      </c>
    </row>
    <row r="175" spans="1:23" x14ac:dyDescent="0.75">
      <c r="A175" s="1">
        <v>27</v>
      </c>
      <c r="B175">
        <v>100</v>
      </c>
      <c r="C175">
        <v>0.45</v>
      </c>
      <c r="D175">
        <v>57.27</v>
      </c>
      <c r="E175">
        <v>57.6</v>
      </c>
      <c r="F175">
        <v>62</v>
      </c>
      <c r="G175">
        <v>54.4</v>
      </c>
      <c r="I175">
        <f t="shared" si="57"/>
        <v>2.7166005871309094</v>
      </c>
      <c r="N175">
        <f t="shared" si="58"/>
        <v>57.817500000000003</v>
      </c>
    </row>
    <row r="176" spans="1:23" x14ac:dyDescent="0.75">
      <c r="A176" s="1">
        <v>28</v>
      </c>
      <c r="B176">
        <v>100</v>
      </c>
      <c r="C176">
        <v>0.65</v>
      </c>
      <c r="D176">
        <v>53.05</v>
      </c>
      <c r="E176">
        <v>59</v>
      </c>
      <c r="F176">
        <v>58.7</v>
      </c>
      <c r="G176">
        <v>52.1</v>
      </c>
      <c r="I176">
        <f t="shared" si="57"/>
        <v>3.1572090127199379</v>
      </c>
      <c r="N176">
        <f t="shared" si="58"/>
        <v>55.712499999999999</v>
      </c>
    </row>
    <row r="177" spans="1:23" x14ac:dyDescent="0.75">
      <c r="A177" s="1">
        <v>29</v>
      </c>
      <c r="B177">
        <v>100</v>
      </c>
      <c r="C177">
        <v>0.85</v>
      </c>
      <c r="D177">
        <v>53.51</v>
      </c>
      <c r="E177">
        <v>56.4</v>
      </c>
      <c r="F177">
        <v>57.5</v>
      </c>
      <c r="G177">
        <v>52.2</v>
      </c>
      <c r="I177">
        <f t="shared" si="57"/>
        <v>2.1349516973458664</v>
      </c>
      <c r="N177">
        <f t="shared" si="58"/>
        <v>54.902500000000003</v>
      </c>
    </row>
    <row r="181" spans="1:23" x14ac:dyDescent="0.75">
      <c r="A181" s="1">
        <v>0</v>
      </c>
      <c r="B181" t="s">
        <v>11</v>
      </c>
    </row>
    <row r="183" spans="1:23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1">
        <v>0</v>
      </c>
      <c r="B184">
        <v>0</v>
      </c>
      <c r="C184">
        <v>0</v>
      </c>
      <c r="D184">
        <v>51.47</v>
      </c>
      <c r="E184">
        <v>57.51</v>
      </c>
      <c r="F184">
        <v>51.84</v>
      </c>
      <c r="G184">
        <v>0</v>
      </c>
      <c r="I184">
        <f>_xlfn.STDEV.P(D184:G184)</f>
        <v>23.335479960780752</v>
      </c>
      <c r="J184">
        <v>2</v>
      </c>
      <c r="K184">
        <f>_xlfn.STDEV.P(D184:G188)</f>
        <v>23.066339214318347</v>
      </c>
      <c r="L184">
        <f>_xlfn.STDEV.P(D184:G184,D189:G189,D194:G194,D199:F199)</f>
        <v>13.312829801861541</v>
      </c>
      <c r="M184">
        <v>0</v>
      </c>
      <c r="N184">
        <f>AVERAGE(D184:G184)</f>
        <v>40.204999999999998</v>
      </c>
      <c r="P184" s="6">
        <f>_xlfn.STDEV.P(D184:D188)</f>
        <v>3.8066972561526353</v>
      </c>
      <c r="Q184">
        <f>_xlfn.STDEV.P(D184,D189,D194)</f>
        <v>3.0797979731721954</v>
      </c>
      <c r="R184" s="6">
        <f>_xlfn.STDEV.P(E184:E188)</f>
        <v>0.51568982925785944</v>
      </c>
      <c r="S184">
        <f>_xlfn.STDEV.P(E184,E189,E194,E199)</f>
        <v>1.344674681846876</v>
      </c>
      <c r="T184" s="6">
        <f>_xlfn.STDEV.P(F184:F188)</f>
        <v>0.81131005170649817</v>
      </c>
      <c r="U184">
        <f>_xlfn.STDEV.P(F184,F189,F194,F199)</f>
        <v>0.9998374867947295</v>
      </c>
      <c r="V184" s="6">
        <f>_xlfn.STDEV.P(G184:G188)</f>
        <v>0</v>
      </c>
      <c r="W184">
        <f>_xlfn.STDEV.P(G184,G189,G194)</f>
        <v>23.454115961927783</v>
      </c>
    </row>
    <row r="185" spans="1:23" x14ac:dyDescent="0.75">
      <c r="A185" s="1">
        <v>1</v>
      </c>
      <c r="B185">
        <v>0</v>
      </c>
      <c r="C185">
        <v>0.2</v>
      </c>
      <c r="D185">
        <v>52.86</v>
      </c>
      <c r="E185">
        <v>56.37</v>
      </c>
      <c r="F185">
        <v>51.72</v>
      </c>
      <c r="G185">
        <v>0</v>
      </c>
      <c r="I185">
        <f t="shared" ref="I185:I198" si="69">_xlfn.STDEV.P(D185:G185)</f>
        <v>23.294255058919571</v>
      </c>
      <c r="J185">
        <v>5</v>
      </c>
      <c r="K185">
        <f>_xlfn.STDEV.P(D189:G193)</f>
        <v>2.594429802480692</v>
      </c>
      <c r="L185">
        <f t="shared" ref="L185:L188" si="70">_xlfn.STDEV.P(D185:G185,D190:G190,D195:G195,D200:F200)</f>
        <v>13.34542801445081</v>
      </c>
      <c r="M185">
        <v>0.2</v>
      </c>
      <c r="N185">
        <f t="shared" ref="N185:N198" si="71">AVERAGE(D185:G185)</f>
        <v>40.237499999999997</v>
      </c>
      <c r="P185" s="6">
        <f>_xlfn.STDEV.P(D189:D193)</f>
        <v>3.3078597310043252</v>
      </c>
      <c r="Q185">
        <f t="shared" ref="Q185:Q188" si="72">_xlfn.STDEV.P(D185,D190,D195)</f>
        <v>0.66854734728032172</v>
      </c>
      <c r="R185" s="6">
        <f>_xlfn.STDEV.P(E189:E193)</f>
        <v>0.8255906976220132</v>
      </c>
      <c r="S185">
        <f t="shared" ref="S185:S188" si="73">_xlfn.STDEV.P(E185,E190,E195,E200)</f>
        <v>0.98448908069109498</v>
      </c>
      <c r="T185" s="6">
        <f>_xlfn.STDEV.P(F189:F193)</f>
        <v>0.84616783205224877</v>
      </c>
      <c r="U185">
        <f t="shared" ref="U185:U188" si="74">_xlfn.STDEV.P(F185,F190,F195,F200)</f>
        <v>0.90177602540764001</v>
      </c>
      <c r="V185" s="6">
        <f>_xlfn.STDEV.P(G189:G193)</f>
        <v>0.90994505328618669</v>
      </c>
      <c r="W185">
        <f t="shared" ref="W185:W188" si="75">_xlfn.STDEV.P(G185,G190,G195)</f>
        <v>23.477223004435604</v>
      </c>
    </row>
    <row r="186" spans="1:23" x14ac:dyDescent="0.75">
      <c r="A186" s="1">
        <v>2</v>
      </c>
      <c r="B186">
        <v>0</v>
      </c>
      <c r="C186">
        <v>0.45</v>
      </c>
      <c r="D186">
        <v>43.43</v>
      </c>
      <c r="E186">
        <v>57.51</v>
      </c>
      <c r="F186">
        <v>52.02</v>
      </c>
      <c r="G186">
        <v>0</v>
      </c>
      <c r="I186">
        <f t="shared" si="69"/>
        <v>22.640975023174239</v>
      </c>
      <c r="J186">
        <v>10</v>
      </c>
      <c r="K186">
        <f>_xlfn.STDEV.P(D194:G198)</f>
        <v>2.2570500105225846</v>
      </c>
      <c r="L186">
        <f t="shared" si="70"/>
        <v>13.185967524438835</v>
      </c>
      <c r="M186">
        <v>0.45</v>
      </c>
      <c r="N186">
        <f t="shared" si="71"/>
        <v>38.24</v>
      </c>
      <c r="P186" s="6">
        <f>_xlfn.STDEV.P(D194:D198)</f>
        <v>1.669579587800474</v>
      </c>
      <c r="Q186">
        <f t="shared" si="72"/>
        <v>4.2407101082510019</v>
      </c>
      <c r="R186" s="6">
        <f>_xlfn.STDEV.P(E194:E198)</f>
        <v>1.2635030668739986</v>
      </c>
      <c r="S186">
        <f t="shared" si="73"/>
        <v>1.50808446381494</v>
      </c>
      <c r="T186" s="6">
        <f>_xlfn.STDEV.P(F194:F198)</f>
        <v>0.8212186067059114</v>
      </c>
      <c r="U186">
        <f t="shared" si="74"/>
        <v>1.7355690709389819</v>
      </c>
      <c r="V186" s="6">
        <f>_xlfn.STDEV.P(G194:G198)</f>
        <v>0.90774445743281651</v>
      </c>
      <c r="W186">
        <f t="shared" si="75"/>
        <v>23.395916072872392</v>
      </c>
    </row>
    <row r="187" spans="1:23" x14ac:dyDescent="0.75">
      <c r="A187" s="1">
        <v>3</v>
      </c>
      <c r="B187">
        <v>0</v>
      </c>
      <c r="C187">
        <v>0.65</v>
      </c>
      <c r="D187">
        <v>52.57</v>
      </c>
      <c r="E187">
        <v>57.9</v>
      </c>
      <c r="F187">
        <v>51.31</v>
      </c>
      <c r="G187">
        <v>0</v>
      </c>
      <c r="I187">
        <f t="shared" si="69"/>
        <v>23.481582676642557</v>
      </c>
      <c r="J187">
        <v>20</v>
      </c>
      <c r="K187">
        <f>_xlfn.STDEV.P(D199:F203)</f>
        <v>2.9735376611407194</v>
      </c>
      <c r="L187">
        <f t="shared" si="70"/>
        <v>13.289096616733865</v>
      </c>
      <c r="M187">
        <v>0.65</v>
      </c>
      <c r="N187">
        <f t="shared" si="71"/>
        <v>40.445</v>
      </c>
      <c r="P187" s="6"/>
      <c r="Q187">
        <f t="shared" si="72"/>
        <v>1.315100334152832</v>
      </c>
      <c r="R187" s="6">
        <f>_xlfn.STDEV.P(E199:E203)</f>
        <v>1.3160455919154153</v>
      </c>
      <c r="S187">
        <f t="shared" si="73"/>
        <v>1.2869027741053327</v>
      </c>
      <c r="T187" s="6">
        <f>_xlfn.STDEV.P(F199:F203)</f>
        <v>0.87954533709184102</v>
      </c>
      <c r="U187">
        <f t="shared" si="74"/>
        <v>0.61908702942316607</v>
      </c>
      <c r="V187" s="6"/>
      <c r="W187">
        <f t="shared" si="75"/>
        <v>24.068005502926272</v>
      </c>
    </row>
    <row r="188" spans="1:23" x14ac:dyDescent="0.75">
      <c r="A188" s="1">
        <v>4</v>
      </c>
      <c r="B188">
        <v>0</v>
      </c>
      <c r="C188">
        <v>0.85</v>
      </c>
      <c r="D188">
        <v>46.15</v>
      </c>
      <c r="E188">
        <v>57.17</v>
      </c>
      <c r="F188">
        <v>49.78</v>
      </c>
      <c r="G188">
        <v>0</v>
      </c>
      <c r="I188">
        <f t="shared" si="69"/>
        <v>22.45204500708121</v>
      </c>
      <c r="J188">
        <v>50</v>
      </c>
      <c r="L188">
        <f t="shared" si="70"/>
        <v>12.873876218485572</v>
      </c>
      <c r="M188">
        <v>0.85</v>
      </c>
      <c r="N188">
        <f t="shared" si="71"/>
        <v>38.274999999999999</v>
      </c>
      <c r="P188" s="6"/>
      <c r="Q188">
        <f t="shared" si="72"/>
        <v>2.7599557162308876</v>
      </c>
      <c r="R188" s="6"/>
      <c r="S188">
        <f t="shared" si="73"/>
        <v>1.8142904949318357</v>
      </c>
      <c r="T188" s="6"/>
      <c r="U188">
        <f t="shared" si="74"/>
        <v>0.86236230784978185</v>
      </c>
      <c r="V188" s="6"/>
      <c r="W188">
        <f t="shared" si="75"/>
        <v>22.771180616442944</v>
      </c>
    </row>
    <row r="189" spans="1:23" x14ac:dyDescent="0.75">
      <c r="A189" s="1">
        <v>5</v>
      </c>
      <c r="B189">
        <v>5</v>
      </c>
      <c r="C189">
        <v>0</v>
      </c>
      <c r="D189">
        <v>55.75</v>
      </c>
      <c r="E189">
        <v>54.1</v>
      </c>
      <c r="F189">
        <v>50.5</v>
      </c>
      <c r="G189">
        <v>49.4</v>
      </c>
      <c r="I189">
        <f t="shared" si="69"/>
        <v>2.5844184548946409</v>
      </c>
      <c r="J189">
        <v>100</v>
      </c>
      <c r="N189">
        <f t="shared" si="71"/>
        <v>52.4375</v>
      </c>
      <c r="P189" s="6"/>
      <c r="R189" s="6"/>
      <c r="T189" s="6"/>
      <c r="V189" s="6"/>
    </row>
    <row r="190" spans="1:23" x14ac:dyDescent="0.75">
      <c r="A190" s="1">
        <v>6</v>
      </c>
      <c r="B190">
        <v>5</v>
      </c>
      <c r="C190">
        <v>0.2</v>
      </c>
      <c r="D190">
        <v>51.5</v>
      </c>
      <c r="E190">
        <v>54.7</v>
      </c>
      <c r="F190">
        <v>49.8</v>
      </c>
      <c r="G190">
        <v>49.5</v>
      </c>
      <c r="I190">
        <f t="shared" si="69"/>
        <v>2.0656415468323654</v>
      </c>
      <c r="K190">
        <f>AVERAGE(K184:K189)</f>
        <v>7.7228391721155862</v>
      </c>
      <c r="N190">
        <f t="shared" si="71"/>
        <v>51.375</v>
      </c>
      <c r="P190" s="6">
        <f>AVERAGE(P184:P189)</f>
        <v>2.9280455249858117</v>
      </c>
      <c r="Q190">
        <f>AVERAGE(Q184:Q188)</f>
        <v>2.4128222958174481</v>
      </c>
      <c r="R190" s="6">
        <f>AVERAGE(R184:R189)</f>
        <v>0.98020729641732163</v>
      </c>
      <c r="S190">
        <f>AVERAGE(S184:S188)</f>
        <v>1.3876882990780159</v>
      </c>
      <c r="T190" s="6">
        <f>AVERAGE(T184:T189)</f>
        <v>0.83956045688912484</v>
      </c>
      <c r="U190">
        <f>AVERAGE(U184:U188)</f>
        <v>1.0237263840828601</v>
      </c>
      <c r="V190" s="6">
        <f>AVERAGE(V184:V189)</f>
        <v>0.60589650357300107</v>
      </c>
      <c r="W190">
        <f>AVERAGE(W184:W188)</f>
        <v>23.433288231721001</v>
      </c>
    </row>
    <row r="191" spans="1:23" x14ac:dyDescent="0.75">
      <c r="A191" s="1">
        <v>7</v>
      </c>
      <c r="B191">
        <v>5</v>
      </c>
      <c r="C191">
        <v>0.45</v>
      </c>
      <c r="D191">
        <v>53.42</v>
      </c>
      <c r="E191">
        <v>54</v>
      </c>
      <c r="F191">
        <v>48.8</v>
      </c>
      <c r="G191">
        <v>48.6</v>
      </c>
      <c r="I191">
        <f t="shared" si="69"/>
        <v>2.5143736794677127</v>
      </c>
      <c r="N191">
        <f t="shared" si="71"/>
        <v>51.204999999999998</v>
      </c>
      <c r="P191" s="6">
        <f>_xlfn.STDEV.P(P184:P189)</f>
        <v>0.9128753494374614</v>
      </c>
      <c r="Q191">
        <f>_xlfn.STDEV.P(Q184:Q188)</f>
        <v>1.2770294140550469</v>
      </c>
      <c r="R191" s="6">
        <f>_xlfn.STDEV.P(R184:R189)</f>
        <v>0.32890979926150654</v>
      </c>
      <c r="S191">
        <f>_xlfn.STDEV.P(S184:S188)</f>
        <v>0.27241959291130752</v>
      </c>
      <c r="T191" s="6">
        <f>_xlfn.STDEV.P(T184:T189)</f>
        <v>2.6348419841130215E-2</v>
      </c>
      <c r="U191">
        <f>_xlfn.STDEV.P(U184:U188)</f>
        <v>0.37734174236709256</v>
      </c>
      <c r="V191" s="6">
        <f>_xlfn.STDEV.P(V184:V189)</f>
        <v>0.42843446829670334</v>
      </c>
      <c r="W191">
        <f>_xlfn.STDEV.P(W184:W188)</f>
        <v>0.41109931778866232</v>
      </c>
    </row>
    <row r="192" spans="1:23" x14ac:dyDescent="0.75">
      <c r="A192" s="1">
        <v>8</v>
      </c>
      <c r="B192">
        <v>5</v>
      </c>
      <c r="C192">
        <v>0.65</v>
      </c>
      <c r="D192">
        <v>51.88</v>
      </c>
      <c r="E192">
        <v>54.3</v>
      </c>
      <c r="F192">
        <v>50.6</v>
      </c>
      <c r="G192">
        <v>50.6</v>
      </c>
      <c r="I192">
        <f t="shared" si="69"/>
        <v>1.5106538319548906</v>
      </c>
      <c r="K192" cm="1">
        <f t="array" ref="K192">INDEX(LINEST(K184:K187),1)</f>
        <v>-6.0615784451490988</v>
      </c>
      <c r="L192" cm="1">
        <f t="array" ref="L192">INDEX(LINEST(L184:L188),1)</f>
        <v>-9.3423856446888456E-2</v>
      </c>
      <c r="N192">
        <f t="shared" si="71"/>
        <v>51.844999999999999</v>
      </c>
      <c r="P192" s="6"/>
      <c r="R192" s="6"/>
      <c r="T192" s="6"/>
      <c r="V192" s="6"/>
    </row>
    <row r="193" spans="1:23" x14ac:dyDescent="0.75">
      <c r="A193" s="1">
        <v>9</v>
      </c>
      <c r="B193">
        <v>5</v>
      </c>
      <c r="C193">
        <v>0.85</v>
      </c>
      <c r="D193">
        <v>45.76</v>
      </c>
      <c r="E193">
        <v>52.3</v>
      </c>
      <c r="F193">
        <v>48.55</v>
      </c>
      <c r="G193">
        <v>47.9</v>
      </c>
      <c r="I193">
        <f t="shared" si="69"/>
        <v>2.3582342440902684</v>
      </c>
      <c r="N193">
        <f t="shared" si="71"/>
        <v>48.627500000000005</v>
      </c>
      <c r="P193" s="6"/>
      <c r="R193" s="6"/>
      <c r="T193" s="6"/>
      <c r="V193" s="6"/>
    </row>
    <row r="194" spans="1:23" x14ac:dyDescent="0.75">
      <c r="A194" s="1">
        <v>10</v>
      </c>
      <c r="B194">
        <v>10</v>
      </c>
      <c r="C194">
        <v>0</v>
      </c>
      <c r="D194">
        <v>48.23</v>
      </c>
      <c r="E194">
        <v>54.65</v>
      </c>
      <c r="F194">
        <v>51.9</v>
      </c>
      <c r="G194">
        <v>50.1</v>
      </c>
      <c r="I194">
        <f t="shared" si="69"/>
        <v>2.3675831558785849</v>
      </c>
      <c r="N194">
        <f t="shared" si="71"/>
        <v>51.22</v>
      </c>
      <c r="P194" s="6" t="s">
        <v>36</v>
      </c>
      <c r="R194" s="6"/>
      <c r="T194" s="6"/>
      <c r="V194" s="6"/>
    </row>
    <row r="195" spans="1:23" x14ac:dyDescent="0.75">
      <c r="A195" s="1">
        <v>11</v>
      </c>
      <c r="B195">
        <v>10</v>
      </c>
      <c r="C195">
        <v>0.2</v>
      </c>
      <c r="D195">
        <v>52.97</v>
      </c>
      <c r="E195">
        <v>57.14</v>
      </c>
      <c r="F195">
        <v>51.2</v>
      </c>
      <c r="G195">
        <v>50.1</v>
      </c>
      <c r="I195">
        <f t="shared" si="69"/>
        <v>2.6787812060711484</v>
      </c>
      <c r="J195" s="2"/>
      <c r="K195" t="s">
        <v>26</v>
      </c>
      <c r="L195" t="s">
        <v>27</v>
      </c>
      <c r="N195">
        <f t="shared" si="71"/>
        <v>52.852499999999999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1">
        <v>12</v>
      </c>
      <c r="B196">
        <v>10</v>
      </c>
      <c r="C196">
        <v>0.45</v>
      </c>
      <c r="D196">
        <v>50.89</v>
      </c>
      <c r="E196">
        <v>54.45</v>
      </c>
      <c r="F196">
        <v>52.4</v>
      </c>
      <c r="G196">
        <v>50.6</v>
      </c>
      <c r="I196">
        <f t="shared" si="69"/>
        <v>1.5269004551705398</v>
      </c>
      <c r="J196">
        <v>2</v>
      </c>
      <c r="K196">
        <f>AVERAGE(D184:G188)</f>
        <v>39.480499999999992</v>
      </c>
      <c r="L196">
        <f>AVERAGE(D184:G184,D189:G189,D194:G194,D199:F199)</f>
        <v>48.786000000000008</v>
      </c>
      <c r="M196">
        <v>0</v>
      </c>
      <c r="N196">
        <f t="shared" si="71"/>
        <v>52.085000000000001</v>
      </c>
      <c r="P196" s="6">
        <f>AVERAGE(D184:D188)</f>
        <v>49.295999999999999</v>
      </c>
      <c r="Q196">
        <f>AVERAGE(D184,D189,D194)</f>
        <v>51.816666666666663</v>
      </c>
      <c r="R196" s="6">
        <f>AVERAGE(E184:E188)</f>
        <v>57.291999999999994</v>
      </c>
      <c r="S196">
        <f>AVERAGE(E184,E189,E194,E199)</f>
        <v>55.629999999999995</v>
      </c>
      <c r="T196" s="6">
        <f>AVERAGE(F184:F188)</f>
        <v>51.334000000000003</v>
      </c>
      <c r="U196">
        <f>AVERAGE(F184,F189,F194,F199)</f>
        <v>50.935000000000002</v>
      </c>
      <c r="V196" s="6">
        <f>AVERAGE(G184:G188)</f>
        <v>0</v>
      </c>
      <c r="W196">
        <f>AVERAGE(G184,G189,G194)</f>
        <v>33.166666666666664</v>
      </c>
    </row>
    <row r="197" spans="1:23" x14ac:dyDescent="0.75">
      <c r="A197" s="1">
        <v>13</v>
      </c>
      <c r="B197">
        <v>10</v>
      </c>
      <c r="C197">
        <v>0.65</v>
      </c>
      <c r="D197">
        <v>49.5</v>
      </c>
      <c r="E197">
        <v>55.66</v>
      </c>
      <c r="F197">
        <v>52.1</v>
      </c>
      <c r="G197">
        <v>51.5</v>
      </c>
      <c r="I197">
        <f t="shared" si="69"/>
        <v>2.2226785642552982</v>
      </c>
      <c r="J197">
        <v>5</v>
      </c>
      <c r="K197">
        <f>AVERAGE(D189:G193)</f>
        <v>51.097999999999999</v>
      </c>
      <c r="L197">
        <f t="shared" ref="L197:L200" si="76">AVERAGE(D185:G185,D190:G190,D195:G195,D200:F200)</f>
        <v>48.95333333333334</v>
      </c>
      <c r="M197">
        <v>0.2</v>
      </c>
      <c r="N197">
        <f t="shared" si="71"/>
        <v>52.19</v>
      </c>
      <c r="P197" s="6">
        <f>AVERAGE(D189:D193)</f>
        <v>51.661999999999999</v>
      </c>
      <c r="Q197">
        <f t="shared" ref="Q197:Q200" si="77">AVERAGE(D185,D190,D195)</f>
        <v>52.443333333333328</v>
      </c>
      <c r="R197" s="6">
        <f>AVERAGE(E189:E193)</f>
        <v>53.88000000000001</v>
      </c>
      <c r="S197">
        <f t="shared" ref="S197:S200" si="78">AVERAGE(E185,E190,E195,E200)</f>
        <v>56.322499999999991</v>
      </c>
      <c r="T197" s="6">
        <f>AVERAGE(F189:F193)</f>
        <v>49.65</v>
      </c>
      <c r="U197">
        <f t="shared" ref="U197:U200" si="79">AVERAGE(F185,F190,F195,F200)</f>
        <v>50.58</v>
      </c>
      <c r="V197" s="6">
        <f>AVERAGE(G189:G193)</f>
        <v>49.2</v>
      </c>
      <c r="W197">
        <f t="shared" ref="W197:W200" si="80">AVERAGE(G185,G190,G195)</f>
        <v>33.199999999999996</v>
      </c>
    </row>
    <row r="198" spans="1:23" x14ac:dyDescent="0.75">
      <c r="A198" s="1">
        <v>14</v>
      </c>
      <c r="B198">
        <v>10</v>
      </c>
      <c r="C198">
        <v>0.85</v>
      </c>
      <c r="D198">
        <v>51.8</v>
      </c>
      <c r="E198">
        <v>53.4</v>
      </c>
      <c r="F198">
        <v>50.1</v>
      </c>
      <c r="G198">
        <v>48.7</v>
      </c>
      <c r="I198">
        <f t="shared" si="69"/>
        <v>1.7677669529663669</v>
      </c>
      <c r="J198">
        <v>10</v>
      </c>
      <c r="K198">
        <f>AVERAGE(D194:G198)</f>
        <v>51.869499999999995</v>
      </c>
      <c r="L198">
        <f t="shared" si="76"/>
        <v>47.830666666666666</v>
      </c>
      <c r="M198">
        <v>0.45</v>
      </c>
      <c r="N198">
        <f t="shared" si="71"/>
        <v>51</v>
      </c>
      <c r="P198" s="6">
        <f>AVERAGE(D194:D198)</f>
        <v>50.677999999999997</v>
      </c>
      <c r="Q198">
        <f t="shared" si="77"/>
        <v>49.24666666666667</v>
      </c>
      <c r="R198" s="6">
        <f>AVERAGE(E194:E198)</f>
        <v>55.06</v>
      </c>
      <c r="S198">
        <f t="shared" si="78"/>
        <v>54.932499999999997</v>
      </c>
      <c r="T198" s="6">
        <f>AVERAGE(F194:F198)</f>
        <v>51.54</v>
      </c>
      <c r="U198">
        <f t="shared" si="79"/>
        <v>50.480000000000004</v>
      </c>
      <c r="V198" s="6">
        <f>AVERAGE(G194:G198)</f>
        <v>50.2</v>
      </c>
      <c r="W198">
        <f t="shared" si="80"/>
        <v>33.06666666666667</v>
      </c>
    </row>
    <row r="199" spans="1:23" x14ac:dyDescent="0.75">
      <c r="A199" s="1">
        <v>15</v>
      </c>
      <c r="B199">
        <v>20</v>
      </c>
      <c r="C199">
        <v>0</v>
      </c>
      <c r="D199">
        <v>50.58</v>
      </c>
      <c r="E199">
        <v>56.26</v>
      </c>
      <c r="F199">
        <v>49.5</v>
      </c>
      <c r="G199">
        <v>0</v>
      </c>
      <c r="I199">
        <f>_xlfn.STDEV.P(D199:F199)</f>
        <v>2.9651007103001099</v>
      </c>
      <c r="J199">
        <v>20</v>
      </c>
      <c r="K199">
        <f>AVERAGE(D199:F203)</f>
        <v>51.399333333333331</v>
      </c>
      <c r="L199">
        <f t="shared" si="76"/>
        <v>48.876666666666679</v>
      </c>
      <c r="M199">
        <v>0.65</v>
      </c>
      <c r="N199">
        <f>AVERAGEIF(D199:G199, "&lt;&gt;0", D199:G199)</f>
        <v>52.113333333333337</v>
      </c>
      <c r="P199" s="6"/>
      <c r="Q199">
        <f t="shared" si="77"/>
        <v>51.316666666666663</v>
      </c>
      <c r="R199" s="6">
        <f>AVERAGE(E199:E203)</f>
        <v>55.362000000000002</v>
      </c>
      <c r="S199">
        <f t="shared" si="78"/>
        <v>55.917499999999997</v>
      </c>
      <c r="T199" s="6">
        <f>AVERAGE(F199:F203)</f>
        <v>49.28</v>
      </c>
      <c r="U199">
        <f t="shared" si="79"/>
        <v>51.152499999999996</v>
      </c>
      <c r="V199" s="6"/>
      <c r="W199">
        <f t="shared" si="80"/>
        <v>34.033333333333331</v>
      </c>
    </row>
    <row r="200" spans="1:23" x14ac:dyDescent="0.75">
      <c r="A200" s="1">
        <v>16</v>
      </c>
      <c r="B200">
        <v>20</v>
      </c>
      <c r="C200">
        <v>0.2</v>
      </c>
      <c r="D200">
        <v>49.76</v>
      </c>
      <c r="E200">
        <v>57.08</v>
      </c>
      <c r="F200">
        <v>49.6</v>
      </c>
      <c r="G200">
        <v>0</v>
      </c>
      <c r="I200">
        <f t="shared" ref="I200:I213" si="81">_xlfn.STDEV.P(D200:F200)</f>
        <v>3.489004952068075</v>
      </c>
      <c r="J200">
        <v>50</v>
      </c>
      <c r="L200">
        <f t="shared" si="76"/>
        <v>46.883333333333333</v>
      </c>
      <c r="M200">
        <v>0.85</v>
      </c>
      <c r="N200">
        <f t="shared" ref="N200:N213" si="82">AVERAGEIF(D200:G200, "&lt;&gt;0", D200:G200)</f>
        <v>52.146666666666668</v>
      </c>
      <c r="P200" s="6"/>
      <c r="Q200">
        <f t="shared" si="77"/>
        <v>47.903333333333329</v>
      </c>
      <c r="R200" s="6"/>
      <c r="S200">
        <f t="shared" si="78"/>
        <v>54.19</v>
      </c>
      <c r="T200" s="6"/>
      <c r="U200">
        <f t="shared" si="79"/>
        <v>49.107500000000002</v>
      </c>
      <c r="V200" s="6"/>
      <c r="W200">
        <f t="shared" si="80"/>
        <v>32.199999999999996</v>
      </c>
    </row>
    <row r="201" spans="1:23" x14ac:dyDescent="0.75">
      <c r="A201" s="1">
        <v>17</v>
      </c>
      <c r="B201">
        <v>20</v>
      </c>
      <c r="C201">
        <v>0.45</v>
      </c>
      <c r="D201">
        <v>48.87</v>
      </c>
      <c r="E201">
        <v>53.77</v>
      </c>
      <c r="F201">
        <v>48.7</v>
      </c>
      <c r="G201">
        <v>0</v>
      </c>
      <c r="I201">
        <f t="shared" si="81"/>
        <v>2.3509761565972749</v>
      </c>
      <c r="J201">
        <v>100</v>
      </c>
      <c r="N201">
        <f t="shared" si="82"/>
        <v>50.446666666666665</v>
      </c>
      <c r="P201" s="6"/>
      <c r="R201" s="6"/>
      <c r="T201" s="6"/>
      <c r="V201" s="6"/>
    </row>
    <row r="202" spans="1:23" x14ac:dyDescent="0.75">
      <c r="A202" s="1">
        <v>18</v>
      </c>
      <c r="B202">
        <v>20</v>
      </c>
      <c r="C202">
        <v>0.65</v>
      </c>
      <c r="D202">
        <v>48.82</v>
      </c>
      <c r="E202">
        <v>55.81</v>
      </c>
      <c r="F202">
        <v>50.6</v>
      </c>
      <c r="G202">
        <v>0</v>
      </c>
      <c r="I202">
        <f t="shared" si="81"/>
        <v>2.9659662094426431</v>
      </c>
      <c r="K202">
        <f>AVERAGE(K196:K201)</f>
        <v>48.461833333333331</v>
      </c>
      <c r="N202">
        <f t="shared" si="82"/>
        <v>51.743333333333332</v>
      </c>
      <c r="P202" s="6">
        <f>AVERAGE(P196:P201)</f>
        <v>50.545333333333332</v>
      </c>
      <c r="Q202">
        <f>AVERAGE(Q196:Q200)</f>
        <v>50.545333333333332</v>
      </c>
      <c r="R202" s="6">
        <f>AVERAGE(R196:R201)</f>
        <v>55.398499999999999</v>
      </c>
      <c r="S202">
        <f>AVERAGE(S196:S200)</f>
        <v>55.398499999999991</v>
      </c>
      <c r="T202" s="6">
        <f>AVERAGE(T196:T201)</f>
        <v>50.451000000000001</v>
      </c>
      <c r="U202">
        <f>AVERAGE(U196:U200)</f>
        <v>50.451000000000001</v>
      </c>
      <c r="V202" s="6">
        <f>AVERAGE(V196:V201)</f>
        <v>33.133333333333333</v>
      </c>
      <c r="W202">
        <f>AVERAGE(W196:W200)</f>
        <v>33.133333333333333</v>
      </c>
    </row>
    <row r="203" spans="1:23" x14ac:dyDescent="0.75">
      <c r="A203" s="1">
        <v>19</v>
      </c>
      <c r="B203">
        <v>20</v>
      </c>
      <c r="C203">
        <v>0.85</v>
      </c>
      <c r="D203">
        <v>49.75</v>
      </c>
      <c r="E203">
        <v>53.89</v>
      </c>
      <c r="F203">
        <v>48</v>
      </c>
      <c r="G203">
        <v>0</v>
      </c>
      <c r="I203">
        <f t="shared" si="81"/>
        <v>2.4696873396354357</v>
      </c>
      <c r="N203">
        <f t="shared" si="82"/>
        <v>50.54666666666666</v>
      </c>
      <c r="P203" s="6">
        <f>_xlfn.STDEV.P(P196:P201)</f>
        <v>0.97046014286465587</v>
      </c>
      <c r="Q203">
        <f>_xlfn.STDEV.P(Q196:Q200)</f>
        <v>1.7017841617941241</v>
      </c>
      <c r="R203" s="6">
        <f>_xlfn.STDEV.P(R196:R201)</f>
        <v>1.2254691958592787</v>
      </c>
      <c r="S203">
        <f>_xlfn.STDEV.P(S196:S200)</f>
        <v>0.75556038805643921</v>
      </c>
      <c r="T203" s="6">
        <f>_xlfn.STDEV.P(T196:T201)</f>
        <v>0.99730286272526103</v>
      </c>
      <c r="U203">
        <f>_xlfn.STDEV.P(U196:U200)</f>
        <v>0.71397934143783071</v>
      </c>
      <c r="V203" s="6">
        <f>_xlfn.STDEV.P(V196:V201)</f>
        <v>23.432361288516265</v>
      </c>
      <c r="W203">
        <f>_xlfn.STDEV.P(W196:W200)</f>
        <v>0.58156875966838428</v>
      </c>
    </row>
    <row r="204" spans="1:23" x14ac:dyDescent="0.75">
      <c r="A204" s="1">
        <v>20</v>
      </c>
      <c r="B204">
        <v>50</v>
      </c>
      <c r="C204">
        <v>0</v>
      </c>
      <c r="D204">
        <v>0</v>
      </c>
      <c r="E204">
        <v>0</v>
      </c>
      <c r="F204">
        <v>0</v>
      </c>
      <c r="G204">
        <v>0</v>
      </c>
      <c r="I204">
        <f t="shared" si="81"/>
        <v>0</v>
      </c>
      <c r="N204" t="e">
        <f t="shared" si="82"/>
        <v>#DIV/0!</v>
      </c>
      <c r="P204" s="6"/>
      <c r="R204" s="6"/>
      <c r="T204" s="6"/>
      <c r="V204" s="6"/>
    </row>
    <row r="205" spans="1:23" x14ac:dyDescent="0.75">
      <c r="A205" s="1">
        <v>21</v>
      </c>
      <c r="B205">
        <v>50</v>
      </c>
      <c r="C205">
        <v>0.2</v>
      </c>
      <c r="D205">
        <v>0</v>
      </c>
      <c r="E205">
        <v>0</v>
      </c>
      <c r="F205">
        <v>0</v>
      </c>
      <c r="G205">
        <v>0</v>
      </c>
      <c r="I205">
        <f t="shared" si="81"/>
        <v>0</v>
      </c>
      <c r="N205" t="e">
        <f t="shared" si="82"/>
        <v>#DIV/0!</v>
      </c>
      <c r="P205" s="6" cm="1">
        <f t="array" ref="P205">INDEX(LINEST(P196:P198), 1)</f>
        <v>0.69099999999999939</v>
      </c>
      <c r="Q205" s="6" cm="1">
        <f t="array" ref="Q205">INDEX(LINEST(Q196:Q200), 1)</f>
        <v>-0.89533333333333309</v>
      </c>
      <c r="R205" s="6" cm="1">
        <f t="array" ref="R205">INDEX(LINEST(R196:R199), 1)</f>
        <v>-0.46099999999999841</v>
      </c>
      <c r="S205" s="6" cm="1">
        <f t="array" ref="S205">INDEX(LINEST(S196:S200), 1)</f>
        <v>-0.3284999999999989</v>
      </c>
      <c r="T205" s="6" cm="1">
        <f t="array" ref="T205">INDEX(LINEST(T196:T199), 1)</f>
        <v>-0.42720000000000052</v>
      </c>
      <c r="U205" s="6" cm="1">
        <f t="array" ref="U205">INDEX(LINEST(U196:U200), 1)</f>
        <v>-0.3082500000000003</v>
      </c>
      <c r="V205" s="6" cm="1">
        <f t="array" ref="V205">INDEX(LINEST(V196:V198), 1)</f>
        <v>25.100000000000005</v>
      </c>
      <c r="W205" s="6" cm="1">
        <f t="array" ref="W205">INDEX(LINEST(W196:W200), 1)</f>
        <v>-0.11000000000000011</v>
      </c>
    </row>
    <row r="206" spans="1:23" x14ac:dyDescent="0.75">
      <c r="A206" s="1">
        <v>22</v>
      </c>
      <c r="B206">
        <v>50</v>
      </c>
      <c r="C206">
        <v>0.45</v>
      </c>
      <c r="D206">
        <v>0</v>
      </c>
      <c r="E206">
        <v>0</v>
      </c>
      <c r="F206">
        <v>0</v>
      </c>
      <c r="G206">
        <v>0</v>
      </c>
      <c r="I206">
        <f t="shared" si="81"/>
        <v>0</v>
      </c>
      <c r="K206" cm="1">
        <f t="array" ref="K206">INDEX(LINEST(K196:K199),1)</f>
        <v>3.6528000000000014</v>
      </c>
      <c r="L206" cm="1">
        <f t="array" ref="L206">INDEX(LINEST(L196:L200),1)</f>
        <v>-0.38820000000000116</v>
      </c>
      <c r="N206" t="e">
        <f t="shared" si="82"/>
        <v>#DIV/0!</v>
      </c>
    </row>
    <row r="207" spans="1:23" x14ac:dyDescent="0.75">
      <c r="A207" s="1">
        <v>23</v>
      </c>
      <c r="B207">
        <v>50</v>
      </c>
      <c r="C207">
        <v>0.65</v>
      </c>
      <c r="D207">
        <v>0</v>
      </c>
      <c r="E207">
        <v>0</v>
      </c>
      <c r="F207">
        <v>0</v>
      </c>
      <c r="G207">
        <v>0</v>
      </c>
      <c r="I207">
        <f t="shared" si="81"/>
        <v>0</v>
      </c>
      <c r="N207" t="e">
        <f t="shared" si="82"/>
        <v>#DIV/0!</v>
      </c>
    </row>
    <row r="208" spans="1:23" x14ac:dyDescent="0.75">
      <c r="A208" s="1">
        <v>24</v>
      </c>
      <c r="B208">
        <v>50</v>
      </c>
      <c r="C208">
        <v>0.85</v>
      </c>
      <c r="D208">
        <v>0</v>
      </c>
      <c r="E208">
        <v>0</v>
      </c>
      <c r="F208">
        <v>0</v>
      </c>
      <c r="G208">
        <v>0</v>
      </c>
      <c r="I208">
        <f t="shared" si="81"/>
        <v>0</v>
      </c>
      <c r="N208" t="e">
        <f t="shared" si="82"/>
        <v>#DIV/0!</v>
      </c>
    </row>
    <row r="209" spans="1:23" x14ac:dyDescent="0.75">
      <c r="A209" s="1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  <c r="I209">
        <f t="shared" si="81"/>
        <v>0</v>
      </c>
      <c r="N209" t="e">
        <f t="shared" si="82"/>
        <v>#DIV/0!</v>
      </c>
    </row>
    <row r="210" spans="1:23" x14ac:dyDescent="0.75">
      <c r="A210" s="1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  <c r="I210">
        <f t="shared" si="81"/>
        <v>0</v>
      </c>
      <c r="N210" t="e">
        <f t="shared" si="82"/>
        <v>#DIV/0!</v>
      </c>
    </row>
    <row r="211" spans="1:23" x14ac:dyDescent="0.75">
      <c r="A211" s="1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  <c r="I211">
        <f t="shared" si="81"/>
        <v>0</v>
      </c>
      <c r="N211" t="e">
        <f t="shared" si="82"/>
        <v>#DIV/0!</v>
      </c>
    </row>
    <row r="212" spans="1:23" x14ac:dyDescent="0.75">
      <c r="A212" s="1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  <c r="I212">
        <f t="shared" si="81"/>
        <v>0</v>
      </c>
      <c r="N212" t="e">
        <f t="shared" si="82"/>
        <v>#DIV/0!</v>
      </c>
    </row>
    <row r="213" spans="1:23" x14ac:dyDescent="0.75">
      <c r="A213" s="1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  <c r="I213">
        <f t="shared" si="81"/>
        <v>0</v>
      </c>
      <c r="N213" t="e">
        <f t="shared" si="82"/>
        <v>#DIV/0!</v>
      </c>
    </row>
    <row r="217" spans="1:23" x14ac:dyDescent="0.75">
      <c r="A217" s="1">
        <v>0</v>
      </c>
      <c r="B217" t="s">
        <v>12</v>
      </c>
    </row>
    <row r="218" spans="1:23" x14ac:dyDescent="0.75">
      <c r="P218" t="s">
        <v>35</v>
      </c>
    </row>
    <row r="219" spans="1:23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1">
        <v>0</v>
      </c>
      <c r="B220">
        <v>0</v>
      </c>
      <c r="C220">
        <v>0</v>
      </c>
      <c r="D220">
        <v>55.11</v>
      </c>
      <c r="E220">
        <v>63.81</v>
      </c>
      <c r="F220">
        <v>45.89</v>
      </c>
      <c r="G220">
        <v>0</v>
      </c>
      <c r="I220">
        <f>_xlfn.STDEV.P(D220:G220)</f>
        <v>24.617759214640152</v>
      </c>
      <c r="J220">
        <v>2</v>
      </c>
      <c r="K220">
        <f>_xlfn.STDEV.P(D220:G224)</f>
        <v>14.048767730658806</v>
      </c>
      <c r="L220">
        <f>_xlfn.STDEV.P(D220:G220,D225:G225,D230:F230,D235:F235)</f>
        <v>16.009619955590715</v>
      </c>
      <c r="M220">
        <v>0</v>
      </c>
      <c r="N220">
        <f>AVERAGE(D220:G220)</f>
        <v>41.202500000000001</v>
      </c>
      <c r="P220" s="6">
        <f>_xlfn.STDEV.P(D220:D224)</f>
        <v>3.9462721649678456</v>
      </c>
      <c r="Q220">
        <f>_xlfn.STDEV.P(D220,D225,D230)</f>
        <v>1.7438080934170097</v>
      </c>
      <c r="R220" s="6">
        <f>_xlfn.STDEV.P(E220:E224)</f>
        <v>2.1726941800446755</v>
      </c>
      <c r="S220">
        <f>_xlfn.STDEV.P(E220,E225,E230,E235)</f>
        <v>12.249970153024893</v>
      </c>
      <c r="T220" s="6">
        <f>_xlfn.STDEV.P(F220:F224)</f>
        <v>1.8929701529606848</v>
      </c>
      <c r="U220">
        <f>_xlfn.STDEV.P(F220,F225,F230,F235)</f>
        <v>1.4406942770761599</v>
      </c>
      <c r="V220" s="6">
        <f>_xlfn.STDEV.P(G220:G224)</f>
        <v>22.071600757534551</v>
      </c>
      <c r="W220">
        <f>_xlfn.STDEV.P(G220,G225)</f>
        <v>24.725000000000001</v>
      </c>
    </row>
    <row r="221" spans="1:23" x14ac:dyDescent="0.75">
      <c r="A221" s="1">
        <v>1</v>
      </c>
      <c r="B221">
        <v>0</v>
      </c>
      <c r="C221">
        <v>0.2</v>
      </c>
      <c r="D221">
        <v>52.36</v>
      </c>
      <c r="E221">
        <v>62.22</v>
      </c>
      <c r="F221">
        <v>48.61</v>
      </c>
      <c r="G221">
        <v>66.67</v>
      </c>
      <c r="I221">
        <f t="shared" ref="I221:I229" si="83">_xlfn.STDEV.P(D221:G221)</f>
        <v>7.2769172731314899</v>
      </c>
      <c r="J221">
        <v>5</v>
      </c>
      <c r="K221">
        <f>_xlfn.STDEV.P(D225:G229)</f>
        <v>7.5172709642528508</v>
      </c>
      <c r="L221">
        <f t="shared" ref="L221:L224" si="84">_xlfn.STDEV.P(D221:G221,D226:G226,D231:F231,D236:F236)</f>
        <v>7.4692275165426283</v>
      </c>
      <c r="M221">
        <v>0.2</v>
      </c>
      <c r="N221">
        <f t="shared" ref="N221:N229" si="85">AVERAGE(D221:G221)</f>
        <v>57.465000000000003</v>
      </c>
      <c r="P221" s="6">
        <f>_xlfn.STDEV.P(D225:D229)</f>
        <v>6.877325061388337</v>
      </c>
      <c r="Q221">
        <f t="shared" ref="Q221:Q224" si="86">_xlfn.STDEV.P(D221,D226,D231)</f>
        <v>7.2761955871335795</v>
      </c>
      <c r="R221" s="6">
        <f>_xlfn.STDEV.P(E225:E229)</f>
        <v>3.3468349227292342</v>
      </c>
      <c r="S221">
        <f t="shared" ref="S221:S224" si="87">_xlfn.STDEV.P(E221,E226,E231,E236)</f>
        <v>8.7594306321814699</v>
      </c>
      <c r="T221" s="6">
        <f>_xlfn.STDEV.P(F225:F229)</f>
        <v>0.53056196622072216</v>
      </c>
      <c r="U221">
        <f t="shared" ref="U221:U224" si="88">_xlfn.STDEV.P(F221,F226,F231,F236)</f>
        <v>0.95559863436486947</v>
      </c>
      <c r="V221" s="6">
        <f>_xlfn.STDEV.P(G225:G229)</f>
        <v>0.88246019740269299</v>
      </c>
      <c r="W221">
        <f t="shared" ref="W221:W224" si="89">_xlfn.STDEV.P(G221,G226)</f>
        <v>8.5599999999999721</v>
      </c>
    </row>
    <row r="222" spans="1:23" x14ac:dyDescent="0.75">
      <c r="A222" s="1">
        <v>2</v>
      </c>
      <c r="B222">
        <v>0</v>
      </c>
      <c r="C222">
        <v>0.45</v>
      </c>
      <c r="D222">
        <v>48.46</v>
      </c>
      <c r="E222">
        <v>62.09</v>
      </c>
      <c r="F222">
        <v>48.81</v>
      </c>
      <c r="G222">
        <v>40</v>
      </c>
      <c r="I222">
        <f t="shared" si="83"/>
        <v>7.903375860984946</v>
      </c>
      <c r="J222">
        <v>10</v>
      </c>
      <c r="K222">
        <f>_xlfn.STDEV.P(D230:F234)</f>
        <v>4.1872995275395972</v>
      </c>
      <c r="L222">
        <f t="shared" si="84"/>
        <v>6.8801047096921009</v>
      </c>
      <c r="M222">
        <v>0.45</v>
      </c>
      <c r="N222">
        <f t="shared" si="85"/>
        <v>49.84</v>
      </c>
      <c r="P222" s="6">
        <f>_xlfn.STDEV.P(D230:D234)</f>
        <v>6.0910504841119684</v>
      </c>
      <c r="Q222">
        <f t="shared" si="86"/>
        <v>2.8134439156781972</v>
      </c>
      <c r="R222" s="6">
        <f>_xlfn.STDEV.P(E230:E234)</f>
        <v>1.2589297041534924</v>
      </c>
      <c r="S222">
        <f t="shared" si="87"/>
        <v>11.050404969954675</v>
      </c>
      <c r="T222" s="6">
        <f>_xlfn.STDEV.P(F230:F234)</f>
        <v>0.91241218755560216</v>
      </c>
      <c r="U222">
        <f t="shared" si="88"/>
        <v>0.78953704789579093</v>
      </c>
      <c r="V222" s="6"/>
      <c r="W222">
        <f t="shared" si="89"/>
        <v>4.3249999999999993</v>
      </c>
    </row>
    <row r="223" spans="1:23" x14ac:dyDescent="0.75">
      <c r="A223" s="1">
        <v>3</v>
      </c>
      <c r="B223">
        <v>0</v>
      </c>
      <c r="C223">
        <v>0.65</v>
      </c>
      <c r="D223">
        <v>51.17</v>
      </c>
      <c r="E223">
        <v>62.28</v>
      </c>
      <c r="F223">
        <v>49.04</v>
      </c>
      <c r="G223">
        <v>33.33</v>
      </c>
      <c r="I223">
        <f t="shared" si="83"/>
        <v>10.32726609514833</v>
      </c>
      <c r="J223">
        <v>20</v>
      </c>
      <c r="K223">
        <f>_xlfn.STDEV.P(D235:F239)</f>
        <v>8.75424620779342</v>
      </c>
      <c r="L223">
        <f t="shared" si="84"/>
        <v>9.003056198778701</v>
      </c>
      <c r="M223">
        <v>0.65</v>
      </c>
      <c r="N223">
        <f t="shared" si="85"/>
        <v>48.954999999999998</v>
      </c>
      <c r="P223" s="6"/>
      <c r="Q223">
        <f t="shared" si="86"/>
        <v>0.65314623171231778</v>
      </c>
      <c r="R223" s="6">
        <f>_xlfn.STDEV.P(E235:E239)</f>
        <v>0.8953301067204219</v>
      </c>
      <c r="S223">
        <f t="shared" si="87"/>
        <v>9.6998720996722927</v>
      </c>
      <c r="T223" s="6">
        <f>_xlfn.STDEV.P(F235:F239)</f>
        <v>1.1837567317654416</v>
      </c>
      <c r="U223">
        <f t="shared" si="88"/>
        <v>0.70442795941103953</v>
      </c>
      <c r="V223" s="6"/>
      <c r="W223">
        <f t="shared" si="89"/>
        <v>8.610000000000003</v>
      </c>
    </row>
    <row r="224" spans="1:23" x14ac:dyDescent="0.75">
      <c r="A224" s="1">
        <v>4</v>
      </c>
      <c r="B224">
        <v>0</v>
      </c>
      <c r="C224">
        <v>0.85</v>
      </c>
      <c r="D224">
        <v>43.48</v>
      </c>
      <c r="E224">
        <v>57.4</v>
      </c>
      <c r="F224">
        <v>51.86</v>
      </c>
      <c r="G224">
        <v>50</v>
      </c>
      <c r="I224">
        <f t="shared" si="83"/>
        <v>4.9712448139273944</v>
      </c>
      <c r="J224">
        <v>50</v>
      </c>
      <c r="L224">
        <f t="shared" si="84"/>
        <v>5.4069577718841213</v>
      </c>
      <c r="M224">
        <v>0.85</v>
      </c>
      <c r="N224">
        <f t="shared" si="85"/>
        <v>50.685000000000002</v>
      </c>
      <c r="P224" s="6"/>
      <c r="Q224">
        <f t="shared" si="86"/>
        <v>5.4993514769168366</v>
      </c>
      <c r="R224" s="6"/>
      <c r="S224">
        <f t="shared" si="87"/>
        <v>7.4422358871511287</v>
      </c>
      <c r="T224" s="6"/>
      <c r="U224">
        <f t="shared" si="88"/>
        <v>1.4998166554615922</v>
      </c>
      <c r="V224" s="6"/>
      <c r="W224">
        <f t="shared" si="89"/>
        <v>1.0300000000000011</v>
      </c>
    </row>
    <row r="225" spans="1:23" x14ac:dyDescent="0.75">
      <c r="A225" s="1">
        <v>5</v>
      </c>
      <c r="B225">
        <v>5</v>
      </c>
      <c r="C225">
        <v>0</v>
      </c>
      <c r="D225">
        <v>55.73</v>
      </c>
      <c r="E225">
        <v>29.37</v>
      </c>
      <c r="F225">
        <v>48.81</v>
      </c>
      <c r="G225">
        <v>49.45</v>
      </c>
      <c r="I225">
        <f t="shared" si="83"/>
        <v>9.8859243371573431</v>
      </c>
      <c r="J225">
        <v>100</v>
      </c>
      <c r="N225">
        <f t="shared" si="85"/>
        <v>45.84</v>
      </c>
      <c r="P225" s="6"/>
      <c r="R225" s="6"/>
      <c r="T225" s="6"/>
      <c r="V225" s="6"/>
    </row>
    <row r="226" spans="1:23" x14ac:dyDescent="0.75">
      <c r="A226" s="1">
        <v>6</v>
      </c>
      <c r="B226">
        <v>5</v>
      </c>
      <c r="C226">
        <v>0.2</v>
      </c>
      <c r="D226">
        <v>36.700000000000003</v>
      </c>
      <c r="E226">
        <v>37.83</v>
      </c>
      <c r="F226">
        <v>48.36</v>
      </c>
      <c r="G226">
        <v>49.55</v>
      </c>
      <c r="I226">
        <f t="shared" si="83"/>
        <v>5.8737253936492424</v>
      </c>
      <c r="K226">
        <f>AVERAGE(K220:K225)</f>
        <v>8.6268961075611692</v>
      </c>
      <c r="N226">
        <f t="shared" si="85"/>
        <v>43.11</v>
      </c>
      <c r="P226" s="6">
        <f>AVERAGE(P220:P225)</f>
        <v>5.6382159034893844</v>
      </c>
      <c r="Q226">
        <f>AVERAGE(Q220:Q224)</f>
        <v>3.5971890609715884</v>
      </c>
      <c r="R226" s="6">
        <f>AVERAGE(R220:R225)</f>
        <v>1.918447228411956</v>
      </c>
      <c r="S226">
        <f>AVERAGE(S220:S224)</f>
        <v>9.8403827483968911</v>
      </c>
      <c r="T226" s="6">
        <f>AVERAGE(T220:T225)</f>
        <v>1.1299252596256126</v>
      </c>
      <c r="U226">
        <f>AVERAGE(U220:U224)</f>
        <v>1.0780149148418903</v>
      </c>
      <c r="V226" s="6">
        <f>AVERAGE(V220:V225)</f>
        <v>11.477030477468622</v>
      </c>
      <c r="W226">
        <f>AVERAGE(W220:W224)</f>
        <v>9.449999999999994</v>
      </c>
    </row>
    <row r="227" spans="1:23" x14ac:dyDescent="0.75">
      <c r="A227" s="1">
        <v>7</v>
      </c>
      <c r="B227">
        <v>5</v>
      </c>
      <c r="C227">
        <v>0.45</v>
      </c>
      <c r="D227">
        <v>55.32</v>
      </c>
      <c r="E227">
        <v>31.22</v>
      </c>
      <c r="F227">
        <v>48.49</v>
      </c>
      <c r="G227">
        <v>48.65</v>
      </c>
      <c r="I227">
        <f t="shared" si="83"/>
        <v>8.9233934128222678</v>
      </c>
      <c r="N227">
        <f t="shared" si="85"/>
        <v>45.92</v>
      </c>
      <c r="P227" s="6">
        <f>_xlfn.STDEV.P(P220:P225)</f>
        <v>1.2386988168933439</v>
      </c>
      <c r="Q227">
        <f>_xlfn.STDEV.P(Q220:Q224)</f>
        <v>2.4441757923829712</v>
      </c>
      <c r="R227" s="6">
        <f>_xlfn.STDEV.P(R220:R225)</f>
        <v>0.9469246178014834</v>
      </c>
      <c r="S227">
        <f>_xlfn.STDEV.P(S220:S224)</f>
        <v>1.6857979905827454</v>
      </c>
      <c r="T227" s="6">
        <f>_xlfn.STDEV.P(T220:T225)</f>
        <v>0.49791656696678699</v>
      </c>
      <c r="U227">
        <f>_xlfn.STDEV.P(U220:U224)</f>
        <v>0.33082486813785955</v>
      </c>
      <c r="V227" s="6">
        <f>_xlfn.STDEV.P(V220:V225)</f>
        <v>10.594570280065929</v>
      </c>
      <c r="W227">
        <f>_xlfn.STDEV.P(W220:W224)</f>
        <v>8.1484397279479239</v>
      </c>
    </row>
    <row r="228" spans="1:23" x14ac:dyDescent="0.75">
      <c r="A228" s="1">
        <v>8</v>
      </c>
      <c r="B228">
        <v>5</v>
      </c>
      <c r="C228">
        <v>0.65</v>
      </c>
      <c r="D228">
        <v>49.64</v>
      </c>
      <c r="E228">
        <v>36.090000000000003</v>
      </c>
      <c r="F228">
        <v>49.87</v>
      </c>
      <c r="G228">
        <v>50.55</v>
      </c>
      <c r="I228">
        <f t="shared" si="83"/>
        <v>6.0411396896612253</v>
      </c>
      <c r="K228" cm="1">
        <f t="array" ref="K228">INDEX(LINEST(K220:K223),1)</f>
        <v>-1.9213536005309408</v>
      </c>
      <c r="L228" cm="1">
        <f t="array" ref="L228">INDEX(LINEST(L220:L224),1)</f>
        <v>-1.9671495685177112</v>
      </c>
      <c r="N228">
        <f t="shared" si="85"/>
        <v>46.537499999999994</v>
      </c>
      <c r="P228" s="6"/>
      <c r="R228" s="6"/>
      <c r="T228" s="6"/>
      <c r="V228" s="6"/>
    </row>
    <row r="229" spans="1:23" x14ac:dyDescent="0.75">
      <c r="A229" s="1">
        <v>9</v>
      </c>
      <c r="B229">
        <v>5</v>
      </c>
      <c r="C229">
        <v>0.85</v>
      </c>
      <c r="D229">
        <v>49.56</v>
      </c>
      <c r="E229">
        <v>36.86</v>
      </c>
      <c r="F229">
        <v>48.88</v>
      </c>
      <c r="G229">
        <v>47.94</v>
      </c>
      <c r="I229">
        <f t="shared" si="83"/>
        <v>5.1992018618245632</v>
      </c>
      <c r="N229">
        <f t="shared" si="85"/>
        <v>45.81</v>
      </c>
      <c r="P229" s="6"/>
      <c r="R229" s="6"/>
      <c r="T229" s="6"/>
      <c r="V229" s="6"/>
    </row>
    <row r="230" spans="1:23" x14ac:dyDescent="0.75">
      <c r="A230" s="1">
        <v>10</v>
      </c>
      <c r="B230">
        <v>10</v>
      </c>
      <c r="C230">
        <v>0</v>
      </c>
      <c r="D230">
        <v>51.76</v>
      </c>
      <c r="E230">
        <v>45.85</v>
      </c>
      <c r="F230">
        <v>48.85</v>
      </c>
      <c r="G230">
        <v>0</v>
      </c>
      <c r="I230">
        <f>_xlfn.STDEV.P(D230:F230)</f>
        <v>2.4128406495249521</v>
      </c>
      <c r="N230">
        <f t="shared" ref="N230:N234" si="90">AVERAGEIF(D230:G230, "&lt;&gt;0", D230:G230)</f>
        <v>48.82</v>
      </c>
      <c r="P230" s="6" t="s">
        <v>36</v>
      </c>
      <c r="R230" s="6"/>
      <c r="T230" s="6"/>
      <c r="V230" s="6"/>
    </row>
    <row r="231" spans="1:23" x14ac:dyDescent="0.75">
      <c r="A231" s="1">
        <v>11</v>
      </c>
      <c r="B231">
        <v>10</v>
      </c>
      <c r="C231">
        <v>0.2</v>
      </c>
      <c r="D231">
        <v>51.9</v>
      </c>
      <c r="E231">
        <v>46.5</v>
      </c>
      <c r="F231">
        <v>50.59</v>
      </c>
      <c r="G231">
        <v>0</v>
      </c>
      <c r="I231">
        <f t="shared" ref="I231:I249" si="91">_xlfn.STDEV.P(D231:F231)</f>
        <v>2.29985989911463</v>
      </c>
      <c r="J231" s="2"/>
      <c r="K231" t="s">
        <v>26</v>
      </c>
      <c r="L231" t="s">
        <v>27</v>
      </c>
      <c r="N231">
        <f t="shared" si="90"/>
        <v>49.663333333333334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1">
        <v>12</v>
      </c>
      <c r="B232">
        <v>10</v>
      </c>
      <c r="C232">
        <v>0.45</v>
      </c>
      <c r="D232">
        <v>51.32</v>
      </c>
      <c r="E232">
        <v>44.55</v>
      </c>
      <c r="F232">
        <v>49.74</v>
      </c>
      <c r="G232">
        <v>0</v>
      </c>
      <c r="I232">
        <f t="shared" si="91"/>
        <v>2.8918544607608161</v>
      </c>
      <c r="J232">
        <v>2</v>
      </c>
      <c r="K232">
        <f>AVERAGE(D220:G224)</f>
        <v>49.629499999999993</v>
      </c>
      <c r="L232">
        <f>AVERAGE(D220:G220,D225:G225,D230:F230,D235:F235)</f>
        <v>47.507857142857155</v>
      </c>
      <c r="M232">
        <v>0</v>
      </c>
      <c r="N232">
        <f t="shared" si="90"/>
        <v>48.536666666666669</v>
      </c>
      <c r="P232" s="6">
        <f>AVERAGE(D220:D224)</f>
        <v>50.116</v>
      </c>
      <c r="Q232">
        <f>AVERAGE(D220,D225,D230)</f>
        <v>54.199999999999996</v>
      </c>
      <c r="R232" s="6">
        <f>AVERAGE(E220:E224)</f>
        <v>61.56</v>
      </c>
      <c r="S232">
        <f>AVERAGE(E220,E225,E230,E235)</f>
        <v>47.097499999999997</v>
      </c>
      <c r="T232" s="6">
        <f>AVERAGE(F220:F224)</f>
        <v>48.841999999999999</v>
      </c>
      <c r="U232">
        <f>AVERAGE(F220,F225,F230,F235)</f>
        <v>48.31</v>
      </c>
      <c r="V232" s="6">
        <f>AVERAGE(G220:G224)</f>
        <v>38</v>
      </c>
      <c r="W232">
        <f>AVERAGE(G220,G225)</f>
        <v>24.725000000000001</v>
      </c>
    </row>
    <row r="233" spans="1:23" x14ac:dyDescent="0.75">
      <c r="A233" s="1">
        <v>13</v>
      </c>
      <c r="B233">
        <v>10</v>
      </c>
      <c r="C233">
        <v>0.65</v>
      </c>
      <c r="D233">
        <v>50</v>
      </c>
      <c r="E233">
        <v>43.14</v>
      </c>
      <c r="F233">
        <v>50.93</v>
      </c>
      <c r="G233">
        <v>0</v>
      </c>
      <c r="I233">
        <f t="shared" si="91"/>
        <v>3.4738483303423338</v>
      </c>
      <c r="J233">
        <v>5</v>
      </c>
      <c r="K233">
        <f>AVERAGE(D225:G229)</f>
        <v>45.443500000000007</v>
      </c>
      <c r="L233">
        <f t="shared" ref="L233:L236" si="92">AVERAGE(D221:G221,D226:G226,D231:F231,D236:F236)</f>
        <v>50.232142857142854</v>
      </c>
      <c r="M233">
        <v>0.2</v>
      </c>
      <c r="N233">
        <f t="shared" si="90"/>
        <v>48.023333333333333</v>
      </c>
      <c r="P233" s="6">
        <f>AVERAGE(D225:D229)</f>
        <v>49.39</v>
      </c>
      <c r="Q233">
        <f t="shared" ref="Q233:Q236" si="93">AVERAGE(D221,D226,D231)</f>
        <v>46.986666666666672</v>
      </c>
      <c r="R233" s="6">
        <f>AVERAGE(E225:E229)</f>
        <v>34.274000000000001</v>
      </c>
      <c r="S233">
        <f t="shared" ref="S233:S236" si="94">AVERAGE(E221,E226,E231,E236)</f>
        <v>49.165000000000006</v>
      </c>
      <c r="T233" s="6">
        <f>AVERAGE(F225:F229)</f>
        <v>48.881999999999998</v>
      </c>
      <c r="U233">
        <f t="shared" ref="U233:U236" si="95">AVERAGE(F221,F226,F231,F236)</f>
        <v>49.422499999999999</v>
      </c>
      <c r="V233" s="6">
        <f>AVERAGE(G225:G229)</f>
        <v>49.227999999999994</v>
      </c>
      <c r="W233">
        <f t="shared" ref="W233:W236" si="96">AVERAGE(G221,G226)</f>
        <v>58.11</v>
      </c>
    </row>
    <row r="234" spans="1:23" x14ac:dyDescent="0.75">
      <c r="A234" s="1">
        <v>14</v>
      </c>
      <c r="B234">
        <v>10</v>
      </c>
      <c r="C234">
        <v>0.85</v>
      </c>
      <c r="D234">
        <v>36.11</v>
      </c>
      <c r="E234">
        <v>43.74</v>
      </c>
      <c r="F234">
        <v>48.63</v>
      </c>
      <c r="G234">
        <v>0</v>
      </c>
      <c r="I234">
        <f t="shared" si="91"/>
        <v>5.1519079529390019</v>
      </c>
      <c r="J234">
        <v>10</v>
      </c>
      <c r="K234">
        <f>AVERAGE(D230:F234)</f>
        <v>47.573999999999998</v>
      </c>
      <c r="L234">
        <f t="shared" si="92"/>
        <v>47.681428571428562</v>
      </c>
      <c r="M234">
        <v>0.45</v>
      </c>
      <c r="N234">
        <f t="shared" si="90"/>
        <v>42.826666666666661</v>
      </c>
      <c r="P234" s="6">
        <f>AVERAGE(D230:D234)</f>
        <v>48.217999999999996</v>
      </c>
      <c r="Q234">
        <f t="shared" si="93"/>
        <v>51.699999999999996</v>
      </c>
      <c r="R234" s="6">
        <f>AVERAGE(E230:E234)</f>
        <v>44.755999999999993</v>
      </c>
      <c r="S234">
        <f t="shared" si="94"/>
        <v>46.820000000000007</v>
      </c>
      <c r="T234" s="6">
        <f>AVERAGE(F230:F234)</f>
        <v>49.748000000000005</v>
      </c>
      <c r="U234">
        <f t="shared" si="95"/>
        <v>48.642500000000005</v>
      </c>
      <c r="V234" s="6"/>
      <c r="W234">
        <f t="shared" si="96"/>
        <v>44.325000000000003</v>
      </c>
    </row>
    <row r="235" spans="1:23" x14ac:dyDescent="0.75">
      <c r="A235" s="1">
        <v>15</v>
      </c>
      <c r="B235">
        <v>20</v>
      </c>
      <c r="C235">
        <v>0</v>
      </c>
      <c r="D235">
        <v>71.430000000000007</v>
      </c>
      <c r="E235">
        <v>49.36</v>
      </c>
      <c r="F235">
        <v>49.69</v>
      </c>
      <c r="G235">
        <v>0</v>
      </c>
      <c r="I235">
        <f t="shared" si="91"/>
        <v>10.326994830163395</v>
      </c>
      <c r="J235">
        <v>20</v>
      </c>
      <c r="K235">
        <f>AVERAGE(D235:F239)</f>
        <v>48.890000000000008</v>
      </c>
      <c r="L235">
        <f t="shared" si="92"/>
        <v>46.580714285714286</v>
      </c>
      <c r="M235">
        <v>0.65</v>
      </c>
      <c r="N235">
        <f>AVERAGEIF(D235:G235, "&lt;&gt;0", D235:G235)</f>
        <v>56.826666666666675</v>
      </c>
      <c r="P235" s="6"/>
      <c r="Q235">
        <f t="shared" si="93"/>
        <v>50.27</v>
      </c>
      <c r="R235" s="6">
        <f>AVERAGE(E235:E239)</f>
        <v>49.501999999999995</v>
      </c>
      <c r="S235">
        <f t="shared" si="94"/>
        <v>48.037499999999994</v>
      </c>
      <c r="T235" s="6">
        <f>AVERAGE(F235:F239)</f>
        <v>49.15</v>
      </c>
      <c r="U235">
        <f t="shared" si="95"/>
        <v>50.072500000000005</v>
      </c>
      <c r="V235" s="6"/>
      <c r="W235">
        <f t="shared" si="96"/>
        <v>41.94</v>
      </c>
    </row>
    <row r="236" spans="1:23" x14ac:dyDescent="0.75">
      <c r="A236" s="1">
        <v>16</v>
      </c>
      <c r="B236">
        <v>20</v>
      </c>
      <c r="C236">
        <v>0.2</v>
      </c>
      <c r="D236">
        <v>51.72</v>
      </c>
      <c r="E236">
        <v>50.11</v>
      </c>
      <c r="F236">
        <v>50.13</v>
      </c>
      <c r="G236">
        <v>0</v>
      </c>
      <c r="I236">
        <f t="shared" si="91"/>
        <v>0.7542914261447986</v>
      </c>
      <c r="J236">
        <v>50</v>
      </c>
      <c r="L236">
        <f t="shared" si="92"/>
        <v>47.17071428571429</v>
      </c>
      <c r="M236">
        <v>0.85</v>
      </c>
      <c r="N236">
        <f t="shared" ref="N236:N249" si="97">AVERAGEIF(D236:G236, "&lt;&gt;0", D236:G236)</f>
        <v>50.653333333333336</v>
      </c>
      <c r="P236" s="6"/>
      <c r="Q236">
        <f t="shared" si="93"/>
        <v>43.04999999999999</v>
      </c>
      <c r="R236" s="6"/>
      <c r="S236">
        <f t="shared" si="94"/>
        <v>46.494999999999997</v>
      </c>
      <c r="T236" s="6"/>
      <c r="U236">
        <f t="shared" si="95"/>
        <v>49.33</v>
      </c>
      <c r="V236" s="6"/>
      <c r="W236">
        <f t="shared" si="96"/>
        <v>48.97</v>
      </c>
    </row>
    <row r="237" spans="1:23" x14ac:dyDescent="0.75">
      <c r="A237" s="1">
        <v>17</v>
      </c>
      <c r="B237">
        <v>20</v>
      </c>
      <c r="C237">
        <v>0.45</v>
      </c>
      <c r="D237">
        <v>41.94</v>
      </c>
      <c r="E237">
        <v>49.42</v>
      </c>
      <c r="F237">
        <v>47.53</v>
      </c>
      <c r="G237">
        <v>0</v>
      </c>
      <c r="I237">
        <f t="shared" si="91"/>
        <v>3.1757868666241182</v>
      </c>
      <c r="J237">
        <v>100</v>
      </c>
      <c r="N237">
        <f t="shared" si="97"/>
        <v>46.29666666666666</v>
      </c>
      <c r="P237" s="6"/>
      <c r="R237" s="6"/>
      <c r="T237" s="6"/>
      <c r="V237" s="6"/>
    </row>
    <row r="238" spans="1:23" x14ac:dyDescent="0.75">
      <c r="A238" s="1">
        <v>18</v>
      </c>
      <c r="B238">
        <v>20</v>
      </c>
      <c r="C238">
        <v>0.65</v>
      </c>
      <c r="D238">
        <v>25</v>
      </c>
      <c r="E238">
        <v>50.64</v>
      </c>
      <c r="F238">
        <v>50.45</v>
      </c>
      <c r="G238">
        <v>0</v>
      </c>
      <c r="I238">
        <f t="shared" si="91"/>
        <v>12.042278300498905</v>
      </c>
      <c r="K238">
        <f>AVERAGE(K232:K237)</f>
        <v>47.884250000000002</v>
      </c>
      <c r="N238">
        <f t="shared" si="97"/>
        <v>42.03</v>
      </c>
      <c r="P238" s="6">
        <f>AVERAGE(P232:P237)</f>
        <v>49.24133333333333</v>
      </c>
      <c r="Q238">
        <f>AVERAGE(Q232:Q236)</f>
        <v>49.24133333333333</v>
      </c>
      <c r="R238" s="6">
        <f>AVERAGE(R232:R237)</f>
        <v>47.522999999999996</v>
      </c>
      <c r="S238">
        <f>AVERAGE(S232:S236)</f>
        <v>47.523000000000003</v>
      </c>
      <c r="T238" s="6">
        <f>AVERAGE(T232:T237)</f>
        <v>49.155499999999996</v>
      </c>
      <c r="U238">
        <f>AVERAGE(U232:U236)</f>
        <v>49.155499999999996</v>
      </c>
      <c r="V238" s="6">
        <f>AVERAGE(V232:V237)</f>
        <v>43.613999999999997</v>
      </c>
      <c r="W238">
        <f>AVERAGE(W232:W236)</f>
        <v>43.614000000000004</v>
      </c>
    </row>
    <row r="239" spans="1:23" x14ac:dyDescent="0.75">
      <c r="A239" s="1">
        <v>19</v>
      </c>
      <c r="B239">
        <v>20</v>
      </c>
      <c r="C239">
        <v>0.85</v>
      </c>
      <c r="D239">
        <v>50</v>
      </c>
      <c r="E239">
        <v>47.98</v>
      </c>
      <c r="F239">
        <v>47.95</v>
      </c>
      <c r="G239">
        <v>0</v>
      </c>
      <c r="I239">
        <f t="shared" si="91"/>
        <v>0.95938637796365556</v>
      </c>
      <c r="N239">
        <f t="shared" si="97"/>
        <v>48.643333333333338</v>
      </c>
      <c r="P239" s="6">
        <f>_xlfn.STDEV.P(P232:P237)</f>
        <v>0.7819536786508251</v>
      </c>
      <c r="Q239">
        <f>_xlfn.STDEV.P(Q232:Q236)</f>
        <v>3.8757632079945816</v>
      </c>
      <c r="R239" s="6">
        <f>_xlfn.STDEV.P(R232:R237)</f>
        <v>9.7998227024778579</v>
      </c>
      <c r="S239">
        <f>_xlfn.STDEV.P(S232:S236)</f>
        <v>0.96880519197617976</v>
      </c>
      <c r="T239" s="6">
        <f>_xlfn.STDEV.P(T232:T237)</f>
        <v>0.36199827347654834</v>
      </c>
      <c r="U239">
        <f>_xlfn.STDEV.P(U232:U236)</f>
        <v>0.6197850433819776</v>
      </c>
      <c r="V239" s="6">
        <f>_xlfn.STDEV.P(V232:V237)</f>
        <v>5.6139999999999857</v>
      </c>
      <c r="W239">
        <f>_xlfn.STDEV.P(W232:W236)</f>
        <v>10.944613926493686</v>
      </c>
    </row>
    <row r="240" spans="1:23" x14ac:dyDescent="0.75">
      <c r="A240" s="1">
        <v>20</v>
      </c>
      <c r="B240">
        <v>50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f t="shared" si="91"/>
        <v>0</v>
      </c>
      <c r="N240" t="e">
        <f t="shared" si="97"/>
        <v>#DIV/0!</v>
      </c>
      <c r="P240" s="6"/>
      <c r="R240" s="6"/>
      <c r="T240" s="6"/>
      <c r="V240" s="6"/>
    </row>
    <row r="241" spans="1:25" x14ac:dyDescent="0.75">
      <c r="A241" s="1">
        <v>21</v>
      </c>
      <c r="B241">
        <v>50</v>
      </c>
      <c r="C241">
        <v>0.2</v>
      </c>
      <c r="D241">
        <v>0</v>
      </c>
      <c r="E241">
        <v>0</v>
      </c>
      <c r="F241">
        <v>0</v>
      </c>
      <c r="G241">
        <v>0</v>
      </c>
      <c r="I241">
        <f t="shared" si="91"/>
        <v>0</v>
      </c>
      <c r="N241" t="e">
        <f t="shared" si="97"/>
        <v>#DIV/0!</v>
      </c>
      <c r="P241" s="6" cm="1">
        <f t="array" ref="P241">INDEX(LINEST(P232:P234), 1)</f>
        <v>-0.94900000000000151</v>
      </c>
      <c r="Q241" s="6" cm="1">
        <f t="array" ref="Q241">INDEX(LINEST(Q232:Q236), 1)</f>
        <v>-1.9016666666666677</v>
      </c>
      <c r="R241" s="6" cm="1">
        <f t="array" ref="R241">INDEX(LINEST(R232:R235), 1)</f>
        <v>-2.5692000000000013</v>
      </c>
      <c r="S241" s="6" cm="1">
        <f t="array" ref="S241">INDEX(LINEST(S232:S236), 1)</f>
        <v>-0.23325000000000082</v>
      </c>
      <c r="T241" s="6" cm="1">
        <f t="array" ref="T241">INDEX(LINEST(T232:T235), 1)</f>
        <v>0.17900000000000066</v>
      </c>
      <c r="U241" s="6" cm="1">
        <f t="array" ref="U241">INDEX(LINEST(U232:U236), 1)</f>
        <v>0.26899999999999979</v>
      </c>
      <c r="V241" s="6" cm="1">
        <f t="array" ref="V241">INDEX(LINEST(V232:V233), 1)</f>
        <v>11.227999999999994</v>
      </c>
      <c r="W241" s="6" cm="1">
        <f t="array" ref="W241">INDEX(LINEST(W232:W236), 1)</f>
        <v>3.2319999999999998</v>
      </c>
      <c r="Y241" t="s">
        <v>37</v>
      </c>
    </row>
    <row r="242" spans="1:25" x14ac:dyDescent="0.75">
      <c r="A242" s="1">
        <v>22</v>
      </c>
      <c r="B242">
        <v>50</v>
      </c>
      <c r="C242">
        <v>0.45</v>
      </c>
      <c r="D242">
        <v>0</v>
      </c>
      <c r="E242">
        <v>0</v>
      </c>
      <c r="F242">
        <v>0</v>
      </c>
      <c r="G242">
        <v>0</v>
      </c>
      <c r="I242">
        <f t="shared" si="91"/>
        <v>0</v>
      </c>
      <c r="K242" cm="1">
        <f t="array" ref="K242">INDEX(LINEST(K232:K235),1)</f>
        <v>-8.7999999999964513E-3</v>
      </c>
      <c r="L242" cm="1">
        <f t="array" ref="L242">INDEX(LINEST(L232:L236),1)</f>
        <v>-0.43257142857142972</v>
      </c>
      <c r="N242" t="e">
        <f t="shared" si="97"/>
        <v>#DIV/0!</v>
      </c>
    </row>
    <row r="243" spans="1:25" x14ac:dyDescent="0.75">
      <c r="A243" s="1">
        <v>23</v>
      </c>
      <c r="B243">
        <v>50</v>
      </c>
      <c r="C243">
        <v>0.65</v>
      </c>
      <c r="D243">
        <v>0</v>
      </c>
      <c r="E243">
        <v>0</v>
      </c>
      <c r="F243">
        <v>0</v>
      </c>
      <c r="G243">
        <v>0</v>
      </c>
      <c r="I243">
        <f t="shared" si="91"/>
        <v>0</v>
      </c>
      <c r="N243" t="e">
        <f t="shared" si="97"/>
        <v>#DIV/0!</v>
      </c>
    </row>
    <row r="244" spans="1:25" x14ac:dyDescent="0.75">
      <c r="A244" s="1">
        <v>24</v>
      </c>
      <c r="B244">
        <v>50</v>
      </c>
      <c r="C244">
        <v>0.85</v>
      </c>
      <c r="D244">
        <v>0</v>
      </c>
      <c r="E244">
        <v>0</v>
      </c>
      <c r="F244">
        <v>0</v>
      </c>
      <c r="G244">
        <v>0</v>
      </c>
      <c r="I244">
        <f t="shared" si="91"/>
        <v>0</v>
      </c>
      <c r="N244" t="e">
        <f t="shared" si="97"/>
        <v>#DIV/0!</v>
      </c>
    </row>
    <row r="245" spans="1:25" x14ac:dyDescent="0.7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1"/>
        <v>0</v>
      </c>
      <c r="N245" t="e">
        <f t="shared" si="97"/>
        <v>#DIV/0!</v>
      </c>
    </row>
    <row r="246" spans="1:25" x14ac:dyDescent="0.7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1"/>
        <v>0</v>
      </c>
      <c r="N246" t="e">
        <f t="shared" si="97"/>
        <v>#DIV/0!</v>
      </c>
    </row>
    <row r="247" spans="1:25" x14ac:dyDescent="0.7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1"/>
        <v>0</v>
      </c>
      <c r="N247" t="e">
        <f t="shared" si="97"/>
        <v>#DIV/0!</v>
      </c>
    </row>
    <row r="248" spans="1:25" x14ac:dyDescent="0.7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1"/>
        <v>0</v>
      </c>
      <c r="N248" t="e">
        <f t="shared" si="97"/>
        <v>#DIV/0!</v>
      </c>
    </row>
    <row r="249" spans="1:25" x14ac:dyDescent="0.7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1"/>
        <v>0</v>
      </c>
      <c r="N249" t="e">
        <f t="shared" si="97"/>
        <v>#DIV/0!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G249"/>
  <sheetViews>
    <sheetView workbookViewId="0">
      <selection activeCell="D24" sqref="A1:XFD1048576"/>
    </sheetView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99.9</v>
      </c>
      <c r="F4">
        <v>0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99.9</v>
      </c>
      <c r="F5">
        <v>0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99.7</v>
      </c>
      <c r="F6">
        <v>0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100</v>
      </c>
      <c r="F7">
        <v>0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100</v>
      </c>
      <c r="F8">
        <v>0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100</v>
      </c>
      <c r="E9">
        <v>100</v>
      </c>
      <c r="F9">
        <v>0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100</v>
      </c>
      <c r="E10">
        <v>100</v>
      </c>
      <c r="F10">
        <v>0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100</v>
      </c>
      <c r="E11">
        <v>100</v>
      </c>
      <c r="F11">
        <v>0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100</v>
      </c>
      <c r="E12">
        <v>100</v>
      </c>
      <c r="F12">
        <v>0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100</v>
      </c>
      <c r="E13">
        <v>100</v>
      </c>
      <c r="F13">
        <v>0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100</v>
      </c>
      <c r="E14">
        <v>66.8</v>
      </c>
      <c r="F14">
        <v>0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100</v>
      </c>
      <c r="E15">
        <v>66.099999999999994</v>
      </c>
      <c r="F15">
        <v>0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100</v>
      </c>
      <c r="E16">
        <v>70.599999999999994</v>
      </c>
      <c r="F16">
        <v>0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100</v>
      </c>
      <c r="E17">
        <v>70.5</v>
      </c>
      <c r="F17">
        <v>0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100</v>
      </c>
      <c r="E18">
        <v>72.599999999999994</v>
      </c>
      <c r="F18">
        <v>0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69.599999999999994</v>
      </c>
      <c r="E19">
        <v>0.4</v>
      </c>
      <c r="F19">
        <v>0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70.7</v>
      </c>
      <c r="E20">
        <v>1.3</v>
      </c>
      <c r="F20">
        <v>0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73.8</v>
      </c>
      <c r="E21">
        <v>0.8</v>
      </c>
      <c r="F21">
        <v>0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78.2</v>
      </c>
      <c r="E22">
        <v>0.6</v>
      </c>
      <c r="F22">
        <v>0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85.9</v>
      </c>
      <c r="E23">
        <v>0.6</v>
      </c>
      <c r="F23">
        <v>0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8.1999999999999993</v>
      </c>
      <c r="E24">
        <v>0.2</v>
      </c>
      <c r="F24">
        <v>0</v>
      </c>
      <c r="G24">
        <v>0</v>
      </c>
    </row>
    <row r="25" spans="1:7" x14ac:dyDescent="0.75">
      <c r="A25" s="1">
        <v>21</v>
      </c>
      <c r="B25">
        <v>50</v>
      </c>
      <c r="C25">
        <v>0.2</v>
      </c>
      <c r="D25">
        <v>7.7</v>
      </c>
      <c r="E25">
        <v>0.2</v>
      </c>
      <c r="F25">
        <v>0</v>
      </c>
      <c r="G25">
        <v>0</v>
      </c>
    </row>
    <row r="26" spans="1:7" x14ac:dyDescent="0.75">
      <c r="A26" s="1">
        <v>22</v>
      </c>
      <c r="B26">
        <v>50</v>
      </c>
      <c r="C26">
        <v>0.45</v>
      </c>
      <c r="D26">
        <v>8.9</v>
      </c>
      <c r="E26">
        <v>0.1</v>
      </c>
      <c r="F26">
        <v>0</v>
      </c>
      <c r="G26">
        <v>0</v>
      </c>
    </row>
    <row r="27" spans="1:7" x14ac:dyDescent="0.75">
      <c r="A27" s="1">
        <v>23</v>
      </c>
      <c r="B27">
        <v>50</v>
      </c>
      <c r="C27">
        <v>0.65</v>
      </c>
      <c r="D27">
        <v>8.5</v>
      </c>
      <c r="E27">
        <v>0.1</v>
      </c>
      <c r="F27">
        <v>0</v>
      </c>
      <c r="G27">
        <v>0</v>
      </c>
    </row>
    <row r="28" spans="1:7" x14ac:dyDescent="0.75">
      <c r="A28" s="1">
        <v>24</v>
      </c>
      <c r="B28">
        <v>50</v>
      </c>
      <c r="C28">
        <v>0.85</v>
      </c>
      <c r="D28">
        <v>13</v>
      </c>
      <c r="E28">
        <v>0.1</v>
      </c>
      <c r="F28">
        <v>0</v>
      </c>
      <c r="G28">
        <v>0</v>
      </c>
    </row>
    <row r="29" spans="1:7" x14ac:dyDescent="0.75">
      <c r="A29" s="1">
        <v>25</v>
      </c>
      <c r="B29">
        <v>100</v>
      </c>
      <c r="C29">
        <v>0</v>
      </c>
      <c r="D29">
        <v>1.9</v>
      </c>
      <c r="E29">
        <v>0</v>
      </c>
      <c r="F29">
        <v>0</v>
      </c>
      <c r="G29">
        <v>0</v>
      </c>
    </row>
    <row r="30" spans="1:7" x14ac:dyDescent="0.75">
      <c r="A30" s="1">
        <v>26</v>
      </c>
      <c r="B30">
        <v>100</v>
      </c>
      <c r="C30">
        <v>0.2</v>
      </c>
      <c r="D30">
        <v>1.2</v>
      </c>
      <c r="E30">
        <v>0</v>
      </c>
      <c r="F30">
        <v>0</v>
      </c>
      <c r="G30">
        <v>0</v>
      </c>
    </row>
    <row r="31" spans="1:7" x14ac:dyDescent="0.75">
      <c r="A31" s="1">
        <v>27</v>
      </c>
      <c r="B31">
        <v>100</v>
      </c>
      <c r="C31">
        <v>0.45</v>
      </c>
      <c r="D31">
        <v>1.9</v>
      </c>
      <c r="E31">
        <v>0</v>
      </c>
      <c r="F31">
        <v>0</v>
      </c>
      <c r="G31">
        <v>0</v>
      </c>
    </row>
    <row r="32" spans="1:7" x14ac:dyDescent="0.75">
      <c r="A32" s="1">
        <v>28</v>
      </c>
      <c r="B32">
        <v>100</v>
      </c>
      <c r="C32">
        <v>0.65</v>
      </c>
      <c r="D32">
        <v>0.9</v>
      </c>
      <c r="E32">
        <v>0</v>
      </c>
      <c r="F32">
        <v>0</v>
      </c>
      <c r="G32">
        <v>0</v>
      </c>
    </row>
    <row r="33" spans="1:7" x14ac:dyDescent="0.75">
      <c r="A33" s="1">
        <v>29</v>
      </c>
      <c r="B33">
        <v>100</v>
      </c>
      <c r="C33">
        <v>0.85</v>
      </c>
      <c r="D33">
        <v>3.8</v>
      </c>
      <c r="E33">
        <v>0.1</v>
      </c>
      <c r="F33">
        <v>0</v>
      </c>
      <c r="G33">
        <v>0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0.1</v>
      </c>
      <c r="E40">
        <v>4.7</v>
      </c>
      <c r="F40">
        <v>7.7</v>
      </c>
      <c r="G40">
        <v>100</v>
      </c>
    </row>
    <row r="41" spans="1:7" x14ac:dyDescent="0.75">
      <c r="A41" s="1">
        <v>1</v>
      </c>
      <c r="B41">
        <v>0</v>
      </c>
      <c r="C41">
        <v>0.2</v>
      </c>
      <c r="D41">
        <v>0.3</v>
      </c>
      <c r="E41">
        <v>6.5</v>
      </c>
      <c r="F41">
        <v>5.9</v>
      </c>
      <c r="G41">
        <v>100</v>
      </c>
    </row>
    <row r="42" spans="1:7" x14ac:dyDescent="0.75">
      <c r="A42" s="1">
        <v>2</v>
      </c>
      <c r="B42">
        <v>0</v>
      </c>
      <c r="C42">
        <v>0.45</v>
      </c>
      <c r="D42">
        <v>0.1</v>
      </c>
      <c r="E42">
        <v>6.6</v>
      </c>
      <c r="F42">
        <v>5.5</v>
      </c>
      <c r="G42">
        <v>100</v>
      </c>
    </row>
    <row r="43" spans="1:7" x14ac:dyDescent="0.75">
      <c r="A43" s="1">
        <v>3</v>
      </c>
      <c r="B43">
        <v>0</v>
      </c>
      <c r="C43">
        <v>0.65</v>
      </c>
      <c r="D43">
        <v>0</v>
      </c>
      <c r="E43">
        <v>7.6</v>
      </c>
      <c r="F43">
        <v>6.7</v>
      </c>
      <c r="G43">
        <v>100</v>
      </c>
    </row>
    <row r="44" spans="1:7" x14ac:dyDescent="0.75">
      <c r="A44" s="1">
        <v>4</v>
      </c>
      <c r="B44">
        <v>0</v>
      </c>
      <c r="C44">
        <v>0.85</v>
      </c>
      <c r="D44">
        <v>0.3</v>
      </c>
      <c r="E44">
        <v>6.6</v>
      </c>
      <c r="F44">
        <v>7.4</v>
      </c>
      <c r="G44">
        <v>100</v>
      </c>
    </row>
    <row r="45" spans="1:7" x14ac:dyDescent="0.75">
      <c r="A45" s="1">
        <v>5</v>
      </c>
      <c r="B45">
        <v>5</v>
      </c>
      <c r="C45">
        <v>0</v>
      </c>
      <c r="D45">
        <v>0</v>
      </c>
      <c r="E45">
        <v>0</v>
      </c>
      <c r="F45">
        <v>22.1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0.1</v>
      </c>
      <c r="E46">
        <v>0</v>
      </c>
      <c r="F46">
        <v>20.9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0.1</v>
      </c>
      <c r="E47">
        <v>0</v>
      </c>
      <c r="F47">
        <v>13.4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0</v>
      </c>
      <c r="E48">
        <v>0</v>
      </c>
      <c r="F48">
        <v>25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0.1</v>
      </c>
      <c r="E49">
        <v>0</v>
      </c>
      <c r="F49">
        <v>27.7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0.1</v>
      </c>
      <c r="E50">
        <v>0</v>
      </c>
      <c r="F50">
        <v>26.1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</v>
      </c>
      <c r="E51">
        <v>0</v>
      </c>
      <c r="F51">
        <v>32.4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</v>
      </c>
      <c r="E52">
        <v>0</v>
      </c>
      <c r="F52">
        <v>34.200000000000003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</v>
      </c>
      <c r="E53">
        <v>0</v>
      </c>
      <c r="F53">
        <v>40.5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</v>
      </c>
      <c r="E54">
        <v>0</v>
      </c>
      <c r="F54">
        <v>40.9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0.2</v>
      </c>
      <c r="E55">
        <v>0</v>
      </c>
      <c r="F55">
        <v>0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0.1</v>
      </c>
      <c r="E56">
        <v>0</v>
      </c>
      <c r="F56">
        <v>0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</v>
      </c>
      <c r="E57">
        <v>0</v>
      </c>
      <c r="F57">
        <v>0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0.1</v>
      </c>
      <c r="E59">
        <v>0</v>
      </c>
      <c r="F59">
        <v>0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75">
      <c r="A61" s="1">
        <v>21</v>
      </c>
      <c r="B61">
        <v>50</v>
      </c>
      <c r="C61">
        <v>0.2</v>
      </c>
      <c r="D61">
        <v>0.1</v>
      </c>
      <c r="E61">
        <v>0</v>
      </c>
      <c r="F61">
        <v>0</v>
      </c>
      <c r="G61">
        <v>0</v>
      </c>
    </row>
    <row r="62" spans="1:7" x14ac:dyDescent="0.75">
      <c r="A62" s="1">
        <v>22</v>
      </c>
      <c r="B62">
        <v>50</v>
      </c>
      <c r="C62">
        <v>0.45</v>
      </c>
      <c r="D62">
        <v>0.1</v>
      </c>
      <c r="E62">
        <v>0</v>
      </c>
      <c r="F62">
        <v>0</v>
      </c>
      <c r="G62">
        <v>0</v>
      </c>
    </row>
    <row r="63" spans="1:7" x14ac:dyDescent="0.75">
      <c r="A63" s="1">
        <v>23</v>
      </c>
      <c r="B63">
        <v>50</v>
      </c>
      <c r="C63">
        <v>0.65</v>
      </c>
      <c r="D63">
        <v>0.1</v>
      </c>
      <c r="E63">
        <v>0</v>
      </c>
      <c r="F63">
        <v>0</v>
      </c>
      <c r="G63">
        <v>0</v>
      </c>
    </row>
    <row r="64" spans="1:7" x14ac:dyDescent="0.7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7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0</v>
      </c>
    </row>
    <row r="67" spans="1:7" x14ac:dyDescent="0.7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0</v>
      </c>
    </row>
    <row r="68" spans="1:7" x14ac:dyDescent="0.7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0</v>
      </c>
    </row>
    <row r="69" spans="1:7" x14ac:dyDescent="0.7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0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62.7</v>
      </c>
      <c r="E76">
        <v>3</v>
      </c>
      <c r="F76">
        <v>8.8000000000000007</v>
      </c>
      <c r="G76">
        <v>100</v>
      </c>
    </row>
    <row r="77" spans="1:7" x14ac:dyDescent="0.75">
      <c r="A77" s="1">
        <v>1</v>
      </c>
      <c r="B77">
        <v>0</v>
      </c>
      <c r="C77">
        <v>0.2</v>
      </c>
      <c r="D77">
        <v>62</v>
      </c>
      <c r="E77">
        <v>1.9</v>
      </c>
      <c r="F77">
        <v>13.4</v>
      </c>
      <c r="G77">
        <v>100</v>
      </c>
    </row>
    <row r="78" spans="1:7" x14ac:dyDescent="0.75">
      <c r="A78" s="1">
        <v>2</v>
      </c>
      <c r="B78">
        <v>0</v>
      </c>
      <c r="C78">
        <v>0.45</v>
      </c>
      <c r="D78">
        <v>61</v>
      </c>
      <c r="E78">
        <v>2.2000000000000002</v>
      </c>
      <c r="F78">
        <v>12.3</v>
      </c>
      <c r="G78">
        <v>100</v>
      </c>
    </row>
    <row r="79" spans="1:7" x14ac:dyDescent="0.75">
      <c r="A79" s="1">
        <v>3</v>
      </c>
      <c r="B79">
        <v>0</v>
      </c>
      <c r="C79">
        <v>0.65</v>
      </c>
      <c r="D79">
        <v>60.2</v>
      </c>
      <c r="E79">
        <v>4.7</v>
      </c>
      <c r="F79">
        <v>9.6</v>
      </c>
      <c r="G79">
        <v>100</v>
      </c>
    </row>
    <row r="80" spans="1:7" x14ac:dyDescent="0.75">
      <c r="A80" s="1">
        <v>4</v>
      </c>
      <c r="B80">
        <v>0</v>
      </c>
      <c r="C80">
        <v>0.85</v>
      </c>
      <c r="D80">
        <v>60.9</v>
      </c>
      <c r="E80">
        <v>5.5</v>
      </c>
      <c r="F80">
        <v>11.3</v>
      </c>
      <c r="G80">
        <v>100</v>
      </c>
    </row>
    <row r="81" spans="1:7" x14ac:dyDescent="0.75">
      <c r="A81" s="1">
        <v>5</v>
      </c>
      <c r="B81">
        <v>5</v>
      </c>
      <c r="C81">
        <v>0</v>
      </c>
      <c r="D81">
        <v>99.7</v>
      </c>
      <c r="E81">
        <v>0</v>
      </c>
      <c r="F81">
        <v>29.3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99.9</v>
      </c>
      <c r="E82">
        <v>0</v>
      </c>
      <c r="F82">
        <v>27.2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99.9</v>
      </c>
      <c r="E83">
        <v>0</v>
      </c>
      <c r="F83">
        <v>28.4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100</v>
      </c>
      <c r="E84">
        <v>0</v>
      </c>
      <c r="F84">
        <v>29.5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99.7</v>
      </c>
      <c r="E85">
        <v>0</v>
      </c>
      <c r="F85">
        <v>29.8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48.9</v>
      </c>
      <c r="E86">
        <v>0</v>
      </c>
      <c r="F86">
        <v>41.4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48.6</v>
      </c>
      <c r="E87">
        <v>0</v>
      </c>
      <c r="F87">
        <v>35.6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51.4</v>
      </c>
      <c r="E88">
        <v>0</v>
      </c>
      <c r="F88">
        <v>34.6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48.8</v>
      </c>
      <c r="E89">
        <v>0</v>
      </c>
      <c r="F89">
        <v>37.1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51.7</v>
      </c>
      <c r="E90">
        <v>0</v>
      </c>
      <c r="F90">
        <v>36.5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87.2</v>
      </c>
      <c r="E91">
        <v>0</v>
      </c>
      <c r="F91">
        <v>0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54</v>
      </c>
      <c r="E92">
        <v>0</v>
      </c>
      <c r="F92">
        <v>0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53.7</v>
      </c>
      <c r="E93">
        <v>0</v>
      </c>
      <c r="F93">
        <v>0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53.6</v>
      </c>
      <c r="E94">
        <v>0</v>
      </c>
      <c r="F94">
        <v>0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50.7</v>
      </c>
      <c r="E95">
        <v>0</v>
      </c>
      <c r="F95">
        <v>0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33.4</v>
      </c>
      <c r="E96">
        <v>0</v>
      </c>
      <c r="F96">
        <v>0</v>
      </c>
      <c r="G96">
        <v>0</v>
      </c>
    </row>
    <row r="97" spans="1:7" x14ac:dyDescent="0.75">
      <c r="A97" s="1">
        <v>21</v>
      </c>
      <c r="B97">
        <v>50</v>
      </c>
      <c r="C97">
        <v>0.2</v>
      </c>
      <c r="D97">
        <v>61.9</v>
      </c>
      <c r="E97">
        <v>0</v>
      </c>
      <c r="F97">
        <v>0</v>
      </c>
      <c r="G97">
        <v>0</v>
      </c>
    </row>
    <row r="98" spans="1:7" x14ac:dyDescent="0.75">
      <c r="A98" s="1">
        <v>22</v>
      </c>
      <c r="B98">
        <v>50</v>
      </c>
      <c r="C98">
        <v>0.45</v>
      </c>
      <c r="D98">
        <v>61.2</v>
      </c>
      <c r="E98">
        <v>0</v>
      </c>
      <c r="F98">
        <v>0</v>
      </c>
      <c r="G98">
        <v>0</v>
      </c>
    </row>
    <row r="99" spans="1:7" x14ac:dyDescent="0.75">
      <c r="A99" s="1">
        <v>23</v>
      </c>
      <c r="B99">
        <v>50</v>
      </c>
      <c r="C99">
        <v>0.65</v>
      </c>
      <c r="D99">
        <v>60.4</v>
      </c>
      <c r="E99">
        <v>0</v>
      </c>
      <c r="F99">
        <v>0</v>
      </c>
      <c r="G99">
        <v>0</v>
      </c>
    </row>
    <row r="100" spans="1:7" x14ac:dyDescent="0.75">
      <c r="A100" s="1">
        <v>24</v>
      </c>
      <c r="B100">
        <v>50</v>
      </c>
      <c r="C100">
        <v>0.85</v>
      </c>
      <c r="D100">
        <v>62.4</v>
      </c>
      <c r="E100">
        <v>0</v>
      </c>
      <c r="F100">
        <v>0</v>
      </c>
      <c r="G100">
        <v>0</v>
      </c>
    </row>
    <row r="101" spans="1:7" x14ac:dyDescent="0.75">
      <c r="A101" s="1">
        <v>25</v>
      </c>
      <c r="B101">
        <v>100</v>
      </c>
      <c r="C101">
        <v>0</v>
      </c>
      <c r="D101">
        <v>25.9</v>
      </c>
      <c r="E101">
        <v>0</v>
      </c>
      <c r="F101">
        <v>0</v>
      </c>
      <c r="G101">
        <v>0</v>
      </c>
    </row>
    <row r="102" spans="1:7" x14ac:dyDescent="0.75">
      <c r="A102" s="1">
        <v>26</v>
      </c>
      <c r="B102">
        <v>100</v>
      </c>
      <c r="C102">
        <v>0.2</v>
      </c>
      <c r="D102">
        <v>1.1000000000000001</v>
      </c>
      <c r="E102">
        <v>0</v>
      </c>
      <c r="F102">
        <v>0</v>
      </c>
      <c r="G102">
        <v>0</v>
      </c>
    </row>
    <row r="103" spans="1:7" x14ac:dyDescent="0.75">
      <c r="A103" s="1">
        <v>27</v>
      </c>
      <c r="B103">
        <v>100</v>
      </c>
      <c r="C103">
        <v>0.45</v>
      </c>
      <c r="D103">
        <v>0.9</v>
      </c>
      <c r="E103">
        <v>0</v>
      </c>
      <c r="F103">
        <v>0</v>
      </c>
      <c r="G103">
        <v>0</v>
      </c>
    </row>
    <row r="104" spans="1:7" x14ac:dyDescent="0.75">
      <c r="A104" s="1">
        <v>28</v>
      </c>
      <c r="B104">
        <v>100</v>
      </c>
      <c r="C104">
        <v>0.65</v>
      </c>
      <c r="D104">
        <v>1.4</v>
      </c>
      <c r="E104">
        <v>0</v>
      </c>
      <c r="F104">
        <v>0</v>
      </c>
      <c r="G104">
        <v>0</v>
      </c>
    </row>
    <row r="105" spans="1:7" x14ac:dyDescent="0.75">
      <c r="A105" s="1">
        <v>29</v>
      </c>
      <c r="B105">
        <v>100</v>
      </c>
      <c r="C105">
        <v>0.85</v>
      </c>
      <c r="D105">
        <v>2.4</v>
      </c>
      <c r="E105">
        <v>0</v>
      </c>
      <c r="F105">
        <v>0</v>
      </c>
      <c r="G105">
        <v>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99.2</v>
      </c>
      <c r="E117">
        <v>98.7</v>
      </c>
      <c r="F117">
        <v>41.8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99.5</v>
      </c>
      <c r="E118">
        <v>97.9</v>
      </c>
      <c r="F118">
        <v>46.9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99.6</v>
      </c>
      <c r="E119">
        <v>99.1</v>
      </c>
      <c r="F119">
        <v>46.9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99.9</v>
      </c>
      <c r="E120">
        <v>99</v>
      </c>
      <c r="F120">
        <v>48.8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99.4</v>
      </c>
      <c r="E121">
        <v>99.3</v>
      </c>
      <c r="F121">
        <v>45.9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84</v>
      </c>
      <c r="E122">
        <v>76.7</v>
      </c>
      <c r="F122">
        <v>46.3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84.5</v>
      </c>
      <c r="E123">
        <v>77.599999999999994</v>
      </c>
      <c r="F123">
        <v>49.6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86.6</v>
      </c>
      <c r="E124">
        <v>77.599999999999994</v>
      </c>
      <c r="F124">
        <v>48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86.1</v>
      </c>
      <c r="E125">
        <v>78.099999999999994</v>
      </c>
      <c r="F125">
        <v>47.7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89.6</v>
      </c>
      <c r="E126">
        <v>77.7</v>
      </c>
      <c r="F126">
        <v>50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8.6999999999999993</v>
      </c>
      <c r="E127">
        <v>3.4</v>
      </c>
      <c r="F127">
        <v>0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9.6999999999999993</v>
      </c>
      <c r="E128">
        <v>3.1</v>
      </c>
      <c r="F128">
        <v>0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10.4</v>
      </c>
      <c r="E129">
        <v>3.3</v>
      </c>
      <c r="F129">
        <v>0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10.1</v>
      </c>
      <c r="E130">
        <v>3.7</v>
      </c>
      <c r="F130">
        <v>0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16</v>
      </c>
      <c r="E131">
        <v>6</v>
      </c>
      <c r="F131">
        <v>0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9.6</v>
      </c>
      <c r="E132">
        <v>0.3</v>
      </c>
      <c r="F132">
        <v>0</v>
      </c>
      <c r="G132">
        <v>0</v>
      </c>
    </row>
    <row r="133" spans="1:7" x14ac:dyDescent="0.75">
      <c r="A133" s="1">
        <v>21</v>
      </c>
      <c r="B133">
        <v>50</v>
      </c>
      <c r="C133">
        <v>0.2</v>
      </c>
      <c r="D133">
        <v>8.5</v>
      </c>
      <c r="E133">
        <v>0.2</v>
      </c>
      <c r="F133">
        <v>0</v>
      </c>
      <c r="G133">
        <v>0</v>
      </c>
    </row>
    <row r="134" spans="1:7" x14ac:dyDescent="0.75">
      <c r="A134" s="1">
        <v>22</v>
      </c>
      <c r="B134">
        <v>50</v>
      </c>
      <c r="C134">
        <v>0.45</v>
      </c>
      <c r="D134">
        <v>8.9</v>
      </c>
      <c r="E134">
        <v>0.4</v>
      </c>
      <c r="F134">
        <v>0</v>
      </c>
      <c r="G134">
        <v>0</v>
      </c>
    </row>
    <row r="135" spans="1:7" x14ac:dyDescent="0.75">
      <c r="A135" s="1">
        <v>23</v>
      </c>
      <c r="B135">
        <v>50</v>
      </c>
      <c r="C135">
        <v>0.65</v>
      </c>
      <c r="D135">
        <v>8.6</v>
      </c>
      <c r="E135">
        <v>0.3</v>
      </c>
      <c r="F135">
        <v>0</v>
      </c>
      <c r="G135">
        <v>0</v>
      </c>
    </row>
    <row r="136" spans="1:7" x14ac:dyDescent="0.75">
      <c r="A136" s="1">
        <v>24</v>
      </c>
      <c r="B136">
        <v>50</v>
      </c>
      <c r="C136">
        <v>0.85</v>
      </c>
      <c r="D136">
        <v>7.6</v>
      </c>
      <c r="E136">
        <v>0.7</v>
      </c>
      <c r="F136">
        <v>0</v>
      </c>
      <c r="G136">
        <v>0</v>
      </c>
    </row>
    <row r="137" spans="1:7" x14ac:dyDescent="0.75">
      <c r="A137" s="1">
        <v>25</v>
      </c>
      <c r="B137">
        <v>100</v>
      </c>
      <c r="C137">
        <v>0</v>
      </c>
      <c r="D137">
        <v>52.2</v>
      </c>
      <c r="E137">
        <v>0</v>
      </c>
      <c r="F137">
        <v>0</v>
      </c>
      <c r="G137">
        <v>0</v>
      </c>
    </row>
    <row r="138" spans="1:7" x14ac:dyDescent="0.75">
      <c r="A138" s="1">
        <v>26</v>
      </c>
      <c r="B138">
        <v>100</v>
      </c>
      <c r="C138">
        <v>0.2</v>
      </c>
      <c r="D138">
        <v>52.3</v>
      </c>
      <c r="E138">
        <v>0</v>
      </c>
      <c r="F138">
        <v>0</v>
      </c>
      <c r="G138">
        <v>0</v>
      </c>
    </row>
    <row r="139" spans="1:7" x14ac:dyDescent="0.75">
      <c r="A139" s="1">
        <v>27</v>
      </c>
      <c r="B139">
        <v>100</v>
      </c>
      <c r="C139">
        <v>0.45</v>
      </c>
      <c r="D139">
        <v>52.4</v>
      </c>
      <c r="E139">
        <v>0</v>
      </c>
      <c r="F139">
        <v>0</v>
      </c>
      <c r="G139">
        <v>0</v>
      </c>
    </row>
    <row r="140" spans="1:7" x14ac:dyDescent="0.75">
      <c r="A140" s="1">
        <v>28</v>
      </c>
      <c r="B140">
        <v>100</v>
      </c>
      <c r="C140">
        <v>0.65</v>
      </c>
      <c r="D140">
        <v>51.9</v>
      </c>
      <c r="E140">
        <v>0</v>
      </c>
      <c r="F140">
        <v>0</v>
      </c>
      <c r="G140">
        <v>0</v>
      </c>
    </row>
    <row r="141" spans="1:7" x14ac:dyDescent="0.75">
      <c r="A141" s="1">
        <v>29</v>
      </c>
      <c r="B141">
        <v>100</v>
      </c>
      <c r="C141">
        <v>0.85</v>
      </c>
      <c r="D141">
        <v>52.3</v>
      </c>
      <c r="E141">
        <v>0</v>
      </c>
      <c r="F141">
        <v>0</v>
      </c>
      <c r="G141">
        <v>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100</v>
      </c>
      <c r="E148">
        <v>68.8</v>
      </c>
      <c r="F148">
        <v>2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100</v>
      </c>
      <c r="E149">
        <v>62.6</v>
      </c>
      <c r="F149">
        <v>2.8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100</v>
      </c>
      <c r="E150">
        <v>59.3</v>
      </c>
      <c r="F150">
        <v>3.7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100</v>
      </c>
      <c r="E151">
        <v>60.8</v>
      </c>
      <c r="F151">
        <v>4.7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100</v>
      </c>
      <c r="E152">
        <v>54.3</v>
      </c>
      <c r="F152">
        <v>5.3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29.8</v>
      </c>
      <c r="E153">
        <v>0</v>
      </c>
      <c r="F153">
        <v>35.700000000000003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31</v>
      </c>
      <c r="E154">
        <v>0</v>
      </c>
      <c r="F154">
        <v>42.9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31.3</v>
      </c>
      <c r="E155">
        <v>0</v>
      </c>
      <c r="F155">
        <v>37.9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30.6</v>
      </c>
      <c r="E156">
        <v>0</v>
      </c>
      <c r="F156">
        <v>37.9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31.1</v>
      </c>
      <c r="E157">
        <v>0</v>
      </c>
      <c r="F157">
        <v>40.700000000000003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12.9</v>
      </c>
      <c r="E158">
        <v>0</v>
      </c>
      <c r="F158">
        <v>45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12.8</v>
      </c>
      <c r="E159">
        <v>0</v>
      </c>
      <c r="F159">
        <v>46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14</v>
      </c>
      <c r="E160">
        <v>0</v>
      </c>
      <c r="F160">
        <v>48.1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14.2</v>
      </c>
      <c r="E161">
        <v>0</v>
      </c>
      <c r="F161">
        <v>48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12.2</v>
      </c>
      <c r="E162">
        <v>0</v>
      </c>
      <c r="F162">
        <v>48.6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0.6</v>
      </c>
      <c r="E163">
        <v>0</v>
      </c>
      <c r="F163">
        <v>0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0.6</v>
      </c>
      <c r="E164">
        <v>0</v>
      </c>
      <c r="F164">
        <v>0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1</v>
      </c>
      <c r="E165">
        <v>0</v>
      </c>
      <c r="F165">
        <v>0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1.2</v>
      </c>
      <c r="E166">
        <v>0</v>
      </c>
      <c r="F166">
        <v>0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0.6</v>
      </c>
      <c r="E167">
        <v>0</v>
      </c>
      <c r="F167">
        <v>0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0.8</v>
      </c>
      <c r="E168">
        <v>0</v>
      </c>
      <c r="F168">
        <v>0</v>
      </c>
      <c r="G168">
        <v>0</v>
      </c>
    </row>
    <row r="169" spans="1:7" x14ac:dyDescent="0.75">
      <c r="A169" s="1">
        <v>21</v>
      </c>
      <c r="B169">
        <v>50</v>
      </c>
      <c r="C169">
        <v>0.2</v>
      </c>
      <c r="D169">
        <v>0.8</v>
      </c>
      <c r="E169">
        <v>0</v>
      </c>
      <c r="F169">
        <v>0</v>
      </c>
      <c r="G169">
        <v>0</v>
      </c>
    </row>
    <row r="170" spans="1:7" x14ac:dyDescent="0.75">
      <c r="A170" s="1">
        <v>22</v>
      </c>
      <c r="B170">
        <v>50</v>
      </c>
      <c r="C170">
        <v>0.45</v>
      </c>
      <c r="D170">
        <v>1.4</v>
      </c>
      <c r="E170">
        <v>0</v>
      </c>
      <c r="F170">
        <v>0</v>
      </c>
      <c r="G170">
        <v>0</v>
      </c>
    </row>
    <row r="171" spans="1:7" x14ac:dyDescent="0.75">
      <c r="A171" s="1">
        <v>23</v>
      </c>
      <c r="B171">
        <v>50</v>
      </c>
      <c r="C171">
        <v>0.65</v>
      </c>
      <c r="D171">
        <v>0.6</v>
      </c>
      <c r="E171">
        <v>0</v>
      </c>
      <c r="F171">
        <v>0</v>
      </c>
      <c r="G171">
        <v>0</v>
      </c>
    </row>
    <row r="172" spans="1:7" x14ac:dyDescent="0.75">
      <c r="A172" s="1">
        <v>24</v>
      </c>
      <c r="B172">
        <v>50</v>
      </c>
      <c r="C172">
        <v>0.85</v>
      </c>
      <c r="D172">
        <v>0.8</v>
      </c>
      <c r="E172">
        <v>0</v>
      </c>
      <c r="F172">
        <v>0</v>
      </c>
      <c r="G172">
        <v>0</v>
      </c>
    </row>
    <row r="173" spans="1:7" x14ac:dyDescent="0.75">
      <c r="A173" s="1">
        <v>25</v>
      </c>
      <c r="B173">
        <v>100</v>
      </c>
      <c r="C173">
        <v>0</v>
      </c>
      <c r="D173">
        <v>2.1</v>
      </c>
      <c r="E173">
        <v>0</v>
      </c>
      <c r="F173">
        <v>0</v>
      </c>
      <c r="G173">
        <v>0</v>
      </c>
    </row>
    <row r="174" spans="1:7" x14ac:dyDescent="0.75">
      <c r="A174" s="1">
        <v>26</v>
      </c>
      <c r="B174">
        <v>100</v>
      </c>
      <c r="C174">
        <v>0.2</v>
      </c>
      <c r="D174">
        <v>0.2</v>
      </c>
      <c r="E174">
        <v>0</v>
      </c>
      <c r="F174">
        <v>0</v>
      </c>
      <c r="G174">
        <v>0</v>
      </c>
    </row>
    <row r="175" spans="1:7" x14ac:dyDescent="0.75">
      <c r="A175" s="1">
        <v>27</v>
      </c>
      <c r="B175">
        <v>100</v>
      </c>
      <c r="C175">
        <v>0.45</v>
      </c>
      <c r="D175">
        <v>0.3</v>
      </c>
      <c r="E175">
        <v>0</v>
      </c>
      <c r="F175">
        <v>0</v>
      </c>
      <c r="G175">
        <v>0</v>
      </c>
    </row>
    <row r="176" spans="1:7" x14ac:dyDescent="0.75">
      <c r="A176" s="1">
        <v>28</v>
      </c>
      <c r="B176">
        <v>100</v>
      </c>
      <c r="C176">
        <v>0.65</v>
      </c>
      <c r="D176">
        <v>0.3</v>
      </c>
      <c r="E176">
        <v>0</v>
      </c>
      <c r="F176">
        <v>0</v>
      </c>
      <c r="G176">
        <v>0</v>
      </c>
    </row>
    <row r="177" spans="1:7" x14ac:dyDescent="0.75">
      <c r="A177" s="1">
        <v>29</v>
      </c>
      <c r="B177">
        <v>100</v>
      </c>
      <c r="C177">
        <v>0.85</v>
      </c>
      <c r="D177">
        <v>0.5</v>
      </c>
      <c r="E177">
        <v>0</v>
      </c>
      <c r="F177">
        <v>0</v>
      </c>
      <c r="G177">
        <v>0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69.3</v>
      </c>
      <c r="E184">
        <v>2.1</v>
      </c>
      <c r="F184">
        <v>7.4</v>
      </c>
      <c r="G184">
        <v>100</v>
      </c>
    </row>
    <row r="185" spans="1:7" x14ac:dyDescent="0.75">
      <c r="A185" s="1">
        <v>1</v>
      </c>
      <c r="B185">
        <v>0</v>
      </c>
      <c r="C185">
        <v>0.2</v>
      </c>
      <c r="D185">
        <v>72</v>
      </c>
      <c r="E185">
        <v>2.6</v>
      </c>
      <c r="F185">
        <v>7.2</v>
      </c>
      <c r="G185">
        <v>100</v>
      </c>
    </row>
    <row r="186" spans="1:7" x14ac:dyDescent="0.75">
      <c r="A186" s="1">
        <v>2</v>
      </c>
      <c r="B186">
        <v>0</v>
      </c>
      <c r="C186">
        <v>0.45</v>
      </c>
      <c r="D186">
        <v>74.900000000000006</v>
      </c>
      <c r="E186">
        <v>1.4</v>
      </c>
      <c r="F186">
        <v>8.3000000000000007</v>
      </c>
      <c r="G186">
        <v>100</v>
      </c>
    </row>
    <row r="187" spans="1:7" x14ac:dyDescent="0.75">
      <c r="A187" s="1">
        <v>3</v>
      </c>
      <c r="B187">
        <v>0</v>
      </c>
      <c r="C187">
        <v>0.65</v>
      </c>
      <c r="D187">
        <v>74.7</v>
      </c>
      <c r="E187">
        <v>3.8</v>
      </c>
      <c r="F187">
        <v>8.4</v>
      </c>
      <c r="G187">
        <v>100</v>
      </c>
    </row>
    <row r="188" spans="1:7" x14ac:dyDescent="0.75">
      <c r="A188" s="1">
        <v>4</v>
      </c>
      <c r="B188">
        <v>0</v>
      </c>
      <c r="C188">
        <v>0.85</v>
      </c>
      <c r="D188">
        <v>77.900000000000006</v>
      </c>
      <c r="E188">
        <v>6.6</v>
      </c>
      <c r="F188">
        <v>8.6</v>
      </c>
      <c r="G188">
        <v>100</v>
      </c>
    </row>
    <row r="189" spans="1:7" x14ac:dyDescent="0.75">
      <c r="A189" s="1">
        <v>5</v>
      </c>
      <c r="B189">
        <v>5</v>
      </c>
      <c r="C189">
        <v>0</v>
      </c>
      <c r="D189">
        <v>77.400000000000006</v>
      </c>
      <c r="E189">
        <v>0</v>
      </c>
      <c r="F189">
        <v>0</v>
      </c>
      <c r="G189">
        <v>0</v>
      </c>
    </row>
    <row r="190" spans="1:7" x14ac:dyDescent="0.75">
      <c r="A190" s="1">
        <v>6</v>
      </c>
      <c r="B190">
        <v>5</v>
      </c>
      <c r="C190">
        <v>0.2</v>
      </c>
      <c r="D190">
        <v>79.959999999999994</v>
      </c>
      <c r="E190">
        <v>0</v>
      </c>
      <c r="F190">
        <v>0.2</v>
      </c>
      <c r="G190">
        <v>0</v>
      </c>
    </row>
    <row r="191" spans="1:7" x14ac:dyDescent="0.75">
      <c r="A191" s="1">
        <v>7</v>
      </c>
      <c r="B191">
        <v>5</v>
      </c>
      <c r="C191">
        <v>0.45</v>
      </c>
      <c r="D191">
        <v>85.4</v>
      </c>
      <c r="E191">
        <v>0</v>
      </c>
      <c r="F191">
        <v>0</v>
      </c>
      <c r="G191">
        <v>0</v>
      </c>
    </row>
    <row r="192" spans="1:7" x14ac:dyDescent="0.75">
      <c r="A192" s="1">
        <v>8</v>
      </c>
      <c r="B192">
        <v>5</v>
      </c>
      <c r="C192">
        <v>0.65</v>
      </c>
      <c r="D192">
        <v>84</v>
      </c>
      <c r="E192">
        <v>0</v>
      </c>
      <c r="F192">
        <v>0</v>
      </c>
      <c r="G192">
        <v>0</v>
      </c>
    </row>
    <row r="193" spans="1:7" x14ac:dyDescent="0.75">
      <c r="A193" s="1">
        <v>9</v>
      </c>
      <c r="B193">
        <v>5</v>
      </c>
      <c r="C193">
        <v>0.85</v>
      </c>
      <c r="D193">
        <v>82.18</v>
      </c>
      <c r="E193">
        <v>0</v>
      </c>
      <c r="F193">
        <v>0.1</v>
      </c>
      <c r="G193">
        <v>0</v>
      </c>
    </row>
    <row r="194" spans="1:7" x14ac:dyDescent="0.75">
      <c r="A194" s="1">
        <v>10</v>
      </c>
      <c r="B194">
        <v>10</v>
      </c>
      <c r="C194">
        <v>0</v>
      </c>
      <c r="D194">
        <v>77.400000000000006</v>
      </c>
      <c r="E194">
        <v>0.1</v>
      </c>
      <c r="F194">
        <v>0</v>
      </c>
      <c r="G194">
        <v>0</v>
      </c>
    </row>
    <row r="195" spans="1:7" x14ac:dyDescent="0.75">
      <c r="A195" s="1">
        <v>11</v>
      </c>
      <c r="B195">
        <v>10</v>
      </c>
      <c r="C195">
        <v>0.2</v>
      </c>
      <c r="D195">
        <v>37.700000000000003</v>
      </c>
      <c r="E195">
        <v>0.6</v>
      </c>
      <c r="F195">
        <v>0</v>
      </c>
      <c r="G195">
        <v>0</v>
      </c>
    </row>
    <row r="196" spans="1:7" x14ac:dyDescent="0.75">
      <c r="A196" s="1">
        <v>12</v>
      </c>
      <c r="B196">
        <v>10</v>
      </c>
      <c r="C196">
        <v>0.45</v>
      </c>
      <c r="D196">
        <v>38.299999999999997</v>
      </c>
      <c r="E196">
        <v>0.1</v>
      </c>
      <c r="F196">
        <v>0</v>
      </c>
      <c r="G196">
        <v>0</v>
      </c>
    </row>
    <row r="197" spans="1:7" x14ac:dyDescent="0.75">
      <c r="A197" s="1">
        <v>13</v>
      </c>
      <c r="B197">
        <v>10</v>
      </c>
      <c r="C197">
        <v>0.65</v>
      </c>
      <c r="D197">
        <v>39.4</v>
      </c>
      <c r="E197">
        <v>0.1</v>
      </c>
      <c r="F197">
        <v>0</v>
      </c>
      <c r="G197">
        <v>0</v>
      </c>
    </row>
    <row r="198" spans="1:7" x14ac:dyDescent="0.75">
      <c r="A198" s="1">
        <v>14</v>
      </c>
      <c r="B198">
        <v>10</v>
      </c>
      <c r="C198">
        <v>0.85</v>
      </c>
      <c r="D198">
        <v>44.4</v>
      </c>
      <c r="E198">
        <v>0</v>
      </c>
      <c r="F198">
        <v>0</v>
      </c>
      <c r="G198">
        <v>0</v>
      </c>
    </row>
    <row r="199" spans="1:7" x14ac:dyDescent="0.75">
      <c r="A199" s="1">
        <v>15</v>
      </c>
      <c r="B199">
        <v>20</v>
      </c>
      <c r="C199">
        <v>0</v>
      </c>
      <c r="D199">
        <v>65.8</v>
      </c>
      <c r="E199">
        <v>10.6</v>
      </c>
      <c r="F199">
        <v>0</v>
      </c>
      <c r="G199">
        <v>100</v>
      </c>
    </row>
    <row r="200" spans="1:7" x14ac:dyDescent="0.75">
      <c r="A200" s="1">
        <v>16</v>
      </c>
      <c r="B200">
        <v>20</v>
      </c>
      <c r="C200">
        <v>0.2</v>
      </c>
      <c r="D200">
        <v>17.2</v>
      </c>
      <c r="E200">
        <v>11</v>
      </c>
      <c r="F200">
        <v>0</v>
      </c>
      <c r="G200">
        <v>100</v>
      </c>
    </row>
    <row r="201" spans="1:7" x14ac:dyDescent="0.75">
      <c r="A201" s="1">
        <v>17</v>
      </c>
      <c r="B201">
        <v>20</v>
      </c>
      <c r="C201">
        <v>0.45</v>
      </c>
      <c r="D201">
        <v>16.100000000000001</v>
      </c>
      <c r="E201">
        <v>7.2</v>
      </c>
      <c r="F201">
        <v>0</v>
      </c>
      <c r="G201">
        <v>100</v>
      </c>
    </row>
    <row r="202" spans="1:7" x14ac:dyDescent="0.75">
      <c r="A202" s="1">
        <v>18</v>
      </c>
      <c r="B202">
        <v>20</v>
      </c>
      <c r="C202">
        <v>0.65</v>
      </c>
      <c r="D202">
        <v>19.3</v>
      </c>
      <c r="E202">
        <v>7.9</v>
      </c>
      <c r="F202">
        <v>0</v>
      </c>
      <c r="G202">
        <v>100</v>
      </c>
    </row>
    <row r="203" spans="1:7" x14ac:dyDescent="0.75">
      <c r="A203" s="1">
        <v>19</v>
      </c>
      <c r="B203">
        <v>20</v>
      </c>
      <c r="C203">
        <v>0.85</v>
      </c>
      <c r="D203">
        <v>19.2</v>
      </c>
      <c r="E203">
        <v>6.1</v>
      </c>
      <c r="F203">
        <v>0</v>
      </c>
      <c r="G203">
        <v>100</v>
      </c>
    </row>
    <row r="204" spans="1:7" x14ac:dyDescent="0.75">
      <c r="A204" s="1">
        <v>20</v>
      </c>
      <c r="B204">
        <v>50</v>
      </c>
      <c r="C204">
        <v>0</v>
      </c>
      <c r="D204">
        <v>100</v>
      </c>
      <c r="E204">
        <v>100</v>
      </c>
      <c r="F204">
        <v>100</v>
      </c>
      <c r="G204">
        <v>100</v>
      </c>
    </row>
    <row r="205" spans="1:7" x14ac:dyDescent="0.75">
      <c r="A205" s="1">
        <v>21</v>
      </c>
      <c r="B205">
        <v>50</v>
      </c>
      <c r="C205">
        <v>0.2</v>
      </c>
      <c r="D205">
        <v>100</v>
      </c>
      <c r="E205">
        <v>100</v>
      </c>
      <c r="F205">
        <v>100</v>
      </c>
      <c r="G205">
        <v>100</v>
      </c>
    </row>
    <row r="206" spans="1:7" x14ac:dyDescent="0.75">
      <c r="A206" s="1">
        <v>22</v>
      </c>
      <c r="B206">
        <v>50</v>
      </c>
      <c r="C206">
        <v>0.45</v>
      </c>
      <c r="D206">
        <v>100</v>
      </c>
      <c r="E206">
        <v>100</v>
      </c>
      <c r="F206">
        <v>100</v>
      </c>
      <c r="G206">
        <v>100</v>
      </c>
    </row>
    <row r="207" spans="1:7" x14ac:dyDescent="0.75">
      <c r="A207" s="1">
        <v>23</v>
      </c>
      <c r="B207">
        <v>50</v>
      </c>
      <c r="C207">
        <v>0.65</v>
      </c>
      <c r="D207">
        <v>100</v>
      </c>
      <c r="E207">
        <v>100</v>
      </c>
      <c r="F207">
        <v>100</v>
      </c>
      <c r="G207">
        <v>100</v>
      </c>
    </row>
    <row r="208" spans="1:7" x14ac:dyDescent="0.75">
      <c r="A208" s="1">
        <v>24</v>
      </c>
      <c r="B208">
        <v>50</v>
      </c>
      <c r="C208">
        <v>0.85</v>
      </c>
      <c r="D208">
        <v>100</v>
      </c>
      <c r="E208">
        <v>100</v>
      </c>
      <c r="F208">
        <v>100</v>
      </c>
      <c r="G208">
        <v>100</v>
      </c>
    </row>
    <row r="209" spans="1:7" x14ac:dyDescent="0.75">
      <c r="A209" s="1">
        <v>25</v>
      </c>
      <c r="B209">
        <v>100</v>
      </c>
      <c r="C209">
        <v>0</v>
      </c>
      <c r="D209">
        <v>100</v>
      </c>
      <c r="E209">
        <v>100</v>
      </c>
      <c r="F209">
        <v>100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100</v>
      </c>
      <c r="E210">
        <v>100</v>
      </c>
      <c r="F210">
        <v>100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100</v>
      </c>
      <c r="E211">
        <v>100</v>
      </c>
      <c r="F211">
        <v>100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100</v>
      </c>
      <c r="E212">
        <v>100</v>
      </c>
      <c r="F212">
        <v>100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100</v>
      </c>
      <c r="E213">
        <v>100</v>
      </c>
      <c r="F213">
        <v>100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72.599999999999994</v>
      </c>
      <c r="E220">
        <v>79</v>
      </c>
      <c r="F220">
        <v>56.2</v>
      </c>
      <c r="G220">
        <v>99.7</v>
      </c>
    </row>
    <row r="221" spans="1:7" x14ac:dyDescent="0.75">
      <c r="A221" s="1">
        <v>1</v>
      </c>
      <c r="B221">
        <v>0</v>
      </c>
      <c r="C221">
        <v>0.2</v>
      </c>
      <c r="D221">
        <v>74.55</v>
      </c>
      <c r="E221">
        <v>77.5</v>
      </c>
      <c r="F221">
        <v>56.8</v>
      </c>
      <c r="G221">
        <v>99.7</v>
      </c>
    </row>
    <row r="222" spans="1:7" x14ac:dyDescent="0.75">
      <c r="A222" s="1">
        <v>2</v>
      </c>
      <c r="B222">
        <v>0</v>
      </c>
      <c r="C222">
        <v>0.45</v>
      </c>
      <c r="D222">
        <v>70.7</v>
      </c>
      <c r="E222">
        <v>78.900000000000006</v>
      </c>
      <c r="F222">
        <v>58</v>
      </c>
      <c r="G222">
        <v>99.5</v>
      </c>
    </row>
    <row r="223" spans="1:7" x14ac:dyDescent="0.75">
      <c r="A223" s="1">
        <v>3</v>
      </c>
      <c r="B223">
        <v>0</v>
      </c>
      <c r="C223">
        <v>0.65</v>
      </c>
      <c r="D223">
        <v>78.7</v>
      </c>
      <c r="E223">
        <v>77.2</v>
      </c>
      <c r="F223">
        <v>58.2</v>
      </c>
      <c r="G223">
        <v>99.7</v>
      </c>
    </row>
    <row r="224" spans="1:7" x14ac:dyDescent="0.75">
      <c r="A224" s="1">
        <v>4</v>
      </c>
      <c r="B224">
        <v>0</v>
      </c>
      <c r="C224">
        <v>0.85</v>
      </c>
      <c r="D224">
        <v>90.8</v>
      </c>
      <c r="E224">
        <v>77.7</v>
      </c>
      <c r="F224">
        <v>59.7</v>
      </c>
      <c r="G224">
        <v>99.8</v>
      </c>
    </row>
    <row r="225" spans="1:7" x14ac:dyDescent="0.75">
      <c r="A225" s="1">
        <v>5</v>
      </c>
      <c r="B225">
        <v>5</v>
      </c>
      <c r="C225">
        <v>0</v>
      </c>
      <c r="D225">
        <v>86.9</v>
      </c>
      <c r="E225">
        <v>74.8</v>
      </c>
      <c r="F225">
        <v>24.6</v>
      </c>
      <c r="G225">
        <v>0.1</v>
      </c>
    </row>
    <row r="226" spans="1:7" x14ac:dyDescent="0.75">
      <c r="A226" s="1">
        <v>6</v>
      </c>
      <c r="B226">
        <v>5</v>
      </c>
      <c r="C226">
        <v>0.2</v>
      </c>
      <c r="D226">
        <v>89.1</v>
      </c>
      <c r="E226">
        <v>77</v>
      </c>
      <c r="F226">
        <v>27</v>
      </c>
      <c r="G226">
        <v>0.1</v>
      </c>
    </row>
    <row r="227" spans="1:7" x14ac:dyDescent="0.75">
      <c r="A227" s="1">
        <v>7</v>
      </c>
      <c r="B227">
        <v>5</v>
      </c>
      <c r="C227">
        <v>0.45</v>
      </c>
      <c r="D227">
        <v>85.9</v>
      </c>
      <c r="E227">
        <v>76.3</v>
      </c>
      <c r="F227">
        <v>23.7</v>
      </c>
      <c r="G227">
        <v>0.1</v>
      </c>
    </row>
    <row r="228" spans="1:7" x14ac:dyDescent="0.75">
      <c r="A228" s="1">
        <v>8</v>
      </c>
      <c r="B228">
        <v>5</v>
      </c>
      <c r="C228">
        <v>0.65</v>
      </c>
      <c r="D228">
        <v>86.1</v>
      </c>
      <c r="E228">
        <v>73.400000000000006</v>
      </c>
      <c r="F228">
        <v>24</v>
      </c>
      <c r="G228">
        <v>0.1</v>
      </c>
    </row>
    <row r="229" spans="1:7" x14ac:dyDescent="0.75">
      <c r="A229" s="1">
        <v>9</v>
      </c>
      <c r="B229">
        <v>5</v>
      </c>
      <c r="C229">
        <v>0.85</v>
      </c>
      <c r="D229">
        <v>88.7</v>
      </c>
      <c r="E229">
        <v>74.5</v>
      </c>
      <c r="F229">
        <v>23.9</v>
      </c>
      <c r="G229">
        <v>0.3</v>
      </c>
    </row>
    <row r="230" spans="1:7" x14ac:dyDescent="0.75">
      <c r="A230" s="1">
        <v>10</v>
      </c>
      <c r="B230">
        <v>10</v>
      </c>
      <c r="C230">
        <v>0</v>
      </c>
      <c r="D230">
        <v>91.5</v>
      </c>
      <c r="E230">
        <v>47</v>
      </c>
      <c r="F230">
        <v>21.8</v>
      </c>
      <c r="G230">
        <v>100</v>
      </c>
    </row>
    <row r="231" spans="1:7" x14ac:dyDescent="0.75">
      <c r="A231" s="1">
        <v>11</v>
      </c>
      <c r="B231">
        <v>10</v>
      </c>
      <c r="C231">
        <v>0.2</v>
      </c>
      <c r="D231">
        <v>92.1</v>
      </c>
      <c r="E231">
        <v>48.6</v>
      </c>
      <c r="F231">
        <v>24.1</v>
      </c>
      <c r="G231">
        <v>100</v>
      </c>
    </row>
    <row r="232" spans="1:7" x14ac:dyDescent="0.75">
      <c r="A232" s="1">
        <v>12</v>
      </c>
      <c r="B232">
        <v>10</v>
      </c>
      <c r="C232">
        <v>0.45</v>
      </c>
      <c r="D232">
        <v>92.4</v>
      </c>
      <c r="E232">
        <v>45.9</v>
      </c>
      <c r="F232">
        <v>21.8</v>
      </c>
      <c r="G232">
        <v>100</v>
      </c>
    </row>
    <row r="233" spans="1:7" x14ac:dyDescent="0.75">
      <c r="A233" s="1">
        <v>13</v>
      </c>
      <c r="B233">
        <v>10</v>
      </c>
      <c r="C233">
        <v>0.65</v>
      </c>
      <c r="D233">
        <v>92.4</v>
      </c>
      <c r="E233">
        <v>44.6</v>
      </c>
      <c r="F233">
        <v>24.4</v>
      </c>
      <c r="G233">
        <v>100</v>
      </c>
    </row>
    <row r="234" spans="1:7" x14ac:dyDescent="0.75">
      <c r="A234" s="1">
        <v>14</v>
      </c>
      <c r="B234">
        <v>10</v>
      </c>
      <c r="C234">
        <v>0.85</v>
      </c>
      <c r="D234">
        <v>92.8</v>
      </c>
      <c r="E234">
        <v>44.9</v>
      </c>
      <c r="F234">
        <v>23.3</v>
      </c>
      <c r="G234">
        <v>100</v>
      </c>
    </row>
    <row r="235" spans="1:7" x14ac:dyDescent="0.75">
      <c r="A235" s="1">
        <v>15</v>
      </c>
      <c r="B235">
        <v>20</v>
      </c>
      <c r="C235">
        <v>0</v>
      </c>
      <c r="D235">
        <v>97.2</v>
      </c>
      <c r="E235">
        <v>6.4</v>
      </c>
      <c r="F235">
        <v>20.100000000000001</v>
      </c>
      <c r="G235">
        <v>100</v>
      </c>
    </row>
    <row r="236" spans="1:7" x14ac:dyDescent="0.75">
      <c r="A236" s="1">
        <v>16</v>
      </c>
      <c r="B236">
        <v>20</v>
      </c>
      <c r="C236">
        <v>0.2</v>
      </c>
      <c r="D236">
        <v>97.1</v>
      </c>
      <c r="E236">
        <v>6</v>
      </c>
      <c r="F236">
        <v>20.2</v>
      </c>
      <c r="G236">
        <v>100</v>
      </c>
    </row>
    <row r="237" spans="1:7" x14ac:dyDescent="0.75">
      <c r="A237" s="1">
        <v>17</v>
      </c>
      <c r="B237">
        <v>20</v>
      </c>
      <c r="C237">
        <v>0.45</v>
      </c>
      <c r="D237">
        <v>96.9</v>
      </c>
      <c r="E237">
        <v>5.42</v>
      </c>
      <c r="F237">
        <v>21.1</v>
      </c>
      <c r="G237">
        <v>100</v>
      </c>
    </row>
    <row r="238" spans="1:7" x14ac:dyDescent="0.75">
      <c r="A238" s="1">
        <v>18</v>
      </c>
      <c r="B238">
        <v>20</v>
      </c>
      <c r="C238">
        <v>0.65</v>
      </c>
      <c r="D238">
        <v>97.2</v>
      </c>
      <c r="E238">
        <v>6.6</v>
      </c>
      <c r="F238">
        <v>22.7</v>
      </c>
      <c r="G238">
        <v>100</v>
      </c>
    </row>
    <row r="239" spans="1:7" x14ac:dyDescent="0.75">
      <c r="A239" s="1">
        <v>19</v>
      </c>
      <c r="B239">
        <v>20</v>
      </c>
      <c r="C239">
        <v>0.85</v>
      </c>
      <c r="D239">
        <v>97.6</v>
      </c>
      <c r="E239">
        <v>6</v>
      </c>
      <c r="F239">
        <v>21.8</v>
      </c>
      <c r="G239">
        <v>100</v>
      </c>
    </row>
    <row r="240" spans="1:7" x14ac:dyDescent="0.75">
      <c r="A240" s="1">
        <v>20</v>
      </c>
      <c r="B240">
        <v>50</v>
      </c>
      <c r="C240">
        <v>0</v>
      </c>
      <c r="D240">
        <v>100</v>
      </c>
      <c r="E240">
        <v>100</v>
      </c>
      <c r="F240">
        <v>100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100</v>
      </c>
      <c r="E241">
        <v>100</v>
      </c>
      <c r="F241">
        <v>100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100</v>
      </c>
      <c r="E242">
        <v>100</v>
      </c>
      <c r="F242">
        <v>100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100</v>
      </c>
      <c r="E243">
        <v>100</v>
      </c>
      <c r="F243">
        <v>100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100</v>
      </c>
      <c r="E244">
        <v>100</v>
      </c>
      <c r="F244">
        <v>100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58C01-FBE2-4240-97FC-B7C3FD87BD07}">
  <dimension ref="A1:AL249"/>
  <sheetViews>
    <sheetView zoomScale="70" zoomScaleNormal="146" workbookViewId="0">
      <selection activeCell="H1" sqref="H1:AO1048576"/>
    </sheetView>
  </sheetViews>
  <sheetFormatPr defaultRowHeight="14.75" x14ac:dyDescent="0.75"/>
  <cols>
    <col min="9" max="9" width="13.5" bestFit="1" customWidth="1"/>
    <col min="14" max="14" width="14.0898437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1">
        <v>0</v>
      </c>
      <c r="B1" t="s">
        <v>0</v>
      </c>
    </row>
    <row r="2" spans="1:38" x14ac:dyDescent="0.75">
      <c r="AI2" s="9" t="s">
        <v>39</v>
      </c>
    </row>
    <row r="3" spans="1:3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I3" s="2" t="s">
        <v>25</v>
      </c>
      <c r="J3" s="2"/>
      <c r="K3" t="s">
        <v>26</v>
      </c>
      <c r="L3" t="s">
        <v>27</v>
      </c>
      <c r="N3" s="3" t="s">
        <v>28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I3" s="9" t="s">
        <v>40</v>
      </c>
      <c r="AJ3" s="9" t="s">
        <v>41</v>
      </c>
      <c r="AK3" s="9" t="s">
        <v>42</v>
      </c>
      <c r="AL3" s="9" t="s">
        <v>43</v>
      </c>
    </row>
    <row r="4" spans="1:38" x14ac:dyDescent="0.75">
      <c r="A4" s="1">
        <v>0</v>
      </c>
      <c r="B4">
        <v>2</v>
      </c>
      <c r="C4">
        <v>0</v>
      </c>
      <c r="D4">
        <v>0</v>
      </c>
      <c r="E4">
        <v>88.65</v>
      </c>
      <c r="F4">
        <v>47.29</v>
      </c>
      <c r="G4">
        <v>72.7</v>
      </c>
      <c r="I4">
        <f>_xlfn.STDEV.P(D4:G4)</f>
        <v>33.532798123628162</v>
      </c>
      <c r="J4">
        <v>2</v>
      </c>
      <c r="K4">
        <f>_xlfn.STDEV.P(D4:G8)</f>
        <v>31.125217171933109</v>
      </c>
      <c r="L4">
        <f>_xlfn.STDEV.P(D4:G4,D9:G9,D14:G14,D19:G19,D24:F24,D29:F29)</f>
        <v>20.669286378106182</v>
      </c>
      <c r="M4">
        <v>0</v>
      </c>
      <c r="N4">
        <f>AVERAGE(D4:G4)</f>
        <v>52.16</v>
      </c>
      <c r="P4" s="6">
        <f>_xlfn.STDEV.P(D4:D8)</f>
        <v>0</v>
      </c>
      <c r="Q4">
        <f>_xlfn.STDEV.P(D4,D9,D14,D19,D24,D29)</f>
        <v>33.604138510010941</v>
      </c>
      <c r="R4" s="6">
        <f>_xlfn.STDEV.P(E4:E8)</f>
        <v>5.1058922824517188</v>
      </c>
      <c r="S4">
        <f>_xlfn.STDEV.P(E4,E9,E14,E19,E24,E29)</f>
        <v>6.9516904418997241</v>
      </c>
      <c r="T4" s="6">
        <f>_xlfn.STDEV.P(F4:F8)</f>
        <v>0.41200000000000114</v>
      </c>
      <c r="U4">
        <f>_xlfn.STDEV.P(F4,F9,F14,F19,F24,F29)</f>
        <v>14.317358539743099</v>
      </c>
      <c r="V4" s="6">
        <f>_xlfn.STDEV.P(G4:G8)</f>
        <v>2.5444842306447915</v>
      </c>
      <c r="W4">
        <f>_xlfn.STDEV.P(G4,G9,G14,G19,G24,G29)</f>
        <v>35.046322520661462</v>
      </c>
      <c r="AA4" t="s">
        <v>33</v>
      </c>
      <c r="AB4">
        <f>AVERAGE(P25,P61,P97,P169,P205)</f>
        <v>3.6246914285714289</v>
      </c>
      <c r="AC4">
        <f>AVERAGE(R25,R61,R97,R169,R205)</f>
        <v>0.69010285714285646</v>
      </c>
      <c r="AD4">
        <f>AVERAGE(T25,T61,T97,T169,T205)</f>
        <v>4.8846399999999992</v>
      </c>
      <c r="AE4">
        <f>AVERAGE(V25,V61,V97,V169,V205)</f>
        <v>6.726759999999997</v>
      </c>
      <c r="AF4">
        <f>AVERAGE(AB4:AE4)</f>
        <v>3.9815485714285703</v>
      </c>
      <c r="AG4">
        <f>_xlfn.STDEV.P(AB4:AE4)</f>
        <v>2.1973120981335534</v>
      </c>
      <c r="AH4" t="s">
        <v>44</v>
      </c>
      <c r="AI4">
        <f>AVERAGE(K26,K62,K98,K134,K170,K206,K242)</f>
        <v>2.9101411564625841</v>
      </c>
      <c r="AJ4">
        <f>AVERAGE(K12,K48,K84,K120,K156,K192,K228)</f>
        <v>-1.7079928391756931</v>
      </c>
      <c r="AK4">
        <f>AVERAGE(K26,K62,K98,K170,K206)</f>
        <v>3.3282176190476185</v>
      </c>
      <c r="AL4">
        <f>AVERAGE(K12,K48,K84,K156,K192)</f>
        <v>-2.9633802868150734</v>
      </c>
    </row>
    <row r="5" spans="1:38" x14ac:dyDescent="0.75">
      <c r="A5" s="1">
        <v>1</v>
      </c>
      <c r="B5">
        <v>2</v>
      </c>
      <c r="C5">
        <v>0.2</v>
      </c>
      <c r="D5">
        <v>0</v>
      </c>
      <c r="E5">
        <v>81.48</v>
      </c>
      <c r="F5">
        <v>47.9</v>
      </c>
      <c r="G5">
        <v>72.2</v>
      </c>
      <c r="I5">
        <f t="shared" ref="I5:I33" si="0">_xlfn.STDEV.P(D5:G5)</f>
        <v>31.573787783539693</v>
      </c>
      <c r="J5">
        <v>5</v>
      </c>
      <c r="K5">
        <f>_xlfn.STDEV.P(D9:G13)</f>
        <v>14.560158446940045</v>
      </c>
      <c r="L5">
        <f t="shared" ref="L5:L8" si="1">_xlfn.STDEV.P(D5:G5,D10:G10,D15:G15,D20:G20,D25:F25,D30:F30)</f>
        <v>19.167256536617206</v>
      </c>
      <c r="M5">
        <v>0.2</v>
      </c>
      <c r="N5">
        <f t="shared" ref="N5:N23" si="2">AVERAGE(D5:G5)</f>
        <v>50.394999999999996</v>
      </c>
      <c r="P5" s="6">
        <f>_xlfn.STDEV.P(D9:D13)</f>
        <v>3.8496514127905126</v>
      </c>
      <c r="Q5">
        <f t="shared" ref="Q5:Q8" si="3">_xlfn.STDEV.P(D5,D10,D15,D20,D25,D30)</f>
        <v>31.062908436840797</v>
      </c>
      <c r="R5" s="6">
        <f>_xlfn.STDEV.P(E9:E13)</f>
        <v>4.291533059408958</v>
      </c>
      <c r="S5">
        <f t="shared" ref="S5:S8" si="4">_xlfn.STDEV.P(E5,E10,E15,E20,E25,E30)</f>
        <v>6.5899789242623745</v>
      </c>
      <c r="T5" s="6">
        <f>_xlfn.STDEV.P(F9:F13)</f>
        <v>2.6490949397860399</v>
      </c>
      <c r="U5">
        <f t="shared" ref="U5:U8" si="5">_xlfn.STDEV.P(F5,F10,F15,F20,F25,F30)</f>
        <v>13.043619662075775</v>
      </c>
      <c r="V5" s="6">
        <f>_xlfn.STDEV.P(G9:G13)</f>
        <v>1.0091580649234302</v>
      </c>
      <c r="W5">
        <f t="shared" ref="W5:W8" si="6">_xlfn.STDEV.P(G5,G10,G15,G20,G25,G30)</f>
        <v>34.516936261622178</v>
      </c>
      <c r="AA5" t="s">
        <v>34</v>
      </c>
      <c r="AB5">
        <f>AVERAGE(Q25,Q61,Q97,Q169,Q205)</f>
        <v>0.140366666666666</v>
      </c>
      <c r="AC5">
        <f>AVERAGE(S25,S61,S97,S169,S205)</f>
        <v>-0.87122666666666615</v>
      </c>
      <c r="AD5">
        <f>AVERAGE(U25,U61,U97,U169,U205)</f>
        <v>-1.2820866666666668</v>
      </c>
      <c r="AE5">
        <f>AVERAGE(W25,W61,W97,W169,W205)</f>
        <v>-1.1640499999999996</v>
      </c>
      <c r="AH5" t="s">
        <v>29</v>
      </c>
      <c r="AI5">
        <f>_xlfn.STDEV.P(K26,K62,K98,K134,K170,K206,K242)</f>
        <v>6.5598438765236358</v>
      </c>
      <c r="AJ5">
        <f>_xlfn.STDEV.P(K12,K48,K84,K120,K156,K192,K228)</f>
        <v>2.7649395246658202</v>
      </c>
      <c r="AK5">
        <f>_xlfn.STDEV.P(K26,K62,K98,K170,K206)</f>
        <v>1.8960238446202913</v>
      </c>
      <c r="AL5">
        <f>_xlfn.STDEV.P(K12,K48,K84,K156,K192)</f>
        <v>2.1727605410386723</v>
      </c>
    </row>
    <row r="6" spans="1:38" x14ac:dyDescent="0.75">
      <c r="A6" s="1">
        <v>2</v>
      </c>
      <c r="B6">
        <v>2</v>
      </c>
      <c r="C6">
        <v>0.45</v>
      </c>
      <c r="D6">
        <v>0</v>
      </c>
      <c r="E6">
        <v>82.03</v>
      </c>
      <c r="F6">
        <v>48.42</v>
      </c>
      <c r="G6">
        <v>70.900000000000006</v>
      </c>
      <c r="I6">
        <f t="shared" si="0"/>
        <v>31.483216461314765</v>
      </c>
      <c r="J6">
        <v>10</v>
      </c>
      <c r="K6">
        <f>_xlfn.STDEV.P(D14:G18)</f>
        <v>7.4753769135743235</v>
      </c>
      <c r="L6">
        <f t="shared" si="1"/>
        <v>19.963606272746031</v>
      </c>
      <c r="M6">
        <v>0.45</v>
      </c>
      <c r="N6">
        <f t="shared" si="2"/>
        <v>50.337499999999999</v>
      </c>
      <c r="P6" s="6">
        <f>_xlfn.STDEV.P(D14:D18)</f>
        <v>3.0071355140731528</v>
      </c>
      <c r="Q6">
        <f t="shared" si="3"/>
        <v>32.341625611929608</v>
      </c>
      <c r="R6" s="6">
        <f>_xlfn.STDEV.P(E14:E18)</f>
        <v>2.7999828570903786</v>
      </c>
      <c r="S6">
        <f t="shared" si="4"/>
        <v>6.8427431146677788</v>
      </c>
      <c r="T6" s="6">
        <f>_xlfn.STDEV.P(F14:F18)</f>
        <v>1.6930445948054615</v>
      </c>
      <c r="U6">
        <f t="shared" si="5"/>
        <v>14.232651427849557</v>
      </c>
      <c r="V6" s="6">
        <f>_xlfn.STDEV.P(G14:G18)</f>
        <v>2.9848953080468315</v>
      </c>
      <c r="W6">
        <f t="shared" si="6"/>
        <v>34.946693532992327</v>
      </c>
      <c r="AI6" s="9" t="s">
        <v>45</v>
      </c>
    </row>
    <row r="7" spans="1:38" x14ac:dyDescent="0.75">
      <c r="A7" s="1">
        <v>3</v>
      </c>
      <c r="B7">
        <v>2</v>
      </c>
      <c r="C7">
        <v>0.65</v>
      </c>
      <c r="D7">
        <v>0</v>
      </c>
      <c r="E7">
        <v>78.2</v>
      </c>
      <c r="F7">
        <v>48.22</v>
      </c>
      <c r="G7">
        <v>66.3</v>
      </c>
      <c r="I7">
        <f t="shared" si="0"/>
        <v>29.794499492355968</v>
      </c>
      <c r="J7">
        <v>20</v>
      </c>
      <c r="K7">
        <f>_xlfn.STDEV.P(D19:G23)</f>
        <v>2.7293648986531642</v>
      </c>
      <c r="L7">
        <f t="shared" si="1"/>
        <v>19.408691570301006</v>
      </c>
      <c r="M7">
        <v>0.65</v>
      </c>
      <c r="N7">
        <f t="shared" si="2"/>
        <v>48.18</v>
      </c>
      <c r="P7" s="6">
        <f>_xlfn.STDEV.P(D19:D23)</f>
        <v>2.4784317622238445</v>
      </c>
      <c r="Q7">
        <f t="shared" si="3"/>
        <v>31.738024206865131</v>
      </c>
      <c r="R7" s="6">
        <f>_xlfn.STDEV.P(E19:E23)</f>
        <v>0.74188947963965757</v>
      </c>
      <c r="S7">
        <f t="shared" si="4"/>
        <v>7.7825781218194132</v>
      </c>
      <c r="T7" s="6">
        <f>_xlfn.STDEV.P(F19:F23)</f>
        <v>1.0107423014794634</v>
      </c>
      <c r="U7">
        <f t="shared" si="5"/>
        <v>13.380661003436682</v>
      </c>
      <c r="V7" s="6">
        <f>_xlfn.STDEV.P(G19:G23)</f>
        <v>2.0214846029589233</v>
      </c>
      <c r="W7">
        <f t="shared" si="6"/>
        <v>33.539976147874633</v>
      </c>
      <c r="AA7" t="s">
        <v>46</v>
      </c>
      <c r="AB7" t="e">
        <f>AVERAGE(D34,D70,D106,D142,D178,D214,D250)</f>
        <v>#DIV/0!</v>
      </c>
      <c r="AC7" t="e">
        <f t="shared" ref="AC7:AE7" si="7">AVERAGE(E34,E70,E106,E142,E178,E214,E250)</f>
        <v>#DIV/0!</v>
      </c>
      <c r="AD7" t="e">
        <f t="shared" si="7"/>
        <v>#DIV/0!</v>
      </c>
      <c r="AE7" t="e">
        <f t="shared" si="7"/>
        <v>#DIV/0!</v>
      </c>
      <c r="AI7" s="9" t="s">
        <v>40</v>
      </c>
      <c r="AJ7" s="9" t="s">
        <v>41</v>
      </c>
      <c r="AK7" s="9" t="s">
        <v>42</v>
      </c>
      <c r="AL7" s="9" t="s">
        <v>43</v>
      </c>
    </row>
    <row r="8" spans="1:38" x14ac:dyDescent="0.75">
      <c r="A8" s="1">
        <v>4</v>
      </c>
      <c r="B8">
        <v>2</v>
      </c>
      <c r="C8">
        <v>0.85</v>
      </c>
      <c r="D8">
        <v>0</v>
      </c>
      <c r="E8">
        <v>73.05</v>
      </c>
      <c r="F8">
        <v>48.34</v>
      </c>
      <c r="G8">
        <v>67.599999999999994</v>
      </c>
      <c r="I8">
        <f t="shared" si="0"/>
        <v>28.781561263246296</v>
      </c>
      <c r="J8">
        <v>50</v>
      </c>
      <c r="K8">
        <f>_xlfn.STDEV.P(D25:F28)</f>
        <v>4.30632698286293</v>
      </c>
      <c r="L8">
        <f t="shared" si="1"/>
        <v>19.303739093118885</v>
      </c>
      <c r="M8">
        <v>0.85</v>
      </c>
      <c r="N8">
        <f t="shared" si="2"/>
        <v>47.247500000000002</v>
      </c>
      <c r="P8" s="6">
        <f>_xlfn.STDEV.P(D24:D28)</f>
        <v>0.94161563283539484</v>
      </c>
      <c r="Q8">
        <f t="shared" si="3"/>
        <v>32.019545810159286</v>
      </c>
      <c r="R8" s="6">
        <f>_xlfn.STDEV.P(E24:E28)</f>
        <v>1.9051509126575772</v>
      </c>
      <c r="S8">
        <f t="shared" si="4"/>
        <v>8.7107738207094823</v>
      </c>
      <c r="T8" s="6">
        <f>_xlfn.STDEV.P(F24:F28)</f>
        <v>0.64187226143525056</v>
      </c>
      <c r="U8">
        <f t="shared" si="5"/>
        <v>13.467961983908339</v>
      </c>
      <c r="V8" s="6"/>
      <c r="W8">
        <f t="shared" si="6"/>
        <v>32.724744290657014</v>
      </c>
      <c r="AH8" t="s">
        <v>44</v>
      </c>
      <c r="AI8">
        <f>AVERAGE(L26,L62,L98,L134,L170,L206,L242)</f>
        <v>-0.74810667903524786</v>
      </c>
      <c r="AJ8">
        <f>AVERAGE(L12,L48,L84,L120,L156,L192,L228)</f>
        <v>-3.055232423139162E-2</v>
      </c>
      <c r="AK8">
        <f>AVERAGE(L26,L62,L98,L170,L206)</f>
        <v>-0.75541818181817855</v>
      </c>
      <c r="AL8">
        <f>AVERAGE(L12,L48,L84,L156,L192)</f>
        <v>0.11934598223853339</v>
      </c>
    </row>
    <row r="9" spans="1:38" x14ac:dyDescent="0.75">
      <c r="A9" s="1">
        <v>5</v>
      </c>
      <c r="B9">
        <v>5</v>
      </c>
      <c r="C9">
        <v>0</v>
      </c>
      <c r="D9">
        <v>95.5</v>
      </c>
      <c r="E9">
        <v>74.400000000000006</v>
      </c>
      <c r="F9">
        <v>53.91</v>
      </c>
      <c r="G9">
        <v>54</v>
      </c>
      <c r="I9">
        <f t="shared" si="0"/>
        <v>17.199557225405535</v>
      </c>
      <c r="J9">
        <v>100</v>
      </c>
      <c r="K9">
        <f>_xlfn.STDEV.P(D29:F33)</f>
        <v>3.2403095874039916</v>
      </c>
      <c r="L9">
        <f>AVERAGE((L8-L7), (L7-L6), (L6-L5), (L5-L4))</f>
        <v>-0.34138682124682429</v>
      </c>
      <c r="N9">
        <f t="shared" si="2"/>
        <v>69.452500000000001</v>
      </c>
      <c r="P9" s="6">
        <f>_xlfn.STDEV.P(D29:D33)</f>
        <v>3.3714590313394002</v>
      </c>
      <c r="R9" s="6">
        <f>_xlfn.STDEV.P(E29:E33)</f>
        <v>3.0029319006597546</v>
      </c>
      <c r="T9" s="6">
        <f>_xlfn.STDEV.P(F29:F33)</f>
        <v>1.6314410807626485</v>
      </c>
      <c r="V9" s="6"/>
      <c r="AH9" t="s">
        <v>29</v>
      </c>
      <c r="AI9">
        <f>_xlfn.STDEV.P(L26,L62,L98,L134,L170,L206,L242)</f>
        <v>0.14019026558998196</v>
      </c>
      <c r="AJ9">
        <f>_xlfn.STDEV.P(L12,L48,L84,L120,L156,L192,L228)</f>
        <v>0.31712173730460835</v>
      </c>
      <c r="AK9">
        <f>_xlfn.STDEV.P(L26,L62,L98,L170,L206)</f>
        <v>0.15769891649742748</v>
      </c>
      <c r="AL9">
        <f>_xlfn.STDEV.P(L12,L48,L84,L156,L192)</f>
        <v>0.24929738978669622</v>
      </c>
    </row>
    <row r="10" spans="1:38" x14ac:dyDescent="0.75">
      <c r="A10" s="1">
        <v>6</v>
      </c>
      <c r="B10">
        <v>5</v>
      </c>
      <c r="C10">
        <v>0.2</v>
      </c>
      <c r="D10">
        <v>86.36</v>
      </c>
      <c r="E10">
        <v>73.459999999999994</v>
      </c>
      <c r="F10">
        <v>55.97</v>
      </c>
      <c r="G10">
        <v>54.8</v>
      </c>
      <c r="I10">
        <f t="shared" si="0"/>
        <v>13.089739063480268</v>
      </c>
      <c r="K10">
        <f>AVERAGE(K4:K9)</f>
        <v>10.57279233356126</v>
      </c>
      <c r="N10">
        <f t="shared" si="2"/>
        <v>67.647499999999994</v>
      </c>
      <c r="P10" s="6">
        <f>AVERAGE(P4:P9)</f>
        <v>2.2747155588770509</v>
      </c>
      <c r="Q10">
        <f>AVERAGE(Q4:Q8)</f>
        <v>32.153248515161152</v>
      </c>
      <c r="R10" s="6">
        <f>AVERAGE(R4:R9)</f>
        <v>2.9745634153180074</v>
      </c>
      <c r="S10">
        <f>AVERAGE(S4:S8)</f>
        <v>7.3755528846717535</v>
      </c>
      <c r="T10" s="6">
        <f>AVERAGE(T4:T9)</f>
        <v>1.3396991963781442</v>
      </c>
      <c r="U10">
        <f>AVERAGE(U4:U8)</f>
        <v>13.68845052340269</v>
      </c>
      <c r="V10" s="6">
        <f>AVERAGE(V4:V9)</f>
        <v>2.1400055516434939</v>
      </c>
      <c r="W10">
        <f>AVERAGE(W4:W8)</f>
        <v>34.154934550761524</v>
      </c>
    </row>
    <row r="11" spans="1:38" x14ac:dyDescent="0.75">
      <c r="A11" s="1">
        <v>7</v>
      </c>
      <c r="B11">
        <v>5</v>
      </c>
      <c r="C11">
        <v>0.45</v>
      </c>
      <c r="D11">
        <v>86.26</v>
      </c>
      <c r="E11">
        <v>72.180000000000007</v>
      </c>
      <c r="F11">
        <v>49.12</v>
      </c>
      <c r="G11">
        <v>56.7</v>
      </c>
      <c r="I11">
        <f t="shared" si="0"/>
        <v>14.318410351711574</v>
      </c>
      <c r="N11">
        <f t="shared" si="2"/>
        <v>66.064999999999998</v>
      </c>
      <c r="P11" s="6">
        <f>_xlfn.STDEV.P(P4:P9)</f>
        <v>1.3670341837481597</v>
      </c>
      <c r="Q11">
        <f>_xlfn.STDEV.P(Q4:Q8)</f>
        <v>0.83901094553748179</v>
      </c>
      <c r="R11" s="6">
        <f>_xlfn.STDEV.P(R4:R9)</f>
        <v>1.4397181975135542</v>
      </c>
      <c r="S11">
        <f>_xlfn.STDEV.P(S4:S8)</f>
        <v>0.77835166350259233</v>
      </c>
      <c r="T11" s="6">
        <f>_xlfn.STDEV.P(T4:T9)</f>
        <v>0.75058692360740009</v>
      </c>
      <c r="U11">
        <f>_xlfn.STDEV.P(U4:U8)</f>
        <v>0.50016724038802962</v>
      </c>
      <c r="V11" s="6">
        <f>_xlfn.STDEV.P(V4:V9)</f>
        <v>0.73659774567604186</v>
      </c>
      <c r="W11">
        <f>_xlfn.STDEV.P(W4:W8)</f>
        <v>0.89175311099771704</v>
      </c>
    </row>
    <row r="12" spans="1:38" x14ac:dyDescent="0.75">
      <c r="A12" s="1">
        <v>8</v>
      </c>
      <c r="B12">
        <v>5</v>
      </c>
      <c r="C12">
        <v>0.65</v>
      </c>
      <c r="D12">
        <v>84.51</v>
      </c>
      <c r="E12">
        <v>70.09</v>
      </c>
      <c r="F12">
        <v>50.22</v>
      </c>
      <c r="G12">
        <v>55.6</v>
      </c>
      <c r="I12">
        <f t="shared" si="0"/>
        <v>13.353955406545284</v>
      </c>
      <c r="K12" cm="1">
        <f t="array" ref="K12">INDEX(LINEST(K4:K9),1)</f>
        <v>-4.9980584094228027</v>
      </c>
      <c r="L12" cm="1">
        <f t="array" ref="L12">INDEX(LINEST(L4:L8),1)</f>
        <v>-0.24896595362907945</v>
      </c>
      <c r="N12">
        <f t="shared" si="2"/>
        <v>65.105000000000004</v>
      </c>
      <c r="P12" s="6"/>
      <c r="R12" s="6"/>
      <c r="T12" s="6"/>
      <c r="V12" s="6"/>
    </row>
    <row r="13" spans="1:38" x14ac:dyDescent="0.75">
      <c r="A13" s="1">
        <v>9</v>
      </c>
      <c r="B13">
        <v>5</v>
      </c>
      <c r="C13">
        <v>0.85</v>
      </c>
      <c r="D13">
        <v>88.41</v>
      </c>
      <c r="E13">
        <v>62.43</v>
      </c>
      <c r="F13">
        <v>54.7</v>
      </c>
      <c r="G13">
        <v>54.1</v>
      </c>
      <c r="I13">
        <f t="shared" si="0"/>
        <v>13.959768980896458</v>
      </c>
      <c r="N13">
        <f t="shared" si="2"/>
        <v>64.910000000000011</v>
      </c>
      <c r="P13" s="6"/>
      <c r="R13" s="6"/>
      <c r="T13" s="6"/>
      <c r="V13" s="6"/>
      <c r="AA13" s="1" t="s">
        <v>1</v>
      </c>
      <c r="AB13" s="1" t="s">
        <v>2</v>
      </c>
      <c r="AC13" s="1" t="s">
        <v>21</v>
      </c>
      <c r="AD13" s="1" t="s">
        <v>22</v>
      </c>
      <c r="AE13" s="1" t="s">
        <v>23</v>
      </c>
      <c r="AF13" s="1" t="s">
        <v>24</v>
      </c>
    </row>
    <row r="14" spans="1:38" x14ac:dyDescent="0.75">
      <c r="A14" s="1">
        <v>10</v>
      </c>
      <c r="B14">
        <v>10</v>
      </c>
      <c r="C14">
        <v>0</v>
      </c>
      <c r="D14">
        <v>95.14</v>
      </c>
      <c r="E14">
        <v>74.39</v>
      </c>
      <c r="F14">
        <v>76.599999999999994</v>
      </c>
      <c r="G14">
        <v>76.5</v>
      </c>
      <c r="I14">
        <f t="shared" si="0"/>
        <v>8.407920001403463</v>
      </c>
      <c r="N14">
        <f t="shared" si="2"/>
        <v>80.657499999999999</v>
      </c>
      <c r="P14" s="6"/>
      <c r="R14" s="6"/>
      <c r="T14" s="6"/>
      <c r="V14" s="6"/>
      <c r="Z14" s="1">
        <v>0</v>
      </c>
      <c r="AA14">
        <v>2</v>
      </c>
      <c r="AB14">
        <v>0</v>
      </c>
      <c r="AC14">
        <f>AVERAGE(D4,D40,D76,D112,D148,D184,D220)</f>
        <v>45.851428571428571</v>
      </c>
      <c r="AD14">
        <f t="shared" ref="AD14:AF29" si="8">AVERAGE(E4,E40,E76,E112,E148,E184,E220)</f>
        <v>68.992857142857147</v>
      </c>
      <c r="AE14">
        <f t="shared" si="8"/>
        <v>53.699999999999996</v>
      </c>
      <c r="AF14">
        <f t="shared" si="8"/>
        <v>49.090000000000011</v>
      </c>
    </row>
    <row r="15" spans="1:38" x14ac:dyDescent="0.75">
      <c r="A15" s="1">
        <v>11</v>
      </c>
      <c r="B15">
        <v>10</v>
      </c>
      <c r="C15">
        <v>0.2</v>
      </c>
      <c r="D15">
        <v>86.05</v>
      </c>
      <c r="E15">
        <v>73.459999999999994</v>
      </c>
      <c r="F15">
        <v>75.3</v>
      </c>
      <c r="G15">
        <v>78.3</v>
      </c>
      <c r="I15">
        <f t="shared" si="0"/>
        <v>4.8084840386550116</v>
      </c>
      <c r="J15" s="2"/>
      <c r="K15" t="s">
        <v>26</v>
      </c>
      <c r="L15" t="s">
        <v>27</v>
      </c>
      <c r="N15">
        <f t="shared" si="2"/>
        <v>78.277500000000003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  <c r="Z15" s="1">
        <v>1</v>
      </c>
      <c r="AA15">
        <v>2</v>
      </c>
      <c r="AB15">
        <v>0.2</v>
      </c>
      <c r="AC15">
        <f t="shared" ref="AC15:AF30" si="9">AVERAGE(D5,D41,D77,D113,D149,D185,D221)</f>
        <v>47.511428571428574</v>
      </c>
      <c r="AD15">
        <f t="shared" si="8"/>
        <v>67.782857142857139</v>
      </c>
      <c r="AE15">
        <f t="shared" si="8"/>
        <v>50.867142857142859</v>
      </c>
      <c r="AF15">
        <f t="shared" si="8"/>
        <v>48.375714285714288</v>
      </c>
    </row>
    <row r="16" spans="1:38" x14ac:dyDescent="0.75">
      <c r="A16" s="1">
        <v>12</v>
      </c>
      <c r="B16">
        <v>10</v>
      </c>
      <c r="C16">
        <v>0.45</v>
      </c>
      <c r="D16">
        <v>89.69</v>
      </c>
      <c r="E16">
        <v>74.87</v>
      </c>
      <c r="F16">
        <v>72.900000000000006</v>
      </c>
      <c r="G16">
        <v>80</v>
      </c>
      <c r="I16">
        <f t="shared" si="0"/>
        <v>6.5001942278673459</v>
      </c>
      <c r="J16">
        <v>2</v>
      </c>
      <c r="K16">
        <f>AVERAGE(D4:G8)</f>
        <v>49.664000000000001</v>
      </c>
      <c r="L16">
        <f>AVERAGE(D4:G4,D9:G9,D14:G14,D19:G19,D24:F24,D29:F29)</f>
        <v>75.297727272727272</v>
      </c>
      <c r="M16">
        <v>0</v>
      </c>
      <c r="N16">
        <f t="shared" si="2"/>
        <v>79.365000000000009</v>
      </c>
      <c r="P16" s="6">
        <f>AVERAGE(D4:D8)</f>
        <v>0</v>
      </c>
      <c r="Q16">
        <f>AVERAGE(D4,D9,D14,D19,D24,D29)</f>
        <v>74.234999999999999</v>
      </c>
      <c r="R16" s="6">
        <f>AVERAGE(E4:E8)</f>
        <v>80.682000000000002</v>
      </c>
      <c r="S16">
        <f>AVERAGE(E4,E9,E14,E19,E24,E29)</f>
        <v>83.59</v>
      </c>
      <c r="T16" s="6">
        <f>AVERAGE(F4:F8)</f>
        <v>48.034000000000006</v>
      </c>
      <c r="U16">
        <f>AVERAGE(F4,F9,F14,F19,F24,F29)</f>
        <v>70.38333333333334</v>
      </c>
      <c r="V16" s="6">
        <f>AVERAGE(G4:G8)</f>
        <v>69.940000000000012</v>
      </c>
      <c r="W16">
        <f t="shared" ref="W16:W19" si="10">AVERAGE(G4,G9,G14,G19)</f>
        <v>71.824999999999989</v>
      </c>
      <c r="Z16" s="1">
        <v>2</v>
      </c>
      <c r="AA16">
        <v>2</v>
      </c>
      <c r="AB16">
        <v>0.45</v>
      </c>
      <c r="AC16">
        <f t="shared" si="9"/>
        <v>48.368571428571435</v>
      </c>
      <c r="AD16">
        <f t="shared" si="8"/>
        <v>68.250000000000014</v>
      </c>
      <c r="AE16">
        <f t="shared" si="8"/>
        <v>50.329999999999991</v>
      </c>
      <c r="AF16">
        <f t="shared" si="8"/>
        <v>47.222857142857144</v>
      </c>
    </row>
    <row r="17" spans="1:32" x14ac:dyDescent="0.75">
      <c r="A17" s="1">
        <v>13</v>
      </c>
      <c r="B17">
        <v>10</v>
      </c>
      <c r="C17">
        <v>0.65</v>
      </c>
      <c r="D17">
        <v>88.39</v>
      </c>
      <c r="E17">
        <v>68.59</v>
      </c>
      <c r="F17">
        <v>72.2</v>
      </c>
      <c r="G17">
        <v>75.400000000000006</v>
      </c>
      <c r="I17">
        <f t="shared" si="0"/>
        <v>7.468870396519141</v>
      </c>
      <c r="J17">
        <v>5</v>
      </c>
      <c r="K17">
        <f>AVERAGE(D9:G13)</f>
        <v>66.635999999999996</v>
      </c>
      <c r="L17">
        <f t="shared" ref="L17:L20" si="11">AVERAGE(D5:G5,D10:G10,D15:G15,D20:G20,D25:F25,D30:F30)</f>
        <v>73.063636363636363</v>
      </c>
      <c r="M17">
        <v>0.2</v>
      </c>
      <c r="N17">
        <f t="shared" si="2"/>
        <v>76.14500000000001</v>
      </c>
      <c r="P17" s="6">
        <f>AVERAGE(D9:D13)</f>
        <v>88.207999999999998</v>
      </c>
      <c r="Q17">
        <f t="shared" ref="Q17:Q20" si="12">AVERAGE(D5,D10,D15,D20,D25,D30)</f>
        <v>68.98833333333333</v>
      </c>
      <c r="R17" s="6">
        <f>AVERAGE(E9:E13)</f>
        <v>70.512</v>
      </c>
      <c r="S17">
        <f t="shared" ref="S17:S20" si="13">AVERAGE(E5,E10,E15,E20,E25,E30)</f>
        <v>81.666666666666671</v>
      </c>
      <c r="T17" s="6">
        <f>AVERAGE(F9:F13)</f>
        <v>52.784000000000006</v>
      </c>
      <c r="U17">
        <f t="shared" ref="U17:U20" si="14">AVERAGE(F5,F10,F15,F20,F25,F30)</f>
        <v>69.778333333333322</v>
      </c>
      <c r="V17" s="6">
        <f>AVERAGE(G9:G13)</f>
        <v>55.04</v>
      </c>
      <c r="W17">
        <f t="shared" si="10"/>
        <v>71.2</v>
      </c>
      <c r="Z17" s="1">
        <v>3</v>
      </c>
      <c r="AA17">
        <v>2</v>
      </c>
      <c r="AB17">
        <v>0.65</v>
      </c>
      <c r="AC17">
        <f t="shared" si="9"/>
        <v>46.81428571428571</v>
      </c>
      <c r="AD17">
        <f t="shared" si="8"/>
        <v>66.47</v>
      </c>
      <c r="AE17">
        <f t="shared" si="8"/>
        <v>49.885714285714286</v>
      </c>
      <c r="AF17">
        <f t="shared" si="8"/>
        <v>44.33142857142856</v>
      </c>
    </row>
    <row r="18" spans="1:32" x14ac:dyDescent="0.75">
      <c r="A18" s="1">
        <v>14</v>
      </c>
      <c r="B18">
        <v>10</v>
      </c>
      <c r="C18">
        <v>0.85</v>
      </c>
      <c r="D18">
        <v>90.71</v>
      </c>
      <c r="E18">
        <v>68.61</v>
      </c>
      <c r="F18">
        <v>75.7</v>
      </c>
      <c r="G18">
        <v>71.2</v>
      </c>
      <c r="I18">
        <f t="shared" si="0"/>
        <v>8.5570745585159678</v>
      </c>
      <c r="J18">
        <v>10</v>
      </c>
      <c r="K18">
        <f>AVERAGE(D14:G18)</f>
        <v>78.2</v>
      </c>
      <c r="L18">
        <f t="shared" si="11"/>
        <v>73.85863636363635</v>
      </c>
      <c r="M18">
        <v>0.45</v>
      </c>
      <c r="N18">
        <f t="shared" si="2"/>
        <v>76.554999999999993</v>
      </c>
      <c r="P18" s="6">
        <f>AVERAGE(D14:D18)</f>
        <v>89.995999999999995</v>
      </c>
      <c r="Q18">
        <f t="shared" si="12"/>
        <v>72.078333333333333</v>
      </c>
      <c r="R18" s="6">
        <f>AVERAGE(E14:E18)</f>
        <v>71.984000000000009</v>
      </c>
      <c r="S18">
        <f t="shared" si="13"/>
        <v>82.13000000000001</v>
      </c>
      <c r="T18" s="6">
        <f>AVERAGE(F14:F18)</f>
        <v>74.539999999999992</v>
      </c>
      <c r="U18">
        <f t="shared" si="14"/>
        <v>68.489999999999995</v>
      </c>
      <c r="V18" s="6">
        <f>AVERAGE(G14:G18)</f>
        <v>76.28</v>
      </c>
      <c r="W18">
        <f t="shared" si="10"/>
        <v>72.175000000000011</v>
      </c>
      <c r="Z18" s="1">
        <v>4</v>
      </c>
      <c r="AA18">
        <v>2</v>
      </c>
      <c r="AB18">
        <v>0.85</v>
      </c>
      <c r="AC18">
        <f t="shared" si="9"/>
        <v>44.839999999999989</v>
      </c>
      <c r="AD18">
        <f t="shared" si="8"/>
        <v>64.081428571428575</v>
      </c>
      <c r="AE18">
        <f t="shared" si="8"/>
        <v>47.874285714285726</v>
      </c>
      <c r="AF18">
        <f t="shared" si="8"/>
        <v>43.137142857142862</v>
      </c>
    </row>
    <row r="19" spans="1:32" x14ac:dyDescent="0.75">
      <c r="A19" s="1">
        <v>15</v>
      </c>
      <c r="B19">
        <v>20</v>
      </c>
      <c r="C19">
        <v>0</v>
      </c>
      <c r="D19">
        <v>80.28</v>
      </c>
      <c r="E19">
        <v>83.3</v>
      </c>
      <c r="F19">
        <v>79.400000000000006</v>
      </c>
      <c r="G19">
        <v>84.1</v>
      </c>
      <c r="I19">
        <f t="shared" si="0"/>
        <v>1.9752721331502612</v>
      </c>
      <c r="J19">
        <v>20</v>
      </c>
      <c r="K19">
        <f>AVERAGE(D19:G23)</f>
        <v>80.143500000000003</v>
      </c>
      <c r="L19">
        <f t="shared" si="11"/>
        <v>71.992272727272734</v>
      </c>
      <c r="M19">
        <v>0.65</v>
      </c>
      <c r="N19">
        <f t="shared" si="2"/>
        <v>81.77</v>
      </c>
      <c r="P19" s="6">
        <f>AVERAGE(D19:D23)</f>
        <v>78.573999999999998</v>
      </c>
      <c r="Q19">
        <f t="shared" si="12"/>
        <v>70.71833333333332</v>
      </c>
      <c r="R19" s="6">
        <f>AVERAGE(E19:E23)</f>
        <v>83.44</v>
      </c>
      <c r="S19">
        <f t="shared" si="13"/>
        <v>79.24666666666667</v>
      </c>
      <c r="T19" s="6">
        <f>AVERAGE(F19:F23)</f>
        <v>78.02000000000001</v>
      </c>
      <c r="U19">
        <f t="shared" si="14"/>
        <v>67.806666666666658</v>
      </c>
      <c r="V19" s="6">
        <f>AVERAGE(G19:G23)</f>
        <v>80.540000000000006</v>
      </c>
      <c r="W19">
        <f t="shared" si="10"/>
        <v>69.300000000000011</v>
      </c>
      <c r="Z19" s="1">
        <v>5</v>
      </c>
      <c r="AA19">
        <v>5</v>
      </c>
      <c r="AB19">
        <v>0</v>
      </c>
      <c r="AC19">
        <f t="shared" si="9"/>
        <v>75.951428571428579</v>
      </c>
      <c r="AD19">
        <f t="shared" si="8"/>
        <v>76.158571428571435</v>
      </c>
      <c r="AE19">
        <f t="shared" si="8"/>
        <v>58.160000000000004</v>
      </c>
      <c r="AF19">
        <f t="shared" si="8"/>
        <v>59.927142857142861</v>
      </c>
    </row>
    <row r="20" spans="1:32" x14ac:dyDescent="0.75">
      <c r="A20" s="1">
        <v>16</v>
      </c>
      <c r="B20">
        <v>20</v>
      </c>
      <c r="C20">
        <v>0.2</v>
      </c>
      <c r="D20">
        <v>77.62</v>
      </c>
      <c r="E20">
        <v>82.5</v>
      </c>
      <c r="F20">
        <v>77.099999999999994</v>
      </c>
      <c r="G20">
        <v>79.5</v>
      </c>
      <c r="I20">
        <f t="shared" si="0"/>
        <v>2.1145212224047318</v>
      </c>
      <c r="J20">
        <v>50</v>
      </c>
      <c r="K20">
        <f>AVERAGE(D24:F28)</f>
        <v>85.296666666666667</v>
      </c>
      <c r="L20">
        <f t="shared" si="11"/>
        <v>71.425454545454556</v>
      </c>
      <c r="M20">
        <v>0.85</v>
      </c>
      <c r="N20">
        <f t="shared" si="2"/>
        <v>79.180000000000007</v>
      </c>
      <c r="P20" s="6">
        <f>AVERAGE(D24:D28)</f>
        <v>86.61</v>
      </c>
      <c r="Q20">
        <f t="shared" si="12"/>
        <v>70.638333333333335</v>
      </c>
      <c r="R20" s="6">
        <f>AVERAGE(E24:E28)</f>
        <v>89.679999999999993</v>
      </c>
      <c r="S20">
        <f t="shared" si="13"/>
        <v>76.048333333333332</v>
      </c>
      <c r="T20" s="6">
        <f>AVERAGE(F24:F28)</f>
        <v>79.600000000000009</v>
      </c>
      <c r="U20">
        <f t="shared" si="14"/>
        <v>70.040000000000006</v>
      </c>
      <c r="V20" s="6"/>
      <c r="W20">
        <f>AVERAGE(G8,G13,G18,G23)</f>
        <v>67.75</v>
      </c>
      <c r="Z20" s="1">
        <v>6</v>
      </c>
      <c r="AA20">
        <v>5</v>
      </c>
      <c r="AB20">
        <v>0.2</v>
      </c>
      <c r="AC20">
        <f t="shared" si="9"/>
        <v>75.298571428571435</v>
      </c>
      <c r="AD20">
        <f t="shared" si="8"/>
        <v>75.48</v>
      </c>
      <c r="AE20">
        <f t="shared" si="8"/>
        <v>59.482857142857142</v>
      </c>
      <c r="AF20">
        <f t="shared" si="8"/>
        <v>61.455714285714294</v>
      </c>
    </row>
    <row r="21" spans="1:32" x14ac:dyDescent="0.75">
      <c r="A21" s="1">
        <v>17</v>
      </c>
      <c r="B21">
        <v>20</v>
      </c>
      <c r="C21">
        <v>0.45</v>
      </c>
      <c r="D21">
        <v>81.16</v>
      </c>
      <c r="E21">
        <v>83.7</v>
      </c>
      <c r="F21">
        <v>79.099999999999994</v>
      </c>
      <c r="G21">
        <v>81.099999999999994</v>
      </c>
      <c r="I21">
        <f t="shared" si="0"/>
        <v>1.6320768976981477</v>
      </c>
      <c r="J21">
        <v>100</v>
      </c>
      <c r="K21">
        <f>AVERAGE(D29:F33)</f>
        <v>84.780666666666676</v>
      </c>
      <c r="L21">
        <f>AVERAGE((L20-L19), (L19-L18), (L18-L17), (L17-L16))</f>
        <v>-0.96806818181817889</v>
      </c>
      <c r="N21">
        <f t="shared" si="2"/>
        <v>81.265000000000001</v>
      </c>
      <c r="P21" s="6">
        <f>AVERAGE(D29:D33)</f>
        <v>84.602000000000004</v>
      </c>
      <c r="R21" s="6">
        <f>AVERAGE(E29:E33)</f>
        <v>86.92</v>
      </c>
      <c r="T21" s="6">
        <f>AVERAGE(F29:F33)</f>
        <v>82.820000000000007</v>
      </c>
      <c r="V21" s="6"/>
      <c r="Z21" s="1">
        <v>7</v>
      </c>
      <c r="AA21">
        <v>5</v>
      </c>
      <c r="AB21">
        <v>0.45</v>
      </c>
      <c r="AC21">
        <f t="shared" si="9"/>
        <v>76.155714285714296</v>
      </c>
      <c r="AD21">
        <f t="shared" si="8"/>
        <v>76.261428571428581</v>
      </c>
      <c r="AE21">
        <f t="shared" si="8"/>
        <v>58.291428571428568</v>
      </c>
      <c r="AF21">
        <f t="shared" si="8"/>
        <v>61.918571428571418</v>
      </c>
    </row>
    <row r="22" spans="1:32" x14ac:dyDescent="0.75">
      <c r="A22" s="1">
        <v>18</v>
      </c>
      <c r="B22">
        <v>20</v>
      </c>
      <c r="C22">
        <v>0.65</v>
      </c>
      <c r="D22">
        <v>79.61</v>
      </c>
      <c r="E22">
        <v>83</v>
      </c>
      <c r="F22">
        <v>77.2</v>
      </c>
      <c r="G22">
        <v>79.900000000000006</v>
      </c>
      <c r="I22">
        <f t="shared" si="0"/>
        <v>2.0604049965965419</v>
      </c>
      <c r="K22">
        <f>AVERAGE(K16:K21)</f>
        <v>74.120138888888889</v>
      </c>
      <c r="N22">
        <f t="shared" si="2"/>
        <v>79.927500000000009</v>
      </c>
      <c r="P22" s="6">
        <f>AVERAGE(P16:P21)</f>
        <v>71.331666666666663</v>
      </c>
      <c r="Q22">
        <f>AVERAGE(Q16:Q20)</f>
        <v>71.331666666666663</v>
      </c>
      <c r="R22" s="6">
        <f>AVERAGE(R16:R21)</f>
        <v>80.536333333333346</v>
      </c>
      <c r="S22">
        <f>AVERAGE(S16:S20)</f>
        <v>80.536333333333332</v>
      </c>
      <c r="T22" s="6">
        <f>AVERAGE(T16:T21)</f>
        <v>69.299666666666667</v>
      </c>
      <c r="U22">
        <f>AVERAGE(U16:U20)</f>
        <v>69.299666666666667</v>
      </c>
      <c r="V22" s="6">
        <f>AVERAGE(V16:V21)</f>
        <v>70.45</v>
      </c>
      <c r="W22">
        <f>AVERAGE(W16:W20)</f>
        <v>70.45</v>
      </c>
      <c r="Z22" s="1">
        <v>8</v>
      </c>
      <c r="AA22">
        <v>5</v>
      </c>
      <c r="AB22">
        <v>0.65</v>
      </c>
      <c r="AC22">
        <f t="shared" si="9"/>
        <v>75.285714285714292</v>
      </c>
      <c r="AD22">
        <f t="shared" si="8"/>
        <v>74.834285714285713</v>
      </c>
      <c r="AE22">
        <f t="shared" si="8"/>
        <v>57.112857142857138</v>
      </c>
      <c r="AF22">
        <f t="shared" si="8"/>
        <v>60.502857142857138</v>
      </c>
    </row>
    <row r="23" spans="1:32" x14ac:dyDescent="0.75">
      <c r="A23" s="1">
        <v>19</v>
      </c>
      <c r="B23">
        <v>20</v>
      </c>
      <c r="C23">
        <v>0.85</v>
      </c>
      <c r="D23">
        <v>74.2</v>
      </c>
      <c r="E23">
        <v>84.7</v>
      </c>
      <c r="F23">
        <v>77.3</v>
      </c>
      <c r="G23">
        <v>78.099999999999994</v>
      </c>
      <c r="I23">
        <f t="shared" si="0"/>
        <v>3.8245097725067985</v>
      </c>
      <c r="N23">
        <f t="shared" si="2"/>
        <v>78.574999999999989</v>
      </c>
      <c r="P23" s="6">
        <f>_xlfn.STDEV.P(P16:P21)</f>
        <v>32.102324015906085</v>
      </c>
      <c r="Q23">
        <f>_xlfn.STDEV.P(Q16:Q20)</f>
        <v>1.7512827045086456</v>
      </c>
      <c r="R23" s="6">
        <f>_xlfn.STDEV.P(R16:R21)</f>
        <v>7.1465609833603772</v>
      </c>
      <c r="S23">
        <f>_xlfn.STDEV.P(S16:S20)</f>
        <v>2.6437734816398768</v>
      </c>
      <c r="T23" s="6">
        <f>_xlfn.STDEV.P(T16:T21)</f>
        <v>13.646717623256114</v>
      </c>
      <c r="U23">
        <f>_xlfn.STDEV.P(U16:U20)</f>
        <v>0.98347931119854526</v>
      </c>
      <c r="V23" s="6">
        <f>_xlfn.STDEV.P(V16:V21)</f>
        <v>9.6634000227663144</v>
      </c>
      <c r="W23">
        <f>_xlfn.STDEV.P(W16:W20)</f>
        <v>1.6757833988913953</v>
      </c>
      <c r="Z23" s="1">
        <v>9</v>
      </c>
      <c r="AA23">
        <v>5</v>
      </c>
      <c r="AB23">
        <v>0.85</v>
      </c>
      <c r="AC23">
        <f t="shared" si="9"/>
        <v>75.627142857142871</v>
      </c>
      <c r="AD23">
        <f t="shared" si="8"/>
        <v>71.291428571428568</v>
      </c>
      <c r="AE23">
        <f t="shared" si="8"/>
        <v>54.651428571428575</v>
      </c>
      <c r="AF23">
        <f t="shared" si="8"/>
        <v>57.43</v>
      </c>
    </row>
    <row r="24" spans="1:32" x14ac:dyDescent="0.75">
      <c r="A24" s="1">
        <v>20</v>
      </c>
      <c r="B24">
        <v>50</v>
      </c>
      <c r="C24">
        <v>0</v>
      </c>
      <c r="D24">
        <v>87.64</v>
      </c>
      <c r="E24">
        <v>91.5</v>
      </c>
      <c r="F24">
        <v>80.400000000000006</v>
      </c>
      <c r="G24">
        <v>0</v>
      </c>
      <c r="I24">
        <f t="shared" si="0"/>
        <v>37.672691369213332</v>
      </c>
      <c r="N24">
        <f>AVERAGE(D24:F24)</f>
        <v>86.513333333333321</v>
      </c>
      <c r="P24" s="6"/>
      <c r="R24" s="6"/>
      <c r="T24" s="6"/>
      <c r="V24" s="6"/>
      <c r="Z24" s="1">
        <v>10</v>
      </c>
      <c r="AA24">
        <v>10</v>
      </c>
      <c r="AB24">
        <v>0</v>
      </c>
      <c r="AC24">
        <f t="shared" si="9"/>
        <v>76.787142857142854</v>
      </c>
      <c r="AD24">
        <f t="shared" si="8"/>
        <v>74.051428571428573</v>
      </c>
      <c r="AE24">
        <f t="shared" si="8"/>
        <v>61.457142857142856</v>
      </c>
      <c r="AF24">
        <f t="shared" si="8"/>
        <v>65.934285714285721</v>
      </c>
    </row>
    <row r="25" spans="1:32" x14ac:dyDescent="0.75">
      <c r="A25" s="1">
        <v>21</v>
      </c>
      <c r="B25">
        <v>50</v>
      </c>
      <c r="C25">
        <v>0.2</v>
      </c>
      <c r="D25">
        <v>85.6</v>
      </c>
      <c r="E25">
        <v>90.2</v>
      </c>
      <c r="F25">
        <v>79.400000000000006</v>
      </c>
      <c r="G25">
        <v>0</v>
      </c>
      <c r="I25">
        <f t="shared" si="0"/>
        <v>37.03376837428241</v>
      </c>
      <c r="N25">
        <f t="shared" ref="N25:N33" si="15">AVERAGE(D25:F25)</f>
        <v>85.066666666666677</v>
      </c>
      <c r="P25" s="6" cm="1">
        <f t="array" ref="P25">INDEX(LINEST(P16:P21), 1)</f>
        <v>11.622685714285721</v>
      </c>
      <c r="Q25" s="6" cm="1">
        <f t="array" ref="Q25">INDEX(LINEST(Q16:Q20), 1)</f>
        <v>-0.54633333333333389</v>
      </c>
      <c r="R25" s="6" cm="1">
        <f t="array" ref="R25">INDEX(LINEST(R16:R21), 1)</f>
        <v>2.8614285714285708</v>
      </c>
      <c r="S25" s="6" cm="1">
        <f t="array" ref="S25">INDEX(LINEST(S16:S20), 1)</f>
        <v>-1.7503333333333342</v>
      </c>
      <c r="T25" s="6" cm="1">
        <f t="array" ref="T25">INDEX(LINEST(T16:T21), 1)</f>
        <v>7.3673714285714285</v>
      </c>
      <c r="U25" s="6" cm="1">
        <f t="array" ref="U25">INDEX(LINEST(U16:U20), 1)</f>
        <v>-0.26583333333333309</v>
      </c>
      <c r="V25" s="6" cm="1">
        <f t="array" ref="V25">INDEX(LINEST(V16:V19), 1)</f>
        <v>5.3039999999999976</v>
      </c>
      <c r="W25" s="6" cm="1">
        <f t="array" ref="W25">INDEX(LINEST(W16:W20), 1)</f>
        <v>-1.0049999999999968</v>
      </c>
      <c r="Z25" s="1">
        <v>11</v>
      </c>
      <c r="AA25">
        <v>10</v>
      </c>
      <c r="AB25">
        <v>0.2</v>
      </c>
      <c r="AC25">
        <f t="shared" si="9"/>
        <v>73.648571428571429</v>
      </c>
      <c r="AD25">
        <f t="shared" si="8"/>
        <v>75.721428571428561</v>
      </c>
      <c r="AE25">
        <f t="shared" si="8"/>
        <v>62.33</v>
      </c>
      <c r="AF25">
        <f t="shared" si="8"/>
        <v>65.247142857142862</v>
      </c>
    </row>
    <row r="26" spans="1:32" x14ac:dyDescent="0.75">
      <c r="A26" s="1">
        <v>22</v>
      </c>
      <c r="B26">
        <v>50</v>
      </c>
      <c r="C26">
        <v>0.45</v>
      </c>
      <c r="D26">
        <v>87.74</v>
      </c>
      <c r="E26">
        <v>91.2</v>
      </c>
      <c r="F26">
        <v>78.8</v>
      </c>
      <c r="G26">
        <v>0</v>
      </c>
      <c r="I26">
        <f t="shared" si="0"/>
        <v>37.475694456540751</v>
      </c>
      <c r="K26" cm="1">
        <f t="array" ref="K26">INDEX(LINEST(K16:K21),1)</f>
        <v>6.6716809523809522</v>
      </c>
      <c r="L26" cm="1">
        <f t="array" ref="L26">INDEX(LINEST(L16:L20),1)</f>
        <v>-0.88159090909090598</v>
      </c>
      <c r="N26">
        <f t="shared" si="15"/>
        <v>85.913333333333341</v>
      </c>
      <c r="Z26" s="1">
        <v>12</v>
      </c>
      <c r="AA26">
        <v>10</v>
      </c>
      <c r="AB26">
        <v>0.45</v>
      </c>
      <c r="AC26">
        <f t="shared" si="9"/>
        <v>73.599999999999994</v>
      </c>
      <c r="AD26">
        <f t="shared" si="8"/>
        <v>75.371428571428581</v>
      </c>
      <c r="AE26">
        <f t="shared" si="8"/>
        <v>61.078571428571422</v>
      </c>
      <c r="AF26">
        <f t="shared" si="8"/>
        <v>66.231428571428566</v>
      </c>
    </row>
    <row r="27" spans="1:32" x14ac:dyDescent="0.75">
      <c r="A27" s="1">
        <v>23</v>
      </c>
      <c r="B27">
        <v>50</v>
      </c>
      <c r="C27">
        <v>0.65</v>
      </c>
      <c r="D27">
        <v>85.58</v>
      </c>
      <c r="E27">
        <v>89.3</v>
      </c>
      <c r="F27">
        <v>79.099999999999994</v>
      </c>
      <c r="G27">
        <v>0</v>
      </c>
      <c r="I27">
        <f t="shared" si="0"/>
        <v>36.840115024250409</v>
      </c>
      <c r="N27">
        <f t="shared" si="15"/>
        <v>84.66</v>
      </c>
      <c r="Z27" s="1">
        <v>13</v>
      </c>
      <c r="AA27">
        <v>10</v>
      </c>
      <c r="AB27">
        <v>0.65</v>
      </c>
      <c r="AC27">
        <f t="shared" si="9"/>
        <v>74.465714285714284</v>
      </c>
      <c r="AD27">
        <f t="shared" si="8"/>
        <v>73.669999999999987</v>
      </c>
      <c r="AE27">
        <f t="shared" si="8"/>
        <v>59.957142857142863</v>
      </c>
      <c r="AF27">
        <f t="shared" si="8"/>
        <v>64.954285714285717</v>
      </c>
    </row>
    <row r="28" spans="1:32" x14ac:dyDescent="0.75">
      <c r="A28" s="1">
        <v>24</v>
      </c>
      <c r="B28">
        <v>50</v>
      </c>
      <c r="C28">
        <v>0.85</v>
      </c>
      <c r="D28">
        <v>86.49</v>
      </c>
      <c r="E28">
        <v>86.2</v>
      </c>
      <c r="F28">
        <v>80.3</v>
      </c>
      <c r="G28">
        <v>0</v>
      </c>
      <c r="I28">
        <f t="shared" si="0"/>
        <v>36.599402573675974</v>
      </c>
      <c r="N28">
        <f t="shared" si="15"/>
        <v>84.33</v>
      </c>
      <c r="Z28" s="1">
        <v>14</v>
      </c>
      <c r="AA28">
        <v>10</v>
      </c>
      <c r="AB28">
        <v>0.85</v>
      </c>
      <c r="AC28">
        <f t="shared" si="9"/>
        <v>73.078571428571422</v>
      </c>
      <c r="AD28">
        <f t="shared" si="8"/>
        <v>71.19</v>
      </c>
      <c r="AE28">
        <f t="shared" si="8"/>
        <v>57.135714285714286</v>
      </c>
      <c r="AF28">
        <f t="shared" si="8"/>
        <v>62.477142857142852</v>
      </c>
    </row>
    <row r="29" spans="1:32" x14ac:dyDescent="0.75">
      <c r="A29" s="1">
        <v>25</v>
      </c>
      <c r="B29">
        <v>100</v>
      </c>
      <c r="C29">
        <v>0</v>
      </c>
      <c r="D29">
        <v>86.85</v>
      </c>
      <c r="E29">
        <v>89.3</v>
      </c>
      <c r="F29">
        <v>84.7</v>
      </c>
      <c r="G29">
        <v>0</v>
      </c>
      <c r="I29">
        <f t="shared" si="0"/>
        <v>37.685613551460193</v>
      </c>
      <c r="N29" s="15">
        <f t="shared" si="15"/>
        <v>86.949999999999989</v>
      </c>
      <c r="Z29" s="1">
        <v>15</v>
      </c>
      <c r="AA29">
        <v>20</v>
      </c>
      <c r="AB29">
        <v>0</v>
      </c>
      <c r="AC29">
        <f>AVERAGE(D19,D55,D91,D127,D163,D199)</f>
        <v>77.638333333333335</v>
      </c>
      <c r="AD29">
        <f t="shared" si="8"/>
        <v>80.194285714285698</v>
      </c>
      <c r="AE29">
        <f t="shared" si="8"/>
        <v>73.805714285714288</v>
      </c>
      <c r="AF29">
        <f t="shared" si="8"/>
        <v>59.599999999999987</v>
      </c>
    </row>
    <row r="30" spans="1:32" x14ac:dyDescent="0.75">
      <c r="A30" s="1">
        <v>26</v>
      </c>
      <c r="B30">
        <v>100</v>
      </c>
      <c r="C30">
        <v>0.2</v>
      </c>
      <c r="D30">
        <v>78.3</v>
      </c>
      <c r="E30">
        <v>88.9</v>
      </c>
      <c r="F30">
        <v>83</v>
      </c>
      <c r="G30">
        <v>0</v>
      </c>
      <c r="I30">
        <f t="shared" si="0"/>
        <v>36.308022529463102</v>
      </c>
      <c r="N30">
        <f t="shared" si="15"/>
        <v>83.399999999999991</v>
      </c>
      <c r="Z30" s="1">
        <v>16</v>
      </c>
      <c r="AA30">
        <v>20</v>
      </c>
      <c r="AB30">
        <v>0.2</v>
      </c>
      <c r="AC30">
        <f t="shared" ref="AC30:AC33" si="16">AVERAGE(D20,D56,D92,D128,D164,D200)</f>
        <v>77.963333333333352</v>
      </c>
      <c r="AD30">
        <f t="shared" si="9"/>
        <v>81.501428571428576</v>
      </c>
      <c r="AE30">
        <f t="shared" si="9"/>
        <v>72.928571428571431</v>
      </c>
      <c r="AF30">
        <f t="shared" si="9"/>
        <v>57.314285714285724</v>
      </c>
    </row>
    <row r="31" spans="1:32" x14ac:dyDescent="0.75">
      <c r="A31" s="1">
        <v>27</v>
      </c>
      <c r="B31">
        <v>100</v>
      </c>
      <c r="C31">
        <v>0.45</v>
      </c>
      <c r="D31">
        <v>87.62</v>
      </c>
      <c r="E31">
        <v>88.8</v>
      </c>
      <c r="F31">
        <v>82.6</v>
      </c>
      <c r="G31">
        <v>0</v>
      </c>
      <c r="I31">
        <f t="shared" si="0"/>
        <v>37.458724951605078</v>
      </c>
      <c r="N31">
        <f t="shared" si="15"/>
        <v>86.339999999999989</v>
      </c>
      <c r="Z31" s="1">
        <v>17</v>
      </c>
      <c r="AA31">
        <v>20</v>
      </c>
      <c r="AB31">
        <v>0.45</v>
      </c>
      <c r="AC31">
        <f t="shared" si="16"/>
        <v>79.840000000000018</v>
      </c>
      <c r="AD31">
        <f t="shared" ref="AD31:AF43" si="17">AVERAGE(E21,E57,E93,E129,E165,E201,E237)</f>
        <v>81.21142857142857</v>
      </c>
      <c r="AE31">
        <f t="shared" si="17"/>
        <v>73.487142857142871</v>
      </c>
      <c r="AF31">
        <f t="shared" si="17"/>
        <v>58.585714285714282</v>
      </c>
    </row>
    <row r="32" spans="1:32" x14ac:dyDescent="0.75">
      <c r="A32" s="1">
        <v>28</v>
      </c>
      <c r="B32">
        <v>100</v>
      </c>
      <c r="C32">
        <v>0.65</v>
      </c>
      <c r="D32">
        <v>86.22</v>
      </c>
      <c r="E32">
        <v>86.3</v>
      </c>
      <c r="F32">
        <v>79.900000000000006</v>
      </c>
      <c r="G32">
        <v>0</v>
      </c>
      <c r="I32">
        <f t="shared" si="0"/>
        <v>36.526101283876443</v>
      </c>
      <c r="N32">
        <f t="shared" si="15"/>
        <v>84.14</v>
      </c>
      <c r="Z32" s="1">
        <v>18</v>
      </c>
      <c r="AA32">
        <v>20</v>
      </c>
      <c r="AB32">
        <v>0.65</v>
      </c>
      <c r="AC32">
        <f t="shared" si="16"/>
        <v>79.304999999999993</v>
      </c>
      <c r="AD32">
        <f t="shared" si="17"/>
        <v>80.565714285714279</v>
      </c>
      <c r="AE32">
        <f t="shared" si="17"/>
        <v>71.244285714285724</v>
      </c>
      <c r="AF32">
        <f t="shared" si="17"/>
        <v>57.228571428571435</v>
      </c>
    </row>
    <row r="33" spans="1:32" x14ac:dyDescent="0.75">
      <c r="A33" s="1">
        <v>29</v>
      </c>
      <c r="B33">
        <v>100</v>
      </c>
      <c r="C33">
        <v>0.85</v>
      </c>
      <c r="D33">
        <v>84.02</v>
      </c>
      <c r="E33">
        <v>81.3</v>
      </c>
      <c r="F33">
        <v>83.9</v>
      </c>
      <c r="G33">
        <v>0</v>
      </c>
      <c r="I33">
        <f t="shared" si="0"/>
        <v>35.988221336987465</v>
      </c>
      <c r="N33">
        <f t="shared" si="15"/>
        <v>83.073333333333338</v>
      </c>
      <c r="Z33" s="1">
        <v>19</v>
      </c>
      <c r="AA33">
        <v>20</v>
      </c>
      <c r="AB33">
        <v>0.85</v>
      </c>
      <c r="AC33">
        <f t="shared" si="16"/>
        <v>77.600000000000009</v>
      </c>
      <c r="AD33">
        <f t="shared" si="17"/>
        <v>79.852857142857147</v>
      </c>
      <c r="AE33">
        <f t="shared" si="17"/>
        <v>69.448571428571412</v>
      </c>
      <c r="AF33">
        <f t="shared" si="17"/>
        <v>54.9</v>
      </c>
    </row>
    <row r="34" spans="1:32" x14ac:dyDescent="0.75">
      <c r="Z34" s="1">
        <v>20</v>
      </c>
      <c r="AA34">
        <v>50</v>
      </c>
      <c r="AB34">
        <v>0</v>
      </c>
      <c r="AC34">
        <f>AVERAGE(D24,D60,D96,D132,D168,D204)</f>
        <v>80.263333333333335</v>
      </c>
      <c r="AD34">
        <f>AVERAGE(E24,E60,E96,E132,E168,E204)</f>
        <v>87.5</v>
      </c>
      <c r="AE34">
        <f>AVERAGE(F24,F60,F96,F132,F168,F204)</f>
        <v>77.88666666666667</v>
      </c>
      <c r="AF34">
        <f t="shared" si="17"/>
        <v>0</v>
      </c>
    </row>
    <row r="35" spans="1:32" x14ac:dyDescent="0.75">
      <c r="Z35" s="1">
        <v>21</v>
      </c>
      <c r="AA35">
        <v>50</v>
      </c>
      <c r="AB35">
        <v>0.2</v>
      </c>
      <c r="AC35">
        <f t="shared" ref="AC35:AE38" si="18">AVERAGE(D25,D61,D97,D133,D169,D205)</f>
        <v>83.618333333333325</v>
      </c>
      <c r="AD35">
        <f t="shared" si="18"/>
        <v>88.266666666666666</v>
      </c>
      <c r="AE35">
        <f t="shared" si="18"/>
        <v>77.24666666666667</v>
      </c>
      <c r="AF35">
        <f t="shared" si="17"/>
        <v>0</v>
      </c>
    </row>
    <row r="36" spans="1:32" x14ac:dyDescent="0.75">
      <c r="Z36" s="1">
        <v>22</v>
      </c>
      <c r="AA36">
        <v>50</v>
      </c>
      <c r="AB36">
        <v>0.45</v>
      </c>
      <c r="AC36">
        <f t="shared" si="18"/>
        <v>84.08</v>
      </c>
      <c r="AD36">
        <f t="shared" si="18"/>
        <v>88.63</v>
      </c>
      <c r="AE36">
        <f t="shared" si="18"/>
        <v>77.25</v>
      </c>
      <c r="AF36">
        <f t="shared" si="17"/>
        <v>0</v>
      </c>
    </row>
    <row r="37" spans="1:32" x14ac:dyDescent="0.75">
      <c r="A37" s="1">
        <v>0</v>
      </c>
      <c r="B37" t="s">
        <v>7</v>
      </c>
      <c r="Z37" s="1">
        <v>23</v>
      </c>
      <c r="AA37">
        <v>50</v>
      </c>
      <c r="AB37">
        <v>0.65</v>
      </c>
      <c r="AC37">
        <f t="shared" si="18"/>
        <v>81.756666666666661</v>
      </c>
      <c r="AD37">
        <f t="shared" si="18"/>
        <v>87.415000000000006</v>
      </c>
      <c r="AE37">
        <f t="shared" si="18"/>
        <v>75.651666666666657</v>
      </c>
      <c r="AF37">
        <f t="shared" si="17"/>
        <v>0</v>
      </c>
    </row>
    <row r="38" spans="1:32" x14ac:dyDescent="0.75">
      <c r="Z38" s="1">
        <v>24</v>
      </c>
      <c r="AA38">
        <v>50</v>
      </c>
      <c r="AB38">
        <v>0.85</v>
      </c>
      <c r="AC38">
        <f t="shared" si="18"/>
        <v>82.091666666666669</v>
      </c>
      <c r="AD38">
        <f t="shared" si="18"/>
        <v>84.941666666666677</v>
      </c>
      <c r="AE38">
        <f t="shared" si="18"/>
        <v>75.218333333333334</v>
      </c>
      <c r="AF38">
        <f t="shared" si="17"/>
        <v>0</v>
      </c>
    </row>
    <row r="39" spans="1:32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I39" s="2" t="s">
        <v>25</v>
      </c>
      <c r="J39" s="2"/>
      <c r="K39" t="s">
        <v>26</v>
      </c>
      <c r="L39" t="s">
        <v>27</v>
      </c>
      <c r="N39" s="3" t="s">
        <v>28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  <c r="Z39" s="1">
        <v>25</v>
      </c>
      <c r="AA39">
        <v>100</v>
      </c>
      <c r="AB39">
        <v>0</v>
      </c>
      <c r="AC39">
        <f>AVERAGE(D29,D65,D101,D137,D173)</f>
        <v>86.122</v>
      </c>
      <c r="AD39">
        <f>AVERAGE(E29,E65,E101,E137,E173)</f>
        <v>87.660000000000011</v>
      </c>
      <c r="AE39">
        <f>AVERAGE(F29,F65,F101,F137,F173)</f>
        <v>84.440000000000012</v>
      </c>
      <c r="AF39">
        <f t="shared" si="17"/>
        <v>0</v>
      </c>
    </row>
    <row r="40" spans="1:32" x14ac:dyDescent="0.75">
      <c r="A40" s="1">
        <v>0</v>
      </c>
      <c r="B40">
        <v>0</v>
      </c>
      <c r="C40">
        <v>0</v>
      </c>
      <c r="D40">
        <v>75.5</v>
      </c>
      <c r="E40">
        <v>91.6</v>
      </c>
      <c r="F40">
        <v>72.81</v>
      </c>
      <c r="G40">
        <v>71.900000000000006</v>
      </c>
      <c r="I40">
        <f>_xlfn.STDEV.P(D40:G40)</f>
        <v>7.9897915335758523</v>
      </c>
      <c r="J40">
        <v>2</v>
      </c>
      <c r="K40">
        <f>_xlfn.STDEV.P(D40:G44)</f>
        <v>8.466631561606949</v>
      </c>
      <c r="L40">
        <f>_xlfn.STDEV.P(D40:G40,D45:G45,D50:G50,D55:G55,D60:F60,D65:F65)</f>
        <v>9.8982094549076773</v>
      </c>
      <c r="M40">
        <v>0</v>
      </c>
      <c r="N40">
        <f>AVERAGE(D40:G40)</f>
        <v>77.952500000000001</v>
      </c>
      <c r="P40" s="6">
        <f>_xlfn.STDEV.P(D40:D44)</f>
        <v>1.4496896219536084</v>
      </c>
      <c r="Q40">
        <f>_xlfn.STDEV.P(D40,D45,D50,D55,D60,D65)</f>
        <v>5.0118747878302878</v>
      </c>
      <c r="R40" s="6">
        <f>_xlfn.STDEV.P(E40:E44)</f>
        <v>1.7828067758453225</v>
      </c>
      <c r="S40">
        <f>_xlfn.STDEV.P(E40,E45,E50,E55,E60,E65)</f>
        <v>2.0709632756012057</v>
      </c>
      <c r="T40" s="6">
        <f>_xlfn.STDEV.P(F40:F44)</f>
        <v>2.0142333529161913</v>
      </c>
      <c r="U40">
        <f>_xlfn.STDEV.P(F40,F45,F50,F55,F60,F65)</f>
        <v>11.673254330591201</v>
      </c>
      <c r="V40" s="6">
        <f>_xlfn.STDEV.P(G40:G44)</f>
        <v>3.3329350428713753</v>
      </c>
      <c r="W40">
        <f t="shared" ref="W40:W42" si="19">_xlfn.STDEV.P(G40,G45,G50,G55)</f>
        <v>6.2851014311624231</v>
      </c>
      <c r="Z40" s="1">
        <v>26</v>
      </c>
      <c r="AA40">
        <v>100</v>
      </c>
      <c r="AB40">
        <v>0.2</v>
      </c>
      <c r="AC40">
        <f t="shared" ref="AC40:AE43" si="20">AVERAGE(D30,D66,D102,D138,D174)</f>
        <v>85.587999999999994</v>
      </c>
      <c r="AD40">
        <f t="shared" si="20"/>
        <v>88.56</v>
      </c>
      <c r="AE40">
        <f t="shared" si="20"/>
        <v>83.9</v>
      </c>
      <c r="AF40">
        <f t="shared" si="17"/>
        <v>0</v>
      </c>
    </row>
    <row r="41" spans="1:32" x14ac:dyDescent="0.75">
      <c r="A41" s="1">
        <v>1</v>
      </c>
      <c r="B41">
        <v>0</v>
      </c>
      <c r="C41">
        <v>0.2</v>
      </c>
      <c r="D41">
        <v>75.900000000000006</v>
      </c>
      <c r="E41">
        <v>91.5</v>
      </c>
      <c r="F41">
        <v>72.489999999999995</v>
      </c>
      <c r="G41">
        <v>69.42</v>
      </c>
      <c r="I41">
        <f t="shared" ref="I41:I59" si="21">_xlfn.STDEV.P(D41:G41)</f>
        <v>8.497462488884576</v>
      </c>
      <c r="J41">
        <v>5</v>
      </c>
      <c r="K41">
        <f>_xlfn.STDEV.P(D45:G49)</f>
        <v>12.975445377712425</v>
      </c>
      <c r="L41">
        <f t="shared" ref="L41:L44" si="22">_xlfn.STDEV.P(D41:G41,D46:G46,D51:G51,D56:G56,D61:F61,D66:F66)</f>
        <v>9.3416833123072127</v>
      </c>
      <c r="M41">
        <v>0.2</v>
      </c>
      <c r="N41">
        <f t="shared" ref="N41:N59" si="23">AVERAGE(D41:G41)</f>
        <v>77.327500000000001</v>
      </c>
      <c r="P41" s="6">
        <f>_xlfn.STDEV.P(D45:D49)</f>
        <v>1.0074204683249173</v>
      </c>
      <c r="Q41">
        <f t="shared" ref="Q41:Q44" si="24">_xlfn.STDEV.P(D41,D46,D51,D56,D61,D66)</f>
        <v>5.4148266105409331</v>
      </c>
      <c r="R41" s="6">
        <f>_xlfn.STDEV.P(E45:E49)</f>
        <v>2.3241342474134306</v>
      </c>
      <c r="S41">
        <f t="shared" ref="S41:S44" si="25">_xlfn.STDEV.P(E41,E46,E51,E56,E61,E66)</f>
        <v>1.2802994441405753</v>
      </c>
      <c r="T41" s="6">
        <f>_xlfn.STDEV.P(F45:F49)</f>
        <v>4.5133021170757024</v>
      </c>
      <c r="U41">
        <f t="shared" ref="U41:U44" si="26">_xlfn.STDEV.P(F41,F46,F51,F56,F61,F66)</f>
        <v>9.8254201210713727</v>
      </c>
      <c r="V41" s="6">
        <f>_xlfn.STDEV.P(G45:G49)</f>
        <v>1.4005713120009282</v>
      </c>
      <c r="W41">
        <f t="shared" si="19"/>
        <v>5.6829305820148779</v>
      </c>
      <c r="Z41" s="1">
        <v>27</v>
      </c>
      <c r="AA41">
        <v>100</v>
      </c>
      <c r="AB41">
        <v>0.45</v>
      </c>
      <c r="AC41">
        <f t="shared" si="20"/>
        <v>87.448000000000008</v>
      </c>
      <c r="AD41">
        <f t="shared" si="20"/>
        <v>88.1</v>
      </c>
      <c r="AE41">
        <f t="shared" si="20"/>
        <v>82.6</v>
      </c>
      <c r="AF41">
        <f t="shared" si="17"/>
        <v>0</v>
      </c>
    </row>
    <row r="42" spans="1:32" x14ac:dyDescent="0.75">
      <c r="A42" s="1">
        <v>2</v>
      </c>
      <c r="B42">
        <v>0</v>
      </c>
      <c r="C42">
        <v>0.45</v>
      </c>
      <c r="D42">
        <v>77.2</v>
      </c>
      <c r="E42">
        <v>91.7</v>
      </c>
      <c r="F42">
        <v>74.67</v>
      </c>
      <c r="G42">
        <v>70.510000000000005</v>
      </c>
      <c r="I42">
        <f t="shared" si="21"/>
        <v>7.9755470031842668</v>
      </c>
      <c r="J42">
        <v>10</v>
      </c>
      <c r="K42">
        <f>_xlfn.STDEV.P(D50:G54)</f>
        <v>13.407609779524558</v>
      </c>
      <c r="L42">
        <f t="shared" si="22"/>
        <v>9.787181741762188</v>
      </c>
      <c r="M42">
        <v>0.45</v>
      </c>
      <c r="N42">
        <f t="shared" si="23"/>
        <v>78.52</v>
      </c>
      <c r="P42" s="6">
        <f>_xlfn.STDEV.P(D50:D54)</f>
        <v>1.527088733505688</v>
      </c>
      <c r="Q42">
        <f t="shared" si="24"/>
        <v>5.5538775243567926</v>
      </c>
      <c r="R42" s="6">
        <f>_xlfn.STDEV.P(E50:E54)</f>
        <v>2.3600000000000025</v>
      </c>
      <c r="S42">
        <f t="shared" si="25"/>
        <v>1.7938939644124905</v>
      </c>
      <c r="T42" s="6">
        <f>_xlfn.STDEV.P(F50:F54)</f>
        <v>2.5429117169103601</v>
      </c>
      <c r="U42">
        <f t="shared" si="26"/>
        <v>10.306712618483221</v>
      </c>
      <c r="V42" s="6">
        <f>_xlfn.STDEV.P(G50:G54)</f>
        <v>0.8133879763065085</v>
      </c>
      <c r="W42">
        <f t="shared" si="19"/>
        <v>5.4793264868959941</v>
      </c>
      <c r="Z42" s="1">
        <v>28</v>
      </c>
      <c r="AA42">
        <v>100</v>
      </c>
      <c r="AB42">
        <v>0.65</v>
      </c>
      <c r="AC42">
        <f t="shared" si="20"/>
        <v>86.073999999999998</v>
      </c>
      <c r="AD42">
        <f t="shared" si="20"/>
        <v>86.18</v>
      </c>
      <c r="AE42">
        <f t="shared" si="20"/>
        <v>79.7</v>
      </c>
      <c r="AF42">
        <f t="shared" si="17"/>
        <v>0</v>
      </c>
    </row>
    <row r="43" spans="1:32" x14ac:dyDescent="0.75">
      <c r="A43" s="1">
        <v>3</v>
      </c>
      <c r="B43">
        <v>0</v>
      </c>
      <c r="C43">
        <v>0.65</v>
      </c>
      <c r="D43">
        <v>77.099999999999994</v>
      </c>
      <c r="E43">
        <v>89.2</v>
      </c>
      <c r="F43">
        <v>74.150000000000006</v>
      </c>
      <c r="G43">
        <v>68.97</v>
      </c>
      <c r="I43">
        <f t="shared" si="21"/>
        <v>7.4321817119874032</v>
      </c>
      <c r="J43">
        <v>20</v>
      </c>
      <c r="K43">
        <f>_xlfn.STDEV.P(D55:G59)</f>
        <v>4.6629384244272414</v>
      </c>
      <c r="L43">
        <f t="shared" si="22"/>
        <v>9.7703961701824511</v>
      </c>
      <c r="M43">
        <v>0.65</v>
      </c>
      <c r="N43">
        <f t="shared" si="23"/>
        <v>77.355000000000004</v>
      </c>
      <c r="P43" s="6">
        <f>_xlfn.STDEV.P(D55:D59)</f>
        <v>1.4647921354240001</v>
      </c>
      <c r="Q43">
        <f t="shared" si="24"/>
        <v>5.3342967879770447</v>
      </c>
      <c r="R43" s="6">
        <f>_xlfn.STDEV.P(E55:E59)</f>
        <v>1.3481839637082178</v>
      </c>
      <c r="S43">
        <f t="shared" si="25"/>
        <v>1.2701705922171773</v>
      </c>
      <c r="T43" s="6">
        <f>_xlfn.STDEV.P(F55:F59)</f>
        <v>2.0460694025374595</v>
      </c>
      <c r="U43">
        <f t="shared" si="26"/>
        <v>9.6966668099003588</v>
      </c>
      <c r="V43" s="6">
        <f>_xlfn.STDEV.P(G55:G59)</f>
        <v>2.7975703744499438</v>
      </c>
      <c r="W43">
        <f>_xlfn.STDEV.P(G43,G48,G53,G58)</f>
        <v>5.8739610783524965</v>
      </c>
      <c r="Z43" s="1">
        <v>29</v>
      </c>
      <c r="AA43">
        <v>100</v>
      </c>
      <c r="AB43">
        <v>0.85</v>
      </c>
      <c r="AC43">
        <f t="shared" si="20"/>
        <v>84.794000000000011</v>
      </c>
      <c r="AD43">
        <f t="shared" si="20"/>
        <v>81.02000000000001</v>
      </c>
      <c r="AE43">
        <f t="shared" si="20"/>
        <v>79.64</v>
      </c>
      <c r="AF43">
        <f t="shared" si="17"/>
        <v>0</v>
      </c>
    </row>
    <row r="44" spans="1:32" x14ac:dyDescent="0.75">
      <c r="A44" s="1">
        <v>4</v>
      </c>
      <c r="B44">
        <v>0</v>
      </c>
      <c r="C44">
        <v>0.85</v>
      </c>
      <c r="D44">
        <v>73.2</v>
      </c>
      <c r="E44">
        <v>87.2</v>
      </c>
      <c r="F44">
        <v>68.92</v>
      </c>
      <c r="G44">
        <v>62.26</v>
      </c>
      <c r="I44">
        <f t="shared" si="21"/>
        <v>9.1327692952357502</v>
      </c>
      <c r="J44">
        <v>50</v>
      </c>
      <c r="K44">
        <f>_xlfn.STDEV.P(D61:F64)</f>
        <v>5.0999114916067132</v>
      </c>
      <c r="L44">
        <f t="shared" si="22"/>
        <v>11.119901970553048</v>
      </c>
      <c r="M44">
        <v>0.85</v>
      </c>
      <c r="N44">
        <f t="shared" si="23"/>
        <v>72.894999999999996</v>
      </c>
      <c r="P44" s="6">
        <f>_xlfn.STDEV.P(D60:D64)</f>
        <v>1.8015548839821653</v>
      </c>
      <c r="Q44">
        <f t="shared" si="24"/>
        <v>6.0534299276434087</v>
      </c>
      <c r="R44" s="6">
        <f>_xlfn.STDEV.P(E60:E64)</f>
        <v>1.5704776343520483</v>
      </c>
      <c r="S44">
        <f t="shared" si="25"/>
        <v>2.1615966321217281</v>
      </c>
      <c r="T44" s="6">
        <f>_xlfn.STDEV.P(F60:F64)</f>
        <v>0.72277243998370855</v>
      </c>
      <c r="U44">
        <f t="shared" si="26"/>
        <v>12.138643183376519</v>
      </c>
      <c r="V44" s="6"/>
      <c r="W44">
        <f>_xlfn.STDEV.P(G44,G49,G54,G59)</f>
        <v>7.377824882714382</v>
      </c>
    </row>
    <row r="45" spans="1:32" x14ac:dyDescent="0.75">
      <c r="A45" s="1">
        <v>5</v>
      </c>
      <c r="B45">
        <v>5</v>
      </c>
      <c r="C45">
        <v>0</v>
      </c>
      <c r="D45">
        <v>89.3</v>
      </c>
      <c r="E45">
        <v>87.2</v>
      </c>
      <c r="F45">
        <v>60.09</v>
      </c>
      <c r="G45">
        <v>69.400000000000006</v>
      </c>
      <c r="I45">
        <f t="shared" si="21"/>
        <v>12.227306275300361</v>
      </c>
      <c r="J45">
        <v>100</v>
      </c>
      <c r="K45">
        <f>_xlfn.STDEV.P(D65:F69)</f>
        <v>4.1493560410689687</v>
      </c>
      <c r="L45">
        <f>AVERAGE((L44-L43), (L43-L42), (L42-L41), (L41-L40))</f>
        <v>0.30542312891134271</v>
      </c>
      <c r="N45">
        <f t="shared" si="23"/>
        <v>76.497500000000002</v>
      </c>
      <c r="P45" s="6">
        <f>_xlfn.STDEV.P(D65:D69)</f>
        <v>1.2531560158256414</v>
      </c>
      <c r="R45" s="6">
        <f>_xlfn.STDEV.P(E65:E69)</f>
        <v>2.6135033958271388</v>
      </c>
      <c r="T45" s="6">
        <f>_xlfn.STDEV.P(F65:F69)</f>
        <v>2.9302559615159884</v>
      </c>
      <c r="V45" s="6"/>
    </row>
    <row r="46" spans="1:32" x14ac:dyDescent="0.75">
      <c r="A46" s="1">
        <v>6</v>
      </c>
      <c r="B46">
        <v>5</v>
      </c>
      <c r="C46">
        <v>0.2</v>
      </c>
      <c r="D46">
        <v>90.2</v>
      </c>
      <c r="E46">
        <v>88.4</v>
      </c>
      <c r="F46">
        <v>64.56</v>
      </c>
      <c r="G46">
        <v>70.5</v>
      </c>
      <c r="I46">
        <f t="shared" si="21"/>
        <v>11.103993650934784</v>
      </c>
      <c r="K46">
        <f>AVERAGE(K40:K45)</f>
        <v>8.1269821126578083</v>
      </c>
      <c r="N46">
        <f t="shared" si="23"/>
        <v>78.415000000000006</v>
      </c>
      <c r="P46" s="6">
        <f>AVERAGE(P40:P45)</f>
        <v>1.4172836431693367</v>
      </c>
      <c r="Q46">
        <f>AVERAGE(Q40:Q44)</f>
        <v>5.4736611276696934</v>
      </c>
      <c r="R46" s="6">
        <f>AVERAGE(R40:R45)</f>
        <v>1.9998510028576935</v>
      </c>
      <c r="S46">
        <f>AVERAGE(S40:S44)</f>
        <v>1.7153847816986354</v>
      </c>
      <c r="T46" s="6">
        <f>AVERAGE(T40:T45)</f>
        <v>2.4615908318232349</v>
      </c>
      <c r="U46">
        <f>AVERAGE(U40:U44)</f>
        <v>10.728139412684536</v>
      </c>
      <c r="V46" s="6">
        <f>AVERAGE(V40:V45)</f>
        <v>2.0861161764071889</v>
      </c>
      <c r="W46">
        <f>AVERAGE(W40:W44)</f>
        <v>6.1398288922280342</v>
      </c>
    </row>
    <row r="47" spans="1:32" x14ac:dyDescent="0.75">
      <c r="A47" s="1">
        <v>7</v>
      </c>
      <c r="B47">
        <v>5</v>
      </c>
      <c r="C47">
        <v>0.45</v>
      </c>
      <c r="D47">
        <v>92.1</v>
      </c>
      <c r="E47">
        <v>87.8</v>
      </c>
      <c r="F47">
        <v>60.72</v>
      </c>
      <c r="G47">
        <v>71.099999999999994</v>
      </c>
      <c r="I47">
        <f t="shared" si="21"/>
        <v>12.659372022339832</v>
      </c>
      <c r="N47">
        <f t="shared" si="23"/>
        <v>77.929999999999993</v>
      </c>
      <c r="P47" s="6">
        <f>_xlfn.STDEV.P(P40:P45)</f>
        <v>0.24425207226275539</v>
      </c>
      <c r="Q47">
        <f>_xlfn.STDEV.P(Q40:Q44)</f>
        <v>0.34020496027143438</v>
      </c>
      <c r="R47" s="6">
        <f>_xlfn.STDEV.P(R40:R45)</f>
        <v>0.45963315049694004</v>
      </c>
      <c r="S47">
        <f>_xlfn.STDEV.P(S40:S44)</f>
        <v>0.37926763585311735</v>
      </c>
      <c r="T47" s="6">
        <f>_xlfn.STDEV.P(T40:T45)</f>
        <v>1.1425158977816445</v>
      </c>
      <c r="U47">
        <f>_xlfn.STDEV.P(U40:U44)</f>
        <v>0.9939015532538179</v>
      </c>
      <c r="V47" s="6">
        <f>_xlfn.STDEV.P(V40:V45)</f>
        <v>1.018642870947543</v>
      </c>
      <c r="W47">
        <f>_xlfn.STDEV.P(W40:W44)</f>
        <v>0.67371260501919095</v>
      </c>
    </row>
    <row r="48" spans="1:32" x14ac:dyDescent="0.75">
      <c r="A48" s="1">
        <v>8</v>
      </c>
      <c r="B48">
        <v>5</v>
      </c>
      <c r="C48">
        <v>0.65</v>
      </c>
      <c r="D48">
        <v>91.6</v>
      </c>
      <c r="E48">
        <v>86.8</v>
      </c>
      <c r="F48">
        <v>60</v>
      </c>
      <c r="G48">
        <v>70.3</v>
      </c>
      <c r="I48">
        <f t="shared" si="21"/>
        <v>12.67840191033557</v>
      </c>
      <c r="K48" cm="1">
        <f t="array" ref="K48">INDEX(LINEST(K40:K45),1)</f>
        <v>-1.5416471604601247</v>
      </c>
      <c r="L48" cm="1">
        <f t="array" ref="L48">INDEX(LINEST(L40:L44),1)</f>
        <v>0.28720978891659793</v>
      </c>
      <c r="N48">
        <f t="shared" si="23"/>
        <v>77.174999999999997</v>
      </c>
      <c r="P48" s="6"/>
      <c r="R48" s="6"/>
      <c r="T48" s="6"/>
      <c r="V48" s="6"/>
    </row>
    <row r="49" spans="1:32" x14ac:dyDescent="0.75">
      <c r="A49" s="1">
        <v>9</v>
      </c>
      <c r="B49">
        <v>5</v>
      </c>
      <c r="C49">
        <v>0.85</v>
      </c>
      <c r="D49">
        <v>90.39</v>
      </c>
      <c r="E49">
        <v>81.900000000000006</v>
      </c>
      <c r="F49">
        <v>50.87</v>
      </c>
      <c r="G49">
        <v>67.099999999999994</v>
      </c>
      <c r="I49">
        <f t="shared" si="21"/>
        <v>15.045033233595742</v>
      </c>
      <c r="N49">
        <f t="shared" si="23"/>
        <v>72.564999999999998</v>
      </c>
      <c r="P49" s="6"/>
      <c r="R49" s="6"/>
      <c r="T49" s="6"/>
      <c r="V49" s="6"/>
    </row>
    <row r="50" spans="1:32" x14ac:dyDescent="0.75">
      <c r="A50" s="1">
        <v>10</v>
      </c>
      <c r="B50">
        <v>10</v>
      </c>
      <c r="C50">
        <v>0</v>
      </c>
      <c r="D50">
        <v>84.5</v>
      </c>
      <c r="E50">
        <v>89</v>
      </c>
      <c r="F50">
        <v>52.7</v>
      </c>
      <c r="G50">
        <v>83.8</v>
      </c>
      <c r="I50">
        <f t="shared" si="21"/>
        <v>14.456659365150715</v>
      </c>
      <c r="N50">
        <f t="shared" si="23"/>
        <v>77.5</v>
      </c>
      <c r="P50" s="6"/>
      <c r="R50" s="6"/>
      <c r="T50" s="6"/>
      <c r="V50" s="6"/>
    </row>
    <row r="51" spans="1:32" x14ac:dyDescent="0.75">
      <c r="A51" s="1">
        <v>11</v>
      </c>
      <c r="B51">
        <v>10</v>
      </c>
      <c r="C51">
        <v>0.2</v>
      </c>
      <c r="D51">
        <v>83.6</v>
      </c>
      <c r="E51">
        <v>89.7</v>
      </c>
      <c r="F51">
        <v>57.3</v>
      </c>
      <c r="G51">
        <v>82.6</v>
      </c>
      <c r="I51">
        <f t="shared" si="21"/>
        <v>12.425176055090628</v>
      </c>
      <c r="J51" s="2"/>
      <c r="K51" t="s">
        <v>26</v>
      </c>
      <c r="L51" t="s">
        <v>27</v>
      </c>
      <c r="N51">
        <f t="shared" si="23"/>
        <v>78.300000000000011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32" x14ac:dyDescent="0.75">
      <c r="A52" s="1">
        <v>12</v>
      </c>
      <c r="B52">
        <v>10</v>
      </c>
      <c r="C52">
        <v>0.45</v>
      </c>
      <c r="D52">
        <v>86</v>
      </c>
      <c r="E52">
        <v>88.5</v>
      </c>
      <c r="F52">
        <v>56.3</v>
      </c>
      <c r="G52">
        <v>81.5</v>
      </c>
      <c r="I52">
        <f t="shared" si="21"/>
        <v>12.819589502008212</v>
      </c>
      <c r="J52">
        <v>2</v>
      </c>
      <c r="K52">
        <f>AVERAGE(D40:G44)</f>
        <v>76.810000000000016</v>
      </c>
      <c r="L52">
        <f>AVERAGE(D40:G40,D45:G45,D50:G50,D55:G55,D60:F60,D65:F65)</f>
        <v>80.986363636363635</v>
      </c>
      <c r="M52">
        <v>0</v>
      </c>
      <c r="N52">
        <f t="shared" si="23"/>
        <v>78.075000000000003</v>
      </c>
      <c r="P52" s="6">
        <f>AVERAGE(D40:D44)</f>
        <v>75.78</v>
      </c>
      <c r="Q52">
        <f>AVERAGE(D40,D45,D50,D55,D60,D65)</f>
        <v>86.033333333333346</v>
      </c>
      <c r="R52" s="6">
        <f>AVERAGE(E40:E44)</f>
        <v>90.24</v>
      </c>
      <c r="S52">
        <f>AVERAGE(E40,E45,E50,E55,E60,E65)</f>
        <v>87.833333333333329</v>
      </c>
      <c r="T52" s="6">
        <f>AVERAGE(F40:F44)</f>
        <v>72.608000000000004</v>
      </c>
      <c r="U52">
        <f>AVERAGE(F40,F45,F50,F55,F60,F65)</f>
        <v>71.850000000000009</v>
      </c>
      <c r="V52" s="6">
        <f>AVERAGE(G40:G44)</f>
        <v>68.611999999999995</v>
      </c>
      <c r="W52">
        <f>AVERAGE(G40,G45,G50,G55)</f>
        <v>76.850000000000009</v>
      </c>
    </row>
    <row r="53" spans="1:32" x14ac:dyDescent="0.75">
      <c r="A53" s="1">
        <v>13</v>
      </c>
      <c r="B53">
        <v>10</v>
      </c>
      <c r="C53">
        <v>0.65</v>
      </c>
      <c r="D53">
        <v>85.3</v>
      </c>
      <c r="E53">
        <v>88.3</v>
      </c>
      <c r="F53">
        <v>55.6</v>
      </c>
      <c r="G53">
        <v>82.5</v>
      </c>
      <c r="I53">
        <f t="shared" si="21"/>
        <v>13.05150853349911</v>
      </c>
      <c r="J53">
        <v>5</v>
      </c>
      <c r="K53">
        <f>AVERAGE(D45:G49)</f>
        <v>76.516500000000008</v>
      </c>
      <c r="L53">
        <f t="shared" ref="L53:L56" si="27">AVERAGE(D41:G41,D46:G46,D51:G51,D56:G56,D61:F61,D66:F66)</f>
        <v>81.587272727272719</v>
      </c>
      <c r="M53">
        <v>0.2</v>
      </c>
      <c r="N53">
        <f t="shared" si="23"/>
        <v>77.924999999999997</v>
      </c>
      <c r="P53" s="6">
        <f>AVERAGE(D45:D49)</f>
        <v>90.718000000000004</v>
      </c>
      <c r="Q53">
        <f t="shared" ref="Q53:Q56" si="28">AVERAGE(D41,D46,D51,D56,D61,D66)</f>
        <v>86.391666666666666</v>
      </c>
      <c r="R53" s="6">
        <f>AVERAGE(E45:E49)</f>
        <v>86.42</v>
      </c>
      <c r="S53">
        <f t="shared" ref="S53:S56" si="29">AVERAGE(E41,E46,E51,E56,E61,E66)</f>
        <v>89.05</v>
      </c>
      <c r="T53" s="6">
        <f>AVERAGE(F45:F49)</f>
        <v>59.248000000000005</v>
      </c>
      <c r="U53">
        <f t="shared" ref="U53:U56" si="30">AVERAGE(F41,F46,F51,F56,F61,F66)</f>
        <v>73.358333333333334</v>
      </c>
      <c r="V53" s="6">
        <f>AVERAGE(G45:G49)</f>
        <v>69.679999999999993</v>
      </c>
      <c r="W53">
        <f t="shared" ref="W53:W56" si="31">AVERAGE(G41,G46,G51,G56)</f>
        <v>75.53</v>
      </c>
    </row>
    <row r="54" spans="1:32" x14ac:dyDescent="0.75">
      <c r="A54" s="1">
        <v>14</v>
      </c>
      <c r="B54">
        <v>10</v>
      </c>
      <c r="C54">
        <v>0.85</v>
      </c>
      <c r="D54">
        <v>81.599999999999994</v>
      </c>
      <c r="E54">
        <v>83.1</v>
      </c>
      <c r="F54">
        <v>50.4</v>
      </c>
      <c r="G54">
        <v>81.7</v>
      </c>
      <c r="I54">
        <f t="shared" si="21"/>
        <v>13.753726767680062</v>
      </c>
      <c r="J54">
        <v>10</v>
      </c>
      <c r="K54">
        <f>AVERAGE(D50:G54)</f>
        <v>77.199999999999989</v>
      </c>
      <c r="L54">
        <f t="shared" si="27"/>
        <v>81.770909090909072</v>
      </c>
      <c r="M54">
        <v>0.45</v>
      </c>
      <c r="N54">
        <f t="shared" si="23"/>
        <v>74.2</v>
      </c>
      <c r="P54" s="6">
        <f>AVERAGE(D50:D54)</f>
        <v>84.2</v>
      </c>
      <c r="Q54">
        <f t="shared" si="28"/>
        <v>88.493333333333339</v>
      </c>
      <c r="R54" s="6">
        <f>AVERAGE(E50:E54)</f>
        <v>87.72</v>
      </c>
      <c r="S54">
        <f t="shared" si="29"/>
        <v>88.016666666666666</v>
      </c>
      <c r="T54" s="6">
        <f>AVERAGE(F50:F54)</f>
        <v>54.46</v>
      </c>
      <c r="U54">
        <f t="shared" si="30"/>
        <v>72.464999999999989</v>
      </c>
      <c r="V54" s="6">
        <f>AVERAGE(G50:G54)</f>
        <v>82.419999999999987</v>
      </c>
      <c r="W54">
        <f t="shared" si="31"/>
        <v>76.277500000000003</v>
      </c>
    </row>
    <row r="55" spans="1:32" x14ac:dyDescent="0.75">
      <c r="A55" s="1">
        <v>15</v>
      </c>
      <c r="B55">
        <v>20</v>
      </c>
      <c r="C55">
        <v>0</v>
      </c>
      <c r="D55">
        <v>88.2</v>
      </c>
      <c r="E55">
        <v>84.9</v>
      </c>
      <c r="F55">
        <v>80.8</v>
      </c>
      <c r="G55">
        <v>82.3</v>
      </c>
      <c r="I55">
        <f t="shared" si="21"/>
        <v>2.8093593575760321</v>
      </c>
      <c r="J55">
        <v>20</v>
      </c>
      <c r="K55">
        <f>AVERAGE(D55:G59)</f>
        <v>83.58550000000001</v>
      </c>
      <c r="L55">
        <f t="shared" si="27"/>
        <v>80.84636363636362</v>
      </c>
      <c r="M55">
        <v>0.65</v>
      </c>
      <c r="N55">
        <f t="shared" si="23"/>
        <v>84.050000000000011</v>
      </c>
      <c r="P55" s="6">
        <f>AVERAGE(D55:D59)</f>
        <v>88.902000000000001</v>
      </c>
      <c r="Q55">
        <f t="shared" si="28"/>
        <v>87.916666666666671</v>
      </c>
      <c r="R55" s="6">
        <f>AVERAGE(E55:E59)</f>
        <v>86.52000000000001</v>
      </c>
      <c r="S55">
        <f t="shared" si="29"/>
        <v>87.100000000000009</v>
      </c>
      <c r="T55" s="6">
        <f>AVERAGE(F55:F59)</f>
        <v>79.260000000000005</v>
      </c>
      <c r="U55">
        <f t="shared" si="30"/>
        <v>71.141666666666666</v>
      </c>
      <c r="V55" s="6">
        <f>AVERAGE(G55:G59)</f>
        <v>79.66</v>
      </c>
      <c r="W55">
        <f t="shared" si="31"/>
        <v>75.41749999999999</v>
      </c>
    </row>
    <row r="56" spans="1:32" x14ac:dyDescent="0.75">
      <c r="A56" s="1">
        <v>16</v>
      </c>
      <c r="B56">
        <v>20</v>
      </c>
      <c r="C56">
        <v>0.2</v>
      </c>
      <c r="D56">
        <v>86.55</v>
      </c>
      <c r="E56">
        <v>88.9</v>
      </c>
      <c r="F56">
        <v>80.3</v>
      </c>
      <c r="G56">
        <v>79.599999999999994</v>
      </c>
      <c r="I56">
        <f t="shared" si="21"/>
        <v>3.98299118126064</v>
      </c>
      <c r="J56">
        <v>50</v>
      </c>
      <c r="K56">
        <f>AVERAGE(D60:F64)</f>
        <v>85.22</v>
      </c>
      <c r="L56">
        <f t="shared" si="27"/>
        <v>77.342727272727288</v>
      </c>
      <c r="M56">
        <v>0.85</v>
      </c>
      <c r="N56">
        <f t="shared" si="23"/>
        <v>83.837500000000006</v>
      </c>
      <c r="P56" s="6">
        <f>AVERAGE(D60:D64)</f>
        <v>90.47999999999999</v>
      </c>
      <c r="Q56">
        <f t="shared" si="28"/>
        <v>85.181666666666672</v>
      </c>
      <c r="R56" s="6">
        <f>AVERAGE(E60:E64)</f>
        <v>86.04</v>
      </c>
      <c r="S56">
        <f t="shared" si="29"/>
        <v>83.649999999999991</v>
      </c>
      <c r="T56" s="6">
        <f>AVERAGE(F60:F64)</f>
        <v>79.139999999999986</v>
      </c>
      <c r="U56">
        <f t="shared" si="30"/>
        <v>67.165000000000006</v>
      </c>
      <c r="V56" s="6"/>
      <c r="W56">
        <f t="shared" si="31"/>
        <v>71.39</v>
      </c>
    </row>
    <row r="57" spans="1:32" x14ac:dyDescent="0.75">
      <c r="A57" s="1">
        <v>17</v>
      </c>
      <c r="B57">
        <v>20</v>
      </c>
      <c r="C57">
        <v>0.45</v>
      </c>
      <c r="D57">
        <v>90.56</v>
      </c>
      <c r="E57">
        <v>86.3</v>
      </c>
      <c r="F57">
        <v>81</v>
      </c>
      <c r="G57">
        <v>82</v>
      </c>
      <c r="I57">
        <f t="shared" si="21"/>
        <v>3.7946903694504512</v>
      </c>
      <c r="J57">
        <v>100</v>
      </c>
      <c r="K57">
        <f>AVERAGE(D65:F69)</f>
        <v>86.346666666666678</v>
      </c>
      <c r="L57">
        <f>AVERAGE((L56-L55), (L55-L54), (L54-L53), (L53-L52))</f>
        <v>-0.91090909090908667</v>
      </c>
      <c r="N57" s="15">
        <f t="shared" si="23"/>
        <v>84.965000000000003</v>
      </c>
      <c r="P57" s="6">
        <f>AVERAGE(D65:D69)</f>
        <v>90.740000000000009</v>
      </c>
      <c r="R57" s="6">
        <f>AVERAGE(E65:E69)</f>
        <v>85.84</v>
      </c>
      <c r="T57" s="6">
        <f>AVERAGE(F65:F69)</f>
        <v>82.46</v>
      </c>
      <c r="V57" s="6"/>
    </row>
    <row r="58" spans="1:32" x14ac:dyDescent="0.75">
      <c r="A58" s="1">
        <v>18</v>
      </c>
      <c r="B58">
        <v>20</v>
      </c>
      <c r="C58">
        <v>0.65</v>
      </c>
      <c r="D58">
        <v>90.3</v>
      </c>
      <c r="E58">
        <v>86.8</v>
      </c>
      <c r="F58">
        <v>78.7</v>
      </c>
      <c r="G58">
        <v>79.900000000000006</v>
      </c>
      <c r="I58">
        <f t="shared" si="21"/>
        <v>4.8064409910036314</v>
      </c>
      <c r="K58">
        <f>AVERAGE(K52:K57)</f>
        <v>80.946444444444452</v>
      </c>
      <c r="N58">
        <f t="shared" si="23"/>
        <v>83.925000000000011</v>
      </c>
      <c r="P58" s="6">
        <f>AVERAGE(P52:P57)</f>
        <v>86.803333333333327</v>
      </c>
      <c r="Q58">
        <f>AVERAGE(Q52:Q56)</f>
        <v>86.803333333333342</v>
      </c>
      <c r="R58" s="6">
        <f>AVERAGE(R52:R57)</f>
        <v>87.13</v>
      </c>
      <c r="S58">
        <f>AVERAGE(S52:S56)</f>
        <v>87.13</v>
      </c>
      <c r="T58" s="6">
        <f>AVERAGE(T52:T57)</f>
        <v>71.195999999999998</v>
      </c>
      <c r="U58">
        <f>AVERAGE(U52:U56)</f>
        <v>71.195999999999998</v>
      </c>
      <c r="V58" s="6">
        <f>AVERAGE(V52:V57)</f>
        <v>75.092999999999989</v>
      </c>
      <c r="W58">
        <f>AVERAGE(W52:W56)</f>
        <v>75.092999999999989</v>
      </c>
      <c r="AA58" s="1" t="s">
        <v>1</v>
      </c>
      <c r="AB58" s="1" t="s">
        <v>2</v>
      </c>
      <c r="AC58" s="1" t="s">
        <v>21</v>
      </c>
      <c r="AD58" s="1" t="s">
        <v>22</v>
      </c>
      <c r="AE58" s="1" t="s">
        <v>23</v>
      </c>
      <c r="AF58" s="1" t="s">
        <v>24</v>
      </c>
    </row>
    <row r="59" spans="1:32" x14ac:dyDescent="0.75">
      <c r="A59" s="1">
        <v>19</v>
      </c>
      <c r="B59">
        <v>20</v>
      </c>
      <c r="C59">
        <v>0.85</v>
      </c>
      <c r="D59">
        <v>88.9</v>
      </c>
      <c r="E59">
        <v>85.7</v>
      </c>
      <c r="F59">
        <v>75.5</v>
      </c>
      <c r="G59">
        <v>74.5</v>
      </c>
      <c r="I59">
        <f t="shared" si="21"/>
        <v>6.263186090162101</v>
      </c>
      <c r="N59">
        <f t="shared" si="23"/>
        <v>81.150000000000006</v>
      </c>
      <c r="P59" s="6">
        <f>_xlfn.STDEV.P(P52:P57)</f>
        <v>5.4319342984080921</v>
      </c>
      <c r="Q59">
        <f>_xlfn.STDEV.P(Q52:Q56)</f>
        <v>1.2237469782053256</v>
      </c>
      <c r="R59" s="6">
        <f>_xlfn.STDEV.P(R52:R57)</f>
        <v>1.5137481076233659</v>
      </c>
      <c r="S59">
        <f>_xlfn.STDEV.P(S52:S56)</f>
        <v>1.8481642543646164</v>
      </c>
      <c r="T59" s="6">
        <f>_xlfn.STDEV.P(T52:T57)</f>
        <v>10.644678420068255</v>
      </c>
      <c r="U59">
        <f>_xlfn.STDEV.P(U52:U56)</f>
        <v>2.143160075941855</v>
      </c>
      <c r="V59" s="6">
        <f>_xlfn.STDEV.P(V52:V57)</f>
        <v>6.0383430674316596</v>
      </c>
      <c r="W59">
        <f>_xlfn.STDEV.P(W52:W56)</f>
        <v>1.9234639325966072</v>
      </c>
      <c r="Z59" s="1">
        <v>0</v>
      </c>
      <c r="AA59">
        <v>2</v>
      </c>
      <c r="AB59">
        <v>0</v>
      </c>
      <c r="AC59">
        <f>AVERAGE(D4,D40,D76,D148,D220)</f>
        <v>54.641999999999996</v>
      </c>
      <c r="AD59">
        <f t="shared" ref="AD59:AF74" si="32">AVERAGE(E4,E40,E76,E148,E220)</f>
        <v>80.031999999999996</v>
      </c>
      <c r="AE59">
        <f t="shared" si="32"/>
        <v>64.246000000000009</v>
      </c>
      <c r="AF59">
        <f t="shared" si="32"/>
        <v>54.552000000000007</v>
      </c>
    </row>
    <row r="60" spans="1:32" x14ac:dyDescent="0.75">
      <c r="A60" s="1">
        <v>20</v>
      </c>
      <c r="B60">
        <v>50</v>
      </c>
      <c r="C60">
        <v>0</v>
      </c>
      <c r="D60">
        <v>89.2</v>
      </c>
      <c r="E60">
        <v>86.8</v>
      </c>
      <c r="F60">
        <v>80</v>
      </c>
      <c r="G60">
        <v>0</v>
      </c>
      <c r="I60">
        <f>_xlfn.STDEV.P(D60:F60)</f>
        <v>3.8964371189873228</v>
      </c>
      <c r="N60">
        <f>AVERAGE(D60:F60)</f>
        <v>85.333333333333329</v>
      </c>
      <c r="P60" s="6"/>
      <c r="R60" s="6"/>
      <c r="T60" s="6"/>
      <c r="V60" s="6"/>
      <c r="Z60" s="1">
        <v>1</v>
      </c>
      <c r="AA60">
        <v>2</v>
      </c>
      <c r="AB60">
        <v>0.2</v>
      </c>
      <c r="AC60">
        <f t="shared" ref="AC60:AF75" si="33">AVERAGE(D5,D41,D77,D149,D221)</f>
        <v>56.629999999999995</v>
      </c>
      <c r="AD60">
        <f t="shared" si="32"/>
        <v>78.710000000000008</v>
      </c>
      <c r="AE60">
        <f t="shared" si="32"/>
        <v>59.741999999999997</v>
      </c>
      <c r="AF60">
        <f t="shared" si="32"/>
        <v>53.903999999999996</v>
      </c>
    </row>
    <row r="61" spans="1:32" x14ac:dyDescent="0.75">
      <c r="A61" s="1">
        <v>21</v>
      </c>
      <c r="B61">
        <v>50</v>
      </c>
      <c r="C61">
        <v>0.2</v>
      </c>
      <c r="D61">
        <v>90.8</v>
      </c>
      <c r="E61">
        <v>87.5</v>
      </c>
      <c r="F61">
        <v>79.7</v>
      </c>
      <c r="G61">
        <v>0</v>
      </c>
      <c r="I61">
        <f t="shared" ref="I61:I69" si="34">_xlfn.STDEV.P(D61:F61)</f>
        <v>4.6540305112880365</v>
      </c>
      <c r="N61">
        <f t="shared" ref="N61:N69" si="35">AVERAGE(D61:F61)</f>
        <v>86</v>
      </c>
      <c r="P61" s="6" cm="1">
        <f t="array" ref="P61">INDEX(LINEST(P52:P57), 1)</f>
        <v>2.2510857142857148</v>
      </c>
      <c r="Q61" s="6" cm="1">
        <f t="array" ref="Q61">INDEX(LINEST(Q52:Q56), 1)</f>
        <v>-1.78333333333342E-2</v>
      </c>
      <c r="R61" s="6" cm="1">
        <f t="array" ref="R61">INDEX(LINEST(R52:R57), 1)</f>
        <v>-0.69542857142856973</v>
      </c>
      <c r="S61" s="6" cm="1">
        <f t="array" ref="S61">INDEX(LINEST(S52:S56), 1)</f>
        <v>-1.0316666666666663</v>
      </c>
      <c r="T61" s="6" cm="1">
        <f t="array" ref="T61">INDEX(LINEST(T52:T57), 1)</f>
        <v>3.8210285714285681</v>
      </c>
      <c r="U61" s="6" cm="1">
        <f t="array" ref="U61">INDEX(LINEST(U52:U56), 1)</f>
        <v>-1.1586666666666672</v>
      </c>
      <c r="V61" s="6" cm="1">
        <f t="array" ref="V61">INDEX(LINEST(V52:V55), 1)</f>
        <v>4.5884</v>
      </c>
      <c r="W61" s="6" cm="1">
        <f t="array" ref="W61">INDEX(LINEST(W52:W56), 1)</f>
        <v>-1.1032500000000025</v>
      </c>
      <c r="Z61" s="1">
        <v>2</v>
      </c>
      <c r="AA61">
        <v>2</v>
      </c>
      <c r="AB61">
        <v>0.45</v>
      </c>
      <c r="AC61">
        <f t="shared" si="33"/>
        <v>57.694000000000003</v>
      </c>
      <c r="AD61">
        <f t="shared" si="32"/>
        <v>79.128000000000014</v>
      </c>
      <c r="AE61">
        <f t="shared" si="32"/>
        <v>59.831999999999994</v>
      </c>
      <c r="AF61">
        <f t="shared" si="32"/>
        <v>52.303999999999995</v>
      </c>
    </row>
    <row r="62" spans="1:32" x14ac:dyDescent="0.75">
      <c r="A62" s="1">
        <v>22</v>
      </c>
      <c r="B62">
        <v>50</v>
      </c>
      <c r="C62">
        <v>0.45</v>
      </c>
      <c r="D62">
        <v>93.3</v>
      </c>
      <c r="E62">
        <v>87</v>
      </c>
      <c r="F62">
        <v>78.5</v>
      </c>
      <c r="G62">
        <v>0</v>
      </c>
      <c r="I62">
        <f t="shared" si="34"/>
        <v>6.0642852468824007</v>
      </c>
      <c r="K62" cm="1">
        <f t="array" ref="K62">INDEX(LINEST(K52:K57),1)</f>
        <v>2.2908380952380947</v>
      </c>
      <c r="L62" cm="1">
        <f t="array" ref="L62">INDEX(LINEST(L52:L56),1)</f>
        <v>-0.80281818181817888</v>
      </c>
      <c r="N62">
        <f t="shared" si="35"/>
        <v>86.266666666666666</v>
      </c>
      <c r="Z62" s="1">
        <v>3</v>
      </c>
      <c r="AA62">
        <v>2</v>
      </c>
      <c r="AB62">
        <v>0.65</v>
      </c>
      <c r="AC62">
        <f t="shared" si="33"/>
        <v>55.646000000000001</v>
      </c>
      <c r="AD62">
        <f t="shared" si="32"/>
        <v>77.955999999999989</v>
      </c>
      <c r="AE62">
        <f t="shared" si="32"/>
        <v>59.98</v>
      </c>
      <c r="AF62">
        <f t="shared" si="32"/>
        <v>48.815999999999995</v>
      </c>
    </row>
    <row r="63" spans="1:32" x14ac:dyDescent="0.75">
      <c r="A63" s="1">
        <v>23</v>
      </c>
      <c r="B63">
        <v>50</v>
      </c>
      <c r="C63">
        <v>0.65</v>
      </c>
      <c r="D63">
        <v>91.1</v>
      </c>
      <c r="E63">
        <v>85.8</v>
      </c>
      <c r="F63">
        <v>78.099999999999994</v>
      </c>
      <c r="G63">
        <v>0</v>
      </c>
      <c r="I63">
        <f t="shared" si="34"/>
        <v>5.337290198843105</v>
      </c>
      <c r="N63">
        <f t="shared" si="35"/>
        <v>84.999999999999986</v>
      </c>
      <c r="Z63" s="1">
        <v>4</v>
      </c>
      <c r="AA63">
        <v>2</v>
      </c>
      <c r="AB63">
        <v>0.85</v>
      </c>
      <c r="AC63">
        <f t="shared" si="33"/>
        <v>53.363999999999997</v>
      </c>
      <c r="AD63">
        <f t="shared" si="32"/>
        <v>75.378</v>
      </c>
      <c r="AE63">
        <f t="shared" si="32"/>
        <v>56.304000000000009</v>
      </c>
      <c r="AF63">
        <f t="shared" si="32"/>
        <v>48.577999999999996</v>
      </c>
    </row>
    <row r="64" spans="1:32" x14ac:dyDescent="0.75">
      <c r="A64" s="1">
        <v>24</v>
      </c>
      <c r="B64">
        <v>50</v>
      </c>
      <c r="C64">
        <v>0.85</v>
      </c>
      <c r="D64">
        <v>88</v>
      </c>
      <c r="E64">
        <v>83.1</v>
      </c>
      <c r="F64">
        <v>79.400000000000006</v>
      </c>
      <c r="G64">
        <v>0</v>
      </c>
      <c r="I64">
        <f t="shared" si="34"/>
        <v>3.5223098481914752</v>
      </c>
      <c r="N64">
        <f t="shared" si="35"/>
        <v>83.5</v>
      </c>
      <c r="Z64" s="1">
        <v>5</v>
      </c>
      <c r="AA64">
        <v>5</v>
      </c>
      <c r="AB64">
        <v>0</v>
      </c>
      <c r="AC64">
        <f t="shared" si="33"/>
        <v>79.323999999999998</v>
      </c>
      <c r="AD64">
        <f t="shared" si="32"/>
        <v>74.130000000000024</v>
      </c>
      <c r="AE64">
        <f t="shared" si="32"/>
        <v>57.36</v>
      </c>
      <c r="AF64">
        <f t="shared" si="32"/>
        <v>61.096000000000004</v>
      </c>
    </row>
    <row r="65" spans="1:32" x14ac:dyDescent="0.75">
      <c r="A65" s="1">
        <v>25</v>
      </c>
      <c r="B65">
        <v>100</v>
      </c>
      <c r="C65">
        <v>0</v>
      </c>
      <c r="D65">
        <v>89.5</v>
      </c>
      <c r="E65">
        <v>87.5</v>
      </c>
      <c r="F65">
        <v>84.7</v>
      </c>
      <c r="G65">
        <v>0</v>
      </c>
      <c r="I65">
        <f t="shared" si="34"/>
        <v>1.9686430746977854</v>
      </c>
      <c r="N65">
        <f t="shared" si="35"/>
        <v>87.233333333333334</v>
      </c>
      <c r="Z65" s="1">
        <v>6</v>
      </c>
      <c r="AA65">
        <v>5</v>
      </c>
      <c r="AB65">
        <v>0.2</v>
      </c>
      <c r="AC65">
        <f t="shared" si="33"/>
        <v>78.56</v>
      </c>
      <c r="AD65">
        <f t="shared" si="32"/>
        <v>74.912000000000006</v>
      </c>
      <c r="AE65">
        <f t="shared" si="32"/>
        <v>58.168000000000006</v>
      </c>
      <c r="AF65">
        <f t="shared" si="32"/>
        <v>62.616000000000007</v>
      </c>
    </row>
    <row r="66" spans="1:32" x14ac:dyDescent="0.75">
      <c r="A66" s="1">
        <v>26</v>
      </c>
      <c r="B66">
        <v>100</v>
      </c>
      <c r="C66">
        <v>0.2</v>
      </c>
      <c r="D66">
        <v>91.3</v>
      </c>
      <c r="E66">
        <v>88.3</v>
      </c>
      <c r="F66">
        <v>85.8</v>
      </c>
      <c r="G66">
        <v>0</v>
      </c>
      <c r="I66">
        <f t="shared" si="34"/>
        <v>2.2484562605386738</v>
      </c>
      <c r="N66" s="15">
        <f t="shared" si="35"/>
        <v>88.466666666666654</v>
      </c>
      <c r="Z66" s="1">
        <v>7</v>
      </c>
      <c r="AA66">
        <v>5</v>
      </c>
      <c r="AB66">
        <v>0.45</v>
      </c>
      <c r="AC66">
        <f t="shared" si="33"/>
        <v>78.356000000000009</v>
      </c>
      <c r="AD66">
        <f t="shared" si="32"/>
        <v>73.774000000000015</v>
      </c>
      <c r="AE66">
        <f t="shared" si="32"/>
        <v>57.414000000000001</v>
      </c>
      <c r="AF66">
        <f t="shared" si="32"/>
        <v>62.703999999999994</v>
      </c>
    </row>
    <row r="67" spans="1:32" x14ac:dyDescent="0.75">
      <c r="A67" s="1">
        <v>27</v>
      </c>
      <c r="B67">
        <v>100</v>
      </c>
      <c r="C67">
        <v>0.45</v>
      </c>
      <c r="D67">
        <v>91.8</v>
      </c>
      <c r="E67">
        <v>86.8</v>
      </c>
      <c r="F67">
        <v>83.6</v>
      </c>
      <c r="G67">
        <v>0</v>
      </c>
      <c r="I67">
        <f t="shared" si="34"/>
        <v>3.374413529291671</v>
      </c>
      <c r="N67">
        <f t="shared" si="35"/>
        <v>87.399999999999991</v>
      </c>
      <c r="Z67" s="1">
        <v>8</v>
      </c>
      <c r="AA67">
        <v>5</v>
      </c>
      <c r="AB67">
        <v>0.65</v>
      </c>
      <c r="AC67">
        <f t="shared" si="33"/>
        <v>77.391999999999996</v>
      </c>
      <c r="AD67">
        <f t="shared" si="32"/>
        <v>72.868000000000009</v>
      </c>
      <c r="AE67">
        <f t="shared" si="32"/>
        <v>56.52</v>
      </c>
      <c r="AF67">
        <f t="shared" si="32"/>
        <v>61.680000000000007</v>
      </c>
    </row>
    <row r="68" spans="1:32" x14ac:dyDescent="0.75">
      <c r="A68" s="1">
        <v>28</v>
      </c>
      <c r="B68">
        <v>100</v>
      </c>
      <c r="C68">
        <v>0.65</v>
      </c>
      <c r="D68">
        <v>92.1</v>
      </c>
      <c r="E68">
        <v>85.7</v>
      </c>
      <c r="F68">
        <v>80.3</v>
      </c>
      <c r="G68">
        <v>0</v>
      </c>
      <c r="I68">
        <f t="shared" si="34"/>
        <v>4.8230925993829112</v>
      </c>
      <c r="N68">
        <f t="shared" si="35"/>
        <v>86.033333333333346</v>
      </c>
      <c r="Z68" s="1">
        <v>9</v>
      </c>
      <c r="AA68">
        <v>5</v>
      </c>
      <c r="AB68">
        <v>0.85</v>
      </c>
      <c r="AC68">
        <f t="shared" si="33"/>
        <v>79.169999999999987</v>
      </c>
      <c r="AD68">
        <f t="shared" si="32"/>
        <v>68.532000000000011</v>
      </c>
      <c r="AE68">
        <f t="shared" si="32"/>
        <v>54.188000000000002</v>
      </c>
      <c r="AF68">
        <f t="shared" si="32"/>
        <v>59.907999999999994</v>
      </c>
    </row>
    <row r="69" spans="1:32" x14ac:dyDescent="0.75">
      <c r="A69" s="1">
        <v>29</v>
      </c>
      <c r="B69">
        <v>100</v>
      </c>
      <c r="C69">
        <v>0.85</v>
      </c>
      <c r="D69">
        <v>89</v>
      </c>
      <c r="E69">
        <v>80.900000000000006</v>
      </c>
      <c r="F69">
        <v>77.900000000000006</v>
      </c>
      <c r="G69">
        <v>0</v>
      </c>
      <c r="I69">
        <f t="shared" si="34"/>
        <v>4.6882832678924142</v>
      </c>
      <c r="N69">
        <f t="shared" si="35"/>
        <v>82.600000000000009</v>
      </c>
      <c r="Z69" s="1">
        <v>10</v>
      </c>
      <c r="AA69">
        <v>10</v>
      </c>
      <c r="AB69">
        <v>0</v>
      </c>
      <c r="AC69">
        <f t="shared" si="33"/>
        <v>81.203999999999994</v>
      </c>
      <c r="AD69">
        <f t="shared" si="32"/>
        <v>72.227999999999994</v>
      </c>
      <c r="AE69">
        <f t="shared" si="32"/>
        <v>59.358000000000004</v>
      </c>
      <c r="AF69">
        <f t="shared" si="32"/>
        <v>65.34</v>
      </c>
    </row>
    <row r="70" spans="1:32" x14ac:dyDescent="0.75">
      <c r="Z70" s="1">
        <v>11</v>
      </c>
      <c r="AA70">
        <v>10</v>
      </c>
      <c r="AB70">
        <v>0.2</v>
      </c>
      <c r="AC70">
        <f t="shared" si="33"/>
        <v>77.225999999999999</v>
      </c>
      <c r="AD70">
        <f t="shared" si="32"/>
        <v>74.27</v>
      </c>
      <c r="AE70">
        <f t="shared" si="32"/>
        <v>60.323999999999998</v>
      </c>
      <c r="AF70">
        <f t="shared" si="32"/>
        <v>64.819999999999993</v>
      </c>
    </row>
    <row r="71" spans="1:32" x14ac:dyDescent="0.75">
      <c r="Z71" s="1">
        <v>12</v>
      </c>
      <c r="AA71">
        <v>10</v>
      </c>
      <c r="AB71">
        <v>0.45</v>
      </c>
      <c r="AC71">
        <f t="shared" si="33"/>
        <v>76.551999999999992</v>
      </c>
      <c r="AD71">
        <f t="shared" si="32"/>
        <v>73.325999999999993</v>
      </c>
      <c r="AE71">
        <f t="shared" si="32"/>
        <v>59.469999999999992</v>
      </c>
      <c r="AF71">
        <f t="shared" si="32"/>
        <v>64.78</v>
      </c>
    </row>
    <row r="72" spans="1:32" x14ac:dyDescent="0.75">
      <c r="Z72" s="1">
        <v>13</v>
      </c>
      <c r="AA72">
        <v>10</v>
      </c>
      <c r="AB72">
        <v>0.65</v>
      </c>
      <c r="AC72">
        <f t="shared" si="33"/>
        <v>77.328000000000003</v>
      </c>
      <c r="AD72">
        <f t="shared" si="32"/>
        <v>71.585999999999999</v>
      </c>
      <c r="AE72">
        <f t="shared" si="32"/>
        <v>58.820000000000007</v>
      </c>
      <c r="AF72">
        <f t="shared" si="32"/>
        <v>64.179999999999993</v>
      </c>
    </row>
    <row r="73" spans="1:32" x14ac:dyDescent="0.75">
      <c r="A73" s="1">
        <v>0</v>
      </c>
      <c r="B73" t="s">
        <v>8</v>
      </c>
      <c r="Z73" s="1">
        <v>14</v>
      </c>
      <c r="AA73">
        <v>10</v>
      </c>
      <c r="AB73">
        <v>0.85</v>
      </c>
      <c r="AC73">
        <f t="shared" si="33"/>
        <v>76.133999999999986</v>
      </c>
      <c r="AD73">
        <f t="shared" si="32"/>
        <v>69.179999999999993</v>
      </c>
      <c r="AE73">
        <f t="shared" si="32"/>
        <v>56.128</v>
      </c>
      <c r="AF73">
        <f t="shared" si="32"/>
        <v>63.08</v>
      </c>
    </row>
    <row r="74" spans="1:32" x14ac:dyDescent="0.75">
      <c r="Z74" s="1">
        <v>15</v>
      </c>
      <c r="AA74">
        <v>20</v>
      </c>
      <c r="AB74">
        <v>0</v>
      </c>
      <c r="AC74">
        <f t="shared" si="33"/>
        <v>68.338000000000008</v>
      </c>
      <c r="AD74">
        <f t="shared" si="32"/>
        <v>77.657999999999987</v>
      </c>
      <c r="AE74">
        <f t="shared" si="32"/>
        <v>75.347999999999999</v>
      </c>
      <c r="AF74">
        <f t="shared" si="32"/>
        <v>66.539999999999992</v>
      </c>
    </row>
    <row r="75" spans="1:32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I75" s="2" t="s">
        <v>25</v>
      </c>
      <c r="J75" s="2"/>
      <c r="K75" t="s">
        <v>26</v>
      </c>
      <c r="L75" t="s">
        <v>27</v>
      </c>
      <c r="N75" s="3" t="s">
        <v>28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  <c r="Z75" s="1">
        <v>16</v>
      </c>
      <c r="AA75">
        <v>20</v>
      </c>
      <c r="AB75">
        <v>0.2</v>
      </c>
      <c r="AC75">
        <f t="shared" si="33"/>
        <v>67.210000000000008</v>
      </c>
      <c r="AD75">
        <f t="shared" si="33"/>
        <v>79.304000000000002</v>
      </c>
      <c r="AE75">
        <f t="shared" si="33"/>
        <v>74.424000000000007</v>
      </c>
      <c r="AF75">
        <f t="shared" si="33"/>
        <v>64.099999999999994</v>
      </c>
    </row>
    <row r="76" spans="1:32" x14ac:dyDescent="0.75">
      <c r="A76" s="1">
        <v>0</v>
      </c>
      <c r="B76">
        <v>0</v>
      </c>
      <c r="C76">
        <v>0</v>
      </c>
      <c r="D76">
        <v>71.89</v>
      </c>
      <c r="E76">
        <v>89.2</v>
      </c>
      <c r="F76">
        <v>78.900000000000006</v>
      </c>
      <c r="G76">
        <v>83.86</v>
      </c>
      <c r="I76">
        <f>_xlfn.STDEV.P(D76:G76)</f>
        <v>6.3799701214033906</v>
      </c>
      <c r="J76">
        <v>2</v>
      </c>
      <c r="K76">
        <f>_xlfn.STDEV.P(D76:G80)</f>
        <v>11.958721294519741</v>
      </c>
      <c r="L76">
        <f>_xlfn.STDEV.P(D76:G76,D81:G81,D86:G86,D91:G91,D96:F96,D101:F101)</f>
        <v>11.125126064844348</v>
      </c>
      <c r="M76">
        <v>0</v>
      </c>
      <c r="N76">
        <f>AVERAGE(D76:G76)</f>
        <v>80.962500000000006</v>
      </c>
      <c r="P76" s="6">
        <f>_xlfn.STDEV.P(D76:D80)</f>
        <v>1.5166463002295574</v>
      </c>
      <c r="Q76">
        <f>_xlfn.STDEV.P(D76,D81,D86,D91,D96,D101)</f>
        <v>5.0281032429955355</v>
      </c>
      <c r="R76" s="6">
        <f>_xlfn.STDEV.P(E76:E80)</f>
        <v>0.50754310161798166</v>
      </c>
      <c r="S76">
        <f>_xlfn.STDEV.P(E76,E81,E86,E91,E96,E101)</f>
        <v>1.2928220638931303</v>
      </c>
      <c r="T76" s="6">
        <f>_xlfn.STDEV.P(F76:F80)</f>
        <v>10.188409100541634</v>
      </c>
      <c r="U76">
        <f>_xlfn.STDEV.P(F76,F81,F86,F91,F96,F101)</f>
        <v>13.556868390434214</v>
      </c>
      <c r="V76" s="6">
        <f>_xlfn.STDEV.P(G76:G80)</f>
        <v>4.1141434102374213</v>
      </c>
      <c r="W76">
        <f t="shared" ref="W76:W78" si="36">_xlfn.STDEV.P(G76,G81,G86,G91)</f>
        <v>10.879782856289037</v>
      </c>
      <c r="Z76" s="1">
        <v>17</v>
      </c>
      <c r="AA76">
        <v>20</v>
      </c>
      <c r="AB76">
        <v>0.45</v>
      </c>
      <c r="AC76">
        <f t="shared" ref="AC76:AF88" si="37">AVERAGE(D21,D57,D93,D165,D237)</f>
        <v>68.656000000000006</v>
      </c>
      <c r="AD76">
        <f t="shared" si="37"/>
        <v>78.713999999999999</v>
      </c>
      <c r="AE76">
        <f t="shared" si="37"/>
        <v>75.638000000000005</v>
      </c>
      <c r="AF76">
        <f t="shared" si="37"/>
        <v>65.739999999999995</v>
      </c>
    </row>
    <row r="77" spans="1:32" x14ac:dyDescent="0.75">
      <c r="A77" s="1">
        <v>1</v>
      </c>
      <c r="B77">
        <v>0</v>
      </c>
      <c r="C77">
        <v>0.2</v>
      </c>
      <c r="D77">
        <v>74.45</v>
      </c>
      <c r="E77">
        <v>88.9</v>
      </c>
      <c r="F77">
        <v>58.4</v>
      </c>
      <c r="G77">
        <v>78.44</v>
      </c>
      <c r="I77">
        <f t="shared" ref="I77:I95" si="38">_xlfn.STDEV.P(D77:G77)</f>
        <v>10.964682792949295</v>
      </c>
      <c r="J77">
        <v>5</v>
      </c>
      <c r="K77">
        <f>_xlfn.STDEV.P(D81:G85)</f>
        <v>14.742591224069088</v>
      </c>
      <c r="L77">
        <f t="shared" ref="L77:L80" si="39">_xlfn.STDEV.P(D77:G77,D82:G82,D87:G87,D92:G92,D97:F97,D102:F102)</f>
        <v>11.909811367867238</v>
      </c>
      <c r="M77">
        <v>0.2</v>
      </c>
      <c r="N77">
        <f t="shared" ref="N77:N95" si="40">AVERAGE(D77:G77)</f>
        <v>75.047500000000014</v>
      </c>
      <c r="P77" s="6">
        <f>_xlfn.STDEV.P(D81:D85)</f>
        <v>1.5699987261141313</v>
      </c>
      <c r="Q77">
        <f t="shared" ref="Q77:Q80" si="41">_xlfn.STDEV.P(D77,D82,D87,D92,D97,D102)</f>
        <v>4.4192231594855356</v>
      </c>
      <c r="R77" s="6">
        <f>_xlfn.STDEV.P(E81:E85)</f>
        <v>2.3610167301397924</v>
      </c>
      <c r="S77">
        <f t="shared" ref="S77:S80" si="42">_xlfn.STDEV.P(E77,E82,E87,E92,E97,E102)</f>
        <v>1.2233832869001715</v>
      </c>
      <c r="T77" s="6">
        <f>_xlfn.STDEV.P(F81:F85)</f>
        <v>1.2644049984083419</v>
      </c>
      <c r="U77">
        <f t="shared" ref="U77:U80" si="43">_xlfn.STDEV.P(F77,F82,F87,F92,F97,F102)</f>
        <v>13.556958545337555</v>
      </c>
      <c r="V77" s="6">
        <f>_xlfn.STDEV.P(G81:G85)</f>
        <v>1.8499729727755481</v>
      </c>
      <c r="W77">
        <f t="shared" si="36"/>
        <v>8.3410610835793442</v>
      </c>
      <c r="Z77" s="1">
        <v>18</v>
      </c>
      <c r="AA77">
        <v>20</v>
      </c>
      <c r="AB77">
        <v>0.65</v>
      </c>
      <c r="AC77">
        <f t="shared" si="37"/>
        <v>68.900000000000006</v>
      </c>
      <c r="AD77">
        <f t="shared" si="37"/>
        <v>77.88000000000001</v>
      </c>
      <c r="AE77">
        <f t="shared" si="37"/>
        <v>72.822000000000003</v>
      </c>
      <c r="AF77">
        <f t="shared" si="37"/>
        <v>64.040000000000006</v>
      </c>
    </row>
    <row r="78" spans="1:32" x14ac:dyDescent="0.75">
      <c r="A78" s="1">
        <v>2</v>
      </c>
      <c r="B78">
        <v>0</v>
      </c>
      <c r="C78">
        <v>0.45</v>
      </c>
      <c r="D78">
        <v>75.900000000000006</v>
      </c>
      <c r="E78">
        <v>90.2</v>
      </c>
      <c r="F78">
        <v>54.88</v>
      </c>
      <c r="G78">
        <v>79.709999999999994</v>
      </c>
      <c r="I78">
        <f t="shared" si="38"/>
        <v>12.832862843107145</v>
      </c>
      <c r="J78">
        <v>10</v>
      </c>
      <c r="K78">
        <f>_xlfn.STDEV.P(D86:G90)</f>
        <v>14.293732988621256</v>
      </c>
      <c r="L78">
        <f t="shared" si="39"/>
        <v>11.88630099062223</v>
      </c>
      <c r="M78">
        <v>0.45</v>
      </c>
      <c r="N78">
        <f t="shared" si="40"/>
        <v>75.172499999999999</v>
      </c>
      <c r="P78" s="6">
        <f>_xlfn.STDEV.P(D86:D90)</f>
        <v>1.7355990320347596</v>
      </c>
      <c r="Q78">
        <f t="shared" si="41"/>
        <v>3.4100716838343565</v>
      </c>
      <c r="R78" s="6">
        <f>_xlfn.STDEV.P(E86:E90)</f>
        <v>2.6657831869827682</v>
      </c>
      <c r="S78">
        <f t="shared" si="42"/>
        <v>1.2270108212870652</v>
      </c>
      <c r="T78" s="6">
        <f>_xlfn.STDEV.P(F86:F90)</f>
        <v>2.0232646885664765</v>
      </c>
      <c r="U78">
        <f t="shared" si="43"/>
        <v>13.872037121089694</v>
      </c>
      <c r="V78" s="6">
        <f>_xlfn.STDEV.P(G86:G90)</f>
        <v>0.89353231614754658</v>
      </c>
      <c r="W78">
        <f t="shared" si="36"/>
        <v>8.3820653033723787</v>
      </c>
      <c r="Z78" s="1">
        <v>19</v>
      </c>
      <c r="AA78">
        <v>20</v>
      </c>
      <c r="AB78">
        <v>0.85</v>
      </c>
      <c r="AC78">
        <f t="shared" si="37"/>
        <v>66.936000000000007</v>
      </c>
      <c r="AD78">
        <f t="shared" si="37"/>
        <v>77.246000000000009</v>
      </c>
      <c r="AE78">
        <f t="shared" si="37"/>
        <v>71.965999999999994</v>
      </c>
      <c r="AF78">
        <f t="shared" si="37"/>
        <v>61.46</v>
      </c>
    </row>
    <row r="79" spans="1:32" x14ac:dyDescent="0.75">
      <c r="A79" s="1">
        <v>3</v>
      </c>
      <c r="B79">
        <v>0</v>
      </c>
      <c r="C79">
        <v>0.65</v>
      </c>
      <c r="D79">
        <v>75</v>
      </c>
      <c r="E79">
        <v>88.8</v>
      </c>
      <c r="F79">
        <v>56.79</v>
      </c>
      <c r="G79">
        <v>74.599999999999994</v>
      </c>
      <c r="I79">
        <f t="shared" si="38"/>
        <v>11.362438943730327</v>
      </c>
      <c r="J79">
        <v>20</v>
      </c>
      <c r="K79">
        <f>_xlfn.STDEV.P(D91:G95)</f>
        <v>5.6701374542421812</v>
      </c>
      <c r="L79">
        <f t="shared" si="39"/>
        <v>11.644899896308241</v>
      </c>
      <c r="M79">
        <v>0.65</v>
      </c>
      <c r="N79">
        <f t="shared" si="40"/>
        <v>73.797499999999999</v>
      </c>
      <c r="P79" s="6">
        <f>_xlfn.STDEV.P(D91:D95)</f>
        <v>0.73209289028100855</v>
      </c>
      <c r="Q79">
        <f t="shared" si="41"/>
        <v>4.209761143923596</v>
      </c>
      <c r="R79" s="6">
        <f>_xlfn.STDEV.P(E91:E95)</f>
        <v>1.5134067529914081</v>
      </c>
      <c r="S79">
        <f t="shared" si="42"/>
        <v>1.4996295838935993</v>
      </c>
      <c r="T79" s="6">
        <f>_xlfn.STDEV.P(F91:F95)</f>
        <v>1.966723163030325</v>
      </c>
      <c r="U79">
        <f t="shared" si="43"/>
        <v>12.321241482361531</v>
      </c>
      <c r="V79" s="6">
        <f>_xlfn.STDEV.P(G91:G95)</f>
        <v>1.2214745187681979</v>
      </c>
      <c r="W79">
        <f>_xlfn.STDEV.P(G79,G84,G89,G94)</f>
        <v>8.131843271977143</v>
      </c>
      <c r="Z79" s="1">
        <v>20</v>
      </c>
      <c r="AA79">
        <v>50</v>
      </c>
      <c r="AB79">
        <v>0</v>
      </c>
      <c r="AC79">
        <f t="shared" si="37"/>
        <v>69.531999999999996</v>
      </c>
      <c r="AD79">
        <f t="shared" si="37"/>
        <v>69.8</v>
      </c>
      <c r="AE79">
        <f t="shared" si="37"/>
        <v>63.6</v>
      </c>
      <c r="AF79">
        <f t="shared" si="37"/>
        <v>0</v>
      </c>
    </row>
    <row r="80" spans="1:32" x14ac:dyDescent="0.75">
      <c r="A80" s="1">
        <v>4</v>
      </c>
      <c r="B80">
        <v>0</v>
      </c>
      <c r="C80">
        <v>0.85</v>
      </c>
      <c r="D80">
        <v>72.5</v>
      </c>
      <c r="E80">
        <v>89</v>
      </c>
      <c r="F80">
        <v>48.88</v>
      </c>
      <c r="G80">
        <v>72</v>
      </c>
      <c r="I80">
        <f t="shared" si="38"/>
        <v>14.2818792530955</v>
      </c>
      <c r="J80">
        <v>50</v>
      </c>
      <c r="K80">
        <f>_xlfn.STDEV.P(D97:F100)</f>
        <v>4.2140822119281083</v>
      </c>
      <c r="L80">
        <f t="shared" si="39"/>
        <v>12.620532169104578</v>
      </c>
      <c r="M80">
        <v>0.85</v>
      </c>
      <c r="N80">
        <f t="shared" si="40"/>
        <v>70.594999999999999</v>
      </c>
      <c r="P80" s="6">
        <f>_xlfn.STDEV.P(D96:D100)</f>
        <v>2.5754409331219379</v>
      </c>
      <c r="Q80">
        <f t="shared" si="41"/>
        <v>4.5983272924933152</v>
      </c>
      <c r="R80" s="6">
        <f>_xlfn.STDEV.P(E96:E100)</f>
        <v>1.3526270735128765</v>
      </c>
      <c r="S80">
        <f t="shared" si="42"/>
        <v>3.2643273937111981</v>
      </c>
      <c r="T80" s="6">
        <f>_xlfn.STDEV.P(F96:F100)</f>
        <v>0.81633326527834194</v>
      </c>
      <c r="U80">
        <f t="shared" si="43"/>
        <v>14.57925895464744</v>
      </c>
      <c r="V80" s="6"/>
      <c r="W80">
        <f>_xlfn.STDEV.P(G80,G85,G90,G95)</f>
        <v>9.6623948894670821</v>
      </c>
      <c r="Z80" s="1">
        <v>21</v>
      </c>
      <c r="AA80">
        <v>50</v>
      </c>
      <c r="AB80">
        <v>0.2</v>
      </c>
      <c r="AC80">
        <f t="shared" si="37"/>
        <v>70.157999999999987</v>
      </c>
      <c r="AD80">
        <f t="shared" si="37"/>
        <v>70.320000000000007</v>
      </c>
      <c r="AE80">
        <f t="shared" si="37"/>
        <v>63.42</v>
      </c>
      <c r="AF80">
        <f t="shared" si="37"/>
        <v>0</v>
      </c>
    </row>
    <row r="81" spans="1:32" x14ac:dyDescent="0.75">
      <c r="A81" s="1">
        <v>5</v>
      </c>
      <c r="B81">
        <v>5</v>
      </c>
      <c r="C81">
        <v>0</v>
      </c>
      <c r="D81">
        <v>81.98</v>
      </c>
      <c r="E81">
        <v>86.3</v>
      </c>
      <c r="F81">
        <v>52.15</v>
      </c>
      <c r="G81">
        <v>58.2</v>
      </c>
      <c r="I81">
        <f t="shared" si="38"/>
        <v>14.719066504028081</v>
      </c>
      <c r="J81">
        <v>100</v>
      </c>
      <c r="K81">
        <f>_xlfn.STDEV.P(D101:F105)</f>
        <v>2.7952237040272032</v>
      </c>
      <c r="L81">
        <f>AVERAGE((L80-L79), (L79-L78), (L78-L77), (L77-L76))</f>
        <v>0.37385152606505745</v>
      </c>
      <c r="N81">
        <f t="shared" si="40"/>
        <v>69.657499999999999</v>
      </c>
      <c r="P81" s="6">
        <f>_xlfn.STDEV.P(D101:D105)</f>
        <v>1.437831700860708</v>
      </c>
      <c r="R81" s="6">
        <f>_xlfn.STDEV.P(E101:E105)</f>
        <v>2.6985922255872614</v>
      </c>
      <c r="T81" s="6">
        <f>_xlfn.STDEV.P(F101:F105)</f>
        <v>2.5329824318380112</v>
      </c>
      <c r="V81" s="6"/>
      <c r="Z81" s="1">
        <v>22</v>
      </c>
      <c r="AA81">
        <v>50</v>
      </c>
      <c r="AB81">
        <v>0.45</v>
      </c>
      <c r="AC81">
        <f t="shared" si="37"/>
        <v>70.72999999999999</v>
      </c>
      <c r="AD81">
        <f t="shared" si="37"/>
        <v>70.460000000000008</v>
      </c>
      <c r="AE81">
        <f t="shared" si="37"/>
        <v>63</v>
      </c>
      <c r="AF81">
        <f t="shared" si="37"/>
        <v>0</v>
      </c>
    </row>
    <row r="82" spans="1:32" x14ac:dyDescent="0.75">
      <c r="A82" s="1">
        <v>6</v>
      </c>
      <c r="B82">
        <v>5</v>
      </c>
      <c r="C82">
        <v>0.2</v>
      </c>
      <c r="D82">
        <v>82.58</v>
      </c>
      <c r="E82">
        <v>88.3</v>
      </c>
      <c r="F82">
        <v>51.93</v>
      </c>
      <c r="G82">
        <v>61.2</v>
      </c>
      <c r="I82">
        <f t="shared" si="38"/>
        <v>14.942316378326344</v>
      </c>
      <c r="K82">
        <f>AVERAGE(K76:K81)</f>
        <v>8.945748146234596</v>
      </c>
      <c r="N82">
        <f t="shared" si="40"/>
        <v>71.002499999999998</v>
      </c>
      <c r="P82" s="6">
        <f>AVERAGE(P76:P81)</f>
        <v>1.5946015971070171</v>
      </c>
      <c r="Q82">
        <f>AVERAGE(Q76:Q80)</f>
        <v>4.3330973045464685</v>
      </c>
      <c r="R82" s="6">
        <f>AVERAGE(R76:R81)</f>
        <v>1.8498281784720145</v>
      </c>
      <c r="S82">
        <f>AVERAGE(S76:S80)</f>
        <v>1.7014346299370331</v>
      </c>
      <c r="T82" s="6">
        <f>AVERAGE(T76:T81)</f>
        <v>3.1320196079438549</v>
      </c>
      <c r="U82">
        <f>AVERAGE(U76:U80)</f>
        <v>13.577272898774087</v>
      </c>
      <c r="V82" s="6">
        <f>AVERAGE(V76:V81)</f>
        <v>2.0197808044821786</v>
      </c>
      <c r="W82">
        <f>AVERAGE(W76:W80)</f>
        <v>9.079429480936998</v>
      </c>
      <c r="Z82" s="1">
        <v>23</v>
      </c>
      <c r="AA82">
        <v>50</v>
      </c>
      <c r="AB82">
        <v>0.65</v>
      </c>
      <c r="AC82">
        <f t="shared" si="37"/>
        <v>68.796000000000006</v>
      </c>
      <c r="AD82">
        <f t="shared" si="37"/>
        <v>69.3</v>
      </c>
      <c r="AE82">
        <f t="shared" si="37"/>
        <v>62.339999999999996</v>
      </c>
      <c r="AF82">
        <f t="shared" si="37"/>
        <v>0</v>
      </c>
    </row>
    <row r="83" spans="1:32" x14ac:dyDescent="0.75">
      <c r="A83" s="1">
        <v>7</v>
      </c>
      <c r="B83">
        <v>5</v>
      </c>
      <c r="C83">
        <v>0.45</v>
      </c>
      <c r="D83">
        <v>84.38</v>
      </c>
      <c r="E83">
        <v>87.5</v>
      </c>
      <c r="F83">
        <v>51.71</v>
      </c>
      <c r="G83">
        <v>61.9</v>
      </c>
      <c r="I83">
        <f t="shared" si="38"/>
        <v>15.046872390965495</v>
      </c>
      <c r="N83">
        <f t="shared" si="40"/>
        <v>71.372500000000002</v>
      </c>
      <c r="P83" s="6">
        <f>_xlfn.STDEV.P(P76:P81)</f>
        <v>0.54115716740802977</v>
      </c>
      <c r="Q83">
        <f>_xlfn.STDEV.P(Q76:Q80)</f>
        <v>0.53441294312224286</v>
      </c>
      <c r="R83" s="6">
        <f>_xlfn.STDEV.P(R76:R81)</f>
        <v>0.79682853245281793</v>
      </c>
      <c r="S83">
        <f>_xlfn.STDEV.P(S76:S80)</f>
        <v>0.78790028983222316</v>
      </c>
      <c r="T83" s="6">
        <f>_xlfn.STDEV.P(T76:T81)</f>
        <v>3.2038809552564769</v>
      </c>
      <c r="U83">
        <f>_xlfn.STDEV.P(U76:U80)</f>
        <v>0.73065805119131211</v>
      </c>
      <c r="V83" s="6">
        <f>_xlfn.STDEV.P(V76:V81)</f>
        <v>1.2570717966151825</v>
      </c>
      <c r="W83">
        <f>_xlfn.STDEV.P(W76:W80)</f>
        <v>1.0498138171563467</v>
      </c>
      <c r="Z83" s="1">
        <v>24</v>
      </c>
      <c r="AA83">
        <v>50</v>
      </c>
      <c r="AB83">
        <v>0.85</v>
      </c>
      <c r="AC83">
        <f t="shared" si="37"/>
        <v>68.876000000000005</v>
      </c>
      <c r="AD83">
        <f t="shared" si="37"/>
        <v>67.040000000000006</v>
      </c>
      <c r="AE83">
        <f t="shared" si="37"/>
        <v>63.64</v>
      </c>
      <c r="AF83">
        <f t="shared" si="37"/>
        <v>0</v>
      </c>
    </row>
    <row r="84" spans="1:32" x14ac:dyDescent="0.75">
      <c r="A84" s="1">
        <v>8</v>
      </c>
      <c r="B84">
        <v>5</v>
      </c>
      <c r="C84">
        <v>0.65</v>
      </c>
      <c r="D84">
        <v>82.5</v>
      </c>
      <c r="E84">
        <v>85.7</v>
      </c>
      <c r="F84">
        <v>51.76</v>
      </c>
      <c r="G84">
        <v>60.4</v>
      </c>
      <c r="I84">
        <f t="shared" si="38"/>
        <v>14.383716487751073</v>
      </c>
      <c r="K84" cm="1">
        <f t="array" ref="K84">INDEX(LINEST(K76:K81),1)</f>
        <v>-2.457903157807563</v>
      </c>
      <c r="L84" cm="1">
        <f t="array" ref="L84">INDEX(LINEST(L76:L80),1)</f>
        <v>0.27259007369614613</v>
      </c>
      <c r="N84">
        <f t="shared" si="40"/>
        <v>70.089999999999989</v>
      </c>
      <c r="P84" s="6"/>
      <c r="R84" s="6"/>
      <c r="T84" s="6"/>
      <c r="V84" s="6"/>
      <c r="Z84" s="1">
        <v>25</v>
      </c>
      <c r="AA84">
        <v>100</v>
      </c>
      <c r="AB84">
        <v>0</v>
      </c>
      <c r="AC84">
        <f t="shared" si="37"/>
        <v>68.682000000000002</v>
      </c>
      <c r="AD84">
        <f t="shared" si="37"/>
        <v>70.260000000000019</v>
      </c>
      <c r="AE84">
        <f t="shared" si="37"/>
        <v>67.679999999999993</v>
      </c>
      <c r="AF84">
        <f t="shared" si="37"/>
        <v>0</v>
      </c>
    </row>
    <row r="85" spans="1:32" x14ac:dyDescent="0.75">
      <c r="A85" s="1">
        <v>9</v>
      </c>
      <c r="B85">
        <v>5</v>
      </c>
      <c r="C85">
        <v>0.85</v>
      </c>
      <c r="D85">
        <v>79.5</v>
      </c>
      <c r="E85">
        <v>81.5</v>
      </c>
      <c r="F85">
        <v>48.75</v>
      </c>
      <c r="G85">
        <v>57</v>
      </c>
      <c r="I85">
        <f t="shared" si="38"/>
        <v>14.134814068462308</v>
      </c>
      <c r="N85">
        <f t="shared" si="40"/>
        <v>66.6875</v>
      </c>
      <c r="P85" s="6"/>
      <c r="R85" s="6"/>
      <c r="T85" s="6"/>
      <c r="V85" s="6"/>
      <c r="Z85" s="1">
        <v>26</v>
      </c>
      <c r="AA85">
        <v>100</v>
      </c>
      <c r="AB85">
        <v>0.2</v>
      </c>
      <c r="AC85">
        <f t="shared" si="37"/>
        <v>67.736000000000004</v>
      </c>
      <c r="AD85">
        <f t="shared" si="37"/>
        <v>71.14</v>
      </c>
      <c r="AE85">
        <f t="shared" si="37"/>
        <v>67.92</v>
      </c>
      <c r="AF85">
        <f t="shared" si="37"/>
        <v>0</v>
      </c>
    </row>
    <row r="86" spans="1:32" x14ac:dyDescent="0.75">
      <c r="A86" s="1">
        <v>10</v>
      </c>
      <c r="B86">
        <v>10</v>
      </c>
      <c r="C86">
        <v>0</v>
      </c>
      <c r="D86">
        <v>78.510000000000005</v>
      </c>
      <c r="E86">
        <v>85.2</v>
      </c>
      <c r="F86">
        <v>49.4</v>
      </c>
      <c r="G86">
        <v>82.3</v>
      </c>
      <c r="I86">
        <f t="shared" si="38"/>
        <v>14.315577835001967</v>
      </c>
      <c r="N86">
        <f t="shared" si="40"/>
        <v>73.852500000000006</v>
      </c>
      <c r="P86" s="6"/>
      <c r="R86" s="6"/>
      <c r="T86" s="6"/>
      <c r="V86" s="6"/>
      <c r="Z86" s="1">
        <v>27</v>
      </c>
      <c r="AA86">
        <v>100</v>
      </c>
      <c r="AB86">
        <v>0.45</v>
      </c>
      <c r="AC86">
        <f t="shared" si="37"/>
        <v>69.908000000000001</v>
      </c>
      <c r="AD86">
        <f t="shared" si="37"/>
        <v>70.400000000000006</v>
      </c>
      <c r="AE86">
        <f t="shared" si="37"/>
        <v>66.61999999999999</v>
      </c>
      <c r="AF86">
        <f t="shared" si="37"/>
        <v>0</v>
      </c>
    </row>
    <row r="87" spans="1:32" x14ac:dyDescent="0.75">
      <c r="A87" s="1">
        <v>11</v>
      </c>
      <c r="B87">
        <v>10</v>
      </c>
      <c r="C87">
        <v>0.2</v>
      </c>
      <c r="D87">
        <v>78.760000000000005</v>
      </c>
      <c r="E87">
        <v>87.8</v>
      </c>
      <c r="F87">
        <v>50.9</v>
      </c>
      <c r="G87">
        <v>80.900000000000006</v>
      </c>
      <c r="I87">
        <f t="shared" si="38"/>
        <v>14.079463768197973</v>
      </c>
      <c r="J87" s="2"/>
      <c r="K87" t="s">
        <v>26</v>
      </c>
      <c r="L87" t="s">
        <v>27</v>
      </c>
      <c r="N87">
        <f t="shared" si="40"/>
        <v>74.59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  <c r="Z87" s="1">
        <v>28</v>
      </c>
      <c r="AA87">
        <v>100</v>
      </c>
      <c r="AB87">
        <v>0.65</v>
      </c>
      <c r="AC87">
        <f t="shared" si="37"/>
        <v>69.801999999999992</v>
      </c>
      <c r="AD87">
        <f t="shared" si="37"/>
        <v>69.099999999999994</v>
      </c>
      <c r="AE87">
        <f t="shared" si="37"/>
        <v>64.359999999999985</v>
      </c>
      <c r="AF87">
        <f t="shared" si="37"/>
        <v>0</v>
      </c>
    </row>
    <row r="88" spans="1:32" x14ac:dyDescent="0.75">
      <c r="A88" s="1">
        <v>12</v>
      </c>
      <c r="B88">
        <v>10</v>
      </c>
      <c r="C88">
        <v>0.45</v>
      </c>
      <c r="D88">
        <v>80.599999999999994</v>
      </c>
      <c r="E88">
        <v>86.6</v>
      </c>
      <c r="F88">
        <v>50.6</v>
      </c>
      <c r="G88">
        <v>80.599999999999994</v>
      </c>
      <c r="I88">
        <f t="shared" si="38"/>
        <v>14.07124727947032</v>
      </c>
      <c r="J88">
        <v>2</v>
      </c>
      <c r="K88">
        <f>AVERAGE(D76:G80)</f>
        <v>75.114999999999995</v>
      </c>
      <c r="L88">
        <f>AVERAGE(D76:G76,D81:G81,D86:G86,D91:G91,D96:F96,D101:F101)</f>
        <v>78.861363636363635</v>
      </c>
      <c r="M88">
        <v>0</v>
      </c>
      <c r="N88">
        <f t="shared" si="40"/>
        <v>74.599999999999994</v>
      </c>
      <c r="P88" s="6">
        <f>AVERAGE(D76:D80)</f>
        <v>73.948000000000008</v>
      </c>
      <c r="Q88">
        <f>AVERAGE(D76,D81,D86,D91,D96,D101)</f>
        <v>81.423333333333332</v>
      </c>
      <c r="R88" s="6">
        <f>AVERAGE(E76:E80)</f>
        <v>89.22</v>
      </c>
      <c r="S88">
        <f>AVERAGE(E76,E81,E86,E91,E96,E101)</f>
        <v>86.983333333333334</v>
      </c>
      <c r="T88" s="6">
        <f>AVERAGE(F76:F80)</f>
        <v>59.570000000000007</v>
      </c>
      <c r="U88">
        <f>AVERAGE(F76,F81,F86,F91,F96,F101)</f>
        <v>69.408333333333346</v>
      </c>
      <c r="V88" s="6">
        <f>AVERAGE(G76:G80)</f>
        <v>77.722000000000008</v>
      </c>
      <c r="W88">
        <f>AVERAGE(G76,G81,G86,G91)</f>
        <v>77.015000000000001</v>
      </c>
      <c r="Z88" s="1">
        <v>29</v>
      </c>
      <c r="AA88">
        <v>100</v>
      </c>
      <c r="AB88">
        <v>0.85</v>
      </c>
      <c r="AC88">
        <f t="shared" si="37"/>
        <v>67.725999999999999</v>
      </c>
      <c r="AD88">
        <f t="shared" si="37"/>
        <v>65.359999999999985</v>
      </c>
      <c r="AE88">
        <f t="shared" si="37"/>
        <v>63.6</v>
      </c>
      <c r="AF88">
        <f t="shared" si="37"/>
        <v>0</v>
      </c>
    </row>
    <row r="89" spans="1:32" x14ac:dyDescent="0.75">
      <c r="A89" s="1">
        <v>13</v>
      </c>
      <c r="B89">
        <v>10</v>
      </c>
      <c r="C89">
        <v>0.65</v>
      </c>
      <c r="D89">
        <v>80.260000000000005</v>
      </c>
      <c r="E89">
        <v>86.1</v>
      </c>
      <c r="F89">
        <v>50.3</v>
      </c>
      <c r="G89">
        <v>79.5</v>
      </c>
      <c r="I89">
        <f t="shared" si="38"/>
        <v>13.942123224243838</v>
      </c>
      <c r="J89">
        <v>5</v>
      </c>
      <c r="K89">
        <f>AVERAGE(D81:G85)</f>
        <v>69.762000000000015</v>
      </c>
      <c r="L89">
        <f t="shared" ref="L89:L92" si="44">AVERAGE(D77:G77,D82:G82,D87:G87,D92:G92,D97:F97,D102:F102)</f>
        <v>78.675000000000011</v>
      </c>
      <c r="M89">
        <v>0.2</v>
      </c>
      <c r="N89">
        <f t="shared" si="40"/>
        <v>74.040000000000006</v>
      </c>
      <c r="P89" s="6">
        <f>AVERAGE(D81:D85)</f>
        <v>82.188000000000002</v>
      </c>
      <c r="Q89">
        <f t="shared" ref="Q89:Q92" si="45">AVERAGE(D77,D82,D87,D92,D97,D102)</f>
        <v>82.23</v>
      </c>
      <c r="R89" s="6">
        <f>AVERAGE(E81:E85)</f>
        <v>85.86</v>
      </c>
      <c r="S89">
        <f t="shared" ref="S89:S92" si="46">AVERAGE(E77,E82,E87,E92,E97,E102)</f>
        <v>89.100000000000009</v>
      </c>
      <c r="T89" s="6">
        <f>AVERAGE(F81:F85)</f>
        <v>51.259999999999991</v>
      </c>
      <c r="U89">
        <f t="shared" ref="U89:U92" si="47">AVERAGE(F77,F82,F87,F92,F97,F102)</f>
        <v>66.804999999999993</v>
      </c>
      <c r="V89" s="6">
        <f>AVERAGE(G81:G85)</f>
        <v>59.740000000000009</v>
      </c>
      <c r="W89">
        <f t="shared" ref="W89:W92" si="48">AVERAGE(G77,G82,G87,G92)</f>
        <v>75.509999999999991</v>
      </c>
    </row>
    <row r="90" spans="1:32" x14ac:dyDescent="0.75">
      <c r="A90" s="1">
        <v>14</v>
      </c>
      <c r="B90">
        <v>10</v>
      </c>
      <c r="C90">
        <v>0.85</v>
      </c>
      <c r="D90">
        <v>75.7</v>
      </c>
      <c r="E90">
        <v>80.099999999999994</v>
      </c>
      <c r="F90">
        <v>45.4</v>
      </c>
      <c r="G90">
        <v>80.900000000000006</v>
      </c>
      <c r="I90">
        <f t="shared" si="38"/>
        <v>14.640419222139753</v>
      </c>
      <c r="J90">
        <v>10</v>
      </c>
      <c r="K90">
        <f>AVERAGE(D86:G90)</f>
        <v>73.521500000000003</v>
      </c>
      <c r="L90">
        <f t="shared" si="44"/>
        <v>78.448181818181837</v>
      </c>
      <c r="M90">
        <v>0.45</v>
      </c>
      <c r="N90">
        <f t="shared" si="40"/>
        <v>70.525000000000006</v>
      </c>
      <c r="P90" s="6">
        <f>AVERAGE(D86:D90)</f>
        <v>78.765999999999991</v>
      </c>
      <c r="Q90">
        <f t="shared" si="45"/>
        <v>82.626666666666665</v>
      </c>
      <c r="R90" s="6">
        <f>AVERAGE(E86:E90)</f>
        <v>85.160000000000011</v>
      </c>
      <c r="S90">
        <f t="shared" si="46"/>
        <v>88.066666666666663</v>
      </c>
      <c r="T90" s="6">
        <f>AVERAGE(F86:F90)</f>
        <v>49.32</v>
      </c>
      <c r="U90">
        <f t="shared" si="47"/>
        <v>66.098333333333329</v>
      </c>
      <c r="V90" s="6">
        <f>AVERAGE(G86:G90)</f>
        <v>80.839999999999989</v>
      </c>
      <c r="W90">
        <f t="shared" si="48"/>
        <v>76.277500000000003</v>
      </c>
    </row>
    <row r="91" spans="1:32" x14ac:dyDescent="0.75">
      <c r="A91" s="1">
        <v>15</v>
      </c>
      <c r="B91">
        <v>20</v>
      </c>
      <c r="C91">
        <v>0</v>
      </c>
      <c r="D91">
        <v>86.06</v>
      </c>
      <c r="E91">
        <v>87.7</v>
      </c>
      <c r="F91">
        <v>73.8</v>
      </c>
      <c r="G91">
        <v>83.7</v>
      </c>
      <c r="I91">
        <f t="shared" si="38"/>
        <v>5.3955236075843489</v>
      </c>
      <c r="J91">
        <v>20</v>
      </c>
      <c r="K91">
        <f>AVERAGE(D91:G95)</f>
        <v>82.852500000000006</v>
      </c>
      <c r="L91">
        <f t="shared" si="44"/>
        <v>77.221363636363648</v>
      </c>
      <c r="M91">
        <v>0.65</v>
      </c>
      <c r="N91">
        <f t="shared" si="40"/>
        <v>82.814999999999998</v>
      </c>
      <c r="P91" s="6">
        <f>AVERAGE(D91:D95)</f>
        <v>86.17</v>
      </c>
      <c r="Q91">
        <f t="shared" si="45"/>
        <v>81.75333333333333</v>
      </c>
      <c r="R91" s="6">
        <f>AVERAGE(E91:E95)</f>
        <v>88.94</v>
      </c>
      <c r="S91">
        <f t="shared" si="46"/>
        <v>87.266666666666666</v>
      </c>
      <c r="T91" s="6">
        <f>AVERAGE(F91:F95)</f>
        <v>74.400000000000006</v>
      </c>
      <c r="U91">
        <f t="shared" si="47"/>
        <v>64.875</v>
      </c>
      <c r="V91" s="6">
        <f>AVERAGE(G91:G95)</f>
        <v>81.900000000000006</v>
      </c>
      <c r="W91">
        <f t="shared" si="48"/>
        <v>73.875</v>
      </c>
    </row>
    <row r="92" spans="1:32" x14ac:dyDescent="0.75">
      <c r="A92" s="1">
        <v>16</v>
      </c>
      <c r="B92">
        <v>20</v>
      </c>
      <c r="C92">
        <v>0.2</v>
      </c>
      <c r="D92">
        <v>86.09</v>
      </c>
      <c r="E92">
        <v>91.5</v>
      </c>
      <c r="F92">
        <v>75.900000000000006</v>
      </c>
      <c r="G92">
        <v>81.5</v>
      </c>
      <c r="I92">
        <f t="shared" si="38"/>
        <v>5.7494146441181284</v>
      </c>
      <c r="J92">
        <v>50</v>
      </c>
      <c r="K92">
        <f>AVERAGE(D96:F100)</f>
        <v>82.937333333333342</v>
      </c>
      <c r="L92">
        <f t="shared" si="44"/>
        <v>74.836363636363657</v>
      </c>
      <c r="M92">
        <v>0.85</v>
      </c>
      <c r="N92">
        <f t="shared" si="40"/>
        <v>83.747500000000002</v>
      </c>
      <c r="P92" s="6">
        <f>AVERAGE(D96:D100)</f>
        <v>83.551999999999992</v>
      </c>
      <c r="Q92">
        <f t="shared" si="45"/>
        <v>79.911666666666676</v>
      </c>
      <c r="R92" s="6">
        <f>AVERAGE(E96:E100)</f>
        <v>87.11999999999999</v>
      </c>
      <c r="S92">
        <f t="shared" si="46"/>
        <v>84.05</v>
      </c>
      <c r="T92" s="6">
        <f>AVERAGE(F96:F100)</f>
        <v>78.140000000000015</v>
      </c>
      <c r="U92">
        <f t="shared" si="47"/>
        <v>62.055</v>
      </c>
      <c r="V92" s="6"/>
      <c r="W92">
        <f t="shared" si="48"/>
        <v>72.575000000000003</v>
      </c>
    </row>
    <row r="93" spans="1:32" x14ac:dyDescent="0.75">
      <c r="A93" s="1">
        <v>17</v>
      </c>
      <c r="B93">
        <v>20</v>
      </c>
      <c r="C93">
        <v>0.45</v>
      </c>
      <c r="D93">
        <v>85.37</v>
      </c>
      <c r="E93">
        <v>88.8</v>
      </c>
      <c r="F93">
        <v>77.400000000000006</v>
      </c>
      <c r="G93">
        <v>82.9</v>
      </c>
      <c r="I93">
        <f t="shared" si="38"/>
        <v>4.1563708629043168</v>
      </c>
      <c r="J93">
        <v>100</v>
      </c>
      <c r="K93">
        <f>AVERAGE(D101:F105)</f>
        <v>84.523333333333341</v>
      </c>
      <c r="L93">
        <f>AVERAGE((L92-L91), (L91-L90), (L90-L89), (L89-L88))</f>
        <v>-1.0062499999999943</v>
      </c>
      <c r="N93">
        <f t="shared" si="40"/>
        <v>83.617500000000007</v>
      </c>
      <c r="P93" s="6">
        <f>AVERAGE(D101:D105)</f>
        <v>84.91</v>
      </c>
      <c r="R93" s="6">
        <f>AVERAGE(E101:E105)</f>
        <v>86.26</v>
      </c>
      <c r="T93" s="6">
        <f>AVERAGE(F101:F105)</f>
        <v>82.4</v>
      </c>
      <c r="V93" s="6"/>
    </row>
    <row r="94" spans="1:32" x14ac:dyDescent="0.75">
      <c r="A94" s="1">
        <v>18</v>
      </c>
      <c r="B94">
        <v>20</v>
      </c>
      <c r="C94">
        <v>0.65</v>
      </c>
      <c r="D94">
        <v>87.54</v>
      </c>
      <c r="E94">
        <v>89.5</v>
      </c>
      <c r="F94">
        <v>72.7</v>
      </c>
      <c r="G94">
        <v>81</v>
      </c>
      <c r="I94">
        <f t="shared" si="38"/>
        <v>6.5680038824592666</v>
      </c>
      <c r="K94">
        <f>AVERAGE(K88:K93)</f>
        <v>78.118611111111122</v>
      </c>
      <c r="N94">
        <f t="shared" si="40"/>
        <v>82.685000000000002</v>
      </c>
      <c r="P94" s="6">
        <f>AVERAGE(P88:P93)</f>
        <v>81.588999999999999</v>
      </c>
      <c r="Q94">
        <f>AVERAGE(Q88:Q92)</f>
        <v>81.588999999999999</v>
      </c>
      <c r="R94" s="6">
        <f>AVERAGE(R88:R93)</f>
        <v>87.093333333333348</v>
      </c>
      <c r="S94">
        <f>AVERAGE(S88:S92)</f>
        <v>87.093333333333334</v>
      </c>
      <c r="T94" s="6">
        <f>AVERAGE(T88:T93)</f>
        <v>65.848333333333343</v>
      </c>
      <c r="U94">
        <f>AVERAGE(U88:U92)</f>
        <v>65.848333333333329</v>
      </c>
      <c r="V94" s="6">
        <f>AVERAGE(V88:V93)</f>
        <v>75.0505</v>
      </c>
      <c r="W94">
        <f>AVERAGE(W88:W92)</f>
        <v>75.0505</v>
      </c>
    </row>
    <row r="95" spans="1:32" x14ac:dyDescent="0.75">
      <c r="A95" s="1">
        <v>19</v>
      </c>
      <c r="B95">
        <v>20</v>
      </c>
      <c r="C95">
        <v>0.85</v>
      </c>
      <c r="D95">
        <v>85.79</v>
      </c>
      <c r="E95">
        <v>87.2</v>
      </c>
      <c r="F95">
        <v>72.2</v>
      </c>
      <c r="G95">
        <v>80.400000000000006</v>
      </c>
      <c r="I95">
        <f t="shared" si="38"/>
        <v>5.8854072713789325</v>
      </c>
      <c r="N95">
        <f t="shared" si="40"/>
        <v>81.397500000000008</v>
      </c>
      <c r="P95" s="6">
        <f>_xlfn.STDEV.P(P88:P93)</f>
        <v>4.1348313548841773</v>
      </c>
      <c r="Q95">
        <f>_xlfn.STDEV.P(Q88:Q92)</f>
        <v>0.9333307142820364</v>
      </c>
      <c r="R95" s="6">
        <f>_xlfn.STDEV.P(R88:R93)</f>
        <v>1.5213444346658906</v>
      </c>
      <c r="S95">
        <f>_xlfn.STDEV.P(S88:S92)</f>
        <v>1.6898586397158288</v>
      </c>
      <c r="T95" s="6">
        <f>_xlfn.STDEV.P(T88:T93)</f>
        <v>13.061371057009655</v>
      </c>
      <c r="U95">
        <f>_xlfn.STDEV.P(U88:U92)</f>
        <v>2.407823360077177</v>
      </c>
      <c r="V95" s="6">
        <f>_xlfn.STDEV.P(V88:V93)</f>
        <v>8.9719323866155101</v>
      </c>
      <c r="W95">
        <f>_xlfn.STDEV.P(W88:W92)</f>
        <v>1.6177657432397305</v>
      </c>
    </row>
    <row r="96" spans="1:32" x14ac:dyDescent="0.75">
      <c r="A96" s="1">
        <v>20</v>
      </c>
      <c r="B96">
        <v>50</v>
      </c>
      <c r="C96">
        <v>0</v>
      </c>
      <c r="D96">
        <v>83.6</v>
      </c>
      <c r="E96">
        <v>86.1</v>
      </c>
      <c r="F96">
        <v>77.8</v>
      </c>
      <c r="G96">
        <v>0</v>
      </c>
      <c r="I96">
        <f>_xlfn.STDEV.P(D96:F96)</f>
        <v>3.4765883660086447</v>
      </c>
      <c r="N96">
        <f>AVERAGE(D96:F96)</f>
        <v>82.5</v>
      </c>
      <c r="P96" s="6"/>
      <c r="R96" s="6"/>
      <c r="T96" s="6"/>
      <c r="V96" s="6"/>
    </row>
    <row r="97" spans="1:23" x14ac:dyDescent="0.75">
      <c r="A97" s="1">
        <v>21</v>
      </c>
      <c r="B97">
        <v>50</v>
      </c>
      <c r="C97">
        <v>0.2</v>
      </c>
      <c r="D97">
        <v>87.3</v>
      </c>
      <c r="E97">
        <v>88.4</v>
      </c>
      <c r="F97">
        <v>78.5</v>
      </c>
      <c r="G97">
        <v>0</v>
      </c>
      <c r="I97">
        <f t="shared" ref="I97:I105" si="49">_xlfn.STDEV.P(D97:F97)</f>
        <v>4.4304501903180107</v>
      </c>
      <c r="N97">
        <f t="shared" ref="N97:N105" si="50">AVERAGE(D97:F97)</f>
        <v>84.733333333333334</v>
      </c>
      <c r="P97" s="6" cm="1">
        <f t="array" ref="P97">INDEX(LINEST(P88:P93), 1)</f>
        <v>1.8944571428571408</v>
      </c>
      <c r="Q97" s="6" cm="1">
        <f t="array" ref="Q97">INDEX(LINEST(Q88:Q92), 1)</f>
        <v>-0.34999999999999848</v>
      </c>
      <c r="R97" s="6" cm="1">
        <f t="array" ref="R97">INDEX(LINEST(R88:R93), 1)</f>
        <v>-0.20685714285714318</v>
      </c>
      <c r="S97" s="6" cm="1">
        <f t="array" ref="S97">INDEX(LINEST(S88:S92), 1)</f>
        <v>-0.77000000000000124</v>
      </c>
      <c r="T97" s="6" cm="1">
        <f t="array" ref="T97">INDEX(LINEST(T88:T93), 1)</f>
        <v>6.2820000000000027</v>
      </c>
      <c r="U97" s="6" cm="1">
        <f t="array" ref="U97">INDEX(LINEST(U88:U92), 1)</f>
        <v>-1.6636666666666682</v>
      </c>
      <c r="V97" s="6" cm="1">
        <f t="array" ref="V97">INDEX(LINEST(V88:V91), 1)</f>
        <v>3.3633999999999973</v>
      </c>
      <c r="W97" s="6" cm="1">
        <f t="array" ref="W97">INDEX(LINEST(W88:W92), 1)</f>
        <v>-1.0514999999999985</v>
      </c>
    </row>
    <row r="98" spans="1:23" x14ac:dyDescent="0.75">
      <c r="A98" s="1">
        <v>22</v>
      </c>
      <c r="B98">
        <v>50</v>
      </c>
      <c r="C98">
        <v>0.45</v>
      </c>
      <c r="D98">
        <v>84.14</v>
      </c>
      <c r="E98">
        <v>88.4</v>
      </c>
      <c r="F98">
        <v>78.8</v>
      </c>
      <c r="G98">
        <v>0</v>
      </c>
      <c r="I98">
        <f t="shared" si="49"/>
        <v>3.9274419155475777</v>
      </c>
      <c r="K98" cm="1">
        <f t="array" ref="K98">INDEX(LINEST(K88:K93),1)</f>
        <v>2.739961904761905</v>
      </c>
      <c r="L98" cm="1">
        <f t="array" ref="L98">INDEX(LINEST(L88:L92),1)</f>
        <v>-0.95036363636363175</v>
      </c>
      <c r="N98">
        <f t="shared" si="50"/>
        <v>83.780000000000015</v>
      </c>
    </row>
    <row r="99" spans="1:23" x14ac:dyDescent="0.75">
      <c r="A99" s="1">
        <v>23</v>
      </c>
      <c r="B99">
        <v>50</v>
      </c>
      <c r="C99">
        <v>0.65</v>
      </c>
      <c r="D99">
        <v>79.22</v>
      </c>
      <c r="E99">
        <v>87.7</v>
      </c>
      <c r="F99">
        <v>76.7</v>
      </c>
      <c r="G99">
        <v>0</v>
      </c>
      <c r="I99">
        <f t="shared" si="49"/>
        <v>4.7053255879788907</v>
      </c>
      <c r="N99">
        <f t="shared" si="50"/>
        <v>81.206666666666663</v>
      </c>
    </row>
    <row r="100" spans="1:23" x14ac:dyDescent="0.75">
      <c r="A100" s="1">
        <v>24</v>
      </c>
      <c r="B100">
        <v>50</v>
      </c>
      <c r="C100">
        <v>0.85</v>
      </c>
      <c r="D100">
        <v>83.5</v>
      </c>
      <c r="E100">
        <v>85</v>
      </c>
      <c r="F100">
        <v>78.900000000000006</v>
      </c>
      <c r="G100">
        <v>0</v>
      </c>
      <c r="I100">
        <f t="shared" si="49"/>
        <v>2.5952948879762281</v>
      </c>
      <c r="N100">
        <f t="shared" si="50"/>
        <v>82.466666666666669</v>
      </c>
    </row>
    <row r="101" spans="1:23" x14ac:dyDescent="0.75">
      <c r="A101" s="1">
        <v>25</v>
      </c>
      <c r="B101">
        <v>100</v>
      </c>
      <c r="C101">
        <v>0</v>
      </c>
      <c r="D101">
        <v>86.5</v>
      </c>
      <c r="E101">
        <v>87.4</v>
      </c>
      <c r="F101">
        <v>84.4</v>
      </c>
      <c r="G101">
        <v>0</v>
      </c>
      <c r="I101">
        <f t="shared" si="49"/>
        <v>1.2569805089976529</v>
      </c>
      <c r="N101">
        <f t="shared" si="50"/>
        <v>86.100000000000009</v>
      </c>
    </row>
    <row r="102" spans="1:23" x14ac:dyDescent="0.75">
      <c r="A102" s="1">
        <v>26</v>
      </c>
      <c r="B102">
        <v>100</v>
      </c>
      <c r="C102">
        <v>0.2</v>
      </c>
      <c r="D102">
        <v>84.2</v>
      </c>
      <c r="E102">
        <v>89.7</v>
      </c>
      <c r="F102">
        <v>85.2</v>
      </c>
      <c r="G102">
        <v>0</v>
      </c>
      <c r="I102">
        <f t="shared" si="49"/>
        <v>2.3921166824012206</v>
      </c>
      <c r="N102">
        <f t="shared" si="50"/>
        <v>86.366666666666674</v>
      </c>
    </row>
    <row r="103" spans="1:23" x14ac:dyDescent="0.75">
      <c r="A103" s="1">
        <v>27</v>
      </c>
      <c r="B103">
        <v>100</v>
      </c>
      <c r="C103">
        <v>0.45</v>
      </c>
      <c r="D103">
        <v>85.37</v>
      </c>
      <c r="E103">
        <v>86.9</v>
      </c>
      <c r="F103">
        <v>83.2</v>
      </c>
      <c r="G103">
        <v>0</v>
      </c>
      <c r="I103">
        <f t="shared" si="49"/>
        <v>1.5180323521658641</v>
      </c>
      <c r="N103">
        <f t="shared" si="50"/>
        <v>85.15666666666668</v>
      </c>
    </row>
    <row r="104" spans="1:23" x14ac:dyDescent="0.75">
      <c r="A104" s="1">
        <v>28</v>
      </c>
      <c r="B104">
        <v>100</v>
      </c>
      <c r="C104">
        <v>0.65</v>
      </c>
      <c r="D104">
        <v>86</v>
      </c>
      <c r="E104">
        <v>85.8</v>
      </c>
      <c r="F104">
        <v>81</v>
      </c>
      <c r="G104">
        <v>0</v>
      </c>
      <c r="I104">
        <f t="shared" si="49"/>
        <v>2.3113247764479614</v>
      </c>
      <c r="N104">
        <f t="shared" si="50"/>
        <v>84.266666666666666</v>
      </c>
    </row>
    <row r="105" spans="1:23" x14ac:dyDescent="0.75">
      <c r="A105" s="1">
        <v>29</v>
      </c>
      <c r="B105">
        <v>100</v>
      </c>
      <c r="C105">
        <v>0.85</v>
      </c>
      <c r="D105">
        <v>82.48</v>
      </c>
      <c r="E105">
        <v>81.5</v>
      </c>
      <c r="F105">
        <v>78.2</v>
      </c>
      <c r="G105">
        <v>0</v>
      </c>
      <c r="I105">
        <f t="shared" si="49"/>
        <v>1.8308710738030924</v>
      </c>
      <c r="N105">
        <f t="shared" si="50"/>
        <v>80.726666666666674</v>
      </c>
    </row>
    <row r="109" spans="1:23" x14ac:dyDescent="0.75">
      <c r="A109" s="1">
        <v>0</v>
      </c>
      <c r="B109" t="s">
        <v>9</v>
      </c>
    </row>
    <row r="111" spans="1:23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I111" s="2" t="s">
        <v>25</v>
      </c>
      <c r="J111" s="2"/>
      <c r="K111" t="s">
        <v>26</v>
      </c>
      <c r="L111" t="s">
        <v>27</v>
      </c>
      <c r="N111" s="3" t="s">
        <v>28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1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I112">
        <f>_xlfn.STDEV.P(D112:G112)</f>
        <v>0</v>
      </c>
      <c r="J112">
        <v>2</v>
      </c>
      <c r="K112">
        <f>_xlfn.STDEV.P(D112:G116)</f>
        <v>0</v>
      </c>
      <c r="L112">
        <f>_xlfn.STDEV.P(D112:G112,D117:G117,D122:G122,D127:G127,D132:F132,D137:F137)</f>
        <v>30.396303076237402</v>
      </c>
      <c r="M112">
        <v>0</v>
      </c>
      <c r="N112">
        <f>AVERAGE(D112:G112)</f>
        <v>0</v>
      </c>
      <c r="P112" s="6">
        <f>_xlfn.STDEV.P(D112:D116)</f>
        <v>0</v>
      </c>
      <c r="Q112">
        <f>_xlfn.STDEV.P(D112,D117,D122,D127,D132,D137)</f>
        <v>29.618581114263765</v>
      </c>
      <c r="R112" s="6">
        <f>_xlfn.STDEV.P(E112:E116)</f>
        <v>0</v>
      </c>
      <c r="S112">
        <f>_xlfn.STDEV.P(E112,E117,E122,E127,E132,E137)</f>
        <v>30.517150915509788</v>
      </c>
      <c r="T112" s="6">
        <f>_xlfn.STDEV.P(F112:F116)</f>
        <v>0</v>
      </c>
      <c r="U112">
        <f>_xlfn.STDEV.P(F112,F117,F122,F127,F132,F137)</f>
        <v>27.885197188153818</v>
      </c>
      <c r="V112" s="6">
        <f>_xlfn.STDEV.P(G112:G116)</f>
        <v>0</v>
      </c>
      <c r="W112">
        <f t="shared" ref="W112:W114" si="51">_xlfn.STDEV.P(G112,G117,G122,G127)</f>
        <v>33.05437754670325</v>
      </c>
    </row>
    <row r="113" spans="1:23" x14ac:dyDescent="0.75">
      <c r="A113" s="1">
        <v>1</v>
      </c>
      <c r="B113">
        <v>0</v>
      </c>
      <c r="C113">
        <v>0.2</v>
      </c>
      <c r="D113">
        <v>0</v>
      </c>
      <c r="E113">
        <v>0</v>
      </c>
      <c r="F113">
        <v>0</v>
      </c>
      <c r="G113">
        <v>0</v>
      </c>
      <c r="I113">
        <f t="shared" ref="I113:I131" si="52">_xlfn.STDEV.P(D113:G113)</f>
        <v>0</v>
      </c>
      <c r="J113">
        <v>5</v>
      </c>
      <c r="K113">
        <f>_xlfn.STDEV.P(D117:G121)</f>
        <v>7.4300501344201884</v>
      </c>
      <c r="L113">
        <f t="shared" ref="L113:L116" si="53">_xlfn.STDEV.P(D113:G113,D118:G118,D123:G123,D128:G128,D133:F133,D138:F138)</f>
        <v>29.807555742442897</v>
      </c>
      <c r="M113">
        <v>0.2</v>
      </c>
      <c r="N113">
        <f t="shared" ref="N113:N131" si="54">AVERAGE(D113:G113)</f>
        <v>0</v>
      </c>
      <c r="P113" s="6">
        <f>_xlfn.STDEV.P(D117:D121)</f>
        <v>2.2533708083668782</v>
      </c>
      <c r="Q113">
        <f t="shared" ref="Q113:Q116" si="55">_xlfn.STDEV.P(D113,D118,D123,D128,D133,D138)</f>
        <v>29.40064648760108</v>
      </c>
      <c r="R113" s="6">
        <f>_xlfn.STDEV.P(E117:E121)</f>
        <v>3.4640415701893637</v>
      </c>
      <c r="S113">
        <f t="shared" ref="S113:S116" si="56">_xlfn.STDEV.P(E113,E118,E123,E128,E133,E138)</f>
        <v>30.165727609693466</v>
      </c>
      <c r="T113" s="6">
        <f>_xlfn.STDEV.P(F117:F121)</f>
        <v>2.391732426505941</v>
      </c>
      <c r="U113">
        <f t="shared" ref="U113:U116" si="57">_xlfn.STDEV.P(F113,F118,F123,F128,F133,F138)</f>
        <v>27.004693264937011</v>
      </c>
      <c r="V113" s="6">
        <f>_xlfn.STDEV.P(G117:G121)</f>
        <v>1.3922643427165697</v>
      </c>
      <c r="W113">
        <f t="shared" si="51"/>
        <v>32.102569990578651</v>
      </c>
    </row>
    <row r="114" spans="1:23" x14ac:dyDescent="0.75">
      <c r="A114" s="1">
        <v>2</v>
      </c>
      <c r="B114">
        <v>0</v>
      </c>
      <c r="C114">
        <v>0.45</v>
      </c>
      <c r="D114">
        <v>0</v>
      </c>
      <c r="E114">
        <v>0</v>
      </c>
      <c r="F114">
        <v>0</v>
      </c>
      <c r="G114">
        <v>0</v>
      </c>
      <c r="I114">
        <f t="shared" si="52"/>
        <v>0</v>
      </c>
      <c r="J114">
        <v>10</v>
      </c>
      <c r="K114">
        <f>_xlfn.STDEV.P(D122:G126)</f>
        <v>4.6215820884195056</v>
      </c>
      <c r="L114">
        <f t="shared" si="53"/>
        <v>30.177810320561722</v>
      </c>
      <c r="M114">
        <v>0.45</v>
      </c>
      <c r="N114">
        <f t="shared" si="54"/>
        <v>0</v>
      </c>
      <c r="P114" s="6">
        <f>_xlfn.STDEV.P(D122:D126)</f>
        <v>2.1632346151076645</v>
      </c>
      <c r="Q114">
        <f t="shared" si="55"/>
        <v>29.398606401211143</v>
      </c>
      <c r="R114" s="6">
        <f>_xlfn.STDEV.P(E122:E126)</f>
        <v>2.9210984235386528</v>
      </c>
      <c r="S114">
        <f t="shared" si="56"/>
        <v>30.757797927246589</v>
      </c>
      <c r="T114" s="6">
        <f>_xlfn.STDEV.P(F122:F126)</f>
        <v>1.9794948850653804</v>
      </c>
      <c r="U114">
        <f t="shared" si="57"/>
        <v>26.8025755395924</v>
      </c>
      <c r="V114" s="6">
        <f>_xlfn.STDEV.P(G122:G126)</f>
        <v>3.1422285085588526</v>
      </c>
      <c r="W114">
        <f t="shared" si="51"/>
        <v>32.926157914339171</v>
      </c>
    </row>
    <row r="115" spans="1:23" x14ac:dyDescent="0.75">
      <c r="A115" s="1">
        <v>3</v>
      </c>
      <c r="B115">
        <v>0</v>
      </c>
      <c r="C115">
        <v>0.65</v>
      </c>
      <c r="D115">
        <v>0</v>
      </c>
      <c r="E115">
        <v>0</v>
      </c>
      <c r="F115">
        <v>0</v>
      </c>
      <c r="G115">
        <v>0</v>
      </c>
      <c r="I115">
        <f t="shared" si="52"/>
        <v>0</v>
      </c>
      <c r="J115">
        <v>20</v>
      </c>
      <c r="K115">
        <f>_xlfn.STDEV.P(D127:G131)</f>
        <v>7.3920703967156589</v>
      </c>
      <c r="L115">
        <f t="shared" si="53"/>
        <v>29.210460260604652</v>
      </c>
      <c r="M115">
        <v>0.65</v>
      </c>
      <c r="N115">
        <f t="shared" si="54"/>
        <v>0</v>
      </c>
      <c r="P115" s="6">
        <f>_xlfn.STDEV.P(D127:D131)</f>
        <v>1.5603204799014831</v>
      </c>
      <c r="Q115">
        <f t="shared" si="55"/>
        <v>28.143143431788534</v>
      </c>
      <c r="R115" s="6">
        <f>_xlfn.STDEV.P(E127:E131)</f>
        <v>1.1503460348955881</v>
      </c>
      <c r="S115">
        <f t="shared" si="56"/>
        <v>29.982944272072782</v>
      </c>
      <c r="T115" s="6">
        <f>_xlfn.STDEV.P(F127:F131)</f>
        <v>0.82219219164378132</v>
      </c>
      <c r="U115">
        <f t="shared" si="57"/>
        <v>26.341796108508291</v>
      </c>
      <c r="V115" s="6">
        <f>_xlfn.STDEV.P(G127:G131)</f>
        <v>2.394159560263267</v>
      </c>
      <c r="W115">
        <f>_xlfn.STDEV.P(G115,G120,G125,G130)</f>
        <v>31.884900423241092</v>
      </c>
    </row>
    <row r="116" spans="1:23" x14ac:dyDescent="0.75">
      <c r="A116" s="1">
        <v>4</v>
      </c>
      <c r="B116">
        <v>0</v>
      </c>
      <c r="C116">
        <v>0.85</v>
      </c>
      <c r="D116">
        <v>0</v>
      </c>
      <c r="E116">
        <v>0</v>
      </c>
      <c r="F116">
        <v>0</v>
      </c>
      <c r="G116">
        <v>0</v>
      </c>
      <c r="I116">
        <f t="shared" si="52"/>
        <v>0</v>
      </c>
      <c r="J116">
        <v>50</v>
      </c>
      <c r="K116">
        <f>_xlfn.STDEV.P(D133:F136)</f>
        <v>4.0108391335923157</v>
      </c>
      <c r="L116">
        <f t="shared" si="53"/>
        <v>28.672137236679944</v>
      </c>
      <c r="M116">
        <v>0.85</v>
      </c>
      <c r="N116">
        <f t="shared" si="54"/>
        <v>0</v>
      </c>
      <c r="P116" s="6">
        <f>_xlfn.STDEV.P(D132:D136)</f>
        <v>1.8762942199985602</v>
      </c>
      <c r="Q116">
        <f t="shared" si="55"/>
        <v>28.42282147422307</v>
      </c>
      <c r="R116" s="6">
        <f>_xlfn.STDEV.P(E132:E136)</f>
        <v>1.778313808077755</v>
      </c>
      <c r="S116">
        <f t="shared" si="56"/>
        <v>28.511654780691575</v>
      </c>
      <c r="T116" s="6">
        <f>_xlfn.STDEV.P(F132:F136)</f>
        <v>0.83282651254628071</v>
      </c>
      <c r="U116">
        <f t="shared" si="57"/>
        <v>26.979524128906032</v>
      </c>
      <c r="V116" s="6"/>
      <c r="W116">
        <f>_xlfn.STDEV.P(G116,G121,G126,G131)</f>
        <v>30.21633457254536</v>
      </c>
    </row>
    <row r="117" spans="1:23" x14ac:dyDescent="0.75">
      <c r="A117" s="1">
        <v>5</v>
      </c>
      <c r="B117">
        <v>5</v>
      </c>
      <c r="C117">
        <v>0</v>
      </c>
      <c r="D117">
        <v>72.290000000000006</v>
      </c>
      <c r="E117">
        <v>72.78</v>
      </c>
      <c r="F117">
        <v>54.08</v>
      </c>
      <c r="G117">
        <v>56.2</v>
      </c>
      <c r="I117">
        <f t="shared" si="52"/>
        <v>8.7314557062382718</v>
      </c>
      <c r="J117">
        <v>100</v>
      </c>
      <c r="K117">
        <f>_xlfn.STDEV.P(D137:F141)</f>
        <v>3.9555678901180968</v>
      </c>
      <c r="L117">
        <f>AVERAGE((L116-L115), (L115-L114), (L114-L113), (L113-L112))</f>
        <v>-0.43104145988936438</v>
      </c>
      <c r="N117">
        <f t="shared" si="54"/>
        <v>63.837499999999991</v>
      </c>
      <c r="P117" s="6">
        <f>_xlfn.STDEV.P(D137:D141)</f>
        <v>2.7120058996985992</v>
      </c>
      <c r="R117" s="6">
        <f>_xlfn.STDEV.P(E137:E141)</f>
        <v>3.6158539793525959</v>
      </c>
      <c r="T117" s="6">
        <f>_xlfn.STDEV.P(F137:F141)</f>
        <v>2.2512218904408314</v>
      </c>
      <c r="V117" s="6"/>
    </row>
    <row r="118" spans="1:23" x14ac:dyDescent="0.75">
      <c r="A118" s="1">
        <v>6</v>
      </c>
      <c r="B118">
        <v>5</v>
      </c>
      <c r="C118">
        <v>0.2</v>
      </c>
      <c r="D118">
        <v>69.72</v>
      </c>
      <c r="E118">
        <v>71.099999999999994</v>
      </c>
      <c r="F118">
        <v>59.11</v>
      </c>
      <c r="G118">
        <v>57.8</v>
      </c>
      <c r="I118">
        <f t="shared" si="52"/>
        <v>6.0152363835513558</v>
      </c>
      <c r="K118">
        <f>AVERAGE(K112:K117)</f>
        <v>4.5683516072109613</v>
      </c>
      <c r="N118">
        <f t="shared" si="54"/>
        <v>64.432500000000005</v>
      </c>
      <c r="P118" s="6">
        <f>AVERAGE(P112:P117)</f>
        <v>1.7608710038455309</v>
      </c>
      <c r="Q118">
        <f>AVERAGE(Q112:Q116)</f>
        <v>28.996759781817513</v>
      </c>
      <c r="R118" s="6">
        <f>AVERAGE(R112:R117)</f>
        <v>2.1549423026756589</v>
      </c>
      <c r="S118">
        <f>AVERAGE(S112:S116)</f>
        <v>29.987055101042841</v>
      </c>
      <c r="T118" s="6">
        <f>AVERAGE(T112:T117)</f>
        <v>1.3795779843670359</v>
      </c>
      <c r="U118">
        <f>AVERAGE(U112:U116)</f>
        <v>27.002757246019506</v>
      </c>
      <c r="V118" s="6">
        <f>AVERAGE(V112:V117)</f>
        <v>1.7321631028846722</v>
      </c>
      <c r="W118">
        <f>AVERAGE(W112:W116)</f>
        <v>32.036868089481501</v>
      </c>
    </row>
    <row r="119" spans="1:23" x14ac:dyDescent="0.75">
      <c r="A119" s="1">
        <v>7</v>
      </c>
      <c r="B119">
        <v>5</v>
      </c>
      <c r="C119">
        <v>0.45</v>
      </c>
      <c r="D119">
        <v>72.44</v>
      </c>
      <c r="E119">
        <v>72.36</v>
      </c>
      <c r="F119">
        <v>53.02</v>
      </c>
      <c r="G119">
        <v>58.1</v>
      </c>
      <c r="I119">
        <f t="shared" si="52"/>
        <v>8.6094715284969485</v>
      </c>
      <c r="N119">
        <f t="shared" si="54"/>
        <v>63.980000000000004</v>
      </c>
      <c r="P119" s="6">
        <f>_xlfn.STDEV.P(P112:P117)</f>
        <v>0.86248863247544749</v>
      </c>
      <c r="Q119">
        <f>_xlfn.STDEV.P(Q112:Q116)</f>
        <v>0.59486687587613962</v>
      </c>
      <c r="R119" s="6">
        <f>_xlfn.STDEV.P(R112:R117)</f>
        <v>1.3057461489402382</v>
      </c>
      <c r="S119">
        <f>_xlfn.STDEV.P(S112:S116)</f>
        <v>0.78533979221924843</v>
      </c>
      <c r="T119" s="6">
        <f>_xlfn.STDEV.P(T112:T117)</f>
        <v>0.88100052121614525</v>
      </c>
      <c r="U119">
        <f>_xlfn.STDEV.P(U112:U116)</f>
        <v>0.50123569670610102</v>
      </c>
      <c r="V119" s="6">
        <f>_xlfn.STDEV.P(V112:V117)</f>
        <v>1.177119783626519</v>
      </c>
      <c r="W119">
        <f>_xlfn.STDEV.P(W112:W116)</f>
        <v>1.016652849876426</v>
      </c>
    </row>
    <row r="120" spans="1:23" x14ac:dyDescent="0.75">
      <c r="A120" s="1">
        <v>8</v>
      </c>
      <c r="B120">
        <v>5</v>
      </c>
      <c r="C120">
        <v>0.65</v>
      </c>
      <c r="D120">
        <v>71.58</v>
      </c>
      <c r="E120">
        <v>66.86</v>
      </c>
      <c r="F120">
        <v>52.56</v>
      </c>
      <c r="G120">
        <v>58.7</v>
      </c>
      <c r="I120">
        <f t="shared" si="52"/>
        <v>7.3259316813631736</v>
      </c>
      <c r="K120" cm="1">
        <f t="array" ref="K120">INDEX(LINEST(K112:K117),1)</f>
        <v>0.35116270732580057</v>
      </c>
      <c r="L120" cm="1">
        <f t="array" ref="L120">INDEX(LINEST(L112:L116),1)</f>
        <v>-0.40454271609531589</v>
      </c>
      <c r="N120">
        <f t="shared" si="54"/>
        <v>62.424999999999997</v>
      </c>
      <c r="P120" s="6"/>
      <c r="R120" s="6"/>
      <c r="T120" s="6"/>
      <c r="V120" s="6"/>
    </row>
    <row r="121" spans="1:23" x14ac:dyDescent="0.75">
      <c r="A121" s="1">
        <v>9</v>
      </c>
      <c r="B121">
        <v>5</v>
      </c>
      <c r="C121">
        <v>0.85</v>
      </c>
      <c r="D121">
        <v>66.42</v>
      </c>
      <c r="E121">
        <v>63.88</v>
      </c>
      <c r="F121">
        <v>56</v>
      </c>
      <c r="G121">
        <v>54.9</v>
      </c>
      <c r="I121">
        <f t="shared" si="52"/>
        <v>4.9477469620019994</v>
      </c>
      <c r="N121">
        <f t="shared" si="54"/>
        <v>60.300000000000004</v>
      </c>
      <c r="P121" s="6"/>
      <c r="R121" s="6"/>
      <c r="T121" s="6"/>
      <c r="V121" s="6"/>
    </row>
    <row r="122" spans="1:23" x14ac:dyDescent="0.75">
      <c r="A122" s="1">
        <v>10</v>
      </c>
      <c r="B122">
        <v>10</v>
      </c>
      <c r="C122">
        <v>0</v>
      </c>
      <c r="D122">
        <v>73.22</v>
      </c>
      <c r="E122">
        <v>68.400000000000006</v>
      </c>
      <c r="F122">
        <v>68.8</v>
      </c>
      <c r="G122">
        <v>76.8</v>
      </c>
      <c r="I122">
        <f t="shared" si="52"/>
        <v>3.4487787693616978</v>
      </c>
      <c r="N122">
        <f t="shared" si="54"/>
        <v>71.805000000000007</v>
      </c>
      <c r="P122" s="6"/>
      <c r="R122" s="6"/>
      <c r="T122" s="6"/>
      <c r="V122" s="6"/>
    </row>
    <row r="123" spans="1:23" x14ac:dyDescent="0.75">
      <c r="A123" s="1">
        <v>11</v>
      </c>
      <c r="B123">
        <v>10</v>
      </c>
      <c r="C123">
        <v>0.2</v>
      </c>
      <c r="D123">
        <v>70.84</v>
      </c>
      <c r="E123">
        <v>66.56</v>
      </c>
      <c r="F123">
        <v>69.400000000000006</v>
      </c>
      <c r="G123">
        <v>75.900000000000006</v>
      </c>
      <c r="I123">
        <f t="shared" si="52"/>
        <v>3.3869861233846246</v>
      </c>
      <c r="J123" s="2"/>
      <c r="K123" t="s">
        <v>26</v>
      </c>
      <c r="L123" t="s">
        <v>27</v>
      </c>
      <c r="N123">
        <f t="shared" si="54"/>
        <v>70.675000000000011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1">
        <v>12</v>
      </c>
      <c r="B124">
        <v>10</v>
      </c>
      <c r="C124">
        <v>0.45</v>
      </c>
      <c r="D124">
        <v>73.94</v>
      </c>
      <c r="E124">
        <v>68.78</v>
      </c>
      <c r="F124">
        <v>65.8</v>
      </c>
      <c r="G124">
        <v>79.599999999999994</v>
      </c>
      <c r="I124">
        <f t="shared" si="52"/>
        <v>5.2518663349327523</v>
      </c>
      <c r="J124">
        <v>2</v>
      </c>
      <c r="K124">
        <f>AVERAGE(D112:G116)</f>
        <v>0</v>
      </c>
      <c r="L124">
        <f>AVERAGE(D112:G112,D117:G117,D122:G122,D127:G127,D132:F132,D137:F137)</f>
        <v>61.600454545454546</v>
      </c>
      <c r="M124">
        <v>0</v>
      </c>
      <c r="N124">
        <f t="shared" si="54"/>
        <v>72.03</v>
      </c>
      <c r="P124" s="6">
        <f>AVERAGE(D112:D116)</f>
        <v>0</v>
      </c>
      <c r="Q124">
        <f>AVERAGE(D112,D117,D122,D127,D132,D137)</f>
        <v>64.341666666666669</v>
      </c>
      <c r="R124" s="6">
        <f>AVERAGE(E112:E116)</f>
        <v>0</v>
      </c>
      <c r="S124">
        <f>AVERAGE(E112,E117,E122,E127,E132,E137)</f>
        <v>66.430000000000007</v>
      </c>
      <c r="T124" s="6">
        <f>AVERAGE(F112:F116)</f>
        <v>0</v>
      </c>
      <c r="U124">
        <f>AVERAGE(F112,F117,F122,F127,F132,F137)</f>
        <v>58.846666666666664</v>
      </c>
      <c r="V124" s="6">
        <f>AVERAGE(G112:G116)</f>
        <v>0</v>
      </c>
      <c r="W124">
        <f>AVERAGE(G112,G117,G122,G127)</f>
        <v>54.375</v>
      </c>
    </row>
    <row r="125" spans="1:23" x14ac:dyDescent="0.75">
      <c r="A125" s="1">
        <v>13</v>
      </c>
      <c r="B125">
        <v>10</v>
      </c>
      <c r="C125">
        <v>0.65</v>
      </c>
      <c r="D125">
        <v>72.42</v>
      </c>
      <c r="E125">
        <v>65.819999999999993</v>
      </c>
      <c r="F125">
        <v>64.5</v>
      </c>
      <c r="G125">
        <v>74.8</v>
      </c>
      <c r="I125">
        <f t="shared" si="52"/>
        <v>4.3331830102131628</v>
      </c>
      <c r="J125">
        <v>5</v>
      </c>
      <c r="K125">
        <f>AVERAGE(D117:G121)</f>
        <v>62.995000000000019</v>
      </c>
      <c r="L125">
        <f t="shared" ref="L125:L128" si="58">AVERAGE(D113:G113,D118:G118,D123:G123,D128:G128,D133:F133,D138:F138)</f>
        <v>60.794545454545464</v>
      </c>
      <c r="M125">
        <v>0.2</v>
      </c>
      <c r="N125">
        <f t="shared" si="54"/>
        <v>69.385000000000005</v>
      </c>
      <c r="P125" s="6">
        <f>AVERAGE(D117:D121)</f>
        <v>70.489999999999995</v>
      </c>
      <c r="Q125">
        <f t="shared" ref="Q125:Q128" si="59">AVERAGE(D113,D118,D123,D128,D133,D138)</f>
        <v>63.338333333333331</v>
      </c>
      <c r="R125" s="6">
        <f>AVERAGE(E117:E121)</f>
        <v>69.396000000000001</v>
      </c>
      <c r="S125">
        <f t="shared" ref="S125:S128" si="60">AVERAGE(E113,E118,E123,E128,E133,E138)</f>
        <v>65.356666666666669</v>
      </c>
      <c r="T125" s="6">
        <f>AVERAGE(F117:F121)</f>
        <v>54.953999999999994</v>
      </c>
      <c r="U125">
        <f t="shared" ref="U125:U128" si="61">AVERAGE(F113,F118,F123,F128,F133,F138)</f>
        <v>58.484999999999992</v>
      </c>
      <c r="V125" s="6">
        <f>AVERAGE(G117:G121)</f>
        <v>57.14</v>
      </c>
      <c r="W125">
        <f t="shared" ref="W125:W128" si="62">AVERAGE(G113,G118,G123,G128)</f>
        <v>53.599999999999994</v>
      </c>
    </row>
    <row r="126" spans="1:23" x14ac:dyDescent="0.75">
      <c r="A126" s="1">
        <v>14</v>
      </c>
      <c r="B126">
        <v>10</v>
      </c>
      <c r="C126">
        <v>0.85</v>
      </c>
      <c r="D126">
        <v>67.849999999999994</v>
      </c>
      <c r="E126">
        <v>60.63</v>
      </c>
      <c r="F126">
        <v>65.2</v>
      </c>
      <c r="G126">
        <v>70</v>
      </c>
      <c r="I126">
        <f t="shared" si="52"/>
        <v>3.4954899513515967</v>
      </c>
      <c r="J126">
        <v>10</v>
      </c>
      <c r="K126">
        <f>AVERAGE(D122:G126)</f>
        <v>69.962999999999994</v>
      </c>
      <c r="L126">
        <f t="shared" si="58"/>
        <v>61.212272727272733</v>
      </c>
      <c r="M126">
        <v>0.45</v>
      </c>
      <c r="N126">
        <f t="shared" si="54"/>
        <v>65.92</v>
      </c>
      <c r="P126" s="6">
        <f>AVERAGE(D122:D126)</f>
        <v>71.653999999999996</v>
      </c>
      <c r="Q126">
        <f t="shared" si="59"/>
        <v>64.364999999999995</v>
      </c>
      <c r="R126" s="6">
        <f>AVERAGE(E122:E126)</f>
        <v>66.037999999999997</v>
      </c>
      <c r="S126">
        <f t="shared" si="60"/>
        <v>66.759999999999991</v>
      </c>
      <c r="T126" s="6">
        <f>AVERAGE(F122:F126)</f>
        <v>66.739999999999995</v>
      </c>
      <c r="U126">
        <f t="shared" si="61"/>
        <v>56.80333333333332</v>
      </c>
      <c r="V126" s="6">
        <f>AVERAGE(G122:G126)</f>
        <v>75.419999999999987</v>
      </c>
      <c r="W126">
        <f t="shared" si="62"/>
        <v>54.774999999999999</v>
      </c>
    </row>
    <row r="127" spans="1:23" x14ac:dyDescent="0.75">
      <c r="A127" s="1">
        <v>15</v>
      </c>
      <c r="B127">
        <v>20</v>
      </c>
      <c r="C127">
        <v>0</v>
      </c>
      <c r="D127">
        <v>67.86</v>
      </c>
      <c r="E127">
        <v>84</v>
      </c>
      <c r="F127">
        <v>68.400000000000006</v>
      </c>
      <c r="G127">
        <v>84.5</v>
      </c>
      <c r="I127">
        <f t="shared" si="52"/>
        <v>8.0641986582673262</v>
      </c>
      <c r="J127">
        <v>20</v>
      </c>
      <c r="K127">
        <f>AVERAGE(D127:G131)</f>
        <v>74.365500000000026</v>
      </c>
      <c r="L127">
        <f t="shared" si="58"/>
        <v>59.475000000000001</v>
      </c>
      <c r="M127">
        <v>0.65</v>
      </c>
      <c r="N127" s="16">
        <f t="shared" si="54"/>
        <v>76.19</v>
      </c>
      <c r="P127" s="6">
        <f>AVERAGE(D127:D131)</f>
        <v>67.44</v>
      </c>
      <c r="Q127">
        <f t="shared" si="59"/>
        <v>61.893333333333338</v>
      </c>
      <c r="R127" s="6">
        <f>AVERAGE(E127:E131)</f>
        <v>82.321999999999974</v>
      </c>
      <c r="S127">
        <f t="shared" si="60"/>
        <v>64.438333333333333</v>
      </c>
      <c r="T127" s="6">
        <f>AVERAGE(F127:F131)</f>
        <v>66.900000000000006</v>
      </c>
      <c r="U127">
        <f t="shared" si="61"/>
        <v>56.093333333333334</v>
      </c>
      <c r="V127" s="6">
        <f>AVERAGE(G127:G131)</f>
        <v>80.8</v>
      </c>
      <c r="W127">
        <f t="shared" si="62"/>
        <v>53.475000000000001</v>
      </c>
    </row>
    <row r="128" spans="1:23" x14ac:dyDescent="0.75">
      <c r="A128" s="1">
        <v>16</v>
      </c>
      <c r="B128">
        <v>20</v>
      </c>
      <c r="C128">
        <v>0.2</v>
      </c>
      <c r="D128">
        <v>67.08</v>
      </c>
      <c r="E128">
        <v>81.58</v>
      </c>
      <c r="F128">
        <v>66.2</v>
      </c>
      <c r="G128">
        <v>80.7</v>
      </c>
      <c r="I128">
        <f t="shared" si="52"/>
        <v>7.2633394523455941</v>
      </c>
      <c r="J128">
        <v>50</v>
      </c>
      <c r="K128">
        <f>AVERAGE(D132:F136)</f>
        <v>81.63333333333334</v>
      </c>
      <c r="L128">
        <f t="shared" si="58"/>
        <v>58.219090909090909</v>
      </c>
      <c r="M128">
        <v>0.85</v>
      </c>
      <c r="N128">
        <f t="shared" si="54"/>
        <v>73.89</v>
      </c>
      <c r="P128" s="6">
        <f>AVERAGE(D132:D136)</f>
        <v>82.42</v>
      </c>
      <c r="Q128">
        <f t="shared" si="59"/>
        <v>61.208333333333336</v>
      </c>
      <c r="R128" s="6">
        <f>AVERAGE(E132:E136)</f>
        <v>85.76</v>
      </c>
      <c r="S128">
        <f t="shared" si="60"/>
        <v>60.995000000000005</v>
      </c>
      <c r="T128" s="6">
        <f>AVERAGE(F132:F136)</f>
        <v>76.72</v>
      </c>
      <c r="U128">
        <f t="shared" si="61"/>
        <v>57.616666666666667</v>
      </c>
      <c r="V128" s="6"/>
      <c r="W128">
        <f t="shared" si="62"/>
        <v>50.475000000000001</v>
      </c>
    </row>
    <row r="129" spans="1:23" x14ac:dyDescent="0.75">
      <c r="A129" s="1">
        <v>17</v>
      </c>
      <c r="B129">
        <v>20</v>
      </c>
      <c r="C129">
        <v>0.45</v>
      </c>
      <c r="D129">
        <v>70.22</v>
      </c>
      <c r="E129">
        <v>83.02</v>
      </c>
      <c r="F129">
        <v>66.099999999999994</v>
      </c>
      <c r="G129">
        <v>81.400000000000006</v>
      </c>
      <c r="I129">
        <f t="shared" si="52"/>
        <v>7.1972546849475894</v>
      </c>
      <c r="J129">
        <v>100</v>
      </c>
      <c r="K129">
        <f>AVERAGE(D137:F141)</f>
        <v>83.844000000000008</v>
      </c>
      <c r="L129">
        <f>AVERAGE((L128-L127), (L127-L126), (L126-L125), (L125-L124))</f>
        <v>-0.84534090909090942</v>
      </c>
      <c r="N129">
        <f t="shared" si="54"/>
        <v>75.185000000000002</v>
      </c>
      <c r="P129" s="6">
        <f>AVERAGE(D137:D141)</f>
        <v>86.171999999999997</v>
      </c>
      <c r="R129" s="6">
        <f>AVERAGE(E137:E141)</f>
        <v>85.26</v>
      </c>
      <c r="T129" s="6">
        <f>AVERAGE(F137:F141)</f>
        <v>80.099999999999994</v>
      </c>
      <c r="V129" s="6"/>
    </row>
    <row r="130" spans="1:23" x14ac:dyDescent="0.75">
      <c r="A130" s="1">
        <v>18</v>
      </c>
      <c r="B130">
        <v>20</v>
      </c>
      <c r="C130">
        <v>0.65</v>
      </c>
      <c r="D130">
        <v>66.25</v>
      </c>
      <c r="E130">
        <v>82.35</v>
      </c>
      <c r="F130">
        <v>66.900000000000006</v>
      </c>
      <c r="G130">
        <v>80.400000000000006</v>
      </c>
      <c r="I130">
        <f t="shared" si="52"/>
        <v>7.4355984964225268</v>
      </c>
      <c r="K130">
        <f>AVERAGE(K124:K129)</f>
        <v>62.133472222222231</v>
      </c>
      <c r="N130">
        <f t="shared" si="54"/>
        <v>73.974999999999994</v>
      </c>
      <c r="P130" s="6">
        <f>AVERAGE(P124:P129)</f>
        <v>63.029333333333341</v>
      </c>
      <c r="Q130">
        <f>AVERAGE(Q124:Q128)</f>
        <v>63.029333333333341</v>
      </c>
      <c r="R130" s="6">
        <f>AVERAGE(R124:R129)</f>
        <v>64.795999999999992</v>
      </c>
      <c r="S130">
        <f>AVERAGE(S124:S128)</f>
        <v>64.796000000000006</v>
      </c>
      <c r="T130" s="6">
        <f>AVERAGE(T124:T129)</f>
        <v>57.568999999999996</v>
      </c>
      <c r="U130">
        <f>AVERAGE(U124:U128)</f>
        <v>57.568999999999996</v>
      </c>
      <c r="V130" s="6">
        <f>AVERAGE(V124:V129)</f>
        <v>53.34</v>
      </c>
      <c r="W130">
        <f>AVERAGE(W124:W128)</f>
        <v>53.339999999999996</v>
      </c>
    </row>
    <row r="131" spans="1:23" x14ac:dyDescent="0.75">
      <c r="A131" s="1">
        <v>19</v>
      </c>
      <c r="B131">
        <v>20</v>
      </c>
      <c r="C131">
        <v>0.85</v>
      </c>
      <c r="D131">
        <v>65.790000000000006</v>
      </c>
      <c r="E131">
        <v>80.66</v>
      </c>
      <c r="F131">
        <v>66.900000000000006</v>
      </c>
      <c r="G131">
        <v>77</v>
      </c>
      <c r="I131">
        <f t="shared" si="52"/>
        <v>6.3872739686035036</v>
      </c>
      <c r="N131">
        <f t="shared" si="54"/>
        <v>72.587500000000006</v>
      </c>
      <c r="P131" s="6">
        <f>_xlfn.STDEV.P(P124:P129)</f>
        <v>28.964858700769707</v>
      </c>
      <c r="Q131">
        <f>_xlfn.STDEV.P(Q124:Q128)</f>
        <v>1.2812682952623304</v>
      </c>
      <c r="R131" s="6">
        <f>_xlfn.STDEV.P(R124:R129)</f>
        <v>29.96289218349926</v>
      </c>
      <c r="S131">
        <f>_xlfn.STDEV.P(S124:S128)</f>
        <v>2.0696437159837684</v>
      </c>
      <c r="T131" s="6">
        <f>_xlfn.STDEV.P(T124:T129)</f>
        <v>26.977180325848234</v>
      </c>
      <c r="U131">
        <f>_xlfn.STDEV.P(U124:U128)</f>
        <v>1.0234840279924036</v>
      </c>
      <c r="V131" s="6">
        <f>_xlfn.STDEV.P(V124:V129)</f>
        <v>32.020202997482684</v>
      </c>
      <c r="W131">
        <f>_xlfn.STDEV.P(W124:W128)</f>
        <v>1.5115885683611123</v>
      </c>
    </row>
    <row r="132" spans="1:23" x14ac:dyDescent="0.75">
      <c r="A132" s="1">
        <v>20</v>
      </c>
      <c r="B132">
        <v>50</v>
      </c>
      <c r="C132">
        <v>0</v>
      </c>
      <c r="D132">
        <v>85.48</v>
      </c>
      <c r="E132">
        <v>86.4</v>
      </c>
      <c r="F132">
        <v>78</v>
      </c>
      <c r="G132">
        <v>0</v>
      </c>
      <c r="I132">
        <f>_xlfn.STDEV.P(D132:F132)</f>
        <v>3.7617490022003821</v>
      </c>
      <c r="N132">
        <f>AVERAGE(D132:F132)</f>
        <v>83.293333333333337</v>
      </c>
      <c r="P132" s="6"/>
      <c r="R132" s="6"/>
      <c r="T132" s="6"/>
      <c r="V132" s="6"/>
    </row>
    <row r="133" spans="1:23" x14ac:dyDescent="0.75">
      <c r="A133" s="1">
        <v>21</v>
      </c>
      <c r="B133">
        <v>50</v>
      </c>
      <c r="C133">
        <v>0.2</v>
      </c>
      <c r="D133">
        <v>83.13</v>
      </c>
      <c r="E133">
        <v>85.8</v>
      </c>
      <c r="F133">
        <v>76.3</v>
      </c>
      <c r="G133">
        <v>0</v>
      </c>
      <c r="I133">
        <f t="shared" ref="I133:I141" si="63">_xlfn.STDEV.P(D133:F133)</f>
        <v>4.0003860924776857</v>
      </c>
      <c r="N133">
        <f t="shared" ref="N133:N141" si="64">AVERAGE(D133:F133)</f>
        <v>81.743333333333339</v>
      </c>
      <c r="P133" s="6" cm="1">
        <f t="array" ref="P133">INDEX(LINEST(P124:P129), 1)</f>
        <v>13.212457142857147</v>
      </c>
      <c r="Q133" s="6" cm="1">
        <f t="array" ref="Q133">INDEX(LINEST(Q124:Q128), 1)</f>
        <v>-0.77116666666666578</v>
      </c>
      <c r="R133" s="6" cm="1">
        <f t="array" ref="R133">INDEX(LINEST(R124:R129), 1)</f>
        <v>14.047885714285714</v>
      </c>
      <c r="S133" s="6" cm="1">
        <f t="array" ref="S133">INDEX(LINEST(S124:S128), 1)</f>
        <v>-1.1788333333333341</v>
      </c>
      <c r="T133" s="6" cm="1">
        <f t="array" ref="T133">INDEX(LINEST(T124:T129), 1)</f>
        <v>13.313085714285716</v>
      </c>
      <c r="U133" s="6" cm="1">
        <f t="array" ref="U133">INDEX(LINEST(U124:U128), 1)</f>
        <v>-0.48516666666666514</v>
      </c>
      <c r="V133" s="6" cm="1">
        <f t="array" ref="V133">INDEX(LINEST(V124:V127), 1)</f>
        <v>26.068000000000001</v>
      </c>
      <c r="W133" s="6" cm="1">
        <f t="array" ref="W133">INDEX(LINEST(W124:W128), 1)</f>
        <v>-0.79249999999999887</v>
      </c>
    </row>
    <row r="134" spans="1:23" x14ac:dyDescent="0.75">
      <c r="A134" s="1">
        <v>22</v>
      </c>
      <c r="B134">
        <v>50</v>
      </c>
      <c r="C134">
        <v>0.45</v>
      </c>
      <c r="D134">
        <v>81.89</v>
      </c>
      <c r="E134">
        <v>87.9</v>
      </c>
      <c r="F134">
        <v>76</v>
      </c>
      <c r="G134">
        <v>0</v>
      </c>
      <c r="I134">
        <f t="shared" si="63"/>
        <v>4.8582369916119461</v>
      </c>
      <c r="K134" cm="1">
        <f t="array" ref="K134">INDEX(LINEST(K124:K129),1)</f>
        <v>13.701071428571431</v>
      </c>
      <c r="L134" cm="1">
        <f t="array" ref="L134">INDEX(LINEST(L124:L128),1)</f>
        <v>-0.80822727272727368</v>
      </c>
      <c r="N134">
        <f t="shared" si="64"/>
        <v>81.93</v>
      </c>
    </row>
    <row r="135" spans="1:23" x14ac:dyDescent="0.75">
      <c r="A135" s="1">
        <v>23</v>
      </c>
      <c r="B135">
        <v>50</v>
      </c>
      <c r="C135">
        <v>0.65</v>
      </c>
      <c r="D135">
        <v>79.75</v>
      </c>
      <c r="E135">
        <v>86.2</v>
      </c>
      <c r="F135">
        <v>75.900000000000006</v>
      </c>
      <c r="G135">
        <v>0</v>
      </c>
      <c r="I135">
        <f t="shared" si="63"/>
        <v>4.2493790396035767</v>
      </c>
      <c r="N135">
        <f t="shared" si="64"/>
        <v>80.61666666666666</v>
      </c>
    </row>
    <row r="136" spans="1:23" x14ac:dyDescent="0.75">
      <c r="A136" s="1">
        <v>24</v>
      </c>
      <c r="B136">
        <v>50</v>
      </c>
      <c r="C136">
        <v>0.85</v>
      </c>
      <c r="D136">
        <v>81.849999999999994</v>
      </c>
      <c r="E136">
        <v>82.5</v>
      </c>
      <c r="F136">
        <v>77.400000000000006</v>
      </c>
      <c r="G136">
        <v>0</v>
      </c>
      <c r="I136">
        <f t="shared" si="63"/>
        <v>2.2665441143340241</v>
      </c>
      <c r="N136">
        <f t="shared" si="64"/>
        <v>80.583333333333329</v>
      </c>
    </row>
    <row r="137" spans="1:23" x14ac:dyDescent="0.75">
      <c r="A137" s="1">
        <v>25</v>
      </c>
      <c r="B137">
        <v>100</v>
      </c>
      <c r="C137">
        <v>0</v>
      </c>
      <c r="D137">
        <v>87.2</v>
      </c>
      <c r="E137">
        <v>87</v>
      </c>
      <c r="F137">
        <v>83.8</v>
      </c>
      <c r="G137">
        <v>0</v>
      </c>
      <c r="I137">
        <f t="shared" si="63"/>
        <v>1.5577761927397251</v>
      </c>
      <c r="N137">
        <f t="shared" si="64"/>
        <v>86</v>
      </c>
    </row>
    <row r="138" spans="1:23" x14ac:dyDescent="0.75">
      <c r="A138" s="1">
        <v>26</v>
      </c>
      <c r="B138">
        <v>100</v>
      </c>
      <c r="C138">
        <v>0.2</v>
      </c>
      <c r="D138">
        <v>89.26</v>
      </c>
      <c r="E138">
        <v>87.1</v>
      </c>
      <c r="F138">
        <v>79.900000000000006</v>
      </c>
      <c r="G138">
        <v>0</v>
      </c>
      <c r="I138">
        <f t="shared" si="63"/>
        <v>4.0015996801279341</v>
      </c>
      <c r="N138">
        <f t="shared" si="64"/>
        <v>85.42</v>
      </c>
    </row>
    <row r="139" spans="1:23" x14ac:dyDescent="0.75">
      <c r="A139" s="1">
        <v>27</v>
      </c>
      <c r="B139">
        <v>100</v>
      </c>
      <c r="C139">
        <v>0.45</v>
      </c>
      <c r="D139">
        <v>87.7</v>
      </c>
      <c r="E139">
        <v>88.5</v>
      </c>
      <c r="F139">
        <v>79.900000000000006</v>
      </c>
      <c r="G139">
        <v>0</v>
      </c>
      <c r="I139">
        <f t="shared" si="63"/>
        <v>3.8792897402603059</v>
      </c>
      <c r="N139">
        <f t="shared" si="64"/>
        <v>85.366666666666674</v>
      </c>
    </row>
    <row r="140" spans="1:23" x14ac:dyDescent="0.75">
      <c r="A140" s="1">
        <v>28</v>
      </c>
      <c r="B140">
        <v>100</v>
      </c>
      <c r="C140">
        <v>0.65</v>
      </c>
      <c r="D140">
        <v>81.36</v>
      </c>
      <c r="E140">
        <v>85.4</v>
      </c>
      <c r="F140">
        <v>76.7</v>
      </c>
      <c r="G140">
        <v>0</v>
      </c>
      <c r="I140">
        <f t="shared" si="63"/>
        <v>3.5547651899324606</v>
      </c>
      <c r="N140">
        <f t="shared" si="64"/>
        <v>81.153333333333322</v>
      </c>
    </row>
    <row r="141" spans="1:23" x14ac:dyDescent="0.75">
      <c r="A141" s="1">
        <v>29</v>
      </c>
      <c r="B141">
        <v>100</v>
      </c>
      <c r="C141">
        <v>0.85</v>
      </c>
      <c r="D141">
        <v>85.34</v>
      </c>
      <c r="E141">
        <v>78.3</v>
      </c>
      <c r="F141">
        <v>80.2</v>
      </c>
      <c r="G141">
        <v>0</v>
      </c>
      <c r="I141">
        <f t="shared" si="63"/>
        <v>2.9737966754078329</v>
      </c>
      <c r="N141">
        <f t="shared" si="64"/>
        <v>81.279999999999987</v>
      </c>
    </row>
    <row r="145" spans="1:23" x14ac:dyDescent="0.75">
      <c r="A145" s="1">
        <v>0</v>
      </c>
      <c r="B145" t="s">
        <v>10</v>
      </c>
    </row>
    <row r="147" spans="1:23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I147" s="2" t="s">
        <v>25</v>
      </c>
      <c r="J147" s="2"/>
      <c r="K147" t="s">
        <v>26</v>
      </c>
      <c r="L147" t="s">
        <v>27</v>
      </c>
      <c r="N147" s="3" t="s">
        <v>28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1">
        <v>0</v>
      </c>
      <c r="B148">
        <v>0</v>
      </c>
      <c r="C148">
        <v>0</v>
      </c>
      <c r="D148">
        <v>87.36</v>
      </c>
      <c r="E148">
        <v>93.13</v>
      </c>
      <c r="F148">
        <v>74.760000000000005</v>
      </c>
      <c r="G148">
        <v>0</v>
      </c>
      <c r="I148">
        <f>_xlfn.STDEV.P(D148:G148)</f>
        <v>37.436224018322143</v>
      </c>
      <c r="J148">
        <v>2</v>
      </c>
      <c r="K148">
        <f>_xlfn.STDEV.P(D148:G152)</f>
        <v>37.245787181237006</v>
      </c>
      <c r="L148">
        <f>_xlfn.STDEV.P(D148:G148,D153:G153,D158:G158,D163:G163,D168:F168,D173:F173)</f>
        <v>19.618932504173298</v>
      </c>
      <c r="M148">
        <v>0</v>
      </c>
      <c r="N148">
        <f>AVERAGE(D148:G148)</f>
        <v>63.8125</v>
      </c>
      <c r="P148" s="6">
        <f>_xlfn.STDEV.P(D148:D152)</f>
        <v>0.51063098221710079</v>
      </c>
      <c r="Q148">
        <f>_xlfn.STDEV.P(D148,D153,D158,D163,D168,D173)</f>
        <v>2.4441335660902181</v>
      </c>
      <c r="R148" s="6">
        <f>_xlfn.STDEV.P(E148:E152)</f>
        <v>1.3644925796793492</v>
      </c>
      <c r="S148">
        <f>_xlfn.STDEV.P(E148,E153,E158,E163,E168,E173)</f>
        <v>2.7731675631546944</v>
      </c>
      <c r="T148" s="6">
        <f>_xlfn.STDEV.P(F148:F152)</f>
        <v>2.6183582642564414</v>
      </c>
      <c r="U148">
        <f>_xlfn.STDEV.P(F148,F153,F158,F163,F168,F173)</f>
        <v>11.900283843486896</v>
      </c>
      <c r="V148" s="6">
        <f>_xlfn.STDEV.P(G148:G152)</f>
        <v>0</v>
      </c>
      <c r="W148">
        <f t="shared" ref="W148:W150" si="65">_xlfn.STDEV.P(G148,G153,G158,G163)</f>
        <v>34.532484706432577</v>
      </c>
    </row>
    <row r="149" spans="1:23" x14ac:dyDescent="0.75">
      <c r="A149" s="1">
        <v>1</v>
      </c>
      <c r="B149">
        <v>0</v>
      </c>
      <c r="C149">
        <v>0.2</v>
      </c>
      <c r="D149">
        <v>86.21</v>
      </c>
      <c r="E149">
        <v>94.97</v>
      </c>
      <c r="F149">
        <v>71.75</v>
      </c>
      <c r="G149">
        <v>0</v>
      </c>
      <c r="I149">
        <f t="shared" ref="I149:I167" si="66">_xlfn.STDEV.P(D149:G149)</f>
        <v>37.437051416344211</v>
      </c>
      <c r="J149">
        <v>5</v>
      </c>
      <c r="K149">
        <f>_xlfn.STDEV.P(D153:G157)</f>
        <v>12.122618065005447</v>
      </c>
      <c r="L149">
        <f t="shared" ref="L149:L152" si="67">_xlfn.STDEV.P(D149:G149,D154:G154,D159:G159,D164:G164,D169:F169,D174:F174)</f>
        <v>19.514159872697292</v>
      </c>
      <c r="M149">
        <v>0.2</v>
      </c>
      <c r="N149">
        <f t="shared" ref="N149:N167" si="68">AVERAGE(D149:G149)</f>
        <v>63.232500000000002</v>
      </c>
      <c r="P149" s="6">
        <f>_xlfn.STDEV.P(D153:D157)</f>
        <v>0.80090948302539178</v>
      </c>
      <c r="Q149">
        <f t="shared" ref="Q149:Q152" si="69">_xlfn.STDEV.P(D149,D154,D159,D164,D169,D174)</f>
        <v>1.0463335457151746</v>
      </c>
      <c r="R149" s="6">
        <f>_xlfn.STDEV.P(E153:E157)</f>
        <v>1.6620469307453367</v>
      </c>
      <c r="S149">
        <f t="shared" ref="S149:S152" si="70">_xlfn.STDEV.P(E149,E154,E159,E164,E169,E174)</f>
        <v>2.89421117635416</v>
      </c>
      <c r="T149" s="6">
        <f>_xlfn.STDEV.P(F153:F157)</f>
        <v>3.7736581721189304</v>
      </c>
      <c r="U149">
        <f t="shared" ref="U149:U152" si="71">_xlfn.STDEV.P(F149,F154,F159,F164,F169,F174)</f>
        <v>11.032386666336356</v>
      </c>
      <c r="V149" s="6">
        <f>_xlfn.STDEV.P(G153:G157)</f>
        <v>1.6407315441594927</v>
      </c>
      <c r="W149">
        <f t="shared" si="65"/>
        <v>33.998308781467351</v>
      </c>
    </row>
    <row r="150" spans="1:23" x14ac:dyDescent="0.75">
      <c r="A150" s="1">
        <v>2</v>
      </c>
      <c r="B150">
        <v>0</v>
      </c>
      <c r="C150">
        <v>0.45</v>
      </c>
      <c r="D150">
        <v>87.25</v>
      </c>
      <c r="E150">
        <v>93.91</v>
      </c>
      <c r="F150">
        <v>73.72</v>
      </c>
      <c r="G150">
        <v>0</v>
      </c>
      <c r="I150">
        <f t="shared" si="66"/>
        <v>37.501117983334851</v>
      </c>
      <c r="J150">
        <v>10</v>
      </c>
      <c r="K150">
        <f>_xlfn.STDEV.P(D158:G162)</f>
        <v>13.459095539819893</v>
      </c>
      <c r="L150">
        <f t="shared" si="67"/>
        <v>19.349181208251458</v>
      </c>
      <c r="M150">
        <v>0.45</v>
      </c>
      <c r="N150">
        <f t="shared" si="68"/>
        <v>63.72</v>
      </c>
      <c r="P150" s="6">
        <f>_xlfn.STDEV.P(D158:D162)</f>
        <v>1.4885241012492887</v>
      </c>
      <c r="Q150">
        <f t="shared" si="69"/>
        <v>1.166196333765841</v>
      </c>
      <c r="R150" s="6">
        <f>_xlfn.STDEV.P(E158:E162)</f>
        <v>1.8373894524569352</v>
      </c>
      <c r="S150">
        <f t="shared" si="70"/>
        <v>2.5022018081859185</v>
      </c>
      <c r="T150" s="6">
        <f>_xlfn.STDEV.P(F158:F162)</f>
        <v>2.4507957891264627</v>
      </c>
      <c r="U150">
        <f t="shared" si="71"/>
        <v>9.5950793233939997</v>
      </c>
      <c r="V150" s="6">
        <f>_xlfn.STDEV.P(G158:G162)</f>
        <v>0.97693397934558535</v>
      </c>
      <c r="W150">
        <f t="shared" si="65"/>
        <v>34.241276261261049</v>
      </c>
    </row>
    <row r="151" spans="1:23" x14ac:dyDescent="0.75">
      <c r="A151" s="1">
        <v>3</v>
      </c>
      <c r="B151">
        <v>0</v>
      </c>
      <c r="C151">
        <v>0.65</v>
      </c>
      <c r="D151">
        <v>86.75</v>
      </c>
      <c r="E151">
        <v>93.27</v>
      </c>
      <c r="F151">
        <v>72.23</v>
      </c>
      <c r="G151">
        <v>0</v>
      </c>
      <c r="I151">
        <f t="shared" si="66"/>
        <v>37.197152696812687</v>
      </c>
      <c r="J151">
        <v>20</v>
      </c>
      <c r="K151">
        <f>_xlfn.STDEV.P(D163:G167)</f>
        <v>5.1860141486501945</v>
      </c>
      <c r="L151">
        <f t="shared" si="67"/>
        <v>19.147107111618759</v>
      </c>
      <c r="M151">
        <v>0.65</v>
      </c>
      <c r="N151">
        <f t="shared" si="68"/>
        <v>63.0625</v>
      </c>
      <c r="P151" s="6">
        <f>_xlfn.STDEV.P(D163:D167)</f>
        <v>0.59550314860628417</v>
      </c>
      <c r="Q151">
        <f t="shared" si="69"/>
        <v>1.0644469090669675</v>
      </c>
      <c r="R151" s="6">
        <f>_xlfn.STDEV.P(E163:E167)</f>
        <v>1.3377593206552536</v>
      </c>
      <c r="S151">
        <f t="shared" si="70"/>
        <v>2.9853554599447967</v>
      </c>
      <c r="T151" s="6">
        <f>_xlfn.STDEV.P(F163:F167)</f>
        <v>2.0352886773133698</v>
      </c>
      <c r="U151">
        <f t="shared" si="71"/>
        <v>8.7659207540717503</v>
      </c>
      <c r="V151" s="6">
        <f>_xlfn.STDEV.P(G163:G167)</f>
        <v>3.0550941065702055</v>
      </c>
      <c r="W151">
        <f>_xlfn.STDEV.P(G151,G156,G161,G166)</f>
        <v>34.005688862306549</v>
      </c>
    </row>
    <row r="152" spans="1:23" x14ac:dyDescent="0.75">
      <c r="A152" s="1">
        <v>4</v>
      </c>
      <c r="B152">
        <v>0</v>
      </c>
      <c r="C152">
        <v>0.85</v>
      </c>
      <c r="D152">
        <v>87.66</v>
      </c>
      <c r="E152">
        <v>90.82</v>
      </c>
      <c r="F152">
        <v>67.14</v>
      </c>
      <c r="G152">
        <v>0</v>
      </c>
      <c r="I152">
        <f t="shared" si="66"/>
        <v>36.599287902908699</v>
      </c>
      <c r="J152">
        <v>50</v>
      </c>
      <c r="K152">
        <f>_xlfn.STDEV.P(D169:F172)</f>
        <v>3.7350378363396652</v>
      </c>
      <c r="L152">
        <f t="shared" si="67"/>
        <v>19.280691000442548</v>
      </c>
      <c r="M152">
        <v>0.85</v>
      </c>
      <c r="N152">
        <f t="shared" si="68"/>
        <v>61.405000000000001</v>
      </c>
      <c r="P152" s="6">
        <f>_xlfn.STDEV.P(D168:D172)</f>
        <v>0.74072937028310037</v>
      </c>
      <c r="Q152">
        <f t="shared" si="69"/>
        <v>1.7659817854855329</v>
      </c>
      <c r="R152" s="6">
        <f>_xlfn.STDEV.P(E168:E172)</f>
        <v>1.7417232845661772</v>
      </c>
      <c r="S152">
        <f t="shared" si="70"/>
        <v>3.2160793937131973</v>
      </c>
      <c r="T152" s="6">
        <f>_xlfn.STDEV.P(F168:F172)</f>
        <v>0.72498275841567372</v>
      </c>
      <c r="U152">
        <f t="shared" si="71"/>
        <v>11.117731208399594</v>
      </c>
      <c r="V152" s="6"/>
      <c r="W152">
        <f>_xlfn.STDEV.P(G152,G157,G162,G167)</f>
        <v>32.575681113370443</v>
      </c>
    </row>
    <row r="153" spans="1:23" x14ac:dyDescent="0.75">
      <c r="A153" s="1">
        <v>5</v>
      </c>
      <c r="B153">
        <v>5</v>
      </c>
      <c r="C153">
        <v>0</v>
      </c>
      <c r="D153">
        <v>85.2</v>
      </c>
      <c r="E153">
        <v>90.4</v>
      </c>
      <c r="F153">
        <v>58.64</v>
      </c>
      <c r="G153">
        <v>69.099999999999994</v>
      </c>
      <c r="I153">
        <f t="shared" si="66"/>
        <v>12.65771207604277</v>
      </c>
      <c r="J153">
        <v>100</v>
      </c>
      <c r="K153">
        <f>_xlfn.STDEV.P(D173:F177)</f>
        <v>3.0481895537442476</v>
      </c>
      <c r="L153">
        <f>AVERAGE((L152-L151), (L151-L150), (L150-L149), (L149-L148))</f>
        <v>-8.4560375932687393E-2</v>
      </c>
      <c r="N153">
        <f t="shared" si="68"/>
        <v>75.835000000000008</v>
      </c>
      <c r="P153" s="6">
        <f>_xlfn.STDEV.P(D173:D177)</f>
        <v>1.6499381806601103</v>
      </c>
      <c r="R153" s="6">
        <f>_xlfn.STDEV.P(E173:E177)</f>
        <v>2.2321290285285946</v>
      </c>
      <c r="T153" s="6">
        <f>_xlfn.STDEV.P(F173:F177)</f>
        <v>2.8042824394129764</v>
      </c>
      <c r="V153" s="6"/>
    </row>
    <row r="154" spans="1:23" x14ac:dyDescent="0.75">
      <c r="A154" s="1">
        <v>6</v>
      </c>
      <c r="B154">
        <v>5</v>
      </c>
      <c r="C154">
        <v>0.2</v>
      </c>
      <c r="D154">
        <v>86.29</v>
      </c>
      <c r="E154">
        <v>90</v>
      </c>
      <c r="F154">
        <v>57.29</v>
      </c>
      <c r="G154">
        <v>71.8</v>
      </c>
      <c r="I154">
        <f t="shared" si="66"/>
        <v>12.933600620090314</v>
      </c>
      <c r="K154">
        <f>AVERAGE(K148:K153)</f>
        <v>12.466123720799409</v>
      </c>
      <c r="N154">
        <f t="shared" si="68"/>
        <v>76.344999999999999</v>
      </c>
      <c r="P154" s="6">
        <f>AVERAGE(P148:P153)</f>
        <v>0.9643725443402128</v>
      </c>
      <c r="Q154">
        <f>AVERAGE(Q148:Q152)</f>
        <v>1.4974184280247467</v>
      </c>
      <c r="R154" s="6">
        <f>AVERAGE(R148:R153)</f>
        <v>1.6959234327719412</v>
      </c>
      <c r="S154">
        <f>AVERAGE(S148:S152)</f>
        <v>2.8742030802705534</v>
      </c>
      <c r="T154" s="6">
        <f>AVERAGE(T148:T153)</f>
        <v>2.4012276834406423</v>
      </c>
      <c r="U154">
        <f>AVERAGE(U148:U152)</f>
        <v>10.482280359137722</v>
      </c>
      <c r="V154" s="6">
        <f>AVERAGE(V148:V153)</f>
        <v>1.4181899075188209</v>
      </c>
      <c r="W154">
        <f>AVERAGE(W148:W152)</f>
        <v>33.870687944967599</v>
      </c>
    </row>
    <row r="155" spans="1:23" x14ac:dyDescent="0.75">
      <c r="A155" s="1">
        <v>7</v>
      </c>
      <c r="B155">
        <v>5</v>
      </c>
      <c r="C155">
        <v>0.45</v>
      </c>
      <c r="D155">
        <v>87.5</v>
      </c>
      <c r="E155">
        <v>90.1</v>
      </c>
      <c r="F155">
        <v>65.069999999999993</v>
      </c>
      <c r="G155">
        <v>70.3</v>
      </c>
      <c r="I155">
        <f t="shared" si="66"/>
        <v>10.757551707986355</v>
      </c>
      <c r="N155">
        <f t="shared" si="68"/>
        <v>78.242499999999993</v>
      </c>
      <c r="P155" s="6">
        <f>_xlfn.STDEV.P(P148:P153)</f>
        <v>0.44034410301049443</v>
      </c>
      <c r="Q155">
        <f>_xlfn.STDEV.P(Q148:Q152)</f>
        <v>0.54204166124294151</v>
      </c>
      <c r="R155" s="6">
        <f>_xlfn.STDEV.P(R148:R153)</f>
        <v>0.30246274179646465</v>
      </c>
      <c r="S155">
        <f>_xlfn.STDEV.P(S148:S152)</f>
        <v>0.23589307376891183</v>
      </c>
      <c r="T155" s="6">
        <f>_xlfn.STDEV.P(T148:T153)</f>
        <v>0.91645418813214663</v>
      </c>
      <c r="U155">
        <f>_xlfn.STDEV.P(U148:U152)</f>
        <v>1.135796159916074</v>
      </c>
      <c r="V155" s="6">
        <f>_xlfn.STDEV.P(V148:V153)</f>
        <v>1.110737316475753</v>
      </c>
      <c r="W155">
        <f>_xlfn.STDEV.P(W148:W152)</f>
        <v>0.67629367483857272</v>
      </c>
    </row>
    <row r="156" spans="1:23" x14ac:dyDescent="0.75">
      <c r="A156" s="1">
        <v>8</v>
      </c>
      <c r="B156">
        <v>5</v>
      </c>
      <c r="C156">
        <v>0.65</v>
      </c>
      <c r="D156">
        <v>85.7</v>
      </c>
      <c r="E156">
        <v>89.4</v>
      </c>
      <c r="F156">
        <v>63.93</v>
      </c>
      <c r="G156">
        <v>70.400000000000006</v>
      </c>
      <c r="I156">
        <f t="shared" si="66"/>
        <v>10.527626453764309</v>
      </c>
      <c r="K156" cm="1">
        <f t="array" ref="K156">INDEX(LINEST(K148:K153),1)</f>
        <v>-5.8406802918465948</v>
      </c>
      <c r="L156" cm="1">
        <f t="array" ref="L156">INDEX(LINEST(L148:L152),1)</f>
        <v>-0.10435357685400318</v>
      </c>
      <c r="N156">
        <f t="shared" si="68"/>
        <v>77.357500000000016</v>
      </c>
      <c r="P156" s="6"/>
      <c r="R156" s="6"/>
      <c r="T156" s="6"/>
      <c r="V156" s="6"/>
    </row>
    <row r="157" spans="1:23" x14ac:dyDescent="0.75">
      <c r="A157" s="1">
        <v>9</v>
      </c>
      <c r="B157">
        <v>5</v>
      </c>
      <c r="C157">
        <v>0.85</v>
      </c>
      <c r="D157">
        <v>85.6</v>
      </c>
      <c r="E157">
        <v>85.9</v>
      </c>
      <c r="F157">
        <v>55.43</v>
      </c>
      <c r="G157">
        <v>66.900000000000006</v>
      </c>
      <c r="I157">
        <f t="shared" si="66"/>
        <v>12.944571014521832</v>
      </c>
      <c r="N157">
        <f t="shared" si="68"/>
        <v>73.45750000000001</v>
      </c>
      <c r="P157" s="6"/>
      <c r="R157" s="6"/>
      <c r="T157" s="6"/>
      <c r="V157" s="6"/>
    </row>
    <row r="158" spans="1:23" x14ac:dyDescent="0.75">
      <c r="A158" s="1">
        <v>10</v>
      </c>
      <c r="B158">
        <v>10</v>
      </c>
      <c r="C158">
        <v>0</v>
      </c>
      <c r="D158">
        <v>83.87</v>
      </c>
      <c r="E158">
        <v>90.5</v>
      </c>
      <c r="F158">
        <v>52.9</v>
      </c>
      <c r="G158">
        <v>84.1</v>
      </c>
      <c r="I158">
        <f t="shared" si="66"/>
        <v>14.644347672395657</v>
      </c>
      <c r="N158">
        <f t="shared" si="68"/>
        <v>77.842500000000001</v>
      </c>
      <c r="P158" s="6"/>
      <c r="R158" s="6"/>
      <c r="T158" s="6"/>
      <c r="V158" s="6"/>
    </row>
    <row r="159" spans="1:23" x14ac:dyDescent="0.75">
      <c r="A159" s="1">
        <v>11</v>
      </c>
      <c r="B159">
        <v>10</v>
      </c>
      <c r="C159">
        <v>0.2</v>
      </c>
      <c r="D159">
        <v>83.87</v>
      </c>
      <c r="E159">
        <v>89.2</v>
      </c>
      <c r="F159">
        <v>57.5</v>
      </c>
      <c r="G159">
        <v>82.3</v>
      </c>
      <c r="I159">
        <f t="shared" si="66"/>
        <v>12.231595102438634</v>
      </c>
      <c r="J159" s="2"/>
      <c r="K159" t="s">
        <v>26</v>
      </c>
      <c r="L159" t="s">
        <v>27</v>
      </c>
      <c r="N159">
        <f t="shared" si="68"/>
        <v>78.217500000000001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1">
        <v>12</v>
      </c>
      <c r="B160">
        <v>10</v>
      </c>
      <c r="C160">
        <v>0.45</v>
      </c>
      <c r="D160">
        <v>86.47</v>
      </c>
      <c r="E160">
        <v>89.2</v>
      </c>
      <c r="F160">
        <v>56.3</v>
      </c>
      <c r="G160">
        <v>81.8</v>
      </c>
      <c r="I160">
        <f t="shared" si="66"/>
        <v>13.054957631106957</v>
      </c>
      <c r="J160">
        <v>2</v>
      </c>
      <c r="K160">
        <f>AVERAGE(D148:G152)</f>
        <v>63.046500000000002</v>
      </c>
      <c r="L160">
        <f>AVERAGE(D148:G148,D153:G153,D158:G158,D163:G163,D168:F168,D173:F173)</f>
        <v>77.963181818181795</v>
      </c>
      <c r="M160">
        <v>0</v>
      </c>
      <c r="N160">
        <f t="shared" si="68"/>
        <v>78.44250000000001</v>
      </c>
      <c r="P160" s="6">
        <f>AVERAGE(D148:D152)</f>
        <v>87.046000000000006</v>
      </c>
      <c r="Q160">
        <f>AVERAGE(D148,D153,D158,D163,D168,D173)</f>
        <v>85.226666666666674</v>
      </c>
      <c r="R160" s="6">
        <f>AVERAGE(E148:E152)</f>
        <v>93.22</v>
      </c>
      <c r="S160">
        <f>AVERAGE(E148,E153,E158,E163,E168,E173)</f>
        <v>89.404999999999987</v>
      </c>
      <c r="T160" s="6">
        <f>AVERAGE(F148:F152)</f>
        <v>71.919999999999987</v>
      </c>
      <c r="U160">
        <f>AVERAGE(F148,F153,F158,F163,F168,F173)</f>
        <v>71.933333333333337</v>
      </c>
      <c r="V160" s="6">
        <f>AVERAGE(G148:G152)</f>
        <v>0</v>
      </c>
      <c r="W160">
        <f>AVERAGE(G148,G153,G158,G163)</f>
        <v>58.949999999999996</v>
      </c>
    </row>
    <row r="161" spans="1:23" x14ac:dyDescent="0.75">
      <c r="A161" s="1">
        <v>13</v>
      </c>
      <c r="B161">
        <v>10</v>
      </c>
      <c r="C161">
        <v>0.65</v>
      </c>
      <c r="D161">
        <v>86.26</v>
      </c>
      <c r="E161">
        <v>87.4</v>
      </c>
      <c r="F161">
        <v>56.1</v>
      </c>
      <c r="G161">
        <v>83.5</v>
      </c>
      <c r="I161">
        <f t="shared" si="66"/>
        <v>12.903979037490755</v>
      </c>
      <c r="J161">
        <v>5</v>
      </c>
      <c r="K161">
        <f>AVERAGE(D153:G157)</f>
        <v>76.247500000000031</v>
      </c>
      <c r="L161">
        <f t="shared" ref="L161:L164" si="72">AVERAGE(D149:G149,D154:G154,D159:G159,D164:G164,D169:F169,D174:F174)</f>
        <v>78.179090909090903</v>
      </c>
      <c r="M161">
        <v>0.2</v>
      </c>
      <c r="N161">
        <f t="shared" si="68"/>
        <v>78.314999999999998</v>
      </c>
      <c r="P161" s="6">
        <f>AVERAGE(D153:D157)</f>
        <v>86.057999999999993</v>
      </c>
      <c r="Q161">
        <f t="shared" ref="Q161:Q164" si="73">AVERAGE(D149,D154,D159,D164,D169,D174)</f>
        <v>85.688333333333333</v>
      </c>
      <c r="R161" s="6">
        <f>AVERAGE(E153:E157)</f>
        <v>89.16</v>
      </c>
      <c r="S161">
        <f t="shared" ref="S161:S164" si="74">AVERAGE(E149,E154,E159,E164,E169,E174)</f>
        <v>90.045000000000002</v>
      </c>
      <c r="T161" s="6">
        <f>AVERAGE(F153:F157)</f>
        <v>60.072000000000003</v>
      </c>
      <c r="U161">
        <f t="shared" ref="U161:U164" si="75">AVERAGE(F149,F154,F159,F164,F169,F174)</f>
        <v>71.923333333333332</v>
      </c>
      <c r="V161" s="6">
        <f>AVERAGE(G153:G157)</f>
        <v>69.7</v>
      </c>
      <c r="W161">
        <f t="shared" ref="W161:W164" si="76">AVERAGE(G149,G154,G159,G164)</f>
        <v>58.5</v>
      </c>
    </row>
    <row r="162" spans="1:23" x14ac:dyDescent="0.75">
      <c r="A162" s="1">
        <v>14</v>
      </c>
      <c r="B162">
        <v>10</v>
      </c>
      <c r="C162">
        <v>0.85</v>
      </c>
      <c r="D162">
        <v>82.66</v>
      </c>
      <c r="E162">
        <v>85.2</v>
      </c>
      <c r="F162">
        <v>50.9</v>
      </c>
      <c r="G162">
        <v>81.599999999999994</v>
      </c>
      <c r="I162">
        <f t="shared" si="66"/>
        <v>14.027234224892615</v>
      </c>
      <c r="J162">
        <v>10</v>
      </c>
      <c r="K162">
        <f>AVERAGE(D158:G162)</f>
        <v>77.581500000000005</v>
      </c>
      <c r="L162">
        <f t="shared" si="72"/>
        <v>78.819545454545462</v>
      </c>
      <c r="M162">
        <v>0.45</v>
      </c>
      <c r="N162">
        <f t="shared" si="68"/>
        <v>75.09</v>
      </c>
      <c r="P162" s="6">
        <f>AVERAGE(D158:D162)</f>
        <v>84.626000000000005</v>
      </c>
      <c r="Q162">
        <f t="shared" si="73"/>
        <v>86.771666666666661</v>
      </c>
      <c r="R162" s="6">
        <f>AVERAGE(E158:E162)</f>
        <v>88.299999999999983</v>
      </c>
      <c r="S162">
        <f t="shared" si="74"/>
        <v>90.018333333333317</v>
      </c>
      <c r="T162" s="6">
        <f>AVERAGE(F158:F162)</f>
        <v>54.739999999999995</v>
      </c>
      <c r="U162">
        <f t="shared" si="75"/>
        <v>73.081666666666663</v>
      </c>
      <c r="V162" s="6">
        <f>AVERAGE(G158:G162)</f>
        <v>82.66</v>
      </c>
      <c r="W162">
        <f t="shared" si="76"/>
        <v>58.7</v>
      </c>
    </row>
    <row r="163" spans="1:23" x14ac:dyDescent="0.75">
      <c r="A163" s="1">
        <v>15</v>
      </c>
      <c r="B163">
        <v>20</v>
      </c>
      <c r="C163">
        <v>0</v>
      </c>
      <c r="D163">
        <v>87.15</v>
      </c>
      <c r="E163">
        <v>90.7</v>
      </c>
      <c r="F163">
        <v>80.900000000000006</v>
      </c>
      <c r="G163">
        <v>82.6</v>
      </c>
      <c r="I163">
        <f t="shared" si="66"/>
        <v>3.8479499412024594</v>
      </c>
      <c r="J163">
        <v>20</v>
      </c>
      <c r="K163">
        <f>AVERAGE(D163:G167)</f>
        <v>83.958499999999987</v>
      </c>
      <c r="L163">
        <f t="shared" si="72"/>
        <v>77.857272727272729</v>
      </c>
      <c r="M163">
        <v>0.65</v>
      </c>
      <c r="N163">
        <f t="shared" si="68"/>
        <v>85.337500000000006</v>
      </c>
      <c r="P163" s="6">
        <f>AVERAGE(D163:D167)</f>
        <v>86.394000000000005</v>
      </c>
      <c r="Q163">
        <f t="shared" si="73"/>
        <v>86.421666666666667</v>
      </c>
      <c r="R163" s="6">
        <f>AVERAGE(E163:E167)</f>
        <v>90.62</v>
      </c>
      <c r="S163">
        <f t="shared" si="74"/>
        <v>88.711666666666687</v>
      </c>
      <c r="T163" s="6">
        <f>AVERAGE(F163:F167)</f>
        <v>79.040000000000006</v>
      </c>
      <c r="U163">
        <f t="shared" si="75"/>
        <v>71.459999999999994</v>
      </c>
      <c r="V163" s="6">
        <f>AVERAGE(G163:G167)</f>
        <v>79.78</v>
      </c>
      <c r="W163">
        <f t="shared" si="76"/>
        <v>58.325000000000003</v>
      </c>
    </row>
    <row r="164" spans="1:23" x14ac:dyDescent="0.75">
      <c r="A164" s="1">
        <v>16</v>
      </c>
      <c r="B164">
        <v>20</v>
      </c>
      <c r="C164">
        <v>0.2</v>
      </c>
      <c r="D164">
        <v>85.79</v>
      </c>
      <c r="E164">
        <v>91.8</v>
      </c>
      <c r="F164">
        <v>79.900000000000006</v>
      </c>
      <c r="G164">
        <v>79.900000000000006</v>
      </c>
      <c r="I164">
        <f t="shared" si="66"/>
        <v>4.9290231030093548</v>
      </c>
      <c r="J164">
        <v>50</v>
      </c>
      <c r="K164">
        <f>AVERAGE(D168:F172)</f>
        <v>83.550000000000011</v>
      </c>
      <c r="L164">
        <f t="shared" si="72"/>
        <v>75.209999999999994</v>
      </c>
      <c r="M164">
        <v>0.85</v>
      </c>
      <c r="N164">
        <f t="shared" si="68"/>
        <v>84.347499999999997</v>
      </c>
      <c r="P164" s="6">
        <f>AVERAGE(D168:D172)</f>
        <v>87.449999999999989</v>
      </c>
      <c r="Q164">
        <f t="shared" si="73"/>
        <v>85.204999999999998</v>
      </c>
      <c r="R164" s="6">
        <f>AVERAGE(E168:E172)</f>
        <v>84.08</v>
      </c>
      <c r="S164">
        <f t="shared" si="74"/>
        <v>85.67</v>
      </c>
      <c r="T164" s="6">
        <f>AVERAGE(F168:F172)</f>
        <v>79.12</v>
      </c>
      <c r="U164">
        <f t="shared" si="75"/>
        <v>67.76166666666667</v>
      </c>
      <c r="V164" s="6"/>
      <c r="W164">
        <f t="shared" si="76"/>
        <v>55.7</v>
      </c>
    </row>
    <row r="165" spans="1:23" x14ac:dyDescent="0.75">
      <c r="A165" s="1">
        <v>17</v>
      </c>
      <c r="B165">
        <v>20</v>
      </c>
      <c r="C165">
        <v>0.45</v>
      </c>
      <c r="D165">
        <v>86.19</v>
      </c>
      <c r="E165">
        <v>91.7</v>
      </c>
      <c r="F165">
        <v>80.8</v>
      </c>
      <c r="G165">
        <v>82.7</v>
      </c>
      <c r="I165">
        <f t="shared" si="66"/>
        <v>4.1458737016460123</v>
      </c>
      <c r="J165">
        <v>100</v>
      </c>
      <c r="K165">
        <f>AVERAGE(D173:F177)</f>
        <v>84.447333333333333</v>
      </c>
      <c r="L165">
        <f>AVERAGE((L164-L163), (L163-L162), (L162-L161), (L161-L160))</f>
        <v>-0.68829545454545027</v>
      </c>
      <c r="N165" s="15">
        <f t="shared" si="68"/>
        <v>85.347499999999997</v>
      </c>
      <c r="P165" s="6">
        <f>AVERAGE(D173:D177)</f>
        <v>83.602000000000004</v>
      </c>
      <c r="R165" s="6">
        <f>AVERAGE(E173:E177)</f>
        <v>87.239999999999981</v>
      </c>
      <c r="T165" s="6">
        <f>AVERAGE(F173:F177)</f>
        <v>82.5</v>
      </c>
      <c r="V165" s="6"/>
    </row>
    <row r="166" spans="1:23" x14ac:dyDescent="0.75">
      <c r="A166" s="1">
        <v>18</v>
      </c>
      <c r="B166">
        <v>20</v>
      </c>
      <c r="C166">
        <v>0.65</v>
      </c>
      <c r="D166">
        <v>87.05</v>
      </c>
      <c r="E166">
        <v>90.8</v>
      </c>
      <c r="F166">
        <v>78.099999999999994</v>
      </c>
      <c r="G166">
        <v>79.400000000000006</v>
      </c>
      <c r="I166">
        <f t="shared" si="66"/>
        <v>5.2774727616540087</v>
      </c>
      <c r="K166">
        <f>AVERAGE(K160:K165)</f>
        <v>78.13855555555557</v>
      </c>
      <c r="N166">
        <f t="shared" si="68"/>
        <v>83.837500000000006</v>
      </c>
      <c r="P166" s="6">
        <f>AVERAGE(P160:P165)</f>
        <v>85.862666666666669</v>
      </c>
      <c r="Q166">
        <f>AVERAGE(Q160:Q164)</f>
        <v>85.862666666666669</v>
      </c>
      <c r="R166" s="6">
        <f>AVERAGE(R160:R165)</f>
        <v>88.769999999999982</v>
      </c>
      <c r="S166">
        <f>AVERAGE(S160:S164)</f>
        <v>88.77000000000001</v>
      </c>
      <c r="T166" s="6">
        <f>AVERAGE(T160:T165)</f>
        <v>71.231999999999999</v>
      </c>
      <c r="U166">
        <f>AVERAGE(U160:U164)</f>
        <v>71.231999999999999</v>
      </c>
      <c r="V166" s="6">
        <f>AVERAGE(V160:V165)</f>
        <v>58.035000000000004</v>
      </c>
      <c r="W166">
        <f>AVERAGE(W160:W164)</f>
        <v>58.034999999999989</v>
      </c>
    </row>
    <row r="167" spans="1:23" x14ac:dyDescent="0.75">
      <c r="A167" s="1">
        <v>19</v>
      </c>
      <c r="B167">
        <v>20</v>
      </c>
      <c r="C167">
        <v>0.85</v>
      </c>
      <c r="D167">
        <v>85.79</v>
      </c>
      <c r="E167">
        <v>88.1</v>
      </c>
      <c r="F167">
        <v>75.5</v>
      </c>
      <c r="G167">
        <v>74.3</v>
      </c>
      <c r="I167">
        <f t="shared" si="66"/>
        <v>6.092414853734109</v>
      </c>
      <c r="N167">
        <f t="shared" si="68"/>
        <v>80.922499999999999</v>
      </c>
      <c r="P167" s="6">
        <f>_xlfn.STDEV.P(P160:P165)</f>
        <v>1.3466212863640918</v>
      </c>
      <c r="Q167">
        <f>_xlfn.STDEV.P(Q160:Q164)</f>
        <v>0.63343122050551626</v>
      </c>
      <c r="R167" s="6">
        <f>_xlfn.STDEV.P(R160:R165)</f>
        <v>2.8265113951064631</v>
      </c>
      <c r="S167">
        <f>_xlfn.STDEV.P(S160:S164)</f>
        <v>1.6248439241286421</v>
      </c>
      <c r="T167" s="6">
        <f>_xlfn.STDEV.P(T160:T165)</f>
        <v>10.385552785801407</v>
      </c>
      <c r="U167">
        <f>_xlfn.STDEV.P(U160:U164)</f>
        <v>1.8158344882970148</v>
      </c>
      <c r="V167" s="6">
        <f>_xlfn.STDEV.P(V160:V165)</f>
        <v>33.850292096228642</v>
      </c>
      <c r="W167">
        <f>_xlfn.STDEV.P(W160:W164)</f>
        <v>1.1859173664298861</v>
      </c>
    </row>
    <row r="168" spans="1:23" x14ac:dyDescent="0.75">
      <c r="A168" s="1">
        <v>20</v>
      </c>
      <c r="B168">
        <v>50</v>
      </c>
      <c r="C168">
        <v>0</v>
      </c>
      <c r="D168">
        <v>87.22</v>
      </c>
      <c r="E168">
        <v>84.6</v>
      </c>
      <c r="F168">
        <v>79.8</v>
      </c>
      <c r="G168">
        <v>0</v>
      </c>
      <c r="I168">
        <f>_xlfn.STDEV.P(D168:F168)</f>
        <v>3.0724727645479453</v>
      </c>
      <c r="N168">
        <f>AVERAGE(D168:F168)</f>
        <v>83.873333333333335</v>
      </c>
      <c r="P168" s="6"/>
      <c r="R168" s="6"/>
      <c r="T168" s="6"/>
      <c r="V168" s="6"/>
    </row>
    <row r="169" spans="1:23" x14ac:dyDescent="0.75">
      <c r="A169" s="1">
        <v>21</v>
      </c>
      <c r="B169">
        <v>50</v>
      </c>
      <c r="C169">
        <v>0.2</v>
      </c>
      <c r="D169">
        <v>87.09</v>
      </c>
      <c r="E169">
        <v>85.5</v>
      </c>
      <c r="F169">
        <v>79.5</v>
      </c>
      <c r="G169">
        <v>0</v>
      </c>
      <c r="I169">
        <f t="shared" ref="I169:I177" si="77">_xlfn.STDEV.P(D169:F169)</f>
        <v>3.2683023115984859</v>
      </c>
      <c r="N169">
        <f t="shared" ref="N169:N177" si="78">AVERAGE(D169:F169)</f>
        <v>84.03</v>
      </c>
      <c r="P169" s="6" cm="1">
        <f t="array" ref="P169">INDEX(LINEST(P160:P165), 1)</f>
        <v>-0.32217142857142939</v>
      </c>
      <c r="Q169" s="6" cm="1">
        <f t="array" ref="Q169">INDEX(LINEST(Q160:Q164), 1)</f>
        <v>6.8999999999998368E-2</v>
      </c>
      <c r="R169" s="6" cm="1">
        <f t="array" ref="R169">INDEX(LINEST(R160:R165), 1)</f>
        <v>-1.2234285714285733</v>
      </c>
      <c r="S169" s="6" cm="1">
        <f t="array" ref="S169">INDEX(LINEST(S160:S164), 1)</f>
        <v>-0.88033333333332831</v>
      </c>
      <c r="T169" s="6" cm="1">
        <f t="array" ref="T169">INDEX(LINEST(T160:T165), 1)</f>
        <v>3.8384000000000018</v>
      </c>
      <c r="U169" s="6" cm="1">
        <f t="array" ref="U169">INDEX(LINEST(U160:U164), 1)</f>
        <v>-0.88066666666666704</v>
      </c>
      <c r="V169" s="6" cm="1">
        <f t="array" ref="V169">INDEX(LINEST(V160:V163), 1)</f>
        <v>25.230000000000004</v>
      </c>
      <c r="W169" s="6" cm="1">
        <f t="array" ref="W169">INDEX(LINEST(W160:W164), 1)</f>
        <v>-0.66749999999999809</v>
      </c>
    </row>
    <row r="170" spans="1:23" x14ac:dyDescent="0.75">
      <c r="A170" s="1">
        <v>22</v>
      </c>
      <c r="B170">
        <v>50</v>
      </c>
      <c r="C170">
        <v>0.45</v>
      </c>
      <c r="D170">
        <v>88.47</v>
      </c>
      <c r="E170">
        <v>85.7</v>
      </c>
      <c r="F170">
        <v>78.900000000000006</v>
      </c>
      <c r="G170">
        <v>0</v>
      </c>
      <c r="I170">
        <f t="shared" si="77"/>
        <v>4.0207489628453796</v>
      </c>
      <c r="K170" cm="1">
        <f t="array" ref="K170">INDEX(LINEST(K160:K165),1)</f>
        <v>3.8653904761904747</v>
      </c>
      <c r="L170" cm="1">
        <f t="array" ref="L170">INDEX(LINEST(L160:L164),1)</f>
        <v>-0.58281818181817746</v>
      </c>
      <c r="N170">
        <f t="shared" si="78"/>
        <v>84.356666666666669</v>
      </c>
    </row>
    <row r="171" spans="1:23" x14ac:dyDescent="0.75">
      <c r="A171" s="1">
        <v>23</v>
      </c>
      <c r="B171">
        <v>50</v>
      </c>
      <c r="C171">
        <v>0.65</v>
      </c>
      <c r="D171">
        <v>88.08</v>
      </c>
      <c r="E171">
        <v>83.7</v>
      </c>
      <c r="F171">
        <v>77.8</v>
      </c>
      <c r="G171">
        <v>0</v>
      </c>
      <c r="I171">
        <f t="shared" si="77"/>
        <v>4.212056768637173</v>
      </c>
      <c r="N171">
        <f t="shared" si="78"/>
        <v>83.193333333333328</v>
      </c>
    </row>
    <row r="172" spans="1:23" x14ac:dyDescent="0.75">
      <c r="A172" s="1">
        <v>24</v>
      </c>
      <c r="B172">
        <v>50</v>
      </c>
      <c r="C172">
        <v>0.85</v>
      </c>
      <c r="D172">
        <v>86.39</v>
      </c>
      <c r="E172">
        <v>80.900000000000006</v>
      </c>
      <c r="F172">
        <v>79.599999999999994</v>
      </c>
      <c r="G172">
        <v>0</v>
      </c>
      <c r="I172">
        <f t="shared" si="77"/>
        <v>2.9426782963068803</v>
      </c>
      <c r="N172">
        <f t="shared" si="78"/>
        <v>82.296666666666667</v>
      </c>
    </row>
    <row r="173" spans="1:23" x14ac:dyDescent="0.75">
      <c r="A173" s="1">
        <v>25</v>
      </c>
      <c r="B173">
        <v>100</v>
      </c>
      <c r="C173">
        <v>0</v>
      </c>
      <c r="D173">
        <v>80.56</v>
      </c>
      <c r="E173">
        <v>87.1</v>
      </c>
      <c r="F173">
        <v>84.6</v>
      </c>
      <c r="G173">
        <v>0</v>
      </c>
      <c r="I173">
        <f t="shared" si="77"/>
        <v>2.6945046957753735</v>
      </c>
      <c r="N173">
        <f t="shared" si="78"/>
        <v>84.086666666666659</v>
      </c>
    </row>
    <row r="174" spans="1:23" x14ac:dyDescent="0.75">
      <c r="A174" s="1">
        <v>26</v>
      </c>
      <c r="B174">
        <v>100</v>
      </c>
      <c r="C174">
        <v>0.2</v>
      </c>
      <c r="D174">
        <v>84.88</v>
      </c>
      <c r="E174">
        <v>88.8</v>
      </c>
      <c r="F174">
        <v>85.6</v>
      </c>
      <c r="G174">
        <v>0</v>
      </c>
      <c r="I174">
        <f t="shared" si="77"/>
        <v>1.7037475034627514</v>
      </c>
      <c r="N174">
        <f t="shared" si="78"/>
        <v>86.426666666666662</v>
      </c>
    </row>
    <row r="175" spans="1:23" x14ac:dyDescent="0.75">
      <c r="A175" s="1">
        <v>27</v>
      </c>
      <c r="B175">
        <v>100</v>
      </c>
      <c r="C175">
        <v>0.45</v>
      </c>
      <c r="D175">
        <v>84.75</v>
      </c>
      <c r="E175">
        <v>89.5</v>
      </c>
      <c r="F175">
        <v>83.7</v>
      </c>
      <c r="G175">
        <v>0</v>
      </c>
      <c r="I175">
        <f t="shared" si="77"/>
        <v>2.5233355350056437</v>
      </c>
      <c r="N175">
        <f t="shared" si="78"/>
        <v>85.983333333333334</v>
      </c>
    </row>
    <row r="176" spans="1:23" x14ac:dyDescent="0.75">
      <c r="A176" s="1">
        <v>28</v>
      </c>
      <c r="B176">
        <v>100</v>
      </c>
      <c r="C176">
        <v>0.65</v>
      </c>
      <c r="D176">
        <v>84.69</v>
      </c>
      <c r="E176">
        <v>87.7</v>
      </c>
      <c r="F176">
        <v>80.599999999999994</v>
      </c>
      <c r="G176">
        <v>0</v>
      </c>
      <c r="I176">
        <f t="shared" si="77"/>
        <v>2.9097193449999068</v>
      </c>
      <c r="N176">
        <f t="shared" si="78"/>
        <v>84.33</v>
      </c>
    </row>
    <row r="177" spans="1:23" x14ac:dyDescent="0.75">
      <c r="A177" s="1">
        <v>29</v>
      </c>
      <c r="B177">
        <v>100</v>
      </c>
      <c r="C177">
        <v>0.85</v>
      </c>
      <c r="D177">
        <v>83.13</v>
      </c>
      <c r="E177">
        <v>83.1</v>
      </c>
      <c r="F177">
        <v>78</v>
      </c>
      <c r="G177">
        <v>0</v>
      </c>
      <c r="I177">
        <f t="shared" si="77"/>
        <v>2.4112652280493716</v>
      </c>
      <c r="N177">
        <f t="shared" si="78"/>
        <v>81.41</v>
      </c>
    </row>
    <row r="181" spans="1:23" x14ac:dyDescent="0.75">
      <c r="A181" s="1">
        <v>0</v>
      </c>
      <c r="B181" t="s">
        <v>11</v>
      </c>
    </row>
    <row r="183" spans="1:23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I183" s="2" t="s">
        <v>25</v>
      </c>
      <c r="J183" s="2"/>
      <c r="K183" t="s">
        <v>26</v>
      </c>
      <c r="L183" t="s">
        <v>27</v>
      </c>
      <c r="N183" s="3" t="s">
        <v>28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1">
        <v>0</v>
      </c>
      <c r="B184">
        <v>0</v>
      </c>
      <c r="C184">
        <v>0</v>
      </c>
      <c r="D184">
        <v>47.75</v>
      </c>
      <c r="E184">
        <v>82.79</v>
      </c>
      <c r="F184">
        <v>54.67</v>
      </c>
      <c r="G184">
        <v>70.87</v>
      </c>
      <c r="I184">
        <f>_xlfn.STDEV.P(D184:G184)</f>
        <v>13.705571859648879</v>
      </c>
      <c r="J184">
        <v>2</v>
      </c>
      <c r="K184">
        <f>_xlfn.STDEV.P(D184:G188)</f>
        <v>12.133844351647181</v>
      </c>
      <c r="L184">
        <f>_xlfn.STDEV.P(D184:G184,D189:G189,D194:G194,D199:F199,D204:F204)</f>
        <v>13.965611126470744</v>
      </c>
      <c r="M184">
        <v>0</v>
      </c>
      <c r="N184">
        <f>AVERAGE(D184:G184)</f>
        <v>64.02000000000001</v>
      </c>
      <c r="P184" s="6">
        <f>_xlfn.STDEV.P(D184:D188)</f>
        <v>1.1563321322180742</v>
      </c>
      <c r="Q184">
        <f>_xlfn.STDEV.P(D184,D189,D194,D199,D204,D209)</f>
        <v>21.058489512677678</v>
      </c>
      <c r="R184" s="6">
        <f>_xlfn.STDEV.P(E184:E188)</f>
        <v>4.306727760144585</v>
      </c>
      <c r="S184">
        <f>_xlfn.STDEV.P(E184,E189,E194,E199,E204,E209)</f>
        <v>32.87984066601026</v>
      </c>
      <c r="T184" s="6">
        <f>_xlfn.STDEV.P(F184:F188)</f>
        <v>2.6066729752694342</v>
      </c>
      <c r="U184">
        <f>_xlfn.STDEV.P(F184,F189,F194,F199,F204,F209)</f>
        <v>25.106213485023098</v>
      </c>
      <c r="V184" s="6">
        <f>_xlfn.STDEV.P(G184:G188)</f>
        <v>4.1704512945243728</v>
      </c>
      <c r="W184">
        <f>_xlfn.STDEV.P(G184,G189,G194)</f>
        <v>6.1030538803673275</v>
      </c>
    </row>
    <row r="185" spans="1:23" x14ac:dyDescent="0.75">
      <c r="A185" s="1">
        <v>1</v>
      </c>
      <c r="B185">
        <v>0</v>
      </c>
      <c r="C185">
        <v>0.2</v>
      </c>
      <c r="D185">
        <v>49.43</v>
      </c>
      <c r="E185">
        <v>80.930000000000007</v>
      </c>
      <c r="F185">
        <v>57.36</v>
      </c>
      <c r="G185">
        <v>69.11</v>
      </c>
      <c r="I185">
        <f t="shared" ref="I185:I198" si="79">_xlfn.STDEV.P(D185:G185)</f>
        <v>11.926223993787776</v>
      </c>
      <c r="J185">
        <v>5</v>
      </c>
      <c r="K185">
        <f>_xlfn.STDEV.P(D189:G193)</f>
        <v>13.126471498464404</v>
      </c>
      <c r="L185">
        <f t="shared" ref="L185:L188" si="80">_xlfn.STDEV.P(D185:G185,D190:G190,D195:G195,D200:F200,D205:F205)</f>
        <v>12.634094182111737</v>
      </c>
      <c r="M185">
        <v>0.2</v>
      </c>
      <c r="N185">
        <f t="shared" ref="N185:N198" si="81">AVERAGE(D185:G185)</f>
        <v>64.20750000000001</v>
      </c>
      <c r="P185" s="6">
        <f>_xlfn.STDEV.P(D189:D193)</f>
        <v>2.3462190861042806</v>
      </c>
      <c r="Q185">
        <f t="shared" ref="Q185:Q188" si="82">_xlfn.STDEV.P(D185,D190,D195,D200,D205,D210)</f>
        <v>23.498148685942617</v>
      </c>
      <c r="R185" s="6">
        <f>_xlfn.STDEV.P(E189:E193)</f>
        <v>3.8306427659075681</v>
      </c>
      <c r="S185">
        <f t="shared" ref="S185:S188" si="83">_xlfn.STDEV.P(E185,E190,E195,E200,E205,E210)</f>
        <v>33.158102411862423</v>
      </c>
      <c r="T185" s="6">
        <f>_xlfn.STDEV.P(F189:F193)</f>
        <v>4.404427772140215</v>
      </c>
      <c r="U185">
        <f t="shared" ref="U185:U188" si="84">_xlfn.STDEV.P(F185,F190,F195,F200,F205,F210)</f>
        <v>25.130851336333386</v>
      </c>
      <c r="V185" s="6">
        <f>_xlfn.STDEV.P(G189:G193)</f>
        <v>4.8481815147537546</v>
      </c>
      <c r="W185">
        <f t="shared" ref="W185:W188" si="85">_xlfn.STDEV.P(G185,G190,G195)</f>
        <v>5.3329249843672928</v>
      </c>
    </row>
    <row r="186" spans="1:23" x14ac:dyDescent="0.75">
      <c r="A186" s="1">
        <v>2</v>
      </c>
      <c r="B186">
        <v>0</v>
      </c>
      <c r="C186">
        <v>0.45</v>
      </c>
      <c r="D186">
        <v>50.11</v>
      </c>
      <c r="E186">
        <v>82.11</v>
      </c>
      <c r="F186">
        <v>53.15</v>
      </c>
      <c r="G186">
        <v>69.040000000000006</v>
      </c>
      <c r="I186">
        <f t="shared" si="79"/>
        <v>12.878240126274992</v>
      </c>
      <c r="J186">
        <v>10</v>
      </c>
      <c r="K186">
        <f>_xlfn.STDEV.P(D194:G198)</f>
        <v>14.089792723812559</v>
      </c>
      <c r="L186">
        <f t="shared" si="80"/>
        <v>13.145980796848614</v>
      </c>
      <c r="M186">
        <v>0.45</v>
      </c>
      <c r="N186">
        <f t="shared" si="81"/>
        <v>63.602500000000006</v>
      </c>
      <c r="P186" s="6">
        <f>_xlfn.STDEV.P(D194:D198)</f>
        <v>2.0612481655540655</v>
      </c>
      <c r="Q186">
        <f t="shared" si="82"/>
        <v>24.168553719428228</v>
      </c>
      <c r="R186" s="6">
        <f>_xlfn.STDEV.P(E194:E198)</f>
        <v>1.2866452502535444</v>
      </c>
      <c r="S186">
        <f t="shared" si="83"/>
        <v>33.766240249035086</v>
      </c>
      <c r="T186" s="6">
        <f>_xlfn.STDEV.P(F194:F198)</f>
        <v>4.157169229175067</v>
      </c>
      <c r="U186">
        <f t="shared" si="84"/>
        <v>25.228159971657767</v>
      </c>
      <c r="V186" s="6">
        <f>_xlfn.STDEV.P(G194:G198)</f>
        <v>2.8383685454852401</v>
      </c>
      <c r="W186">
        <f t="shared" si="85"/>
        <v>3.8686115798249352</v>
      </c>
    </row>
    <row r="187" spans="1:23" x14ac:dyDescent="0.75">
      <c r="A187" s="1">
        <v>3</v>
      </c>
      <c r="B187">
        <v>0</v>
      </c>
      <c r="C187">
        <v>0.65</v>
      </c>
      <c r="D187">
        <v>49.47</v>
      </c>
      <c r="E187">
        <v>75.510000000000005</v>
      </c>
      <c r="F187">
        <v>49.3</v>
      </c>
      <c r="G187">
        <v>66.239999999999995</v>
      </c>
      <c r="I187">
        <f t="shared" si="79"/>
        <v>11.233888463038982</v>
      </c>
      <c r="J187">
        <v>20</v>
      </c>
      <c r="K187">
        <f>_xlfn.STDEV.P(D199:F203)</f>
        <v>12.783188960505836</v>
      </c>
      <c r="L187">
        <f t="shared" si="80"/>
        <v>13.697524569095988</v>
      </c>
      <c r="M187">
        <v>0.65</v>
      </c>
      <c r="N187">
        <f t="shared" si="81"/>
        <v>60.129999999999995</v>
      </c>
      <c r="P187" s="6">
        <f>_xlfn.STDEV.P(D199:D203)</f>
        <v>3.5392462474374402</v>
      </c>
      <c r="Q187">
        <f t="shared" si="82"/>
        <v>24.06863426859854</v>
      </c>
      <c r="R187" s="6">
        <f>_xlfn.STDEV.P(E199:E203)</f>
        <v>1.2426165941270879</v>
      </c>
      <c r="S187">
        <f t="shared" si="83"/>
        <v>33.654272017085738</v>
      </c>
      <c r="T187" s="6">
        <f>_xlfn.STDEV.P(F199:F203)</f>
        <v>4.6460581141436474</v>
      </c>
      <c r="U187">
        <f t="shared" si="84"/>
        <v>23.816740377772557</v>
      </c>
      <c r="V187" s="6"/>
      <c r="W187">
        <f t="shared" si="85"/>
        <v>4.159241383820957</v>
      </c>
    </row>
    <row r="188" spans="1:23" x14ac:dyDescent="0.75">
      <c r="A188" s="1">
        <v>4</v>
      </c>
      <c r="B188">
        <v>0</v>
      </c>
      <c r="C188">
        <v>0.85</v>
      </c>
      <c r="D188">
        <v>47.06</v>
      </c>
      <c r="E188">
        <v>71.680000000000007</v>
      </c>
      <c r="F188">
        <v>53.6</v>
      </c>
      <c r="G188">
        <v>59.07</v>
      </c>
      <c r="I188">
        <f t="shared" si="79"/>
        <v>9.0449416111990484</v>
      </c>
      <c r="J188">
        <v>50</v>
      </c>
      <c r="K188">
        <f>_xlfn.STDEV.P(D205:F208)</f>
        <v>12.41242354793506</v>
      </c>
      <c r="L188">
        <f t="shared" si="80"/>
        <v>15.385143828293646</v>
      </c>
      <c r="M188">
        <v>0.85</v>
      </c>
      <c r="N188">
        <f t="shared" si="81"/>
        <v>57.852499999999999</v>
      </c>
      <c r="P188" s="6">
        <f>_xlfn.STDEV.P(D204:D208)</f>
        <v>7.6626601125196334</v>
      </c>
      <c r="Q188">
        <f t="shared" si="82"/>
        <v>23.994023329895224</v>
      </c>
      <c r="R188" s="6">
        <f>_xlfn.STDEV.P(E204:E208)</f>
        <v>0.93425050173923185</v>
      </c>
      <c r="S188">
        <f t="shared" si="83"/>
        <v>33.632593194697307</v>
      </c>
      <c r="T188" s="6">
        <f>_xlfn.STDEV.P(F204:F208)</f>
        <v>6.1019623073237668</v>
      </c>
      <c r="U188">
        <f t="shared" si="84"/>
        <v>20.837419399297563</v>
      </c>
      <c r="V188" s="6"/>
      <c r="W188">
        <f t="shared" si="85"/>
        <v>4.7397116649292776</v>
      </c>
    </row>
    <row r="189" spans="1:23" x14ac:dyDescent="0.75">
      <c r="A189" s="1">
        <v>5</v>
      </c>
      <c r="B189">
        <v>5</v>
      </c>
      <c r="C189">
        <v>0</v>
      </c>
      <c r="D189">
        <v>62.75</v>
      </c>
      <c r="E189">
        <v>89.68</v>
      </c>
      <c r="F189">
        <v>66.239999999999995</v>
      </c>
      <c r="G189">
        <v>57.81</v>
      </c>
      <c r="I189">
        <f t="shared" si="79"/>
        <v>12.242354757153546</v>
      </c>
      <c r="J189">
        <v>100</v>
      </c>
      <c r="L189">
        <f>AVERAGE((L188-L187), (L187-L186), (L186-L185), (L185-L184))</f>
        <v>0.35488317545572556</v>
      </c>
      <c r="N189">
        <f t="shared" si="81"/>
        <v>69.12</v>
      </c>
      <c r="P189" s="6">
        <f>_xlfn.STDEV.P(D209:D213)</f>
        <v>0</v>
      </c>
      <c r="R189" s="6">
        <f>_xlfn.STDEV.P(E209:E213)</f>
        <v>0</v>
      </c>
      <c r="T189" s="6">
        <f>_xlfn.STDEV.P(F209:F213)</f>
        <v>0</v>
      </c>
      <c r="V189" s="6"/>
    </row>
    <row r="190" spans="1:23" x14ac:dyDescent="0.75">
      <c r="A190" s="1">
        <v>6</v>
      </c>
      <c r="B190">
        <v>5</v>
      </c>
      <c r="C190">
        <v>0.2</v>
      </c>
      <c r="D190">
        <v>64.569999999999993</v>
      </c>
      <c r="E190">
        <v>82.7</v>
      </c>
      <c r="F190">
        <v>66.430000000000007</v>
      </c>
      <c r="G190">
        <v>59.31</v>
      </c>
      <c r="I190">
        <f t="shared" si="79"/>
        <v>8.7404358443959094</v>
      </c>
      <c r="K190">
        <f>AVERAGE(K184:K189)</f>
        <v>12.90914421647301</v>
      </c>
      <c r="N190">
        <f t="shared" si="81"/>
        <v>68.252499999999998</v>
      </c>
      <c r="P190" s="6">
        <f>AVERAGE(P184:P189)</f>
        <v>2.7942842906389154</v>
      </c>
      <c r="Q190">
        <f>AVERAGE(Q184:Q188)</f>
        <v>23.357569903308459</v>
      </c>
      <c r="R190" s="6">
        <f>AVERAGE(R184:R189)</f>
        <v>1.9334804786953363</v>
      </c>
      <c r="S190">
        <f>AVERAGE(S184:S188)</f>
        <v>33.418209707738164</v>
      </c>
      <c r="T190" s="6">
        <f>AVERAGE(T184:T189)</f>
        <v>3.6527150663420223</v>
      </c>
      <c r="U190">
        <f>AVERAGE(U184:U188)</f>
        <v>24.023876914016874</v>
      </c>
      <c r="V190" s="6">
        <f>AVERAGE(V184:V189)</f>
        <v>3.9523337849211226</v>
      </c>
      <c r="W190">
        <f>AVERAGE(W184:W188)</f>
        <v>4.8407086986619579</v>
      </c>
    </row>
    <row r="191" spans="1:23" x14ac:dyDescent="0.75">
      <c r="A191" s="1">
        <v>7</v>
      </c>
      <c r="B191">
        <v>5</v>
      </c>
      <c r="C191">
        <v>0.45</v>
      </c>
      <c r="D191">
        <v>68.87</v>
      </c>
      <c r="E191">
        <v>92.6</v>
      </c>
      <c r="F191">
        <v>67.95</v>
      </c>
      <c r="G191">
        <v>61.81</v>
      </c>
      <c r="I191">
        <f t="shared" si="79"/>
        <v>11.745076362033529</v>
      </c>
      <c r="N191">
        <f t="shared" si="81"/>
        <v>72.807500000000005</v>
      </c>
      <c r="P191" s="6">
        <f>_xlfn.STDEV.P(P184:P189)</f>
        <v>2.4319082979740703</v>
      </c>
      <c r="Q191">
        <f>_xlfn.STDEV.P(Q184:Q188)</f>
        <v>1.1725112607150083</v>
      </c>
      <c r="R191" s="6">
        <f>_xlfn.STDEV.P(R184:R189)</f>
        <v>1.5739559201273878</v>
      </c>
      <c r="S191">
        <f>_xlfn.STDEV.P(S184:S188)</f>
        <v>0.34067814180235018</v>
      </c>
      <c r="T191" s="6">
        <f>_xlfn.STDEV.P(T184:T189)</f>
        <v>1.9253406566418323</v>
      </c>
      <c r="U191">
        <f>_xlfn.STDEV.P(U184:U188)</f>
        <v>1.6759212120669544</v>
      </c>
      <c r="V191" s="6">
        <f>_xlfn.STDEV.P(V184:V189)</f>
        <v>0.83487263653670596</v>
      </c>
      <c r="W191">
        <f>_xlfn.STDEV.P(W184:W188)</f>
        <v>0.80689071628801667</v>
      </c>
    </row>
    <row r="192" spans="1:23" x14ac:dyDescent="0.75">
      <c r="A192" s="1">
        <v>8</v>
      </c>
      <c r="B192">
        <v>5</v>
      </c>
      <c r="C192">
        <v>0.65</v>
      </c>
      <c r="D192">
        <v>68.459999999999994</v>
      </c>
      <c r="E192">
        <v>92.64</v>
      </c>
      <c r="F192">
        <v>64.63</v>
      </c>
      <c r="G192">
        <v>56.42</v>
      </c>
      <c r="I192">
        <f t="shared" si="79"/>
        <v>13.48182920637999</v>
      </c>
      <c r="K192" cm="1">
        <f t="array" ref="K192">INDEX(LINEST(K184:K188),1)</f>
        <v>2.1387585461718931E-2</v>
      </c>
      <c r="L192" cm="1">
        <f t="array" ref="L192">INDEX(LINEST(L184:L188),1)</f>
        <v>0.3902495790630055</v>
      </c>
      <c r="N192">
        <f t="shared" si="81"/>
        <v>70.537499999999994</v>
      </c>
      <c r="P192" s="6"/>
      <c r="R192" s="6"/>
      <c r="T192" s="6"/>
      <c r="V192" s="6"/>
    </row>
    <row r="193" spans="1:23" x14ac:dyDescent="0.75">
      <c r="A193" s="1">
        <v>9</v>
      </c>
      <c r="B193">
        <v>5</v>
      </c>
      <c r="C193">
        <v>0.85</v>
      </c>
      <c r="D193">
        <v>67.12</v>
      </c>
      <c r="E193">
        <v>92.5</v>
      </c>
      <c r="F193">
        <v>55.62</v>
      </c>
      <c r="G193">
        <v>47.57</v>
      </c>
      <c r="I193">
        <f t="shared" si="79"/>
        <v>16.959950434774303</v>
      </c>
      <c r="N193">
        <f t="shared" si="81"/>
        <v>65.702500000000001</v>
      </c>
      <c r="P193" s="6"/>
      <c r="R193" s="6"/>
      <c r="T193" s="6"/>
      <c r="V193" s="6"/>
    </row>
    <row r="194" spans="1:23" x14ac:dyDescent="0.75">
      <c r="A194" s="1">
        <v>10</v>
      </c>
      <c r="B194">
        <v>10</v>
      </c>
      <c r="C194">
        <v>0</v>
      </c>
      <c r="D194">
        <v>58.27</v>
      </c>
      <c r="E194">
        <v>88.82</v>
      </c>
      <c r="F194">
        <v>64.61</v>
      </c>
      <c r="G194">
        <v>58.04</v>
      </c>
      <c r="I194">
        <f t="shared" si="79"/>
        <v>12.624996039603332</v>
      </c>
      <c r="N194">
        <f t="shared" si="81"/>
        <v>67.435000000000002</v>
      </c>
      <c r="P194" s="6"/>
      <c r="R194" s="6"/>
      <c r="T194" s="6"/>
      <c r="V194" s="6"/>
    </row>
    <row r="195" spans="1:23" x14ac:dyDescent="0.75">
      <c r="A195" s="1">
        <v>11</v>
      </c>
      <c r="B195">
        <v>10</v>
      </c>
      <c r="C195">
        <v>0.2</v>
      </c>
      <c r="D195">
        <v>58.57</v>
      </c>
      <c r="E195">
        <v>92.14</v>
      </c>
      <c r="F195">
        <v>65.290000000000006</v>
      </c>
      <c r="G195">
        <v>56.73</v>
      </c>
      <c r="I195">
        <f t="shared" si="79"/>
        <v>14.194085696162306</v>
      </c>
      <c r="J195" s="2"/>
      <c r="K195" t="s">
        <v>26</v>
      </c>
      <c r="L195" t="s">
        <v>27</v>
      </c>
      <c r="N195">
        <f t="shared" si="81"/>
        <v>68.182500000000005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1">
        <v>12</v>
      </c>
      <c r="B196">
        <v>10</v>
      </c>
      <c r="C196">
        <v>0.45</v>
      </c>
      <c r="D196">
        <v>58.5</v>
      </c>
      <c r="E196">
        <v>92.19</v>
      </c>
      <c r="F196">
        <v>64.400000000000006</v>
      </c>
      <c r="G196">
        <v>60.12</v>
      </c>
      <c r="I196">
        <f t="shared" si="79"/>
        <v>13.673738287315603</v>
      </c>
      <c r="J196">
        <v>2</v>
      </c>
      <c r="K196">
        <f>AVERAGE(D184:G188)</f>
        <v>61.962499999999999</v>
      </c>
      <c r="L196">
        <f>AVERAGE(D184:G184,D189:G189,D194:G194,D199:F199,D204:F204)</f>
        <v>68.25055555555555</v>
      </c>
      <c r="M196">
        <v>0</v>
      </c>
      <c r="N196">
        <f t="shared" si="81"/>
        <v>68.802499999999995</v>
      </c>
      <c r="P196" s="6">
        <f>AVERAGE(D184:D188)</f>
        <v>48.764000000000003</v>
      </c>
      <c r="Q196">
        <f>AVERAGE(D184,D189,D194,D199,D204)</f>
        <v>54.698</v>
      </c>
      <c r="R196" s="6">
        <f>AVERAGE(E184:E188)</f>
        <v>78.604000000000013</v>
      </c>
      <c r="S196">
        <f>AVERAGE(E184,E189,E194,E199,E204)</f>
        <v>87.992000000000004</v>
      </c>
      <c r="T196" s="6">
        <f>AVERAGE(F184:F188)</f>
        <v>53.616000000000007</v>
      </c>
      <c r="U196">
        <f>AVERAGE(F184,F189,F194,F199,F204)</f>
        <v>65.667999999999992</v>
      </c>
      <c r="V196" s="6">
        <f>AVERAGE(G184:G188)</f>
        <v>66.866000000000014</v>
      </c>
      <c r="W196">
        <f>AVERAGE(G184,G189,G194)</f>
        <v>62.24</v>
      </c>
    </row>
    <row r="197" spans="1:23" x14ac:dyDescent="0.75">
      <c r="A197" s="1">
        <v>13</v>
      </c>
      <c r="B197">
        <v>10</v>
      </c>
      <c r="C197">
        <v>0.65</v>
      </c>
      <c r="D197">
        <v>62.2</v>
      </c>
      <c r="E197">
        <v>91.94</v>
      </c>
      <c r="F197">
        <v>61.1</v>
      </c>
      <c r="G197">
        <v>58.98</v>
      </c>
      <c r="I197">
        <f t="shared" si="79"/>
        <v>13.550847759457735</v>
      </c>
      <c r="J197">
        <v>5</v>
      </c>
      <c r="K197">
        <f>AVERAGE(D189:G193)</f>
        <v>69.284000000000006</v>
      </c>
      <c r="L197">
        <f t="shared" ref="L197:L200" si="86">AVERAGE(D185:G185,D190:G190,D195:G195,D200:F200,D205:F205)</f>
        <v>70.104444444444439</v>
      </c>
      <c r="M197">
        <v>0.2</v>
      </c>
      <c r="N197">
        <f t="shared" si="81"/>
        <v>68.554999999999993</v>
      </c>
      <c r="P197" s="6">
        <f>AVERAGE(D189:D193)</f>
        <v>66.353999999999999</v>
      </c>
      <c r="Q197">
        <f t="shared" ref="Q197:Q200" si="87">AVERAGE(D185,D190,D195,D200,D205)</f>
        <v>61.001999999999995</v>
      </c>
      <c r="R197" s="6">
        <f>AVERAGE(E189:E193)</f>
        <v>90.024000000000001</v>
      </c>
      <c r="S197">
        <f t="shared" ref="S197:S200" si="88">AVERAGE(E185,E190,E195,E200,E205)</f>
        <v>88.075999999999993</v>
      </c>
      <c r="T197" s="6">
        <f>AVERAGE(F189:F193)</f>
        <v>64.174000000000007</v>
      </c>
      <c r="U197">
        <f t="shared" ref="U197:U200" si="89">AVERAGE(F185,F190,F195,F200,F205)</f>
        <v>66.268000000000001</v>
      </c>
      <c r="V197" s="6">
        <f>AVERAGE(G189:G193)</f>
        <v>56.584000000000003</v>
      </c>
      <c r="W197">
        <f t="shared" ref="W197:W200" si="90">AVERAGE(G185,G190,G195)</f>
        <v>61.716666666666669</v>
      </c>
    </row>
    <row r="198" spans="1:23" x14ac:dyDescent="0.75">
      <c r="A198" s="1">
        <v>14</v>
      </c>
      <c r="B198">
        <v>10</v>
      </c>
      <c r="C198">
        <v>0.85</v>
      </c>
      <c r="D198">
        <v>63.03</v>
      </c>
      <c r="E198">
        <v>91.8</v>
      </c>
      <c r="F198">
        <v>54.11</v>
      </c>
      <c r="G198">
        <v>51.94</v>
      </c>
      <c r="I198">
        <f t="shared" si="79"/>
        <v>15.898765675359822</v>
      </c>
      <c r="J198">
        <v>10</v>
      </c>
      <c r="K198">
        <f>AVERAGE(D194:G198)</f>
        <v>67.638999999999996</v>
      </c>
      <c r="L198">
        <f t="shared" si="86"/>
        <v>71.19</v>
      </c>
      <c r="M198">
        <v>0.45</v>
      </c>
      <c r="N198">
        <f t="shared" si="81"/>
        <v>65.22</v>
      </c>
      <c r="P198" s="6">
        <f>AVERAGE(D194:D198)</f>
        <v>60.114000000000011</v>
      </c>
      <c r="Q198">
        <f t="shared" si="87"/>
        <v>62.39200000000001</v>
      </c>
      <c r="R198" s="6">
        <f>AVERAGE(E194:E198)</f>
        <v>91.378</v>
      </c>
      <c r="S198">
        <f t="shared" si="88"/>
        <v>90.073999999999984</v>
      </c>
      <c r="T198" s="6">
        <f>AVERAGE(F194:F198)</f>
        <v>61.902000000000001</v>
      </c>
      <c r="U198">
        <f t="shared" si="89"/>
        <v>65.623999999999995</v>
      </c>
      <c r="V198" s="6">
        <f>AVERAGE(G194:G198)</f>
        <v>57.161999999999992</v>
      </c>
      <c r="W198">
        <f t="shared" si="90"/>
        <v>63.656666666666673</v>
      </c>
    </row>
    <row r="199" spans="1:23" x14ac:dyDescent="0.75">
      <c r="A199" s="1">
        <v>15</v>
      </c>
      <c r="B199">
        <v>20</v>
      </c>
      <c r="C199">
        <v>0</v>
      </c>
      <c r="D199">
        <v>56.28</v>
      </c>
      <c r="E199">
        <v>89.07</v>
      </c>
      <c r="F199">
        <v>71.5</v>
      </c>
      <c r="G199">
        <v>0</v>
      </c>
      <c r="I199">
        <f>_xlfn.STDEV.P(D199:F199)</f>
        <v>13.397916090032616</v>
      </c>
      <c r="J199">
        <v>20</v>
      </c>
      <c r="K199">
        <f>AVERAGE(D199:G203)</f>
        <v>55.76250000000001</v>
      </c>
      <c r="L199">
        <f t="shared" si="86"/>
        <v>69.266111111111115</v>
      </c>
      <c r="M199">
        <v>0.65</v>
      </c>
      <c r="N199">
        <f>AVERAGEIF(D199:G199, "&lt;&gt;0", D199:G199)</f>
        <v>72.283333333333331</v>
      </c>
      <c r="P199" s="6">
        <f>AVERAGE(D199:D203)</f>
        <v>63.335999999999999</v>
      </c>
      <c r="Q199">
        <f t="shared" si="87"/>
        <v>62.403999999999996</v>
      </c>
      <c r="R199" s="6">
        <f>AVERAGE(E199:E203)</f>
        <v>91.531999999999996</v>
      </c>
      <c r="S199">
        <f t="shared" si="88"/>
        <v>88.818000000000012</v>
      </c>
      <c r="T199" s="6">
        <f>AVERAGE(F199:F203)</f>
        <v>68.181999999999988</v>
      </c>
      <c r="U199">
        <f t="shared" si="89"/>
        <v>61.808000000000007</v>
      </c>
      <c r="V199" s="6"/>
      <c r="W199">
        <f t="shared" si="90"/>
        <v>60.54666666666666</v>
      </c>
    </row>
    <row r="200" spans="1:23" x14ac:dyDescent="0.75">
      <c r="A200" s="1">
        <v>16</v>
      </c>
      <c r="B200">
        <v>20</v>
      </c>
      <c r="C200">
        <v>0.2</v>
      </c>
      <c r="D200">
        <v>64.650000000000006</v>
      </c>
      <c r="E200">
        <v>92.41</v>
      </c>
      <c r="F200">
        <v>72.180000000000007</v>
      </c>
      <c r="G200">
        <v>0</v>
      </c>
      <c r="I200">
        <f t="shared" ref="I200:I213" si="91">_xlfn.STDEV.P(D200:F200)</f>
        <v>11.721639058690618</v>
      </c>
      <c r="J200">
        <v>50</v>
      </c>
      <c r="K200">
        <f>AVERAGE(D204:F208)</f>
        <v>74.089333333333329</v>
      </c>
      <c r="L200">
        <f t="shared" si="86"/>
        <v>65.87222222222222</v>
      </c>
      <c r="M200">
        <v>0.85</v>
      </c>
      <c r="N200">
        <f t="shared" ref="N200:N213" si="92">AVERAGEIF(D200:G200, "&lt;&gt;0", D200:G200)</f>
        <v>76.413333333333341</v>
      </c>
      <c r="P200" s="6">
        <f>AVERAGE(D204:D208)</f>
        <v>63.660000000000004</v>
      </c>
      <c r="Q200">
        <f t="shared" si="87"/>
        <v>61.731999999999992</v>
      </c>
      <c r="R200" s="6">
        <f>AVERAGE(E204:E208)</f>
        <v>91.424000000000007</v>
      </c>
      <c r="S200">
        <f t="shared" si="88"/>
        <v>88.001999999999995</v>
      </c>
      <c r="T200" s="6">
        <f>AVERAGE(F204:F208)</f>
        <v>67.183999999999997</v>
      </c>
      <c r="U200">
        <f t="shared" si="89"/>
        <v>55.69</v>
      </c>
      <c r="V200" s="6"/>
      <c r="W200">
        <f t="shared" si="90"/>
        <v>52.859999999999992</v>
      </c>
    </row>
    <row r="201" spans="1:23" x14ac:dyDescent="0.75">
      <c r="A201" s="1">
        <v>17</v>
      </c>
      <c r="B201">
        <v>20</v>
      </c>
      <c r="C201">
        <v>0.45</v>
      </c>
      <c r="D201">
        <v>65.540000000000006</v>
      </c>
      <c r="E201">
        <v>91.89</v>
      </c>
      <c r="F201">
        <v>70.12</v>
      </c>
      <c r="G201">
        <v>0</v>
      </c>
      <c r="I201">
        <f t="shared" si="91"/>
        <v>11.495080107013941</v>
      </c>
      <c r="J201">
        <v>100</v>
      </c>
      <c r="L201">
        <f>AVERAGE((L200-L199), (L199-L198), (L198-L197), (L197-L196))</f>
        <v>-0.59458333333333258</v>
      </c>
      <c r="N201">
        <f t="shared" si="92"/>
        <v>75.850000000000009</v>
      </c>
      <c r="P201" s="6"/>
      <c r="R201" s="6"/>
      <c r="T201" s="6"/>
      <c r="V201" s="6"/>
    </row>
    <row r="202" spans="1:23" x14ac:dyDescent="0.75">
      <c r="A202" s="1">
        <v>18</v>
      </c>
      <c r="B202">
        <v>20</v>
      </c>
      <c r="C202">
        <v>0.65</v>
      </c>
      <c r="D202">
        <v>65.08</v>
      </c>
      <c r="E202">
        <v>92.21</v>
      </c>
      <c r="F202">
        <v>67.7</v>
      </c>
      <c r="G202">
        <v>0</v>
      </c>
      <c r="I202">
        <f t="shared" si="91"/>
        <v>12.218571474967446</v>
      </c>
      <c r="K202">
        <f>AVERAGE(K196:K201)</f>
        <v>65.747466666666668</v>
      </c>
      <c r="N202">
        <f t="shared" si="92"/>
        <v>74.99666666666667</v>
      </c>
      <c r="P202" s="6">
        <f>AVERAGE(P196:P201)</f>
        <v>60.445599999999999</v>
      </c>
      <c r="Q202">
        <f>AVERAGE(Q196:Q200)</f>
        <v>60.445599999999992</v>
      </c>
      <c r="R202" s="6">
        <f>AVERAGE(R196:R201)</f>
        <v>88.592399999999998</v>
      </c>
      <c r="S202">
        <f>AVERAGE(S196:S200)</f>
        <v>88.592399999999984</v>
      </c>
      <c r="T202" s="6">
        <f>AVERAGE(T196:T201)</f>
        <v>63.011600000000001</v>
      </c>
      <c r="U202">
        <f>AVERAGE(U196:U200)</f>
        <v>63.011600000000001</v>
      </c>
      <c r="V202" s="6">
        <f>AVERAGE(V196:V201)</f>
        <v>60.204000000000008</v>
      </c>
      <c r="W202">
        <f>AVERAGE(W196:W200)</f>
        <v>60.203999999999994</v>
      </c>
    </row>
    <row r="203" spans="1:23" x14ac:dyDescent="0.75">
      <c r="A203" s="1">
        <v>19</v>
      </c>
      <c r="B203">
        <v>20</v>
      </c>
      <c r="C203">
        <v>0.85</v>
      </c>
      <c r="D203">
        <v>65.13</v>
      </c>
      <c r="E203">
        <v>92.08</v>
      </c>
      <c r="F203">
        <v>59.41</v>
      </c>
      <c r="G203">
        <v>0</v>
      </c>
      <c r="I203">
        <f t="shared" si="91"/>
        <v>14.245271340187127</v>
      </c>
      <c r="N203">
        <f t="shared" si="92"/>
        <v>72.206666666666663</v>
      </c>
      <c r="P203" s="6">
        <f>_xlfn.STDEV.P(P196:P201)</f>
        <v>6.1671015428643656</v>
      </c>
      <c r="Q203">
        <f>_xlfn.STDEV.P(Q196:Q200)</f>
        <v>2.9196957101725514</v>
      </c>
      <c r="R203" s="6">
        <f>_xlfn.STDEV.P(R196:R201)</f>
        <v>5.0246668984122671</v>
      </c>
      <c r="S203">
        <f>_xlfn.STDEV.P(S196:S200)</f>
        <v>0.80271479368452703</v>
      </c>
      <c r="T203" s="6">
        <f>_xlfn.STDEV.P(T196:T201)</f>
        <v>5.1961840460091429</v>
      </c>
      <c r="U203">
        <f>_xlfn.STDEV.P(U196:U200)</f>
        <v>3.9884762804860694</v>
      </c>
      <c r="V203" s="6">
        <f>_xlfn.STDEV.P(V196:V201)</f>
        <v>4.7166516371963212</v>
      </c>
      <c r="W203">
        <f>_xlfn.STDEV.P(W196:W200)</f>
        <v>3.8054203447188373</v>
      </c>
    </row>
    <row r="204" spans="1:23" x14ac:dyDescent="0.75">
      <c r="A204" s="1">
        <v>20</v>
      </c>
      <c r="B204">
        <v>50</v>
      </c>
      <c r="C204">
        <v>0</v>
      </c>
      <c r="D204">
        <v>48.44</v>
      </c>
      <c r="E204">
        <v>89.6</v>
      </c>
      <c r="F204">
        <v>71.319999999999993</v>
      </c>
      <c r="G204">
        <v>0</v>
      </c>
      <c r="I204">
        <f t="shared" si="91"/>
        <v>16.838442788914762</v>
      </c>
      <c r="N204">
        <f t="shared" si="92"/>
        <v>69.786666666666662</v>
      </c>
      <c r="P204" s="6"/>
      <c r="R204" s="6"/>
      <c r="T204" s="6"/>
      <c r="V204" s="6"/>
    </row>
    <row r="205" spans="1:23" x14ac:dyDescent="0.75">
      <c r="A205" s="1">
        <v>21</v>
      </c>
      <c r="B205">
        <v>50</v>
      </c>
      <c r="C205">
        <v>0.2</v>
      </c>
      <c r="D205">
        <v>67.790000000000006</v>
      </c>
      <c r="E205">
        <v>92.2</v>
      </c>
      <c r="F205">
        <v>70.08</v>
      </c>
      <c r="G205">
        <v>0</v>
      </c>
      <c r="I205">
        <f t="shared" si="91"/>
        <v>11.007000802519606</v>
      </c>
      <c r="N205">
        <f t="shared" si="92"/>
        <v>76.69</v>
      </c>
      <c r="P205" s="6" cm="1">
        <f t="array" ref="P205">INDEX(LINEST(P196:P200), 1)</f>
        <v>2.6774</v>
      </c>
      <c r="Q205" s="6" cm="1">
        <f t="array" ref="Q205">INDEX(LINEST(Q196:Q200), 1)</f>
        <v>1.5469999999999982</v>
      </c>
      <c r="R205" s="6" cm="1">
        <f t="array" ref="R205">INDEX(LINEST(R196:R200), 1)</f>
        <v>2.7147999999999981</v>
      </c>
      <c r="S205" s="6" cm="1">
        <f t="array" ref="S205">INDEX(LINEST(S196:S200), 1)</f>
        <v>7.6200000000000073E-2</v>
      </c>
      <c r="T205" s="6" cm="1">
        <f t="array" ref="T205">INDEX(LINEST(T196:T200), 1)</f>
        <v>3.1143999999999958</v>
      </c>
      <c r="U205" s="6" cm="1">
        <f t="array" ref="U205">INDEX(LINEST(U196:U200), 1)</f>
        <v>-2.441599999999998</v>
      </c>
      <c r="V205" s="6" cm="1">
        <f t="array" ref="V205">INDEX(LINEST(V196:V198), 1)</f>
        <v>-4.8520000000000101</v>
      </c>
      <c r="W205" s="6" cm="1">
        <f t="array" ref="W205">INDEX(LINEST(W196:W200), 1)</f>
        <v>-1.9930000000000023</v>
      </c>
    </row>
    <row r="206" spans="1:23" x14ac:dyDescent="0.75">
      <c r="A206" s="1">
        <v>22</v>
      </c>
      <c r="B206">
        <v>50</v>
      </c>
      <c r="C206">
        <v>0.45</v>
      </c>
      <c r="D206">
        <v>68.94</v>
      </c>
      <c r="E206">
        <v>91.58</v>
      </c>
      <c r="F206">
        <v>72.5</v>
      </c>
      <c r="G206">
        <v>0</v>
      </c>
      <c r="I206">
        <f t="shared" si="91"/>
        <v>9.9403196908126041</v>
      </c>
      <c r="K206" cm="1">
        <f t="array" ref="K206">INDEX(LINEST(K196:K200),1)</f>
        <v>1.073216666666666</v>
      </c>
      <c r="L206" cm="1">
        <f t="array" ref="L206">INDEX(LINEST(L196:L200),1)</f>
        <v>-0.55949999999999833</v>
      </c>
      <c r="N206">
        <f t="shared" si="92"/>
        <v>77.673333333333332</v>
      </c>
    </row>
    <row r="207" spans="1:23" x14ac:dyDescent="0.75">
      <c r="A207" s="1">
        <v>23</v>
      </c>
      <c r="B207">
        <v>50</v>
      </c>
      <c r="C207">
        <v>0.65</v>
      </c>
      <c r="D207">
        <v>66.81</v>
      </c>
      <c r="E207">
        <v>91.79</v>
      </c>
      <c r="F207">
        <v>66.31</v>
      </c>
      <c r="G207">
        <v>0</v>
      </c>
      <c r="I207">
        <f t="shared" si="91"/>
        <v>11.895287582343959</v>
      </c>
      <c r="N207">
        <f t="shared" si="92"/>
        <v>74.970000000000013</v>
      </c>
    </row>
    <row r="208" spans="1:23" x14ac:dyDescent="0.75">
      <c r="A208" s="1">
        <v>24</v>
      </c>
      <c r="B208">
        <v>50</v>
      </c>
      <c r="C208">
        <v>0.85</v>
      </c>
      <c r="D208">
        <v>66.319999999999993</v>
      </c>
      <c r="E208">
        <v>91.95</v>
      </c>
      <c r="F208">
        <v>55.71</v>
      </c>
      <c r="G208">
        <v>0</v>
      </c>
      <c r="I208">
        <f t="shared" si="91"/>
        <v>15.212592006477948</v>
      </c>
      <c r="N208">
        <f t="shared" si="92"/>
        <v>71.326666666666668</v>
      </c>
    </row>
    <row r="209" spans="1:23" x14ac:dyDescent="0.75">
      <c r="A209" s="1">
        <v>25</v>
      </c>
      <c r="B209">
        <v>100</v>
      </c>
      <c r="C209">
        <v>0</v>
      </c>
      <c r="D209">
        <v>0</v>
      </c>
      <c r="E209">
        <v>0</v>
      </c>
      <c r="F209">
        <v>0</v>
      </c>
      <c r="G209">
        <v>0</v>
      </c>
      <c r="I209">
        <f t="shared" si="91"/>
        <v>0</v>
      </c>
      <c r="N209" t="e">
        <f t="shared" si="92"/>
        <v>#DIV/0!</v>
      </c>
    </row>
    <row r="210" spans="1:23" x14ac:dyDescent="0.75">
      <c r="A210" s="1">
        <v>26</v>
      </c>
      <c r="B210">
        <v>100</v>
      </c>
      <c r="C210">
        <v>0.2</v>
      </c>
      <c r="D210">
        <v>0</v>
      </c>
      <c r="E210">
        <v>0</v>
      </c>
      <c r="F210">
        <v>0</v>
      </c>
      <c r="G210">
        <v>0</v>
      </c>
      <c r="I210">
        <f t="shared" si="91"/>
        <v>0</v>
      </c>
      <c r="N210" t="e">
        <f t="shared" si="92"/>
        <v>#DIV/0!</v>
      </c>
    </row>
    <row r="211" spans="1:23" x14ac:dyDescent="0.75">
      <c r="A211" s="1">
        <v>27</v>
      </c>
      <c r="B211">
        <v>100</v>
      </c>
      <c r="C211">
        <v>0.45</v>
      </c>
      <c r="D211">
        <v>0</v>
      </c>
      <c r="E211">
        <v>0</v>
      </c>
      <c r="F211">
        <v>0</v>
      </c>
      <c r="G211">
        <v>0</v>
      </c>
      <c r="I211">
        <f t="shared" si="91"/>
        <v>0</v>
      </c>
      <c r="N211" t="e">
        <f t="shared" si="92"/>
        <v>#DIV/0!</v>
      </c>
    </row>
    <row r="212" spans="1:23" x14ac:dyDescent="0.75">
      <c r="A212" s="1">
        <v>28</v>
      </c>
      <c r="B212">
        <v>100</v>
      </c>
      <c r="C212">
        <v>0.65</v>
      </c>
      <c r="D212">
        <v>0</v>
      </c>
      <c r="E212">
        <v>0</v>
      </c>
      <c r="F212">
        <v>0</v>
      </c>
      <c r="G212">
        <v>0</v>
      </c>
      <c r="I212">
        <f t="shared" si="91"/>
        <v>0</v>
      </c>
      <c r="N212" t="e">
        <f t="shared" si="92"/>
        <v>#DIV/0!</v>
      </c>
    </row>
    <row r="213" spans="1:23" x14ac:dyDescent="0.75">
      <c r="A213" s="1">
        <v>29</v>
      </c>
      <c r="B213">
        <v>100</v>
      </c>
      <c r="C213">
        <v>0.85</v>
      </c>
      <c r="D213">
        <v>0</v>
      </c>
      <c r="E213">
        <v>0</v>
      </c>
      <c r="F213">
        <v>0</v>
      </c>
      <c r="G213">
        <v>0</v>
      </c>
      <c r="I213">
        <f t="shared" si="91"/>
        <v>0</v>
      </c>
      <c r="N213" t="e">
        <f t="shared" si="92"/>
        <v>#DIV/0!</v>
      </c>
    </row>
    <row r="217" spans="1:23" x14ac:dyDescent="0.75">
      <c r="A217" s="1">
        <v>0</v>
      </c>
      <c r="B217" t="s">
        <v>12</v>
      </c>
    </row>
    <row r="218" spans="1:23" x14ac:dyDescent="0.75">
      <c r="P218" t="s">
        <v>35</v>
      </c>
    </row>
    <row r="219" spans="1:23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I219" s="2" t="s">
        <v>25</v>
      </c>
      <c r="J219" s="2"/>
      <c r="K219" t="s">
        <v>26</v>
      </c>
      <c r="L219" t="s">
        <v>27</v>
      </c>
      <c r="N219" s="3" t="s">
        <v>28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1">
        <v>0</v>
      </c>
      <c r="B220">
        <v>0</v>
      </c>
      <c r="C220">
        <v>0</v>
      </c>
      <c r="D220">
        <v>38.46</v>
      </c>
      <c r="E220">
        <v>37.58</v>
      </c>
      <c r="F220">
        <v>47.47</v>
      </c>
      <c r="G220">
        <v>44.3</v>
      </c>
      <c r="I220">
        <f>_xlfn.STDEV.P(D220:G220)</f>
        <v>4.1009107220226086</v>
      </c>
      <c r="J220">
        <v>2</v>
      </c>
      <c r="K220">
        <f>_xlfn.STDEV.P(D220:G224)</f>
        <v>5.2400213740021782</v>
      </c>
      <c r="L220">
        <f>_xlfn.STDEV.P(D220:G220,D225:G225,D230:F230,D235:F235)</f>
        <v>17.425659534263879</v>
      </c>
      <c r="M220">
        <v>0</v>
      </c>
      <c r="N220">
        <f>AVERAGE(D220:G220)</f>
        <v>41.952500000000001</v>
      </c>
      <c r="P220" s="6">
        <f>_xlfn.STDEV.P(D220:D224)</f>
        <v>5.4344471659957891</v>
      </c>
      <c r="Q220">
        <f>_xlfn.STDEV.P(D220,D225,D230)</f>
        <v>10.879611921183386</v>
      </c>
      <c r="R220" s="6">
        <f>_xlfn.STDEV.P(E220:E224)</f>
        <v>1.3046133526834689</v>
      </c>
      <c r="S220">
        <f>_xlfn.STDEV.P(E220,E225,E230,E235)</f>
        <v>7.3505148629194563</v>
      </c>
      <c r="T220" s="6">
        <f>_xlfn.STDEV.P(F220:F224)</f>
        <v>0.42531870403263522</v>
      </c>
      <c r="U220">
        <f>_xlfn.STDEV.P(F220,F225,F230,F235)</f>
        <v>6.8614443632518451</v>
      </c>
      <c r="V220" s="6">
        <f>_xlfn.STDEV.P(G220:G224)</f>
        <v>5.0010918807796401</v>
      </c>
      <c r="W220">
        <f>_xlfn.STDEV.P(G220,G225)</f>
        <v>5.240000000000018</v>
      </c>
    </row>
    <row r="221" spans="1:23" x14ac:dyDescent="0.75">
      <c r="A221" s="1">
        <v>1</v>
      </c>
      <c r="B221">
        <v>0</v>
      </c>
      <c r="C221">
        <v>0.2</v>
      </c>
      <c r="D221">
        <v>46.59</v>
      </c>
      <c r="E221">
        <v>36.700000000000003</v>
      </c>
      <c r="F221">
        <v>48.17</v>
      </c>
      <c r="G221">
        <v>49.46</v>
      </c>
      <c r="I221">
        <f t="shared" ref="I221:I249" si="93">_xlfn.STDEV.P(D221:G221)</f>
        <v>5.0285932426474655</v>
      </c>
      <c r="J221">
        <v>5</v>
      </c>
      <c r="K221">
        <f>_xlfn.STDEV.P(D225:G229)</f>
        <v>10.706890491641321</v>
      </c>
      <c r="L221">
        <f t="shared" ref="L221:L224" si="94">_xlfn.STDEV.P(D221:G221,D226:G226,D231:F231,D236:F236)</f>
        <v>15.385427706576323</v>
      </c>
      <c r="M221">
        <v>0.2</v>
      </c>
      <c r="N221">
        <f t="shared" ref="N221:N249" si="95">AVERAGE(D221:G221)</f>
        <v>45.230000000000004</v>
      </c>
      <c r="P221" s="6">
        <f>_xlfn.STDEV.P(D225:D229)</f>
        <v>3.7298418197022789</v>
      </c>
      <c r="Q221">
        <f t="shared" ref="Q221:Q224" si="96">_xlfn.STDEV.P(D221,D226,D231)</f>
        <v>3.2541665599658542</v>
      </c>
      <c r="R221" s="6">
        <f>_xlfn.STDEV.P(E225:E229)</f>
        <v>1.2087613494813603</v>
      </c>
      <c r="S221">
        <f t="shared" ref="S221:S224" si="97">_xlfn.STDEV.P(E221,E226,E231,E236)</f>
        <v>3.8747733804701734</v>
      </c>
      <c r="T221" s="6">
        <f>_xlfn.STDEV.P(F225:F229)</f>
        <v>1.865149859930832</v>
      </c>
      <c r="U221">
        <f t="shared" ref="U221:U224" si="98">_xlfn.STDEV.P(F221,F226,F231,F236)</f>
        <v>5.2755994920008851</v>
      </c>
      <c r="V221" s="6">
        <f>_xlfn.STDEV.P(G225:G229)</f>
        <v>1.1669721504817487</v>
      </c>
      <c r="W221">
        <f t="shared" ref="W221:W224" si="99">_xlfn.STDEV.P(G221,G226)</f>
        <v>2.66</v>
      </c>
    </row>
    <row r="222" spans="1:23" x14ac:dyDescent="0.75">
      <c r="A222" s="1">
        <v>2</v>
      </c>
      <c r="B222">
        <v>0</v>
      </c>
      <c r="C222">
        <v>0.45</v>
      </c>
      <c r="D222">
        <v>48.12</v>
      </c>
      <c r="E222">
        <v>37.799999999999997</v>
      </c>
      <c r="F222">
        <v>47.47</v>
      </c>
      <c r="G222">
        <v>40.4</v>
      </c>
      <c r="I222">
        <f t="shared" si="93"/>
        <v>4.4495582645921106</v>
      </c>
      <c r="J222">
        <v>10</v>
      </c>
      <c r="K222">
        <f>_xlfn.STDEV.P(D230:G234)</f>
        <v>23.927429129557559</v>
      </c>
      <c r="L222">
        <f t="shared" si="94"/>
        <v>15.45842059677957</v>
      </c>
      <c r="M222">
        <v>0.45</v>
      </c>
      <c r="N222">
        <f t="shared" si="95"/>
        <v>43.447499999999998</v>
      </c>
      <c r="P222" s="6">
        <f>_xlfn.STDEV.P(D230:D234)</f>
        <v>7.9987964094606028</v>
      </c>
      <c r="Q222">
        <f t="shared" si="96"/>
        <v>3.5214012362505156</v>
      </c>
      <c r="R222" s="6">
        <f>_xlfn.STDEV.P(E230:E234)</f>
        <v>3.0075411884129166</v>
      </c>
      <c r="S222">
        <f t="shared" si="97"/>
        <v>5.9905029004249712</v>
      </c>
      <c r="T222" s="6">
        <f>_xlfn.STDEV.P(F230:F234)</f>
        <v>2.3057580098527244</v>
      </c>
      <c r="U222">
        <f t="shared" si="98"/>
        <v>5.6757620633708754</v>
      </c>
      <c r="V222" s="6"/>
      <c r="W222">
        <f t="shared" si="99"/>
        <v>6.559999999999981</v>
      </c>
    </row>
    <row r="223" spans="1:23" x14ac:dyDescent="0.75">
      <c r="A223" s="1">
        <v>3</v>
      </c>
      <c r="B223">
        <v>0</v>
      </c>
      <c r="C223">
        <v>0.65</v>
      </c>
      <c r="D223">
        <v>39.380000000000003</v>
      </c>
      <c r="E223">
        <v>40.31</v>
      </c>
      <c r="F223">
        <v>48.51</v>
      </c>
      <c r="G223">
        <v>34.21</v>
      </c>
      <c r="I223">
        <f t="shared" si="93"/>
        <v>5.122808677864148</v>
      </c>
      <c r="J223">
        <v>20</v>
      </c>
      <c r="K223">
        <f>_xlfn.STDEV.P(E235:F239)</f>
        <v>9.1991380030958148</v>
      </c>
      <c r="L223">
        <f t="shared" si="94"/>
        <v>14.794921425948838</v>
      </c>
      <c r="M223">
        <v>0.65</v>
      </c>
      <c r="N223">
        <f t="shared" si="95"/>
        <v>40.602499999999999</v>
      </c>
      <c r="P223" s="6"/>
      <c r="Q223">
        <f t="shared" si="96"/>
        <v>2.8806596466781693</v>
      </c>
      <c r="R223" s="6">
        <f>_xlfn.STDEV.P(E235:E239)</f>
        <v>1.2764544645227269</v>
      </c>
      <c r="S223">
        <f t="shared" si="97"/>
        <v>5.2272770158084976</v>
      </c>
      <c r="T223" s="6">
        <f>_xlfn.STDEV.P(F235:F239)</f>
        <v>1.439352632262159</v>
      </c>
      <c r="U223">
        <f t="shared" si="98"/>
        <v>4.2784131111897086</v>
      </c>
      <c r="V223" s="6"/>
      <c r="W223">
        <f t="shared" si="99"/>
        <v>8.7450000000000099</v>
      </c>
    </row>
    <row r="224" spans="1:23" x14ac:dyDescent="0.75">
      <c r="A224" s="1">
        <v>4</v>
      </c>
      <c r="B224">
        <v>0</v>
      </c>
      <c r="C224">
        <v>0.85</v>
      </c>
      <c r="D224">
        <v>33.46</v>
      </c>
      <c r="E224">
        <v>36.82</v>
      </c>
      <c r="F224">
        <v>48.24</v>
      </c>
      <c r="G224">
        <v>41.03</v>
      </c>
      <c r="I224">
        <f t="shared" si="93"/>
        <v>5.5179678098009939</v>
      </c>
      <c r="J224">
        <v>50</v>
      </c>
      <c r="L224">
        <f t="shared" si="94"/>
        <v>15.69064535099216</v>
      </c>
      <c r="M224">
        <v>0.85</v>
      </c>
      <c r="N224">
        <f t="shared" si="95"/>
        <v>39.887500000000003</v>
      </c>
      <c r="P224" s="6"/>
      <c r="Q224">
        <f t="shared" si="96"/>
        <v>8.2949395550674243</v>
      </c>
      <c r="R224" s="6"/>
      <c r="S224">
        <f t="shared" si="97"/>
        <v>4.6310926086615751</v>
      </c>
      <c r="T224" s="6"/>
      <c r="U224">
        <f t="shared" si="98"/>
        <v>5.0251915386381034</v>
      </c>
      <c r="V224" s="6"/>
      <c r="W224">
        <f t="shared" si="99"/>
        <v>6.7049999999999779</v>
      </c>
    </row>
    <row r="225" spans="1:23" x14ac:dyDescent="0.75">
      <c r="A225" s="1">
        <v>5</v>
      </c>
      <c r="B225">
        <v>5</v>
      </c>
      <c r="C225">
        <v>0</v>
      </c>
      <c r="D225">
        <v>44.64</v>
      </c>
      <c r="E225">
        <v>32.35</v>
      </c>
      <c r="F225">
        <v>62.01</v>
      </c>
      <c r="G225">
        <v>54.78</v>
      </c>
      <c r="I225">
        <f t="shared" si="93"/>
        <v>11.154242466434013</v>
      </c>
      <c r="J225">
        <v>100</v>
      </c>
      <c r="L225">
        <f>AVERAGE((L224-L223), (L223-L222), (L222-L221), (L221-L220))</f>
        <v>-0.4337535458179298</v>
      </c>
      <c r="N225">
        <f t="shared" si="95"/>
        <v>48.445</v>
      </c>
      <c r="P225" s="6"/>
      <c r="R225" s="6"/>
      <c r="T225" s="6"/>
      <c r="V225" s="6"/>
    </row>
    <row r="226" spans="1:23" x14ac:dyDescent="0.75">
      <c r="A226" s="1">
        <v>6</v>
      </c>
      <c r="B226">
        <v>5</v>
      </c>
      <c r="C226">
        <v>0.2</v>
      </c>
      <c r="D226">
        <v>47.37</v>
      </c>
      <c r="E226">
        <v>34.4</v>
      </c>
      <c r="F226">
        <v>61.09</v>
      </c>
      <c r="G226">
        <v>54.78</v>
      </c>
      <c r="I226">
        <f t="shared" si="93"/>
        <v>9.9337933338679782</v>
      </c>
      <c r="K226">
        <f>AVERAGE(K220:K225)</f>
        <v>12.268369749574219</v>
      </c>
      <c r="N226">
        <f t="shared" si="95"/>
        <v>49.410000000000004</v>
      </c>
      <c r="P226" s="6">
        <f>AVERAGE(P220:P225)</f>
        <v>5.72102846505289</v>
      </c>
      <c r="Q226">
        <f>AVERAGE(Q220:Q224)</f>
        <v>5.7661557838290705</v>
      </c>
      <c r="R226" s="6">
        <f>AVERAGE(R220:R225)</f>
        <v>1.6993425887751181</v>
      </c>
      <c r="S226">
        <f>AVERAGE(S220:S224)</f>
        <v>5.4148321536569339</v>
      </c>
      <c r="T226" s="6">
        <f>AVERAGE(T220:T225)</f>
        <v>1.5088948015195878</v>
      </c>
      <c r="U226">
        <f>AVERAGE(U220:U224)</f>
        <v>5.4232821136902842</v>
      </c>
      <c r="V226" s="6">
        <f>AVERAGE(V220:V225)</f>
        <v>3.0840320156306946</v>
      </c>
      <c r="W226">
        <f>AVERAGE(W220:W224)</f>
        <v>5.9819999999999975</v>
      </c>
    </row>
    <row r="227" spans="1:23" x14ac:dyDescent="0.75">
      <c r="A227" s="1">
        <v>7</v>
      </c>
      <c r="B227">
        <v>5</v>
      </c>
      <c r="C227">
        <v>0.45</v>
      </c>
      <c r="D227">
        <v>41.54</v>
      </c>
      <c r="E227">
        <v>31.29</v>
      </c>
      <c r="F227">
        <v>60.45</v>
      </c>
      <c r="G227">
        <v>53.52</v>
      </c>
      <c r="I227">
        <f t="shared" si="93"/>
        <v>11.176634108710894</v>
      </c>
      <c r="N227">
        <f t="shared" si="95"/>
        <v>46.7</v>
      </c>
      <c r="P227" s="6">
        <f>_xlfn.STDEV.P(P220:P225)</f>
        <v>1.7545350672056705</v>
      </c>
      <c r="Q227">
        <f>_xlfn.STDEV.P(Q220:Q224)</f>
        <v>3.2316336991533325</v>
      </c>
      <c r="R227" s="6">
        <f>_xlfn.STDEV.P(R220:R225)</f>
        <v>0.75609177086854007</v>
      </c>
      <c r="S227">
        <f>_xlfn.STDEV.P(S220:S224)</f>
        <v>1.1915930503837946</v>
      </c>
      <c r="T227" s="6">
        <f>_xlfn.STDEV.P(T220:T225)</f>
        <v>0.69657768981439894</v>
      </c>
      <c r="U227">
        <f>_xlfn.STDEV.P(U220:U224)</f>
        <v>0.85124239516553257</v>
      </c>
      <c r="V227" s="6">
        <f>_xlfn.STDEV.P(V220:V225)</f>
        <v>1.9170598651489454</v>
      </c>
      <c r="W227">
        <f>_xlfn.STDEV.P(W220:W224)</f>
        <v>2.0038577793845556</v>
      </c>
    </row>
    <row r="228" spans="1:23" x14ac:dyDescent="0.75">
      <c r="A228" s="1">
        <v>8</v>
      </c>
      <c r="B228">
        <v>5</v>
      </c>
      <c r="C228">
        <v>0.65</v>
      </c>
      <c r="D228">
        <v>42.65</v>
      </c>
      <c r="E228">
        <v>32.35</v>
      </c>
      <c r="F228">
        <v>56.69</v>
      </c>
      <c r="G228">
        <v>51.7</v>
      </c>
      <c r="I228">
        <f t="shared" si="93"/>
        <v>9.2765574837867621</v>
      </c>
      <c r="K228" cm="1">
        <f t="array" ref="K228">INDEX(LINEST(K220:K223),1)</f>
        <v>2.5097888525197143</v>
      </c>
      <c r="L228" cm="1">
        <f t="array" ref="L228">INDEX(LINEST(L220:L224),1)</f>
        <v>-0.40605346471709236</v>
      </c>
      <c r="N228">
        <f t="shared" si="95"/>
        <v>45.847499999999997</v>
      </c>
      <c r="P228" s="6"/>
      <c r="R228" s="6"/>
      <c r="T228" s="6"/>
      <c r="V228" s="6"/>
    </row>
    <row r="229" spans="1:23" x14ac:dyDescent="0.75">
      <c r="A229" s="1">
        <v>9</v>
      </c>
      <c r="B229">
        <v>5</v>
      </c>
      <c r="C229">
        <v>0.85</v>
      </c>
      <c r="D229">
        <v>51.95</v>
      </c>
      <c r="E229">
        <v>30.93</v>
      </c>
      <c r="F229">
        <v>61.19</v>
      </c>
      <c r="G229">
        <v>54.44</v>
      </c>
      <c r="I229">
        <f t="shared" si="93"/>
        <v>11.31196352319084</v>
      </c>
      <c r="N229">
        <f t="shared" si="95"/>
        <v>49.627499999999998</v>
      </c>
      <c r="P229" s="6"/>
      <c r="R229" s="6"/>
      <c r="T229" s="6"/>
      <c r="V229" s="6"/>
    </row>
    <row r="230" spans="1:23" x14ac:dyDescent="0.75">
      <c r="A230" s="1">
        <v>10</v>
      </c>
      <c r="B230">
        <v>10</v>
      </c>
      <c r="C230">
        <v>0</v>
      </c>
      <c r="D230">
        <v>64</v>
      </c>
      <c r="E230">
        <v>22.05</v>
      </c>
      <c r="F230">
        <v>65.19</v>
      </c>
      <c r="G230">
        <v>0</v>
      </c>
      <c r="I230">
        <f t="shared" si="93"/>
        <v>27.899615588749608</v>
      </c>
      <c r="N230">
        <f t="shared" si="95"/>
        <v>37.81</v>
      </c>
      <c r="P230" s="6" t="s">
        <v>36</v>
      </c>
      <c r="R230" s="6"/>
      <c r="T230" s="6"/>
      <c r="V230" s="6"/>
    </row>
    <row r="231" spans="1:23" x14ac:dyDescent="0.75">
      <c r="A231" s="1">
        <v>11</v>
      </c>
      <c r="B231">
        <v>10</v>
      </c>
      <c r="C231">
        <v>0.2</v>
      </c>
      <c r="D231">
        <v>53.85</v>
      </c>
      <c r="E231">
        <v>31.19</v>
      </c>
      <c r="F231">
        <v>60.62</v>
      </c>
      <c r="G231">
        <v>0</v>
      </c>
      <c r="I231">
        <f t="shared" si="93"/>
        <v>23.68129061094433</v>
      </c>
      <c r="J231" s="2"/>
      <c r="K231" t="s">
        <v>26</v>
      </c>
      <c r="L231" t="s">
        <v>27</v>
      </c>
      <c r="N231">
        <f t="shared" si="95"/>
        <v>36.414999999999999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1">
        <v>12</v>
      </c>
      <c r="B232">
        <v>10</v>
      </c>
      <c r="C232">
        <v>0.45</v>
      </c>
      <c r="D232">
        <v>40</v>
      </c>
      <c r="E232">
        <v>27.46</v>
      </c>
      <c r="F232">
        <v>61.25</v>
      </c>
      <c r="G232">
        <v>0</v>
      </c>
      <c r="I232">
        <f t="shared" si="93"/>
        <v>22.158791003798015</v>
      </c>
      <c r="J232">
        <v>2</v>
      </c>
      <c r="K232">
        <f>AVERAGE(D220:G224)</f>
        <v>42.224000000000004</v>
      </c>
      <c r="L232">
        <f>AVERAGE(D220:G220,D225:G225,D230:F230,D235:F235)</f>
        <v>44.025714285714287</v>
      </c>
      <c r="M232">
        <v>0</v>
      </c>
      <c r="N232">
        <f t="shared" si="95"/>
        <v>32.177500000000002</v>
      </c>
      <c r="P232" s="6">
        <f>AVERAGE(D220:D224)</f>
        <v>41.202000000000005</v>
      </c>
      <c r="Q232">
        <f>AVERAGE(D220,D225,D230)</f>
        <v>49.033333333333331</v>
      </c>
      <c r="R232" s="6">
        <f>AVERAGE(E220:E224)</f>
        <v>37.841999999999999</v>
      </c>
      <c r="S232">
        <f>AVERAGE(E220,E225,E230,E235)</f>
        <v>33.417500000000004</v>
      </c>
      <c r="T232" s="6">
        <f>AVERAGE(F220:F224)</f>
        <v>47.972000000000001</v>
      </c>
      <c r="U232">
        <f>AVERAGE(F220,F225,F230,F235)</f>
        <v>59.127499999999998</v>
      </c>
      <c r="V232" s="6">
        <f>AVERAGE(G220:G224)</f>
        <v>41.88</v>
      </c>
      <c r="W232">
        <f>AVERAGE(G220,G225)</f>
        <v>49.54</v>
      </c>
    </row>
    <row r="233" spans="1:23" x14ac:dyDescent="0.75">
      <c r="A233" s="1">
        <v>13</v>
      </c>
      <c r="B233">
        <v>10</v>
      </c>
      <c r="C233">
        <v>0.65</v>
      </c>
      <c r="D233">
        <v>46.43</v>
      </c>
      <c r="E233">
        <v>27.54</v>
      </c>
      <c r="F233">
        <v>59.9</v>
      </c>
      <c r="G233">
        <v>0</v>
      </c>
      <c r="I233">
        <f t="shared" si="93"/>
        <v>22.48283942810605</v>
      </c>
      <c r="J233">
        <v>5</v>
      </c>
      <c r="K233">
        <f>AVERAGE(D225:G229)</f>
        <v>48.006000000000007</v>
      </c>
      <c r="L233">
        <f t="shared" ref="L233:L236" si="100">AVERAGE(D221:G221,D226:G226,D231:F231,D236:F236)</f>
        <v>44.639999999999993</v>
      </c>
      <c r="M233">
        <v>0.2</v>
      </c>
      <c r="N233">
        <f t="shared" si="95"/>
        <v>33.467500000000001</v>
      </c>
      <c r="P233" s="6">
        <f>AVERAGE(D225:D229)</f>
        <v>45.629999999999995</v>
      </c>
      <c r="Q233">
        <f t="shared" ref="Q233:Q236" si="101">AVERAGE(D221,D226,D231)</f>
        <v>49.27</v>
      </c>
      <c r="R233" s="6">
        <f>AVERAGE(E225:E229)</f>
        <v>32.263999999999996</v>
      </c>
      <c r="S233">
        <f t="shared" ref="S233:S236" si="102">AVERAGE(E221,E226,E231,E236)</f>
        <v>36.027499999999996</v>
      </c>
      <c r="T233" s="6">
        <f>AVERAGE(F225:F229)</f>
        <v>60.286000000000001</v>
      </c>
      <c r="U233">
        <f t="shared" ref="U233:U236" si="103">AVERAGE(F221,F226,F231,F236)</f>
        <v>57.2</v>
      </c>
      <c r="V233" s="6">
        <f>AVERAGE(G225:G229)</f>
        <v>53.844000000000008</v>
      </c>
      <c r="W233">
        <f t="shared" ref="W233:W236" si="104">AVERAGE(G221,G226)</f>
        <v>52.120000000000005</v>
      </c>
    </row>
    <row r="234" spans="1:23" x14ac:dyDescent="0.75">
      <c r="A234" s="1">
        <v>14</v>
      </c>
      <c r="B234">
        <v>10</v>
      </c>
      <c r="C234">
        <v>0.85</v>
      </c>
      <c r="D234">
        <v>50</v>
      </c>
      <c r="E234">
        <v>28.89</v>
      </c>
      <c r="F234">
        <v>58.24</v>
      </c>
      <c r="G234">
        <v>0</v>
      </c>
      <c r="I234">
        <f t="shared" si="93"/>
        <v>22.502058100316074</v>
      </c>
      <c r="J234">
        <v>10</v>
      </c>
      <c r="K234">
        <f>AVERAGE(E230:F234)</f>
        <v>44.232999999999997</v>
      </c>
      <c r="L234">
        <f t="shared" si="100"/>
        <v>42.304285714285712</v>
      </c>
      <c r="M234">
        <v>0.45</v>
      </c>
      <c r="N234">
        <f t="shared" si="95"/>
        <v>34.282499999999999</v>
      </c>
      <c r="P234" s="6">
        <f>AVERAGE(D230:D234)</f>
        <v>50.856000000000002</v>
      </c>
      <c r="Q234">
        <f t="shared" si="101"/>
        <v>43.22</v>
      </c>
      <c r="R234" s="6">
        <f>AVERAGE(E230:E234)</f>
        <v>27.425999999999998</v>
      </c>
      <c r="S234">
        <f t="shared" si="102"/>
        <v>34.905000000000001</v>
      </c>
      <c r="T234" s="6">
        <f>AVERAGE(F230:F234)</f>
        <v>61.04</v>
      </c>
      <c r="U234">
        <f t="shared" si="103"/>
        <v>57.265000000000001</v>
      </c>
      <c r="V234" s="6"/>
      <c r="W234">
        <f t="shared" si="104"/>
        <v>46.96</v>
      </c>
    </row>
    <row r="235" spans="1:23" x14ac:dyDescent="0.75">
      <c r="A235" s="1">
        <v>15</v>
      </c>
      <c r="B235">
        <v>20</v>
      </c>
      <c r="C235">
        <v>0</v>
      </c>
      <c r="D235">
        <v>0</v>
      </c>
      <c r="E235">
        <v>41.69</v>
      </c>
      <c r="F235">
        <v>61.84</v>
      </c>
      <c r="G235">
        <v>0</v>
      </c>
      <c r="I235">
        <f t="shared" si="93"/>
        <v>26.845048309697638</v>
      </c>
      <c r="J235">
        <v>20</v>
      </c>
      <c r="K235">
        <f>AVERAGE(E235:F239)</f>
        <v>50.379999999999988</v>
      </c>
      <c r="L235">
        <f t="shared" si="100"/>
        <v>41.17</v>
      </c>
      <c r="M235">
        <v>0.65</v>
      </c>
      <c r="N235">
        <f t="shared" si="95"/>
        <v>25.8825</v>
      </c>
      <c r="P235" s="6"/>
      <c r="Q235">
        <f t="shared" si="101"/>
        <v>42.82</v>
      </c>
      <c r="R235" s="6">
        <f>AVERAGE(E235:E239)</f>
        <v>41.281999999999996</v>
      </c>
      <c r="S235">
        <f t="shared" si="102"/>
        <v>34.875</v>
      </c>
      <c r="T235" s="6">
        <f>AVERAGE(F235:F239)</f>
        <v>59.477999999999994</v>
      </c>
      <c r="U235">
        <f t="shared" si="103"/>
        <v>55.627499999999998</v>
      </c>
      <c r="V235" s="6"/>
      <c r="W235">
        <f t="shared" si="104"/>
        <v>42.954999999999998</v>
      </c>
    </row>
    <row r="236" spans="1:23" x14ac:dyDescent="0.75">
      <c r="A236" s="1">
        <v>16</v>
      </c>
      <c r="B236">
        <v>20</v>
      </c>
      <c r="C236">
        <v>0.2</v>
      </c>
      <c r="D236">
        <v>0</v>
      </c>
      <c r="E236">
        <v>41.82</v>
      </c>
      <c r="F236">
        <v>58.92</v>
      </c>
      <c r="G236">
        <v>0</v>
      </c>
      <c r="I236">
        <f t="shared" si="93"/>
        <v>25.900491790697718</v>
      </c>
      <c r="J236">
        <v>50</v>
      </c>
      <c r="K236">
        <f>AVERAGE(D240:F244)</f>
        <v>0</v>
      </c>
      <c r="L236">
        <f t="shared" si="100"/>
        <v>42.503571428571433</v>
      </c>
      <c r="M236">
        <v>0.85</v>
      </c>
      <c r="N236">
        <f t="shared" si="95"/>
        <v>25.185000000000002</v>
      </c>
      <c r="P236" s="6"/>
      <c r="Q236">
        <f t="shared" si="101"/>
        <v>45.136666666666663</v>
      </c>
      <c r="R236" s="6"/>
      <c r="S236">
        <f t="shared" si="102"/>
        <v>34.292500000000004</v>
      </c>
      <c r="T236" s="6"/>
      <c r="U236">
        <f t="shared" si="103"/>
        <v>56.75</v>
      </c>
      <c r="V236" s="6"/>
      <c r="W236">
        <f t="shared" si="104"/>
        <v>47.734999999999999</v>
      </c>
    </row>
    <row r="237" spans="1:23" x14ac:dyDescent="0.75">
      <c r="A237" s="1">
        <v>17</v>
      </c>
      <c r="B237">
        <v>20</v>
      </c>
      <c r="C237">
        <v>0.45</v>
      </c>
      <c r="D237">
        <v>0</v>
      </c>
      <c r="E237">
        <v>43.07</v>
      </c>
      <c r="F237">
        <v>59.89</v>
      </c>
      <c r="G237">
        <v>0</v>
      </c>
      <c r="I237">
        <f t="shared" si="93"/>
        <v>26.418017525923478</v>
      </c>
      <c r="J237">
        <v>100</v>
      </c>
      <c r="K237">
        <f>AVERAGE(D245:F249)</f>
        <v>0</v>
      </c>
      <c r="L237">
        <f>AVERAGE((L236-L235), (L235-L234), (L234-L233), (L233-L232))</f>
        <v>-0.38053571428571331</v>
      </c>
      <c r="N237">
        <f t="shared" si="95"/>
        <v>25.740000000000002</v>
      </c>
      <c r="P237" s="6"/>
      <c r="R237" s="6"/>
      <c r="T237" s="6"/>
      <c r="V237" s="6"/>
    </row>
    <row r="238" spans="1:23" x14ac:dyDescent="0.75">
      <c r="A238" s="1">
        <v>18</v>
      </c>
      <c r="B238">
        <v>20</v>
      </c>
      <c r="C238">
        <v>0.65</v>
      </c>
      <c r="D238">
        <v>0</v>
      </c>
      <c r="E238">
        <v>39.299999999999997</v>
      </c>
      <c r="F238">
        <v>57.41</v>
      </c>
      <c r="G238">
        <v>0</v>
      </c>
      <c r="I238">
        <f t="shared" si="93"/>
        <v>25.010957973456353</v>
      </c>
      <c r="K238">
        <f>AVERAGE(K232:K237)</f>
        <v>30.807166666666671</v>
      </c>
      <c r="N238">
        <f t="shared" si="95"/>
        <v>24.177499999999998</v>
      </c>
      <c r="P238" s="6">
        <f>AVERAGE(P232:P237)</f>
        <v>45.895999999999994</v>
      </c>
      <c r="Q238">
        <f>AVERAGE(Q232:Q236)</f>
        <v>45.896000000000001</v>
      </c>
      <c r="R238" s="6">
        <f>AVERAGE(R232:R237)</f>
        <v>34.703499999999998</v>
      </c>
      <c r="S238">
        <f>AVERAGE(S232:S236)</f>
        <v>34.703499999999998</v>
      </c>
      <c r="T238" s="6">
        <f>AVERAGE(T232:T237)</f>
        <v>57.194000000000003</v>
      </c>
      <c r="U238">
        <f>AVERAGE(U232:U236)</f>
        <v>57.194000000000003</v>
      </c>
      <c r="V238" s="6">
        <f>AVERAGE(V232:V237)</f>
        <v>47.862000000000009</v>
      </c>
      <c r="W238">
        <f>AVERAGE(W232:W236)</f>
        <v>47.862000000000002</v>
      </c>
    </row>
    <row r="239" spans="1:23" x14ac:dyDescent="0.75">
      <c r="A239" s="1">
        <v>19</v>
      </c>
      <c r="B239">
        <v>20</v>
      </c>
      <c r="C239">
        <v>0.85</v>
      </c>
      <c r="D239">
        <v>0</v>
      </c>
      <c r="E239">
        <v>40.53</v>
      </c>
      <c r="F239">
        <v>59.33</v>
      </c>
      <c r="G239">
        <v>0</v>
      </c>
      <c r="I239">
        <f t="shared" si="93"/>
        <v>25.83469034070275</v>
      </c>
      <c r="N239">
        <f t="shared" si="95"/>
        <v>24.965</v>
      </c>
      <c r="P239" s="6">
        <f>_xlfn.STDEV.P(P232:P237)</f>
        <v>3.9457146374262786</v>
      </c>
      <c r="Q239">
        <f>_xlfn.STDEV.P(Q232:Q236)</f>
        <v>2.7722220529948745</v>
      </c>
      <c r="R239" s="6">
        <f>_xlfn.STDEV.P(R232:R237)</f>
        <v>5.2924477087638557</v>
      </c>
      <c r="S239">
        <f>_xlfn.STDEV.P(S232:S236)</f>
        <v>0.85389782761170863</v>
      </c>
      <c r="T239" s="6">
        <f>_xlfn.STDEV.P(T232:T237)</f>
        <v>5.3528992144444478</v>
      </c>
      <c r="U239">
        <f>_xlfn.STDEV.P(U232:U236)</f>
        <v>1.1308896940020277</v>
      </c>
      <c r="V239" s="6">
        <f>_xlfn.STDEV.P(V232:V237)</f>
        <v>5.9819999999999789</v>
      </c>
      <c r="W239">
        <f>_xlfn.STDEV.P(W232:W236)</f>
        <v>3.0283536781558409</v>
      </c>
    </row>
    <row r="240" spans="1:23" x14ac:dyDescent="0.75">
      <c r="A240" s="1">
        <v>20</v>
      </c>
      <c r="B240">
        <v>50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f t="shared" si="93"/>
        <v>0</v>
      </c>
      <c r="N240">
        <f t="shared" si="95"/>
        <v>0</v>
      </c>
      <c r="P240" s="6"/>
      <c r="R240" s="6"/>
      <c r="T240" s="6"/>
      <c r="V240" s="6"/>
    </row>
    <row r="241" spans="1:25" x14ac:dyDescent="0.75">
      <c r="A241" s="1">
        <v>21</v>
      </c>
      <c r="B241">
        <v>50</v>
      </c>
      <c r="C241">
        <v>0.2</v>
      </c>
      <c r="D241">
        <v>0</v>
      </c>
      <c r="E241">
        <v>0</v>
      </c>
      <c r="F241">
        <v>0</v>
      </c>
      <c r="G241">
        <v>0</v>
      </c>
      <c r="I241">
        <f t="shared" si="93"/>
        <v>0</v>
      </c>
      <c r="N241">
        <f t="shared" si="95"/>
        <v>0</v>
      </c>
      <c r="P241" s="6" cm="1">
        <f t="array" ref="P241">INDEX(LINEST(P232:P234), 1)</f>
        <v>4.8269999999999982</v>
      </c>
      <c r="Q241" s="6" cm="1">
        <f t="array" ref="Q241">INDEX(LINEST(Q232:Q236), 1)</f>
        <v>-1.4243333333333341</v>
      </c>
      <c r="R241" s="6" cm="1">
        <f t="array" ref="R241">INDEX(LINEST(R232:R235), 1)</f>
        <v>0.54820000000000002</v>
      </c>
      <c r="S241" s="6" cm="1">
        <f t="array" ref="S241">INDEX(LINEST(S232:S236), 1)</f>
        <v>5.9750000000000393E-2</v>
      </c>
      <c r="T241" s="6" cm="1">
        <f t="array" ref="T241">INDEX(LINEST(T232:T235), 1)</f>
        <v>3.5271999999999979</v>
      </c>
      <c r="U241" s="6" cm="1">
        <f t="array" ref="U241">INDEX(LINEST(U232:U236), 1)</f>
        <v>-0.63274999999999992</v>
      </c>
      <c r="V241" s="6" cm="1">
        <f t="array" ref="V241">INDEX(LINEST(V232:V233), 1)</f>
        <v>11.964000000000006</v>
      </c>
      <c r="W241" s="6" cm="1">
        <f t="array" ref="W241">INDEX(LINEST(W232:W236), 1)</f>
        <v>-1.2775000000000007</v>
      </c>
      <c r="Y241" t="s">
        <v>37</v>
      </c>
    </row>
    <row r="242" spans="1:25" x14ac:dyDescent="0.75">
      <c r="A242" s="1">
        <v>22</v>
      </c>
      <c r="B242">
        <v>50</v>
      </c>
      <c r="C242">
        <v>0.45</v>
      </c>
      <c r="D242">
        <v>0</v>
      </c>
      <c r="E242">
        <v>0</v>
      </c>
      <c r="F242">
        <v>0</v>
      </c>
      <c r="G242">
        <v>0</v>
      </c>
      <c r="I242">
        <f t="shared" si="93"/>
        <v>0</v>
      </c>
      <c r="K242" cm="1">
        <f t="array" ref="K242">INDEX(LINEST(K232:K237),1)</f>
        <v>-9.9711714285714326</v>
      </c>
      <c r="L242" cm="1">
        <f t="array" ref="L242">INDEX(LINEST(L232:L236),1)</f>
        <v>-0.65142857142856969</v>
      </c>
      <c r="N242">
        <f t="shared" si="95"/>
        <v>0</v>
      </c>
    </row>
    <row r="243" spans="1:25" x14ac:dyDescent="0.75">
      <c r="A243" s="1">
        <v>23</v>
      </c>
      <c r="B243">
        <v>50</v>
      </c>
      <c r="C243">
        <v>0.65</v>
      </c>
      <c r="D243">
        <v>0</v>
      </c>
      <c r="E243">
        <v>0</v>
      </c>
      <c r="F243">
        <v>0</v>
      </c>
      <c r="G243">
        <v>0</v>
      </c>
      <c r="I243">
        <f t="shared" si="93"/>
        <v>0</v>
      </c>
      <c r="N243">
        <f t="shared" si="95"/>
        <v>0</v>
      </c>
    </row>
    <row r="244" spans="1:25" x14ac:dyDescent="0.75">
      <c r="A244" s="1">
        <v>24</v>
      </c>
      <c r="B244">
        <v>50</v>
      </c>
      <c r="C244">
        <v>0.85</v>
      </c>
      <c r="D244">
        <v>0</v>
      </c>
      <c r="E244">
        <v>0</v>
      </c>
      <c r="F244">
        <v>0</v>
      </c>
      <c r="G244">
        <v>0</v>
      </c>
      <c r="I244">
        <f t="shared" si="93"/>
        <v>0</v>
      </c>
      <c r="N244">
        <f t="shared" si="95"/>
        <v>0</v>
      </c>
    </row>
    <row r="245" spans="1:25" x14ac:dyDescent="0.75">
      <c r="A245" s="1">
        <v>25</v>
      </c>
      <c r="B245">
        <v>100</v>
      </c>
      <c r="C245">
        <v>0</v>
      </c>
      <c r="D245">
        <v>0</v>
      </c>
      <c r="E245">
        <v>0</v>
      </c>
      <c r="F245">
        <v>0</v>
      </c>
      <c r="G245">
        <v>0</v>
      </c>
      <c r="I245">
        <f t="shared" si="93"/>
        <v>0</v>
      </c>
      <c r="N245">
        <f t="shared" si="95"/>
        <v>0</v>
      </c>
    </row>
    <row r="246" spans="1:25" x14ac:dyDescent="0.75">
      <c r="A246" s="1">
        <v>26</v>
      </c>
      <c r="B246">
        <v>100</v>
      </c>
      <c r="C246">
        <v>0.2</v>
      </c>
      <c r="D246">
        <v>0</v>
      </c>
      <c r="E246">
        <v>0</v>
      </c>
      <c r="F246">
        <v>0</v>
      </c>
      <c r="G246">
        <v>0</v>
      </c>
      <c r="I246">
        <f t="shared" si="93"/>
        <v>0</v>
      </c>
      <c r="N246">
        <f t="shared" si="95"/>
        <v>0</v>
      </c>
    </row>
    <row r="247" spans="1:25" x14ac:dyDescent="0.75">
      <c r="A247" s="1">
        <v>27</v>
      </c>
      <c r="B247">
        <v>100</v>
      </c>
      <c r="C247">
        <v>0.45</v>
      </c>
      <c r="D247">
        <v>0</v>
      </c>
      <c r="E247">
        <v>0</v>
      </c>
      <c r="F247">
        <v>0</v>
      </c>
      <c r="G247">
        <v>0</v>
      </c>
      <c r="I247">
        <f t="shared" si="93"/>
        <v>0</v>
      </c>
      <c r="N247">
        <f t="shared" si="95"/>
        <v>0</v>
      </c>
    </row>
    <row r="248" spans="1:25" x14ac:dyDescent="0.75">
      <c r="A248" s="1">
        <v>28</v>
      </c>
      <c r="B248">
        <v>100</v>
      </c>
      <c r="C248">
        <v>0.65</v>
      </c>
      <c r="D248">
        <v>0</v>
      </c>
      <c r="E248">
        <v>0</v>
      </c>
      <c r="F248">
        <v>0</v>
      </c>
      <c r="G248">
        <v>0</v>
      </c>
      <c r="I248">
        <f t="shared" si="93"/>
        <v>0</v>
      </c>
      <c r="N248">
        <f t="shared" si="95"/>
        <v>0</v>
      </c>
    </row>
    <row r="249" spans="1:25" x14ac:dyDescent="0.75">
      <c r="A249" s="1">
        <v>29</v>
      </c>
      <c r="B249">
        <v>100</v>
      </c>
      <c r="C249">
        <v>0.85</v>
      </c>
      <c r="D249">
        <v>0</v>
      </c>
      <c r="E249">
        <v>0</v>
      </c>
      <c r="F249">
        <v>0</v>
      </c>
      <c r="G249">
        <v>0</v>
      </c>
      <c r="I249">
        <f t="shared" si="93"/>
        <v>0</v>
      </c>
      <c r="N249">
        <f t="shared" si="95"/>
        <v>0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G249"/>
  <sheetViews>
    <sheetView topLeftCell="BY73" zoomScale="54" workbookViewId="0">
      <selection activeCell="D26" sqref="D26"/>
    </sheetView>
  </sheetViews>
  <sheetFormatPr defaultRowHeight="14.75" x14ac:dyDescent="0.75"/>
  <sheetData>
    <row r="1" spans="1:7" x14ac:dyDescent="0.75">
      <c r="A1" s="1">
        <v>0</v>
      </c>
      <c r="B1" t="s">
        <v>0</v>
      </c>
    </row>
    <row r="3" spans="1:7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</row>
    <row r="4" spans="1:7" x14ac:dyDescent="0.75">
      <c r="A4" s="1">
        <v>0</v>
      </c>
      <c r="B4">
        <v>2</v>
      </c>
      <c r="C4">
        <v>0</v>
      </c>
      <c r="D4">
        <v>100</v>
      </c>
      <c r="E4">
        <v>63</v>
      </c>
      <c r="F4">
        <v>27.9</v>
      </c>
      <c r="G4">
        <v>0</v>
      </c>
    </row>
    <row r="5" spans="1:7" x14ac:dyDescent="0.75">
      <c r="A5" s="1">
        <v>1</v>
      </c>
      <c r="B5">
        <v>2</v>
      </c>
      <c r="C5">
        <v>0.2</v>
      </c>
      <c r="D5">
        <v>100</v>
      </c>
      <c r="E5">
        <v>59.5</v>
      </c>
      <c r="F5">
        <v>24.2</v>
      </c>
      <c r="G5">
        <v>0</v>
      </c>
    </row>
    <row r="6" spans="1:7" x14ac:dyDescent="0.75">
      <c r="A6" s="1">
        <v>2</v>
      </c>
      <c r="B6">
        <v>2</v>
      </c>
      <c r="C6">
        <v>0.45</v>
      </c>
      <c r="D6">
        <v>100</v>
      </c>
      <c r="E6">
        <v>57.7</v>
      </c>
      <c r="F6">
        <v>25.6</v>
      </c>
      <c r="G6">
        <v>0</v>
      </c>
    </row>
    <row r="7" spans="1:7" x14ac:dyDescent="0.75">
      <c r="A7" s="1">
        <v>3</v>
      </c>
      <c r="B7">
        <v>2</v>
      </c>
      <c r="C7">
        <v>0.65</v>
      </c>
      <c r="D7">
        <v>100</v>
      </c>
      <c r="E7">
        <v>52.3</v>
      </c>
      <c r="F7">
        <v>25.1</v>
      </c>
      <c r="G7">
        <v>0</v>
      </c>
    </row>
    <row r="8" spans="1:7" x14ac:dyDescent="0.75">
      <c r="A8" s="1">
        <v>4</v>
      </c>
      <c r="B8">
        <v>2</v>
      </c>
      <c r="C8">
        <v>0.85</v>
      </c>
      <c r="D8">
        <v>100</v>
      </c>
      <c r="E8">
        <v>46.2</v>
      </c>
      <c r="F8">
        <v>25.1</v>
      </c>
      <c r="G8">
        <v>0</v>
      </c>
    </row>
    <row r="9" spans="1:7" x14ac:dyDescent="0.75">
      <c r="A9" s="1">
        <v>5</v>
      </c>
      <c r="B9">
        <v>5</v>
      </c>
      <c r="C9">
        <v>0</v>
      </c>
      <c r="D9">
        <v>88.9</v>
      </c>
      <c r="E9">
        <v>12.1</v>
      </c>
      <c r="F9">
        <v>4.0999999999999996</v>
      </c>
      <c r="G9">
        <v>0</v>
      </c>
    </row>
    <row r="10" spans="1:7" x14ac:dyDescent="0.75">
      <c r="A10" s="1">
        <v>6</v>
      </c>
      <c r="B10">
        <v>5</v>
      </c>
      <c r="C10">
        <v>0.2</v>
      </c>
      <c r="D10">
        <v>84.6</v>
      </c>
      <c r="E10">
        <v>8.8000000000000007</v>
      </c>
      <c r="F10">
        <v>5.3</v>
      </c>
      <c r="G10">
        <v>0</v>
      </c>
    </row>
    <row r="11" spans="1:7" x14ac:dyDescent="0.75">
      <c r="A11" s="1">
        <v>7</v>
      </c>
      <c r="B11">
        <v>5</v>
      </c>
      <c r="C11">
        <v>0.45</v>
      </c>
      <c r="D11">
        <v>86.9</v>
      </c>
      <c r="E11">
        <v>11.2</v>
      </c>
      <c r="F11">
        <v>8.8000000000000007</v>
      </c>
      <c r="G11">
        <v>0</v>
      </c>
    </row>
    <row r="12" spans="1:7" x14ac:dyDescent="0.75">
      <c r="A12" s="1">
        <v>8</v>
      </c>
      <c r="B12">
        <v>5</v>
      </c>
      <c r="C12">
        <v>0.65</v>
      </c>
      <c r="D12">
        <v>85.8</v>
      </c>
      <c r="E12">
        <v>11.4</v>
      </c>
      <c r="F12">
        <v>9</v>
      </c>
      <c r="G12">
        <v>0</v>
      </c>
    </row>
    <row r="13" spans="1:7" x14ac:dyDescent="0.75">
      <c r="A13" s="1">
        <v>9</v>
      </c>
      <c r="B13">
        <v>5</v>
      </c>
      <c r="C13">
        <v>0.85</v>
      </c>
      <c r="D13">
        <v>83.6</v>
      </c>
      <c r="E13">
        <v>9.5</v>
      </c>
      <c r="F13">
        <v>9.5</v>
      </c>
      <c r="G13">
        <v>0</v>
      </c>
    </row>
    <row r="14" spans="1:7" x14ac:dyDescent="0.75">
      <c r="A14" s="1">
        <v>10</v>
      </c>
      <c r="B14">
        <v>10</v>
      </c>
      <c r="C14">
        <v>0</v>
      </c>
      <c r="D14">
        <v>75.3</v>
      </c>
      <c r="E14">
        <v>1.2</v>
      </c>
      <c r="F14">
        <v>0</v>
      </c>
      <c r="G14">
        <v>0</v>
      </c>
    </row>
    <row r="15" spans="1:7" x14ac:dyDescent="0.75">
      <c r="A15" s="1">
        <v>11</v>
      </c>
      <c r="B15">
        <v>10</v>
      </c>
      <c r="C15">
        <v>0.2</v>
      </c>
      <c r="D15">
        <v>65.599999999999994</v>
      </c>
      <c r="E15">
        <v>0.9</v>
      </c>
      <c r="F15">
        <v>0</v>
      </c>
      <c r="G15">
        <v>0</v>
      </c>
    </row>
    <row r="16" spans="1:7" x14ac:dyDescent="0.75">
      <c r="A16" s="1">
        <v>12</v>
      </c>
      <c r="B16">
        <v>10</v>
      </c>
      <c r="C16">
        <v>0.45</v>
      </c>
      <c r="D16">
        <v>68</v>
      </c>
      <c r="E16">
        <v>1.3</v>
      </c>
      <c r="F16">
        <v>0</v>
      </c>
      <c r="G16">
        <v>0</v>
      </c>
    </row>
    <row r="17" spans="1:7" x14ac:dyDescent="0.75">
      <c r="A17" s="1">
        <v>13</v>
      </c>
      <c r="B17">
        <v>10</v>
      </c>
      <c r="C17">
        <v>0.65</v>
      </c>
      <c r="D17">
        <v>69</v>
      </c>
      <c r="E17">
        <v>1.3</v>
      </c>
      <c r="F17">
        <v>0</v>
      </c>
      <c r="G17">
        <v>0</v>
      </c>
    </row>
    <row r="18" spans="1:7" x14ac:dyDescent="0.75">
      <c r="A18" s="1">
        <v>14</v>
      </c>
      <c r="B18">
        <v>10</v>
      </c>
      <c r="C18">
        <v>0.85</v>
      </c>
      <c r="D18">
        <v>67.7</v>
      </c>
      <c r="E18">
        <v>0.6</v>
      </c>
      <c r="F18">
        <v>0</v>
      </c>
      <c r="G18">
        <v>0</v>
      </c>
    </row>
    <row r="19" spans="1:7" x14ac:dyDescent="0.75">
      <c r="A19" s="1">
        <v>15</v>
      </c>
      <c r="B19">
        <v>20</v>
      </c>
      <c r="C19">
        <v>0</v>
      </c>
      <c r="D19">
        <v>50.3</v>
      </c>
      <c r="E19">
        <v>0</v>
      </c>
      <c r="F19">
        <v>0</v>
      </c>
      <c r="G19">
        <v>0</v>
      </c>
    </row>
    <row r="20" spans="1:7" x14ac:dyDescent="0.75">
      <c r="A20" s="1">
        <v>16</v>
      </c>
      <c r="B20">
        <v>20</v>
      </c>
      <c r="C20">
        <v>0.2</v>
      </c>
      <c r="D20">
        <v>42.8</v>
      </c>
      <c r="E20">
        <v>0</v>
      </c>
      <c r="F20">
        <v>0</v>
      </c>
      <c r="G20">
        <v>0</v>
      </c>
    </row>
    <row r="21" spans="1:7" x14ac:dyDescent="0.75">
      <c r="A21" s="1">
        <v>17</v>
      </c>
      <c r="B21">
        <v>20</v>
      </c>
      <c r="C21">
        <v>0.45</v>
      </c>
      <c r="D21">
        <v>44.8</v>
      </c>
      <c r="E21">
        <v>0</v>
      </c>
      <c r="F21">
        <v>0</v>
      </c>
      <c r="G21">
        <v>0</v>
      </c>
    </row>
    <row r="22" spans="1:7" x14ac:dyDescent="0.75">
      <c r="A22" s="1">
        <v>18</v>
      </c>
      <c r="B22">
        <v>20</v>
      </c>
      <c r="C22">
        <v>0.65</v>
      </c>
      <c r="D22">
        <v>44.1</v>
      </c>
      <c r="E22">
        <v>0</v>
      </c>
      <c r="F22">
        <v>0</v>
      </c>
      <c r="G22">
        <v>0</v>
      </c>
    </row>
    <row r="23" spans="1:7" x14ac:dyDescent="0.75">
      <c r="A23" s="1">
        <v>19</v>
      </c>
      <c r="B23">
        <v>20</v>
      </c>
      <c r="C23">
        <v>0.85</v>
      </c>
      <c r="D23">
        <v>40.700000000000003</v>
      </c>
      <c r="E23">
        <v>0</v>
      </c>
      <c r="F23">
        <v>0</v>
      </c>
      <c r="G23">
        <v>0</v>
      </c>
    </row>
    <row r="24" spans="1:7" x14ac:dyDescent="0.75">
      <c r="A24" s="1">
        <v>20</v>
      </c>
      <c r="B24">
        <v>50</v>
      </c>
      <c r="C24">
        <v>0</v>
      </c>
      <c r="D24">
        <v>17.5</v>
      </c>
      <c r="E24">
        <v>0</v>
      </c>
      <c r="F24">
        <v>0</v>
      </c>
      <c r="G24">
        <v>100</v>
      </c>
    </row>
    <row r="25" spans="1:7" x14ac:dyDescent="0.75">
      <c r="A25" s="1">
        <v>21</v>
      </c>
      <c r="B25">
        <v>50</v>
      </c>
      <c r="C25">
        <v>0.2</v>
      </c>
      <c r="D25">
        <v>16</v>
      </c>
      <c r="E25">
        <v>0</v>
      </c>
      <c r="F25">
        <v>0</v>
      </c>
      <c r="G25">
        <v>100</v>
      </c>
    </row>
    <row r="26" spans="1:7" x14ac:dyDescent="0.75">
      <c r="A26" s="1">
        <v>22</v>
      </c>
      <c r="B26">
        <v>50</v>
      </c>
      <c r="C26">
        <v>0.45</v>
      </c>
      <c r="D26">
        <v>17.600000000000001</v>
      </c>
      <c r="E26">
        <v>0</v>
      </c>
      <c r="F26">
        <v>0</v>
      </c>
      <c r="G26">
        <v>100</v>
      </c>
    </row>
    <row r="27" spans="1:7" x14ac:dyDescent="0.75">
      <c r="A27" s="1">
        <v>23</v>
      </c>
      <c r="B27">
        <v>50</v>
      </c>
      <c r="C27">
        <v>0.65</v>
      </c>
      <c r="D27">
        <v>15.4</v>
      </c>
      <c r="E27">
        <v>0</v>
      </c>
      <c r="F27">
        <v>0</v>
      </c>
      <c r="G27">
        <v>100</v>
      </c>
    </row>
    <row r="28" spans="1:7" x14ac:dyDescent="0.75">
      <c r="A28" s="1">
        <v>24</v>
      </c>
      <c r="B28">
        <v>50</v>
      </c>
      <c r="C28">
        <v>0.85</v>
      </c>
      <c r="D28">
        <v>11.9</v>
      </c>
      <c r="E28">
        <v>0</v>
      </c>
      <c r="F28">
        <v>0</v>
      </c>
      <c r="G28">
        <v>100</v>
      </c>
    </row>
    <row r="29" spans="1:7" x14ac:dyDescent="0.75">
      <c r="A29" s="1">
        <v>25</v>
      </c>
      <c r="B29">
        <v>100</v>
      </c>
      <c r="C29">
        <v>0</v>
      </c>
      <c r="D29">
        <v>4.2</v>
      </c>
      <c r="E29">
        <v>0</v>
      </c>
      <c r="F29">
        <v>0</v>
      </c>
      <c r="G29">
        <v>100</v>
      </c>
    </row>
    <row r="30" spans="1:7" x14ac:dyDescent="0.75">
      <c r="A30" s="1">
        <v>26</v>
      </c>
      <c r="B30">
        <v>100</v>
      </c>
      <c r="C30">
        <v>0.2</v>
      </c>
      <c r="D30">
        <v>3.6</v>
      </c>
      <c r="E30">
        <v>0</v>
      </c>
      <c r="F30">
        <v>0</v>
      </c>
      <c r="G30">
        <v>100</v>
      </c>
    </row>
    <row r="31" spans="1:7" x14ac:dyDescent="0.75">
      <c r="A31" s="1">
        <v>27</v>
      </c>
      <c r="B31">
        <v>100</v>
      </c>
      <c r="C31">
        <v>0.45</v>
      </c>
      <c r="D31">
        <v>3.9</v>
      </c>
      <c r="E31">
        <v>0</v>
      </c>
      <c r="F31">
        <v>0</v>
      </c>
      <c r="G31">
        <v>100</v>
      </c>
    </row>
    <row r="32" spans="1:7" x14ac:dyDescent="0.75">
      <c r="A32" s="1">
        <v>28</v>
      </c>
      <c r="B32">
        <v>100</v>
      </c>
      <c r="C32">
        <v>0.65</v>
      </c>
      <c r="D32">
        <v>3.5</v>
      </c>
      <c r="E32">
        <v>0</v>
      </c>
      <c r="F32">
        <v>0</v>
      </c>
      <c r="G32">
        <v>100</v>
      </c>
    </row>
    <row r="33" spans="1:7" x14ac:dyDescent="0.75">
      <c r="A33" s="1">
        <v>29</v>
      </c>
      <c r="B33">
        <v>100</v>
      </c>
      <c r="C33">
        <v>0.85</v>
      </c>
      <c r="D33">
        <v>4.9000000000000004</v>
      </c>
      <c r="E33">
        <v>0</v>
      </c>
      <c r="F33">
        <v>0</v>
      </c>
      <c r="G33">
        <v>100</v>
      </c>
    </row>
    <row r="37" spans="1:7" x14ac:dyDescent="0.75">
      <c r="A37" s="1">
        <v>0</v>
      </c>
      <c r="B37" t="s">
        <v>7</v>
      </c>
    </row>
    <row r="39" spans="1:7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</row>
    <row r="40" spans="1:7" x14ac:dyDescent="0.75">
      <c r="A40" s="1">
        <v>0</v>
      </c>
      <c r="B40">
        <v>0</v>
      </c>
      <c r="C40">
        <v>0</v>
      </c>
      <c r="D40">
        <v>0</v>
      </c>
      <c r="E40">
        <v>0</v>
      </c>
      <c r="F40">
        <v>6.8</v>
      </c>
      <c r="G40">
        <v>54.8</v>
      </c>
    </row>
    <row r="41" spans="1:7" x14ac:dyDescent="0.75">
      <c r="A41" s="1">
        <v>1</v>
      </c>
      <c r="B41">
        <v>0</v>
      </c>
      <c r="C41">
        <v>0.2</v>
      </c>
      <c r="D41">
        <v>0</v>
      </c>
      <c r="E41">
        <v>0</v>
      </c>
      <c r="F41">
        <v>10.4</v>
      </c>
      <c r="G41">
        <v>51.6</v>
      </c>
    </row>
    <row r="42" spans="1:7" x14ac:dyDescent="0.75">
      <c r="A42" s="1">
        <v>2</v>
      </c>
      <c r="B42">
        <v>0</v>
      </c>
      <c r="C42">
        <v>0.45</v>
      </c>
      <c r="D42">
        <v>0</v>
      </c>
      <c r="E42">
        <v>0</v>
      </c>
      <c r="F42">
        <v>11.3</v>
      </c>
      <c r="G42">
        <v>53.2</v>
      </c>
    </row>
    <row r="43" spans="1:7" x14ac:dyDescent="0.75">
      <c r="A43" s="1">
        <v>3</v>
      </c>
      <c r="B43">
        <v>0</v>
      </c>
      <c r="C43">
        <v>0.65</v>
      </c>
      <c r="D43">
        <v>0</v>
      </c>
      <c r="E43">
        <v>0</v>
      </c>
      <c r="F43">
        <v>12.5</v>
      </c>
      <c r="G43">
        <v>50.7</v>
      </c>
    </row>
    <row r="44" spans="1:7" x14ac:dyDescent="0.75">
      <c r="A44" s="1">
        <v>4</v>
      </c>
      <c r="B44">
        <v>0</v>
      </c>
      <c r="C44">
        <v>0.85</v>
      </c>
      <c r="D44">
        <v>0</v>
      </c>
      <c r="E44">
        <v>0</v>
      </c>
      <c r="F44">
        <v>15.1</v>
      </c>
      <c r="G44">
        <v>47.8</v>
      </c>
    </row>
    <row r="45" spans="1:7" x14ac:dyDescent="0.75">
      <c r="A45" s="1">
        <v>5</v>
      </c>
      <c r="B45">
        <v>5</v>
      </c>
      <c r="C45">
        <v>0</v>
      </c>
      <c r="D45">
        <v>0</v>
      </c>
      <c r="E45">
        <v>0</v>
      </c>
      <c r="F45">
        <v>13.8</v>
      </c>
      <c r="G45">
        <v>0</v>
      </c>
    </row>
    <row r="46" spans="1:7" x14ac:dyDescent="0.75">
      <c r="A46" s="1">
        <v>6</v>
      </c>
      <c r="B46">
        <v>5</v>
      </c>
      <c r="C46">
        <v>0.2</v>
      </c>
      <c r="D46">
        <v>0</v>
      </c>
      <c r="E46">
        <v>0</v>
      </c>
      <c r="F46">
        <v>9.6999999999999993</v>
      </c>
      <c r="G46">
        <v>0</v>
      </c>
    </row>
    <row r="47" spans="1:7" x14ac:dyDescent="0.75">
      <c r="A47" s="1">
        <v>7</v>
      </c>
      <c r="B47">
        <v>5</v>
      </c>
      <c r="C47">
        <v>0.45</v>
      </c>
      <c r="D47">
        <v>0</v>
      </c>
      <c r="E47">
        <v>0</v>
      </c>
      <c r="F47">
        <v>11.4</v>
      </c>
      <c r="G47">
        <v>0</v>
      </c>
    </row>
    <row r="48" spans="1:7" x14ac:dyDescent="0.75">
      <c r="A48" s="1">
        <v>8</v>
      </c>
      <c r="B48">
        <v>5</v>
      </c>
      <c r="C48">
        <v>0.65</v>
      </c>
      <c r="D48">
        <v>0</v>
      </c>
      <c r="E48">
        <v>0</v>
      </c>
      <c r="F48">
        <v>11</v>
      </c>
      <c r="G48">
        <v>0</v>
      </c>
    </row>
    <row r="49" spans="1:7" x14ac:dyDescent="0.75">
      <c r="A49" s="1">
        <v>9</v>
      </c>
      <c r="B49">
        <v>5</v>
      </c>
      <c r="C49">
        <v>0.85</v>
      </c>
      <c r="D49">
        <v>0.1</v>
      </c>
      <c r="E49">
        <v>0</v>
      </c>
      <c r="F49">
        <v>13.3</v>
      </c>
      <c r="G49">
        <v>0</v>
      </c>
    </row>
    <row r="50" spans="1:7" x14ac:dyDescent="0.75">
      <c r="A50" s="1">
        <v>10</v>
      </c>
      <c r="B50">
        <v>10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75">
      <c r="A51" s="1">
        <v>11</v>
      </c>
      <c r="B51">
        <v>10</v>
      </c>
      <c r="C51">
        <v>0.2</v>
      </c>
      <c r="D51">
        <v>0</v>
      </c>
      <c r="E51">
        <v>0</v>
      </c>
      <c r="F51">
        <v>0</v>
      </c>
      <c r="G51">
        <v>0</v>
      </c>
    </row>
    <row r="52" spans="1:7" x14ac:dyDescent="0.75">
      <c r="A52" s="1">
        <v>12</v>
      </c>
      <c r="B52">
        <v>10</v>
      </c>
      <c r="C52">
        <v>0.45</v>
      </c>
      <c r="D52">
        <v>0</v>
      </c>
      <c r="E52">
        <v>0</v>
      </c>
      <c r="F52">
        <v>0</v>
      </c>
      <c r="G52">
        <v>0</v>
      </c>
    </row>
    <row r="53" spans="1:7" x14ac:dyDescent="0.75">
      <c r="A53" s="1">
        <v>13</v>
      </c>
      <c r="B53">
        <v>10</v>
      </c>
      <c r="C53">
        <v>0.65</v>
      </c>
      <c r="D53">
        <v>0</v>
      </c>
      <c r="E53">
        <v>0</v>
      </c>
      <c r="F53">
        <v>0</v>
      </c>
      <c r="G53">
        <v>0</v>
      </c>
    </row>
    <row r="54" spans="1:7" x14ac:dyDescent="0.75">
      <c r="A54" s="1">
        <v>14</v>
      </c>
      <c r="B54">
        <v>10</v>
      </c>
      <c r="C54">
        <v>0.85</v>
      </c>
      <c r="D54">
        <v>0</v>
      </c>
      <c r="E54">
        <v>0</v>
      </c>
      <c r="F54">
        <v>0</v>
      </c>
      <c r="G54">
        <v>0</v>
      </c>
    </row>
    <row r="55" spans="1:7" x14ac:dyDescent="0.75">
      <c r="A55" s="1">
        <v>15</v>
      </c>
      <c r="B55">
        <v>20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75">
      <c r="A56" s="1">
        <v>16</v>
      </c>
      <c r="B56">
        <v>20</v>
      </c>
      <c r="C56">
        <v>0.2</v>
      </c>
      <c r="D56">
        <v>0.4</v>
      </c>
      <c r="E56">
        <v>0</v>
      </c>
      <c r="F56">
        <v>0</v>
      </c>
      <c r="G56">
        <v>0</v>
      </c>
    </row>
    <row r="57" spans="1:7" x14ac:dyDescent="0.75">
      <c r="A57" s="1">
        <v>17</v>
      </c>
      <c r="B57">
        <v>20</v>
      </c>
      <c r="C57">
        <v>0.45</v>
      </c>
      <c r="D57">
        <v>0.4</v>
      </c>
      <c r="E57">
        <v>0</v>
      </c>
      <c r="F57">
        <v>0</v>
      </c>
      <c r="G57">
        <v>0</v>
      </c>
    </row>
    <row r="58" spans="1:7" x14ac:dyDescent="0.75">
      <c r="A58" s="1">
        <v>18</v>
      </c>
      <c r="B58">
        <v>20</v>
      </c>
      <c r="C58">
        <v>0.65</v>
      </c>
      <c r="D58">
        <v>0</v>
      </c>
      <c r="E58">
        <v>0</v>
      </c>
      <c r="F58">
        <v>0</v>
      </c>
      <c r="G58">
        <v>0</v>
      </c>
    </row>
    <row r="59" spans="1:7" x14ac:dyDescent="0.75">
      <c r="A59" s="1">
        <v>19</v>
      </c>
      <c r="B59">
        <v>20</v>
      </c>
      <c r="C59">
        <v>0.85</v>
      </c>
      <c r="D59">
        <v>0</v>
      </c>
      <c r="E59">
        <v>0</v>
      </c>
      <c r="F59">
        <v>0</v>
      </c>
      <c r="G59">
        <v>0</v>
      </c>
    </row>
    <row r="60" spans="1:7" x14ac:dyDescent="0.75">
      <c r="A60" s="1">
        <v>20</v>
      </c>
      <c r="B60">
        <v>50</v>
      </c>
      <c r="C60">
        <v>0</v>
      </c>
      <c r="D60">
        <v>0</v>
      </c>
      <c r="E60">
        <v>0</v>
      </c>
      <c r="F60">
        <v>0</v>
      </c>
      <c r="G60">
        <v>100</v>
      </c>
    </row>
    <row r="61" spans="1:7" x14ac:dyDescent="0.75">
      <c r="A61" s="1">
        <v>21</v>
      </c>
      <c r="B61">
        <v>50</v>
      </c>
      <c r="C61">
        <v>0.2</v>
      </c>
      <c r="D61">
        <v>0</v>
      </c>
      <c r="E61">
        <v>0</v>
      </c>
      <c r="F61">
        <v>0</v>
      </c>
      <c r="G61">
        <v>100</v>
      </c>
    </row>
    <row r="62" spans="1:7" x14ac:dyDescent="0.75">
      <c r="A62" s="1">
        <v>22</v>
      </c>
      <c r="B62">
        <v>50</v>
      </c>
      <c r="C62">
        <v>0.45</v>
      </c>
      <c r="D62">
        <v>0</v>
      </c>
      <c r="E62">
        <v>0</v>
      </c>
      <c r="F62">
        <v>0</v>
      </c>
      <c r="G62">
        <v>100</v>
      </c>
    </row>
    <row r="63" spans="1:7" x14ac:dyDescent="0.75">
      <c r="A63" s="1">
        <v>23</v>
      </c>
      <c r="B63">
        <v>50</v>
      </c>
      <c r="C63">
        <v>0.65</v>
      </c>
      <c r="D63">
        <v>0</v>
      </c>
      <c r="E63">
        <v>0</v>
      </c>
      <c r="F63">
        <v>0</v>
      </c>
      <c r="G63">
        <v>100</v>
      </c>
    </row>
    <row r="64" spans="1:7" x14ac:dyDescent="0.75">
      <c r="A64" s="1">
        <v>24</v>
      </c>
      <c r="B64">
        <v>50</v>
      </c>
      <c r="C64">
        <v>0.85</v>
      </c>
      <c r="D64">
        <v>0</v>
      </c>
      <c r="E64">
        <v>0</v>
      </c>
      <c r="F64">
        <v>0</v>
      </c>
      <c r="G64">
        <v>100</v>
      </c>
    </row>
    <row r="65" spans="1:7" x14ac:dyDescent="0.75">
      <c r="A65" s="1">
        <v>25</v>
      </c>
      <c r="B65">
        <v>100</v>
      </c>
      <c r="C65">
        <v>0</v>
      </c>
      <c r="D65">
        <v>0</v>
      </c>
      <c r="E65">
        <v>0</v>
      </c>
      <c r="F65">
        <v>0</v>
      </c>
      <c r="G65">
        <v>100</v>
      </c>
    </row>
    <row r="66" spans="1:7" x14ac:dyDescent="0.75">
      <c r="A66" s="1">
        <v>26</v>
      </c>
      <c r="B66">
        <v>100</v>
      </c>
      <c r="C66">
        <v>0.2</v>
      </c>
      <c r="D66">
        <v>0</v>
      </c>
      <c r="E66">
        <v>0</v>
      </c>
      <c r="F66">
        <v>0</v>
      </c>
      <c r="G66">
        <v>100</v>
      </c>
    </row>
    <row r="67" spans="1:7" x14ac:dyDescent="0.75">
      <c r="A67" s="1">
        <v>27</v>
      </c>
      <c r="B67">
        <v>100</v>
      </c>
      <c r="C67">
        <v>0.45</v>
      </c>
      <c r="D67">
        <v>0</v>
      </c>
      <c r="E67">
        <v>0</v>
      </c>
      <c r="F67">
        <v>0</v>
      </c>
      <c r="G67">
        <v>100</v>
      </c>
    </row>
    <row r="68" spans="1:7" x14ac:dyDescent="0.75">
      <c r="A68" s="1">
        <v>28</v>
      </c>
      <c r="B68">
        <v>100</v>
      </c>
      <c r="C68">
        <v>0.65</v>
      </c>
      <c r="D68">
        <v>0</v>
      </c>
      <c r="E68">
        <v>0</v>
      </c>
      <c r="F68">
        <v>0</v>
      </c>
      <c r="G68">
        <v>100</v>
      </c>
    </row>
    <row r="69" spans="1:7" x14ac:dyDescent="0.75">
      <c r="A69" s="1">
        <v>29</v>
      </c>
      <c r="B69">
        <v>100</v>
      </c>
      <c r="C69">
        <v>0.85</v>
      </c>
      <c r="D69">
        <v>0</v>
      </c>
      <c r="E69">
        <v>0</v>
      </c>
      <c r="F69">
        <v>0</v>
      </c>
      <c r="G69">
        <v>100</v>
      </c>
    </row>
    <row r="73" spans="1:7" x14ac:dyDescent="0.75">
      <c r="A73" s="1">
        <v>0</v>
      </c>
      <c r="B73" t="s">
        <v>8</v>
      </c>
    </row>
    <row r="75" spans="1:7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</row>
    <row r="76" spans="1:7" x14ac:dyDescent="0.75">
      <c r="A76" s="1">
        <v>0</v>
      </c>
      <c r="B76">
        <v>0</v>
      </c>
      <c r="C76">
        <v>0</v>
      </c>
      <c r="D76">
        <v>0.4</v>
      </c>
      <c r="E76">
        <v>0</v>
      </c>
      <c r="F76">
        <v>0</v>
      </c>
      <c r="G76">
        <v>65.3</v>
      </c>
    </row>
    <row r="77" spans="1:7" x14ac:dyDescent="0.75">
      <c r="A77" s="1">
        <v>1</v>
      </c>
      <c r="B77">
        <v>0</v>
      </c>
      <c r="C77">
        <v>0.2</v>
      </c>
      <c r="D77">
        <v>0.2</v>
      </c>
      <c r="E77">
        <v>0</v>
      </c>
      <c r="F77">
        <v>33.200000000000003</v>
      </c>
      <c r="G77">
        <v>56.4</v>
      </c>
    </row>
    <row r="78" spans="1:7" x14ac:dyDescent="0.75">
      <c r="A78" s="1">
        <v>2</v>
      </c>
      <c r="B78">
        <v>0</v>
      </c>
      <c r="C78">
        <v>0.45</v>
      </c>
      <c r="D78">
        <v>0</v>
      </c>
      <c r="E78">
        <v>0</v>
      </c>
      <c r="F78">
        <v>36</v>
      </c>
      <c r="G78">
        <v>58.1</v>
      </c>
    </row>
    <row r="79" spans="1:7" x14ac:dyDescent="0.75">
      <c r="A79" s="1">
        <v>3</v>
      </c>
      <c r="B79">
        <v>0</v>
      </c>
      <c r="C79">
        <v>0.65</v>
      </c>
      <c r="D79">
        <v>0</v>
      </c>
      <c r="E79">
        <v>0</v>
      </c>
      <c r="F79">
        <v>40.6</v>
      </c>
      <c r="G79">
        <v>56.7</v>
      </c>
    </row>
    <row r="80" spans="1:7" x14ac:dyDescent="0.75">
      <c r="A80" s="1">
        <v>4</v>
      </c>
      <c r="B80">
        <v>0</v>
      </c>
      <c r="C80">
        <v>0.85</v>
      </c>
      <c r="D80">
        <v>0</v>
      </c>
      <c r="E80">
        <v>0</v>
      </c>
      <c r="F80">
        <v>40.6</v>
      </c>
      <c r="G80">
        <v>52.5</v>
      </c>
    </row>
    <row r="81" spans="1:7" x14ac:dyDescent="0.75">
      <c r="A81" s="1">
        <v>5</v>
      </c>
      <c r="B81">
        <v>5</v>
      </c>
      <c r="C81">
        <v>0</v>
      </c>
      <c r="D81">
        <v>0.1</v>
      </c>
      <c r="E81">
        <v>0</v>
      </c>
      <c r="F81">
        <v>9.5</v>
      </c>
      <c r="G81">
        <v>0</v>
      </c>
    </row>
    <row r="82" spans="1:7" x14ac:dyDescent="0.75">
      <c r="A82" s="1">
        <v>6</v>
      </c>
      <c r="B82">
        <v>5</v>
      </c>
      <c r="C82">
        <v>0.2</v>
      </c>
      <c r="D82">
        <v>0.1</v>
      </c>
      <c r="E82">
        <v>0</v>
      </c>
      <c r="F82">
        <v>9.3000000000000007</v>
      </c>
      <c r="G82">
        <v>0</v>
      </c>
    </row>
    <row r="83" spans="1:7" x14ac:dyDescent="0.75">
      <c r="A83" s="1">
        <v>7</v>
      </c>
      <c r="B83">
        <v>5</v>
      </c>
      <c r="C83">
        <v>0.45</v>
      </c>
      <c r="D83">
        <v>0.2</v>
      </c>
      <c r="E83">
        <v>0</v>
      </c>
      <c r="F83">
        <v>9.1</v>
      </c>
      <c r="G83">
        <v>0</v>
      </c>
    </row>
    <row r="84" spans="1:7" x14ac:dyDescent="0.75">
      <c r="A84" s="1">
        <v>8</v>
      </c>
      <c r="B84">
        <v>5</v>
      </c>
      <c r="C84">
        <v>0.65</v>
      </c>
      <c r="D84">
        <v>0</v>
      </c>
      <c r="E84">
        <v>0</v>
      </c>
      <c r="F84">
        <v>12.1</v>
      </c>
      <c r="G84">
        <v>0</v>
      </c>
    </row>
    <row r="85" spans="1:7" x14ac:dyDescent="0.75">
      <c r="A85" s="1">
        <v>9</v>
      </c>
      <c r="B85">
        <v>5</v>
      </c>
      <c r="C85">
        <v>0.85</v>
      </c>
      <c r="D85">
        <v>0</v>
      </c>
      <c r="E85">
        <v>0</v>
      </c>
      <c r="F85">
        <v>12</v>
      </c>
      <c r="G85">
        <v>0</v>
      </c>
    </row>
    <row r="86" spans="1:7" x14ac:dyDescent="0.75">
      <c r="A86" s="1">
        <v>10</v>
      </c>
      <c r="B86">
        <v>10</v>
      </c>
      <c r="C86">
        <v>0</v>
      </c>
      <c r="D86">
        <v>0.4</v>
      </c>
      <c r="E86">
        <v>0</v>
      </c>
      <c r="F86">
        <v>0</v>
      </c>
      <c r="G86">
        <v>0</v>
      </c>
    </row>
    <row r="87" spans="1:7" x14ac:dyDescent="0.75">
      <c r="A87" s="1">
        <v>11</v>
      </c>
      <c r="B87">
        <v>10</v>
      </c>
      <c r="C87">
        <v>0.2</v>
      </c>
      <c r="D87">
        <v>0.2</v>
      </c>
      <c r="E87">
        <v>0</v>
      </c>
      <c r="F87">
        <v>0</v>
      </c>
      <c r="G87">
        <v>0</v>
      </c>
    </row>
    <row r="88" spans="1:7" x14ac:dyDescent="0.75">
      <c r="A88" s="1">
        <v>12</v>
      </c>
      <c r="B88">
        <v>10</v>
      </c>
      <c r="C88">
        <v>0.45</v>
      </c>
      <c r="D88">
        <v>0</v>
      </c>
      <c r="E88">
        <v>0</v>
      </c>
      <c r="F88">
        <v>0</v>
      </c>
      <c r="G88">
        <v>0</v>
      </c>
    </row>
    <row r="89" spans="1:7" x14ac:dyDescent="0.75">
      <c r="A89" s="1">
        <v>13</v>
      </c>
      <c r="B89">
        <v>10</v>
      </c>
      <c r="C89">
        <v>0.65</v>
      </c>
      <c r="D89">
        <v>0.2</v>
      </c>
      <c r="E89">
        <v>0</v>
      </c>
      <c r="F89">
        <v>0</v>
      </c>
      <c r="G89">
        <v>0</v>
      </c>
    </row>
    <row r="90" spans="1:7" x14ac:dyDescent="0.75">
      <c r="A90" s="1">
        <v>14</v>
      </c>
      <c r="B90">
        <v>10</v>
      </c>
      <c r="C90">
        <v>0.85</v>
      </c>
      <c r="D90">
        <v>0</v>
      </c>
      <c r="E90">
        <v>0</v>
      </c>
      <c r="F90">
        <v>0</v>
      </c>
      <c r="G90">
        <v>0</v>
      </c>
    </row>
    <row r="91" spans="1:7" x14ac:dyDescent="0.75">
      <c r="A91" s="1">
        <v>15</v>
      </c>
      <c r="B91">
        <v>20</v>
      </c>
      <c r="C91">
        <v>0</v>
      </c>
      <c r="D91">
        <v>1</v>
      </c>
      <c r="E91">
        <v>0</v>
      </c>
      <c r="F91">
        <v>0</v>
      </c>
      <c r="G91">
        <v>0</v>
      </c>
    </row>
    <row r="92" spans="1:7" x14ac:dyDescent="0.75">
      <c r="A92" s="1">
        <v>16</v>
      </c>
      <c r="B92">
        <v>20</v>
      </c>
      <c r="C92">
        <v>0.2</v>
      </c>
      <c r="D92">
        <v>0.8</v>
      </c>
      <c r="E92">
        <v>0</v>
      </c>
      <c r="F92">
        <v>0</v>
      </c>
      <c r="G92">
        <v>0</v>
      </c>
    </row>
    <row r="93" spans="1:7" x14ac:dyDescent="0.75">
      <c r="A93" s="1">
        <v>17</v>
      </c>
      <c r="B93">
        <v>20</v>
      </c>
      <c r="C93">
        <v>0.45</v>
      </c>
      <c r="D93">
        <v>0.9</v>
      </c>
      <c r="E93">
        <v>0</v>
      </c>
      <c r="F93">
        <v>0</v>
      </c>
      <c r="G93">
        <v>0</v>
      </c>
    </row>
    <row r="94" spans="1:7" x14ac:dyDescent="0.75">
      <c r="A94" s="1">
        <v>18</v>
      </c>
      <c r="B94">
        <v>20</v>
      </c>
      <c r="C94">
        <v>0.65</v>
      </c>
      <c r="D94">
        <v>1.3</v>
      </c>
      <c r="E94">
        <v>0</v>
      </c>
      <c r="F94">
        <v>0</v>
      </c>
      <c r="G94">
        <v>0</v>
      </c>
    </row>
    <row r="95" spans="1:7" x14ac:dyDescent="0.75">
      <c r="A95" s="1">
        <v>19</v>
      </c>
      <c r="B95">
        <v>20</v>
      </c>
      <c r="C95">
        <v>0.85</v>
      </c>
      <c r="D95">
        <v>0.8</v>
      </c>
      <c r="E95">
        <v>0</v>
      </c>
      <c r="F95">
        <v>0</v>
      </c>
      <c r="G95">
        <v>0</v>
      </c>
    </row>
    <row r="96" spans="1:7" x14ac:dyDescent="0.75">
      <c r="A96" s="1">
        <v>20</v>
      </c>
      <c r="B96">
        <v>50</v>
      </c>
      <c r="C96">
        <v>0</v>
      </c>
      <c r="D96">
        <v>0</v>
      </c>
      <c r="E96">
        <v>0</v>
      </c>
      <c r="F96">
        <v>0</v>
      </c>
      <c r="G96">
        <v>100</v>
      </c>
    </row>
    <row r="97" spans="1:7" x14ac:dyDescent="0.75">
      <c r="A97" s="1">
        <v>21</v>
      </c>
      <c r="B97">
        <v>50</v>
      </c>
      <c r="C97">
        <v>0.2</v>
      </c>
      <c r="D97">
        <v>0</v>
      </c>
      <c r="E97">
        <v>0</v>
      </c>
      <c r="F97">
        <v>0</v>
      </c>
      <c r="G97">
        <v>100</v>
      </c>
    </row>
    <row r="98" spans="1:7" x14ac:dyDescent="0.75">
      <c r="A98" s="1">
        <v>22</v>
      </c>
      <c r="B98">
        <v>50</v>
      </c>
      <c r="C98">
        <v>0.45</v>
      </c>
      <c r="D98">
        <v>0</v>
      </c>
      <c r="E98">
        <v>0</v>
      </c>
      <c r="F98">
        <v>0</v>
      </c>
      <c r="G98">
        <v>100</v>
      </c>
    </row>
    <row r="99" spans="1:7" x14ac:dyDescent="0.75">
      <c r="A99" s="1">
        <v>23</v>
      </c>
      <c r="B99">
        <v>50</v>
      </c>
      <c r="C99">
        <v>0.65</v>
      </c>
      <c r="D99">
        <v>0.21</v>
      </c>
      <c r="E99">
        <v>0</v>
      </c>
      <c r="F99">
        <v>0</v>
      </c>
      <c r="G99">
        <v>100</v>
      </c>
    </row>
    <row r="100" spans="1:7" x14ac:dyDescent="0.75">
      <c r="A100" s="1">
        <v>24</v>
      </c>
      <c r="B100">
        <v>50</v>
      </c>
      <c r="C100">
        <v>0.85</v>
      </c>
      <c r="D100">
        <v>0</v>
      </c>
      <c r="E100">
        <v>0</v>
      </c>
      <c r="F100">
        <v>0</v>
      </c>
      <c r="G100">
        <v>100</v>
      </c>
    </row>
    <row r="101" spans="1:7" x14ac:dyDescent="0.75">
      <c r="A101" s="1">
        <v>25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100</v>
      </c>
    </row>
    <row r="102" spans="1:7" x14ac:dyDescent="0.75">
      <c r="A102" s="1">
        <v>26</v>
      </c>
      <c r="B102">
        <v>100</v>
      </c>
      <c r="C102">
        <v>0.2</v>
      </c>
      <c r="D102">
        <v>0.1</v>
      </c>
      <c r="E102">
        <v>0</v>
      </c>
      <c r="F102">
        <v>0</v>
      </c>
      <c r="G102">
        <v>100</v>
      </c>
    </row>
    <row r="103" spans="1:7" x14ac:dyDescent="0.75">
      <c r="A103" s="1">
        <v>27</v>
      </c>
      <c r="B103">
        <v>100</v>
      </c>
      <c r="C103">
        <v>0.45</v>
      </c>
      <c r="D103">
        <v>0.2</v>
      </c>
      <c r="E103">
        <v>0</v>
      </c>
      <c r="F103">
        <v>0</v>
      </c>
      <c r="G103">
        <v>100</v>
      </c>
    </row>
    <row r="104" spans="1:7" x14ac:dyDescent="0.75">
      <c r="A104" s="1">
        <v>28</v>
      </c>
      <c r="B104">
        <v>100</v>
      </c>
      <c r="C104">
        <v>0.65</v>
      </c>
      <c r="D104">
        <v>0</v>
      </c>
      <c r="E104">
        <v>0</v>
      </c>
      <c r="F104">
        <v>0</v>
      </c>
      <c r="G104">
        <v>100</v>
      </c>
    </row>
    <row r="105" spans="1:7" x14ac:dyDescent="0.75">
      <c r="A105" s="1">
        <v>29</v>
      </c>
      <c r="B105">
        <v>100</v>
      </c>
      <c r="C105">
        <v>0.85</v>
      </c>
      <c r="D105">
        <v>0.1</v>
      </c>
      <c r="E105">
        <v>0</v>
      </c>
      <c r="F105">
        <v>0</v>
      </c>
      <c r="G105">
        <v>100</v>
      </c>
    </row>
    <row r="109" spans="1:7" x14ac:dyDescent="0.75">
      <c r="A109" s="1">
        <v>0</v>
      </c>
      <c r="B109" t="s">
        <v>9</v>
      </c>
    </row>
    <row r="111" spans="1:7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</row>
    <row r="112" spans="1:7" x14ac:dyDescent="0.75">
      <c r="A112" s="1">
        <v>0</v>
      </c>
      <c r="B112">
        <v>0</v>
      </c>
      <c r="C112">
        <v>0</v>
      </c>
      <c r="D112">
        <v>100</v>
      </c>
      <c r="E112">
        <v>100</v>
      </c>
      <c r="F112">
        <v>100</v>
      </c>
      <c r="G112">
        <v>100</v>
      </c>
    </row>
    <row r="113" spans="1:7" x14ac:dyDescent="0.75">
      <c r="A113" s="1">
        <v>1</v>
      </c>
      <c r="B113">
        <v>0</v>
      </c>
      <c r="C113">
        <v>0.2</v>
      </c>
      <c r="D113">
        <v>100</v>
      </c>
      <c r="E113">
        <v>100</v>
      </c>
      <c r="F113">
        <v>100</v>
      </c>
      <c r="G113">
        <v>100</v>
      </c>
    </row>
    <row r="114" spans="1:7" x14ac:dyDescent="0.75">
      <c r="A114" s="1">
        <v>2</v>
      </c>
      <c r="B114">
        <v>0</v>
      </c>
      <c r="C114">
        <v>0.45</v>
      </c>
      <c r="D114">
        <v>100</v>
      </c>
      <c r="E114">
        <v>100</v>
      </c>
      <c r="F114">
        <v>100</v>
      </c>
      <c r="G114">
        <v>100</v>
      </c>
    </row>
    <row r="115" spans="1:7" x14ac:dyDescent="0.75">
      <c r="A115" s="1">
        <v>3</v>
      </c>
      <c r="B115">
        <v>0</v>
      </c>
      <c r="C115">
        <v>0.65</v>
      </c>
      <c r="D115">
        <v>100</v>
      </c>
      <c r="E115">
        <v>100</v>
      </c>
      <c r="F115">
        <v>100</v>
      </c>
      <c r="G115">
        <v>100</v>
      </c>
    </row>
    <row r="116" spans="1:7" x14ac:dyDescent="0.75">
      <c r="A116" s="1">
        <v>4</v>
      </c>
      <c r="B116">
        <v>0</v>
      </c>
      <c r="C116">
        <v>0.85</v>
      </c>
      <c r="D116">
        <v>100</v>
      </c>
      <c r="E116">
        <v>100</v>
      </c>
      <c r="F116">
        <v>100</v>
      </c>
      <c r="G116">
        <v>100</v>
      </c>
    </row>
    <row r="117" spans="1:7" x14ac:dyDescent="0.75">
      <c r="A117" s="1">
        <v>5</v>
      </c>
      <c r="B117">
        <v>5</v>
      </c>
      <c r="C117">
        <v>0</v>
      </c>
      <c r="D117">
        <v>30</v>
      </c>
      <c r="E117">
        <v>21</v>
      </c>
      <c r="F117">
        <v>19.2</v>
      </c>
      <c r="G117">
        <v>0</v>
      </c>
    </row>
    <row r="118" spans="1:7" x14ac:dyDescent="0.75">
      <c r="A118" s="1">
        <v>6</v>
      </c>
      <c r="B118">
        <v>5</v>
      </c>
      <c r="C118">
        <v>0.2</v>
      </c>
      <c r="D118">
        <v>24.7</v>
      </c>
      <c r="E118">
        <v>16.600000000000001</v>
      </c>
      <c r="F118">
        <v>18.8</v>
      </c>
      <c r="G118">
        <v>0</v>
      </c>
    </row>
    <row r="119" spans="1:7" x14ac:dyDescent="0.75">
      <c r="A119" s="1">
        <v>7</v>
      </c>
      <c r="B119">
        <v>5</v>
      </c>
      <c r="C119">
        <v>0.45</v>
      </c>
      <c r="D119">
        <v>26.7</v>
      </c>
      <c r="E119">
        <v>16.8</v>
      </c>
      <c r="F119">
        <v>15.7</v>
      </c>
      <c r="G119">
        <v>0</v>
      </c>
    </row>
    <row r="120" spans="1:7" x14ac:dyDescent="0.75">
      <c r="A120" s="1">
        <v>8</v>
      </c>
      <c r="B120">
        <v>5</v>
      </c>
      <c r="C120">
        <v>0.65</v>
      </c>
      <c r="D120">
        <v>24.7</v>
      </c>
      <c r="E120">
        <v>15.2</v>
      </c>
      <c r="F120">
        <v>19.899999999999999</v>
      </c>
      <c r="G120">
        <v>0</v>
      </c>
    </row>
    <row r="121" spans="1:7" x14ac:dyDescent="0.75">
      <c r="A121" s="1">
        <v>9</v>
      </c>
      <c r="B121">
        <v>5</v>
      </c>
      <c r="C121">
        <v>0.85</v>
      </c>
      <c r="D121">
        <v>19.3</v>
      </c>
      <c r="E121">
        <v>12.8</v>
      </c>
      <c r="F121">
        <v>19.100000000000001</v>
      </c>
      <c r="G121">
        <v>0</v>
      </c>
    </row>
    <row r="122" spans="1:7" x14ac:dyDescent="0.75">
      <c r="A122" s="1">
        <v>10</v>
      </c>
      <c r="B122">
        <v>10</v>
      </c>
      <c r="C122">
        <v>0</v>
      </c>
      <c r="D122">
        <v>22.7</v>
      </c>
      <c r="E122">
        <v>11.7</v>
      </c>
      <c r="F122">
        <v>0</v>
      </c>
      <c r="G122">
        <v>0</v>
      </c>
    </row>
    <row r="123" spans="1:7" x14ac:dyDescent="0.75">
      <c r="A123" s="1">
        <v>11</v>
      </c>
      <c r="B123">
        <v>10</v>
      </c>
      <c r="C123">
        <v>0.2</v>
      </c>
      <c r="D123">
        <v>19.399999999999999</v>
      </c>
      <c r="E123">
        <v>9.4</v>
      </c>
      <c r="F123">
        <v>0</v>
      </c>
      <c r="G123">
        <v>0</v>
      </c>
    </row>
    <row r="124" spans="1:7" x14ac:dyDescent="0.75">
      <c r="A124" s="1">
        <v>12</v>
      </c>
      <c r="B124">
        <v>10</v>
      </c>
      <c r="C124">
        <v>0.45</v>
      </c>
      <c r="D124">
        <v>19.8</v>
      </c>
      <c r="E124">
        <v>10</v>
      </c>
      <c r="F124">
        <v>0</v>
      </c>
      <c r="G124">
        <v>0</v>
      </c>
    </row>
    <row r="125" spans="1:7" x14ac:dyDescent="0.75">
      <c r="A125" s="1">
        <v>13</v>
      </c>
      <c r="B125">
        <v>10</v>
      </c>
      <c r="C125">
        <v>0.65</v>
      </c>
      <c r="D125">
        <v>20.6</v>
      </c>
      <c r="E125">
        <v>9.3000000000000007</v>
      </c>
      <c r="F125">
        <v>0</v>
      </c>
      <c r="G125">
        <v>0</v>
      </c>
    </row>
    <row r="126" spans="1:7" x14ac:dyDescent="0.75">
      <c r="A126" s="1">
        <v>14</v>
      </c>
      <c r="B126">
        <v>10</v>
      </c>
      <c r="C126">
        <v>0.85</v>
      </c>
      <c r="D126">
        <v>15.7</v>
      </c>
      <c r="E126">
        <v>7.3</v>
      </c>
      <c r="F126">
        <v>0</v>
      </c>
      <c r="G126">
        <v>0</v>
      </c>
    </row>
    <row r="127" spans="1:7" x14ac:dyDescent="0.75">
      <c r="A127" s="1">
        <v>15</v>
      </c>
      <c r="B127">
        <v>20</v>
      </c>
      <c r="C127">
        <v>0</v>
      </c>
      <c r="D127">
        <v>46.8</v>
      </c>
      <c r="E127">
        <v>0</v>
      </c>
      <c r="F127">
        <v>0</v>
      </c>
      <c r="G127">
        <v>0</v>
      </c>
    </row>
    <row r="128" spans="1:7" x14ac:dyDescent="0.75">
      <c r="A128" s="1">
        <v>16</v>
      </c>
      <c r="B128">
        <v>20</v>
      </c>
      <c r="C128">
        <v>0.2</v>
      </c>
      <c r="D128">
        <v>43.2</v>
      </c>
      <c r="E128">
        <v>0.1</v>
      </c>
      <c r="F128">
        <v>0</v>
      </c>
      <c r="G128">
        <v>0</v>
      </c>
    </row>
    <row r="129" spans="1:7" x14ac:dyDescent="0.75">
      <c r="A129" s="1">
        <v>17</v>
      </c>
      <c r="B129">
        <v>20</v>
      </c>
      <c r="C129">
        <v>0.45</v>
      </c>
      <c r="D129">
        <v>44.6</v>
      </c>
      <c r="E129">
        <v>0.5</v>
      </c>
      <c r="F129">
        <v>0</v>
      </c>
      <c r="G129">
        <v>0</v>
      </c>
    </row>
    <row r="130" spans="1:7" x14ac:dyDescent="0.75">
      <c r="A130" s="1">
        <v>18</v>
      </c>
      <c r="B130">
        <v>20</v>
      </c>
      <c r="C130">
        <v>0.65</v>
      </c>
      <c r="D130">
        <v>43.7</v>
      </c>
      <c r="E130">
        <v>0.3</v>
      </c>
      <c r="F130">
        <v>0</v>
      </c>
      <c r="G130">
        <v>0</v>
      </c>
    </row>
    <row r="131" spans="1:7" x14ac:dyDescent="0.75">
      <c r="A131" s="1">
        <v>19</v>
      </c>
      <c r="B131">
        <v>20</v>
      </c>
      <c r="C131">
        <v>0.85</v>
      </c>
      <c r="D131">
        <v>42.7</v>
      </c>
      <c r="E131">
        <v>0.2</v>
      </c>
      <c r="F131">
        <v>0</v>
      </c>
      <c r="G131">
        <v>0</v>
      </c>
    </row>
    <row r="132" spans="1:7" x14ac:dyDescent="0.75">
      <c r="A132" s="1">
        <v>20</v>
      </c>
      <c r="B132">
        <v>50</v>
      </c>
      <c r="C132">
        <v>0</v>
      </c>
      <c r="D132">
        <v>75.900000000000006</v>
      </c>
      <c r="E132">
        <v>0</v>
      </c>
      <c r="F132">
        <v>0</v>
      </c>
      <c r="G132">
        <v>100</v>
      </c>
    </row>
    <row r="133" spans="1:7" x14ac:dyDescent="0.75">
      <c r="A133" s="1">
        <v>21</v>
      </c>
      <c r="B133">
        <v>50</v>
      </c>
      <c r="C133">
        <v>0.2</v>
      </c>
      <c r="D133">
        <v>75.900000000000006</v>
      </c>
      <c r="E133">
        <v>0</v>
      </c>
      <c r="F133">
        <v>0</v>
      </c>
      <c r="G133">
        <v>100</v>
      </c>
    </row>
    <row r="134" spans="1:7" x14ac:dyDescent="0.75">
      <c r="A134" s="1">
        <v>22</v>
      </c>
      <c r="B134">
        <v>50</v>
      </c>
      <c r="C134">
        <v>0.45</v>
      </c>
      <c r="D134">
        <v>75.8</v>
      </c>
      <c r="E134">
        <v>0</v>
      </c>
      <c r="F134">
        <v>0</v>
      </c>
      <c r="G134">
        <v>100</v>
      </c>
    </row>
    <row r="135" spans="1:7" x14ac:dyDescent="0.75">
      <c r="A135" s="1">
        <v>23</v>
      </c>
      <c r="B135">
        <v>50</v>
      </c>
      <c r="C135">
        <v>0.65</v>
      </c>
      <c r="D135">
        <v>75.900000000000006</v>
      </c>
      <c r="E135">
        <v>0</v>
      </c>
      <c r="F135">
        <v>0</v>
      </c>
      <c r="G135">
        <v>100</v>
      </c>
    </row>
    <row r="136" spans="1:7" x14ac:dyDescent="0.75">
      <c r="A136" s="1">
        <v>24</v>
      </c>
      <c r="B136">
        <v>50</v>
      </c>
      <c r="C136">
        <v>0.85</v>
      </c>
      <c r="D136">
        <v>75.3</v>
      </c>
      <c r="E136">
        <v>0</v>
      </c>
      <c r="F136">
        <v>0</v>
      </c>
      <c r="G136">
        <v>100</v>
      </c>
    </row>
    <row r="137" spans="1:7" x14ac:dyDescent="0.75">
      <c r="A137" s="1">
        <v>25</v>
      </c>
      <c r="B137">
        <v>100</v>
      </c>
      <c r="C137">
        <v>0</v>
      </c>
      <c r="D137">
        <v>87.6</v>
      </c>
      <c r="E137">
        <v>0</v>
      </c>
      <c r="F137">
        <v>0</v>
      </c>
      <c r="G137">
        <v>100</v>
      </c>
    </row>
    <row r="138" spans="1:7" x14ac:dyDescent="0.75">
      <c r="A138" s="1">
        <v>26</v>
      </c>
      <c r="B138">
        <v>100</v>
      </c>
      <c r="C138">
        <v>0.2</v>
      </c>
      <c r="D138">
        <v>87.9</v>
      </c>
      <c r="E138">
        <v>0</v>
      </c>
      <c r="F138">
        <v>0</v>
      </c>
      <c r="G138">
        <v>100</v>
      </c>
    </row>
    <row r="139" spans="1:7" x14ac:dyDescent="0.75">
      <c r="A139" s="1">
        <v>27</v>
      </c>
      <c r="B139">
        <v>100</v>
      </c>
      <c r="C139">
        <v>0.45</v>
      </c>
      <c r="D139">
        <v>87.9</v>
      </c>
      <c r="E139">
        <v>0</v>
      </c>
      <c r="F139">
        <v>0</v>
      </c>
      <c r="G139">
        <v>100</v>
      </c>
    </row>
    <row r="140" spans="1:7" x14ac:dyDescent="0.75">
      <c r="A140" s="1">
        <v>28</v>
      </c>
      <c r="B140">
        <v>100</v>
      </c>
      <c r="C140">
        <v>0.65</v>
      </c>
      <c r="D140">
        <v>88.2</v>
      </c>
      <c r="E140">
        <v>0</v>
      </c>
      <c r="F140">
        <v>0</v>
      </c>
      <c r="G140">
        <v>100</v>
      </c>
    </row>
    <row r="141" spans="1:7" x14ac:dyDescent="0.75">
      <c r="A141" s="1">
        <v>29</v>
      </c>
      <c r="B141">
        <v>100</v>
      </c>
      <c r="C141">
        <v>0.85</v>
      </c>
      <c r="D141">
        <v>88.5</v>
      </c>
      <c r="E141">
        <v>0</v>
      </c>
      <c r="F141">
        <v>0</v>
      </c>
      <c r="G141">
        <v>100</v>
      </c>
    </row>
    <row r="145" spans="1:7" x14ac:dyDescent="0.75">
      <c r="A145" s="1">
        <v>0</v>
      </c>
      <c r="B145" t="s">
        <v>10</v>
      </c>
    </row>
    <row r="147" spans="1:7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</row>
    <row r="148" spans="1:7" x14ac:dyDescent="0.75">
      <c r="A148" s="1">
        <v>0</v>
      </c>
      <c r="B148">
        <v>0</v>
      </c>
      <c r="C148">
        <v>0</v>
      </c>
      <c r="D148">
        <v>29.6</v>
      </c>
      <c r="E148">
        <v>38.9</v>
      </c>
      <c r="F148">
        <v>5.2</v>
      </c>
      <c r="G148">
        <v>100</v>
      </c>
    </row>
    <row r="149" spans="1:7" x14ac:dyDescent="0.75">
      <c r="A149" s="1">
        <v>1</v>
      </c>
      <c r="B149">
        <v>0</v>
      </c>
      <c r="C149">
        <v>0.2</v>
      </c>
      <c r="D149">
        <v>31.1</v>
      </c>
      <c r="E149">
        <v>42.3</v>
      </c>
      <c r="F149">
        <v>11.3</v>
      </c>
      <c r="G149">
        <v>100</v>
      </c>
    </row>
    <row r="150" spans="1:7" x14ac:dyDescent="0.75">
      <c r="A150" s="1">
        <v>2</v>
      </c>
      <c r="B150">
        <v>0</v>
      </c>
      <c r="C150">
        <v>0.45</v>
      </c>
      <c r="D150">
        <v>26.3</v>
      </c>
      <c r="E150">
        <v>42.5</v>
      </c>
      <c r="F150">
        <v>10.6</v>
      </c>
      <c r="G150">
        <v>100</v>
      </c>
    </row>
    <row r="151" spans="1:7" x14ac:dyDescent="0.75">
      <c r="A151" s="1">
        <v>3</v>
      </c>
      <c r="B151">
        <v>0</v>
      </c>
      <c r="C151">
        <v>0.65</v>
      </c>
      <c r="D151">
        <v>31.3</v>
      </c>
      <c r="E151">
        <v>43.5</v>
      </c>
      <c r="F151">
        <v>9.3000000000000007</v>
      </c>
      <c r="G151">
        <v>100</v>
      </c>
    </row>
    <row r="152" spans="1:7" x14ac:dyDescent="0.75">
      <c r="A152" s="1">
        <v>4</v>
      </c>
      <c r="B152">
        <v>0</v>
      </c>
      <c r="C152">
        <v>0.85</v>
      </c>
      <c r="D152">
        <v>31.1</v>
      </c>
      <c r="E152">
        <v>46.6</v>
      </c>
      <c r="F152">
        <v>8.9</v>
      </c>
      <c r="G152">
        <v>100</v>
      </c>
    </row>
    <row r="153" spans="1:7" x14ac:dyDescent="0.75">
      <c r="A153" s="1">
        <v>5</v>
      </c>
      <c r="B153">
        <v>5</v>
      </c>
      <c r="C153">
        <v>0</v>
      </c>
      <c r="D153">
        <v>0.1</v>
      </c>
      <c r="E153">
        <v>0</v>
      </c>
      <c r="F153">
        <v>14.4</v>
      </c>
      <c r="G153">
        <v>0</v>
      </c>
    </row>
    <row r="154" spans="1:7" x14ac:dyDescent="0.75">
      <c r="A154" s="1">
        <v>6</v>
      </c>
      <c r="B154">
        <v>5</v>
      </c>
      <c r="C154">
        <v>0.2</v>
      </c>
      <c r="D154">
        <v>0.1</v>
      </c>
      <c r="E154">
        <v>0</v>
      </c>
      <c r="F154">
        <v>13.6</v>
      </c>
      <c r="G154">
        <v>0</v>
      </c>
    </row>
    <row r="155" spans="1:7" x14ac:dyDescent="0.75">
      <c r="A155" s="1">
        <v>7</v>
      </c>
      <c r="B155">
        <v>5</v>
      </c>
      <c r="C155">
        <v>0.45</v>
      </c>
      <c r="D155">
        <v>0</v>
      </c>
      <c r="E155">
        <v>0</v>
      </c>
      <c r="F155">
        <v>10.1</v>
      </c>
      <c r="G155">
        <v>0</v>
      </c>
    </row>
    <row r="156" spans="1:7" x14ac:dyDescent="0.75">
      <c r="A156" s="1">
        <v>8</v>
      </c>
      <c r="B156">
        <v>5</v>
      </c>
      <c r="C156">
        <v>0.65</v>
      </c>
      <c r="D156">
        <v>0</v>
      </c>
      <c r="E156">
        <v>0</v>
      </c>
      <c r="F156">
        <v>10</v>
      </c>
      <c r="G156">
        <v>0</v>
      </c>
    </row>
    <row r="157" spans="1:7" x14ac:dyDescent="0.75">
      <c r="A157" s="1">
        <v>9</v>
      </c>
      <c r="B157">
        <v>5</v>
      </c>
      <c r="C157">
        <v>0.85</v>
      </c>
      <c r="D157">
        <v>0</v>
      </c>
      <c r="E157">
        <v>0</v>
      </c>
      <c r="F157">
        <v>8.9</v>
      </c>
      <c r="G157">
        <v>0</v>
      </c>
    </row>
    <row r="158" spans="1:7" x14ac:dyDescent="0.75">
      <c r="A158" s="1">
        <v>10</v>
      </c>
      <c r="B158">
        <v>10</v>
      </c>
      <c r="C158">
        <v>0</v>
      </c>
      <c r="D158">
        <v>0.2</v>
      </c>
      <c r="E158">
        <v>0</v>
      </c>
      <c r="F158">
        <v>0</v>
      </c>
      <c r="G158">
        <v>0</v>
      </c>
    </row>
    <row r="159" spans="1:7" x14ac:dyDescent="0.75">
      <c r="A159" s="1">
        <v>11</v>
      </c>
      <c r="B159">
        <v>10</v>
      </c>
      <c r="C159">
        <v>0.2</v>
      </c>
      <c r="D159">
        <v>0.2</v>
      </c>
      <c r="E159">
        <v>0</v>
      </c>
      <c r="F159">
        <v>0</v>
      </c>
      <c r="G159">
        <v>0</v>
      </c>
    </row>
    <row r="160" spans="1:7" x14ac:dyDescent="0.75">
      <c r="A160" s="1">
        <v>12</v>
      </c>
      <c r="B160">
        <v>10</v>
      </c>
      <c r="C160">
        <v>0.45</v>
      </c>
      <c r="D160">
        <v>0.2</v>
      </c>
      <c r="E160">
        <v>0</v>
      </c>
      <c r="F160">
        <v>0</v>
      </c>
      <c r="G160">
        <v>0</v>
      </c>
    </row>
    <row r="161" spans="1:7" x14ac:dyDescent="0.75">
      <c r="A161" s="1">
        <v>13</v>
      </c>
      <c r="B161">
        <v>10</v>
      </c>
      <c r="C161">
        <v>0.65</v>
      </c>
      <c r="D161">
        <v>0.3</v>
      </c>
      <c r="E161">
        <v>0</v>
      </c>
      <c r="F161">
        <v>0</v>
      </c>
      <c r="G161">
        <v>0</v>
      </c>
    </row>
    <row r="162" spans="1:7" x14ac:dyDescent="0.75">
      <c r="A162" s="1">
        <v>14</v>
      </c>
      <c r="B162">
        <v>10</v>
      </c>
      <c r="C162">
        <v>0.85</v>
      </c>
      <c r="D162">
        <v>0.8</v>
      </c>
      <c r="E162">
        <v>0</v>
      </c>
      <c r="F162">
        <v>0</v>
      </c>
      <c r="G162">
        <v>0</v>
      </c>
    </row>
    <row r="163" spans="1:7" x14ac:dyDescent="0.75">
      <c r="A163" s="1">
        <v>15</v>
      </c>
      <c r="B163">
        <v>20</v>
      </c>
      <c r="C163">
        <v>0</v>
      </c>
      <c r="D163">
        <v>0.4</v>
      </c>
      <c r="E163">
        <v>0</v>
      </c>
      <c r="F163">
        <v>0</v>
      </c>
      <c r="G163">
        <v>0</v>
      </c>
    </row>
    <row r="164" spans="1:7" x14ac:dyDescent="0.75">
      <c r="A164" s="1">
        <v>16</v>
      </c>
      <c r="B164">
        <v>20</v>
      </c>
      <c r="C164">
        <v>0.2</v>
      </c>
      <c r="D164">
        <v>0.1</v>
      </c>
      <c r="E164">
        <v>0</v>
      </c>
      <c r="F164">
        <v>0</v>
      </c>
      <c r="G164">
        <v>0</v>
      </c>
    </row>
    <row r="165" spans="1:7" x14ac:dyDescent="0.75">
      <c r="A165" s="1">
        <v>17</v>
      </c>
      <c r="B165">
        <v>20</v>
      </c>
      <c r="C165">
        <v>0.45</v>
      </c>
      <c r="D165">
        <v>0.1</v>
      </c>
      <c r="E165">
        <v>0</v>
      </c>
      <c r="F165">
        <v>0</v>
      </c>
      <c r="G165">
        <v>0</v>
      </c>
    </row>
    <row r="166" spans="1:7" x14ac:dyDescent="0.75">
      <c r="A166" s="1">
        <v>18</v>
      </c>
      <c r="B166">
        <v>20</v>
      </c>
      <c r="C166">
        <v>0.65</v>
      </c>
      <c r="D166">
        <v>0.4</v>
      </c>
      <c r="E166">
        <v>0</v>
      </c>
      <c r="F166">
        <v>0</v>
      </c>
      <c r="G166">
        <v>0</v>
      </c>
    </row>
    <row r="167" spans="1:7" x14ac:dyDescent="0.75">
      <c r="A167" s="1">
        <v>19</v>
      </c>
      <c r="B167">
        <v>20</v>
      </c>
      <c r="C167">
        <v>0.85</v>
      </c>
      <c r="D167">
        <v>0.1</v>
      </c>
      <c r="E167">
        <v>0</v>
      </c>
      <c r="F167">
        <v>0</v>
      </c>
      <c r="G167">
        <v>0</v>
      </c>
    </row>
    <row r="168" spans="1:7" x14ac:dyDescent="0.75">
      <c r="A168" s="1">
        <v>20</v>
      </c>
      <c r="B168">
        <v>50</v>
      </c>
      <c r="C168">
        <v>0</v>
      </c>
      <c r="D168">
        <v>0.6</v>
      </c>
      <c r="E168">
        <v>0</v>
      </c>
      <c r="F168">
        <v>0</v>
      </c>
      <c r="G168">
        <v>100</v>
      </c>
    </row>
    <row r="169" spans="1:7" x14ac:dyDescent="0.75">
      <c r="A169" s="1">
        <v>21</v>
      </c>
      <c r="B169">
        <v>50</v>
      </c>
      <c r="C169">
        <v>0.2</v>
      </c>
      <c r="D169">
        <v>0.2</v>
      </c>
      <c r="E169">
        <v>0</v>
      </c>
      <c r="F169">
        <v>0</v>
      </c>
      <c r="G169">
        <v>100</v>
      </c>
    </row>
    <row r="170" spans="1:7" x14ac:dyDescent="0.75">
      <c r="A170" s="1">
        <v>22</v>
      </c>
      <c r="B170">
        <v>50</v>
      </c>
      <c r="C170">
        <v>0.45</v>
      </c>
      <c r="D170">
        <v>0.3</v>
      </c>
      <c r="E170">
        <v>0</v>
      </c>
      <c r="F170">
        <v>0</v>
      </c>
      <c r="G170">
        <v>100</v>
      </c>
    </row>
    <row r="171" spans="1:7" x14ac:dyDescent="0.75">
      <c r="A171" s="1">
        <v>23</v>
      </c>
      <c r="B171">
        <v>50</v>
      </c>
      <c r="C171">
        <v>0.65</v>
      </c>
      <c r="D171">
        <v>0.2</v>
      </c>
      <c r="E171">
        <v>0</v>
      </c>
      <c r="F171">
        <v>0</v>
      </c>
      <c r="G171">
        <v>100</v>
      </c>
    </row>
    <row r="172" spans="1:7" x14ac:dyDescent="0.75">
      <c r="A172" s="1">
        <v>24</v>
      </c>
      <c r="B172">
        <v>50</v>
      </c>
      <c r="C172">
        <v>0.85</v>
      </c>
      <c r="D172">
        <v>0.1</v>
      </c>
      <c r="E172">
        <v>0</v>
      </c>
      <c r="F172">
        <v>0</v>
      </c>
      <c r="G172">
        <v>100</v>
      </c>
    </row>
    <row r="173" spans="1:7" x14ac:dyDescent="0.75">
      <c r="A173" s="1">
        <v>25</v>
      </c>
      <c r="B173">
        <v>100</v>
      </c>
      <c r="C173">
        <v>0</v>
      </c>
      <c r="D173">
        <v>0.7</v>
      </c>
      <c r="E173">
        <v>0</v>
      </c>
      <c r="F173">
        <v>0</v>
      </c>
      <c r="G173">
        <v>100</v>
      </c>
    </row>
    <row r="174" spans="1:7" x14ac:dyDescent="0.75">
      <c r="A174" s="1">
        <v>26</v>
      </c>
      <c r="B174">
        <v>100</v>
      </c>
      <c r="C174">
        <v>0.2</v>
      </c>
      <c r="D174">
        <v>0.1</v>
      </c>
      <c r="E174">
        <v>0</v>
      </c>
      <c r="F174">
        <v>0</v>
      </c>
      <c r="G174">
        <v>100</v>
      </c>
    </row>
    <row r="175" spans="1:7" x14ac:dyDescent="0.75">
      <c r="A175" s="1">
        <v>27</v>
      </c>
      <c r="B175">
        <v>100</v>
      </c>
      <c r="C175">
        <v>0.45</v>
      </c>
      <c r="D175">
        <v>0.3</v>
      </c>
      <c r="E175">
        <v>0</v>
      </c>
      <c r="F175">
        <v>0</v>
      </c>
      <c r="G175">
        <v>100</v>
      </c>
    </row>
    <row r="176" spans="1:7" x14ac:dyDescent="0.75">
      <c r="A176" s="1">
        <v>28</v>
      </c>
      <c r="B176">
        <v>100</v>
      </c>
      <c r="C176">
        <v>0.65</v>
      </c>
      <c r="D176">
        <v>0.7</v>
      </c>
      <c r="E176">
        <v>0</v>
      </c>
      <c r="F176">
        <v>0</v>
      </c>
      <c r="G176">
        <v>100</v>
      </c>
    </row>
    <row r="177" spans="1:7" x14ac:dyDescent="0.75">
      <c r="A177" s="1">
        <v>29</v>
      </c>
      <c r="B177">
        <v>100</v>
      </c>
      <c r="C177">
        <v>0.85</v>
      </c>
      <c r="D177">
        <v>0.4</v>
      </c>
      <c r="E177">
        <v>0</v>
      </c>
      <c r="F177">
        <v>0</v>
      </c>
      <c r="G177">
        <v>100</v>
      </c>
    </row>
    <row r="181" spans="1:7" x14ac:dyDescent="0.75">
      <c r="A181" s="1">
        <v>0</v>
      </c>
      <c r="B181" t="s">
        <v>11</v>
      </c>
    </row>
    <row r="183" spans="1:7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</row>
    <row r="184" spans="1:7" x14ac:dyDescent="0.75">
      <c r="A184" s="1">
        <v>0</v>
      </c>
      <c r="B184">
        <v>0</v>
      </c>
      <c r="C184">
        <v>0</v>
      </c>
      <c r="D184">
        <v>57.7</v>
      </c>
      <c r="E184">
        <v>50.6</v>
      </c>
      <c r="F184">
        <v>57.2</v>
      </c>
      <c r="G184">
        <v>56.4</v>
      </c>
    </row>
    <row r="185" spans="1:7" x14ac:dyDescent="0.75">
      <c r="A185" s="1">
        <v>1</v>
      </c>
      <c r="B185">
        <v>0</v>
      </c>
      <c r="C185">
        <v>0.2</v>
      </c>
      <c r="D185">
        <v>56.1</v>
      </c>
      <c r="E185">
        <v>43.9</v>
      </c>
      <c r="F185">
        <v>53.1</v>
      </c>
      <c r="G185">
        <v>53.7</v>
      </c>
    </row>
    <row r="186" spans="1:7" x14ac:dyDescent="0.75">
      <c r="A186" s="1">
        <v>2</v>
      </c>
      <c r="B186">
        <v>0</v>
      </c>
      <c r="C186">
        <v>0.45</v>
      </c>
      <c r="D186">
        <v>55.1</v>
      </c>
      <c r="E186">
        <v>46.9</v>
      </c>
      <c r="F186">
        <v>49.2</v>
      </c>
      <c r="G186">
        <v>55.1</v>
      </c>
    </row>
    <row r="187" spans="1:7" x14ac:dyDescent="0.75">
      <c r="A187" s="1">
        <v>3</v>
      </c>
      <c r="B187">
        <v>0</v>
      </c>
      <c r="C187">
        <v>0.65</v>
      </c>
      <c r="D187">
        <v>52.9</v>
      </c>
      <c r="E187">
        <v>41.2</v>
      </c>
      <c r="F187">
        <v>57.2</v>
      </c>
      <c r="G187">
        <v>53.5</v>
      </c>
    </row>
    <row r="188" spans="1:7" x14ac:dyDescent="0.75">
      <c r="A188" s="1">
        <v>4</v>
      </c>
      <c r="B188">
        <v>0</v>
      </c>
      <c r="C188">
        <v>0.85</v>
      </c>
      <c r="D188">
        <v>52.4</v>
      </c>
      <c r="E188">
        <v>36.799999999999997</v>
      </c>
      <c r="F188">
        <v>55.6</v>
      </c>
      <c r="G188">
        <v>52.6</v>
      </c>
    </row>
    <row r="189" spans="1:7" x14ac:dyDescent="0.75">
      <c r="A189" s="1">
        <v>5</v>
      </c>
      <c r="B189">
        <v>5</v>
      </c>
      <c r="C189">
        <v>0</v>
      </c>
      <c r="D189">
        <v>45.5</v>
      </c>
      <c r="E189">
        <v>19.600000000000001</v>
      </c>
      <c r="F189">
        <v>21.5</v>
      </c>
      <c r="G189">
        <v>35.299999999999997</v>
      </c>
    </row>
    <row r="190" spans="1:7" x14ac:dyDescent="0.75">
      <c r="A190" s="1">
        <v>6</v>
      </c>
      <c r="B190">
        <v>5</v>
      </c>
      <c r="C190">
        <v>0.2</v>
      </c>
      <c r="D190">
        <v>42.7</v>
      </c>
      <c r="E190">
        <v>25.63</v>
      </c>
      <c r="F190">
        <v>28.2</v>
      </c>
      <c r="G190">
        <v>38.799999999999997</v>
      </c>
    </row>
    <row r="191" spans="1:7" x14ac:dyDescent="0.75">
      <c r="A191" s="1">
        <v>7</v>
      </c>
      <c r="B191">
        <v>5</v>
      </c>
      <c r="C191">
        <v>0.45</v>
      </c>
      <c r="D191">
        <v>42.5</v>
      </c>
      <c r="E191">
        <v>25.7</v>
      </c>
      <c r="F191">
        <v>27</v>
      </c>
      <c r="G191">
        <v>40.299999999999997</v>
      </c>
    </row>
    <row r="192" spans="1:7" x14ac:dyDescent="0.75">
      <c r="A192" s="1">
        <v>8</v>
      </c>
      <c r="B192">
        <v>5</v>
      </c>
      <c r="C192">
        <v>0.65</v>
      </c>
      <c r="D192">
        <v>40.4</v>
      </c>
      <c r="E192">
        <v>25.3</v>
      </c>
      <c r="F192">
        <v>26.2</v>
      </c>
      <c r="G192">
        <v>40.799999999999997</v>
      </c>
    </row>
    <row r="193" spans="1:7" x14ac:dyDescent="0.75">
      <c r="A193" s="1">
        <v>9</v>
      </c>
      <c r="B193">
        <v>5</v>
      </c>
      <c r="C193">
        <v>0.85</v>
      </c>
      <c r="D193">
        <v>41</v>
      </c>
      <c r="E193">
        <v>29.3</v>
      </c>
      <c r="F193">
        <v>27.9</v>
      </c>
      <c r="G193">
        <v>40.299999999999997</v>
      </c>
    </row>
    <row r="194" spans="1:7" x14ac:dyDescent="0.75">
      <c r="A194" s="1">
        <v>10</v>
      </c>
      <c r="B194">
        <v>10</v>
      </c>
      <c r="C194">
        <v>0</v>
      </c>
      <c r="D194">
        <v>60.7</v>
      </c>
      <c r="E194">
        <v>19.5</v>
      </c>
      <c r="F194">
        <v>23.7</v>
      </c>
      <c r="G194">
        <v>66.400000000000006</v>
      </c>
    </row>
    <row r="195" spans="1:7" x14ac:dyDescent="0.75">
      <c r="A195" s="1">
        <v>11</v>
      </c>
      <c r="B195">
        <v>10</v>
      </c>
      <c r="C195">
        <v>0.2</v>
      </c>
      <c r="D195">
        <v>46.9</v>
      </c>
      <c r="E195">
        <v>26.2</v>
      </c>
      <c r="F195">
        <v>29.7</v>
      </c>
      <c r="G195">
        <v>65.8</v>
      </c>
    </row>
    <row r="196" spans="1:7" x14ac:dyDescent="0.75">
      <c r="A196" s="1">
        <v>12</v>
      </c>
      <c r="B196">
        <v>10</v>
      </c>
      <c r="C196">
        <v>0.45</v>
      </c>
      <c r="D196">
        <v>46.5</v>
      </c>
      <c r="E196">
        <v>25.7</v>
      </c>
      <c r="F196">
        <v>27.8</v>
      </c>
      <c r="G196">
        <v>67.900000000000006</v>
      </c>
    </row>
    <row r="197" spans="1:7" x14ac:dyDescent="0.75">
      <c r="A197" s="1">
        <v>13</v>
      </c>
      <c r="B197">
        <v>10</v>
      </c>
      <c r="C197">
        <v>0.65</v>
      </c>
      <c r="D197">
        <v>45.5</v>
      </c>
      <c r="E197">
        <v>25.6</v>
      </c>
      <c r="F197">
        <v>27</v>
      </c>
      <c r="G197">
        <v>62.7</v>
      </c>
    </row>
    <row r="198" spans="1:7" x14ac:dyDescent="0.75">
      <c r="A198" s="1">
        <v>14</v>
      </c>
      <c r="B198">
        <v>10</v>
      </c>
      <c r="C198">
        <v>0.85</v>
      </c>
      <c r="D198">
        <v>41.3</v>
      </c>
      <c r="E198">
        <v>29.3</v>
      </c>
      <c r="F198">
        <v>28.3</v>
      </c>
      <c r="G198">
        <v>61.3</v>
      </c>
    </row>
    <row r="199" spans="1:7" x14ac:dyDescent="0.75">
      <c r="A199" s="1">
        <v>15</v>
      </c>
      <c r="B199">
        <v>20</v>
      </c>
      <c r="C199">
        <v>0</v>
      </c>
      <c r="D199">
        <v>58.6</v>
      </c>
      <c r="E199">
        <v>19.5</v>
      </c>
      <c r="F199">
        <v>22.1</v>
      </c>
      <c r="G199">
        <v>100</v>
      </c>
    </row>
    <row r="200" spans="1:7" x14ac:dyDescent="0.75">
      <c r="A200" s="1">
        <v>16</v>
      </c>
      <c r="B200">
        <v>20</v>
      </c>
      <c r="C200">
        <v>0.2</v>
      </c>
      <c r="D200">
        <v>50.5</v>
      </c>
      <c r="E200">
        <v>26.2</v>
      </c>
      <c r="F200">
        <v>28.1</v>
      </c>
      <c r="G200">
        <v>100</v>
      </c>
    </row>
    <row r="201" spans="1:7" x14ac:dyDescent="0.75">
      <c r="A201" s="1">
        <v>17</v>
      </c>
      <c r="B201">
        <v>20</v>
      </c>
      <c r="C201">
        <v>0.45</v>
      </c>
      <c r="D201">
        <v>49.5</v>
      </c>
      <c r="E201">
        <v>26</v>
      </c>
      <c r="F201">
        <v>27.7</v>
      </c>
      <c r="G201">
        <v>100</v>
      </c>
    </row>
    <row r="202" spans="1:7" x14ac:dyDescent="0.75">
      <c r="A202" s="1">
        <v>18</v>
      </c>
      <c r="B202">
        <v>20</v>
      </c>
      <c r="C202">
        <v>0.65</v>
      </c>
      <c r="D202">
        <v>49.6</v>
      </c>
      <c r="E202">
        <v>25.5</v>
      </c>
      <c r="F202">
        <v>25.7</v>
      </c>
      <c r="G202">
        <v>100</v>
      </c>
    </row>
    <row r="203" spans="1:7" x14ac:dyDescent="0.75">
      <c r="A203" s="1">
        <v>19</v>
      </c>
      <c r="B203">
        <v>20</v>
      </c>
      <c r="C203">
        <v>0.85</v>
      </c>
      <c r="D203">
        <v>52.4</v>
      </c>
      <c r="E203">
        <v>29.3</v>
      </c>
      <c r="F203">
        <v>28.8</v>
      </c>
      <c r="G203">
        <v>100</v>
      </c>
    </row>
    <row r="204" spans="1:7" x14ac:dyDescent="0.75">
      <c r="A204" s="1">
        <v>20</v>
      </c>
      <c r="B204">
        <v>50</v>
      </c>
      <c r="C204">
        <v>0</v>
      </c>
      <c r="D204">
        <v>80.8</v>
      </c>
      <c r="E204">
        <v>19.2</v>
      </c>
      <c r="F204">
        <v>21.2</v>
      </c>
      <c r="G204">
        <v>100</v>
      </c>
    </row>
    <row r="205" spans="1:7" x14ac:dyDescent="0.75">
      <c r="A205" s="1">
        <v>21</v>
      </c>
      <c r="B205">
        <v>50</v>
      </c>
      <c r="C205">
        <v>0.2</v>
      </c>
      <c r="D205">
        <v>52.5</v>
      </c>
      <c r="E205">
        <v>25.6</v>
      </c>
      <c r="F205">
        <v>26.8</v>
      </c>
      <c r="G205">
        <v>100</v>
      </c>
    </row>
    <row r="206" spans="1:7" x14ac:dyDescent="0.75">
      <c r="A206" s="1">
        <v>22</v>
      </c>
      <c r="B206">
        <v>50</v>
      </c>
      <c r="C206">
        <v>0.45</v>
      </c>
      <c r="D206">
        <v>51.7</v>
      </c>
      <c r="E206">
        <v>25.2</v>
      </c>
      <c r="F206">
        <v>26.9</v>
      </c>
      <c r="G206">
        <v>100</v>
      </c>
    </row>
    <row r="207" spans="1:7" x14ac:dyDescent="0.75">
      <c r="A207" s="1">
        <v>23</v>
      </c>
      <c r="B207">
        <v>50</v>
      </c>
      <c r="C207">
        <v>0.65</v>
      </c>
      <c r="D207">
        <v>52.1</v>
      </c>
      <c r="E207">
        <v>25.7</v>
      </c>
      <c r="F207">
        <v>24.9</v>
      </c>
      <c r="G207">
        <v>100</v>
      </c>
    </row>
    <row r="208" spans="1:7" x14ac:dyDescent="0.75">
      <c r="A208" s="1">
        <v>24</v>
      </c>
      <c r="B208">
        <v>50</v>
      </c>
      <c r="C208">
        <v>0.85</v>
      </c>
      <c r="D208">
        <v>52.5</v>
      </c>
      <c r="E208">
        <v>29.2</v>
      </c>
      <c r="F208">
        <v>26.4</v>
      </c>
      <c r="G208">
        <v>100</v>
      </c>
    </row>
    <row r="209" spans="1:7" x14ac:dyDescent="0.75">
      <c r="A209" s="1">
        <v>25</v>
      </c>
      <c r="B209">
        <v>100</v>
      </c>
      <c r="C209">
        <v>0</v>
      </c>
      <c r="D209">
        <v>100</v>
      </c>
      <c r="E209">
        <v>100</v>
      </c>
      <c r="F209">
        <v>100</v>
      </c>
      <c r="G209">
        <v>100</v>
      </c>
    </row>
    <row r="210" spans="1:7" x14ac:dyDescent="0.75">
      <c r="A210" s="1">
        <v>26</v>
      </c>
      <c r="B210">
        <v>100</v>
      </c>
      <c r="C210">
        <v>0.2</v>
      </c>
      <c r="D210">
        <v>100</v>
      </c>
      <c r="E210">
        <v>100</v>
      </c>
      <c r="F210">
        <v>100</v>
      </c>
      <c r="G210">
        <v>100</v>
      </c>
    </row>
    <row r="211" spans="1:7" x14ac:dyDescent="0.75">
      <c r="A211" s="1">
        <v>27</v>
      </c>
      <c r="B211">
        <v>100</v>
      </c>
      <c r="C211">
        <v>0.45</v>
      </c>
      <c r="D211">
        <v>100</v>
      </c>
      <c r="E211">
        <v>100</v>
      </c>
      <c r="F211">
        <v>100</v>
      </c>
      <c r="G211">
        <v>100</v>
      </c>
    </row>
    <row r="212" spans="1:7" x14ac:dyDescent="0.75">
      <c r="A212" s="1">
        <v>28</v>
      </c>
      <c r="B212">
        <v>100</v>
      </c>
      <c r="C212">
        <v>0.65</v>
      </c>
      <c r="D212">
        <v>100</v>
      </c>
      <c r="E212">
        <v>100</v>
      </c>
      <c r="F212">
        <v>100</v>
      </c>
      <c r="G212">
        <v>100</v>
      </c>
    </row>
    <row r="213" spans="1:7" x14ac:dyDescent="0.75">
      <c r="A213" s="1">
        <v>29</v>
      </c>
      <c r="B213">
        <v>100</v>
      </c>
      <c r="C213">
        <v>0.85</v>
      </c>
      <c r="D213">
        <v>100</v>
      </c>
      <c r="E213">
        <v>100</v>
      </c>
      <c r="F213">
        <v>100</v>
      </c>
      <c r="G213">
        <v>100</v>
      </c>
    </row>
    <row r="217" spans="1:7" x14ac:dyDescent="0.75">
      <c r="A217" s="1">
        <v>0</v>
      </c>
      <c r="B217" t="s">
        <v>12</v>
      </c>
    </row>
    <row r="219" spans="1:7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</row>
    <row r="220" spans="1:7" x14ac:dyDescent="0.75">
      <c r="A220" s="1">
        <v>0</v>
      </c>
      <c r="B220">
        <v>0</v>
      </c>
      <c r="C220">
        <v>0</v>
      </c>
      <c r="D220">
        <v>83.1</v>
      </c>
      <c r="E220">
        <v>84.3</v>
      </c>
      <c r="F220">
        <v>58.5</v>
      </c>
      <c r="G220">
        <v>92.1</v>
      </c>
    </row>
    <row r="221" spans="1:7" x14ac:dyDescent="0.75">
      <c r="A221" s="1">
        <v>1</v>
      </c>
      <c r="B221">
        <v>0</v>
      </c>
      <c r="C221">
        <v>0.2</v>
      </c>
      <c r="D221">
        <v>66.3</v>
      </c>
      <c r="E221">
        <v>81.2</v>
      </c>
      <c r="F221">
        <v>59.1</v>
      </c>
      <c r="G221">
        <v>90.7</v>
      </c>
    </row>
    <row r="222" spans="1:7" x14ac:dyDescent="0.75">
      <c r="A222" s="1">
        <v>2</v>
      </c>
      <c r="B222">
        <v>0</v>
      </c>
      <c r="C222">
        <v>0.45</v>
      </c>
      <c r="D222">
        <v>60.1</v>
      </c>
      <c r="E222">
        <v>79.099999999999994</v>
      </c>
      <c r="F222">
        <v>60.4</v>
      </c>
      <c r="G222">
        <v>90.1</v>
      </c>
    </row>
    <row r="223" spans="1:7" x14ac:dyDescent="0.75">
      <c r="A223" s="1">
        <v>3</v>
      </c>
      <c r="B223">
        <v>0</v>
      </c>
      <c r="C223">
        <v>0.65</v>
      </c>
      <c r="D223">
        <v>77.400000000000006</v>
      </c>
      <c r="E223">
        <v>80.400000000000006</v>
      </c>
      <c r="F223">
        <v>59.6</v>
      </c>
      <c r="G223">
        <v>92.4</v>
      </c>
    </row>
    <row r="224" spans="1:7" x14ac:dyDescent="0.75">
      <c r="A224" s="1">
        <v>4</v>
      </c>
      <c r="B224">
        <v>0</v>
      </c>
      <c r="C224">
        <v>0.85</v>
      </c>
      <c r="D224">
        <v>74</v>
      </c>
      <c r="E224">
        <v>79.900000000000006</v>
      </c>
      <c r="F224">
        <v>57.5</v>
      </c>
      <c r="G224">
        <v>92.2</v>
      </c>
    </row>
    <row r="225" spans="1:7" x14ac:dyDescent="0.75">
      <c r="A225" s="1">
        <v>5</v>
      </c>
      <c r="B225">
        <v>5</v>
      </c>
      <c r="C225">
        <v>0</v>
      </c>
      <c r="D225">
        <v>94.4</v>
      </c>
      <c r="E225">
        <v>76.2</v>
      </c>
      <c r="F225">
        <v>31.3</v>
      </c>
      <c r="G225">
        <v>46.7</v>
      </c>
    </row>
    <row r="226" spans="1:7" x14ac:dyDescent="0.75">
      <c r="A226" s="1">
        <v>6</v>
      </c>
      <c r="B226">
        <v>5</v>
      </c>
      <c r="C226">
        <v>0.2</v>
      </c>
      <c r="D226">
        <v>94.3</v>
      </c>
      <c r="E226">
        <v>71.8</v>
      </c>
      <c r="F226">
        <v>35.5</v>
      </c>
      <c r="G226">
        <v>48.7</v>
      </c>
    </row>
    <row r="227" spans="1:7" x14ac:dyDescent="0.75">
      <c r="A227" s="1">
        <v>7</v>
      </c>
      <c r="B227">
        <v>5</v>
      </c>
      <c r="C227">
        <v>0.45</v>
      </c>
      <c r="D227">
        <v>93.5</v>
      </c>
      <c r="E227">
        <v>70.599999999999994</v>
      </c>
      <c r="F227">
        <v>34</v>
      </c>
      <c r="G227">
        <v>50.3</v>
      </c>
    </row>
    <row r="228" spans="1:7" x14ac:dyDescent="0.75">
      <c r="A228" s="1">
        <v>8</v>
      </c>
      <c r="B228">
        <v>5</v>
      </c>
      <c r="C228">
        <v>0.65</v>
      </c>
      <c r="D228">
        <v>93.2</v>
      </c>
      <c r="E228">
        <v>72.8</v>
      </c>
      <c r="F228">
        <v>33.5</v>
      </c>
      <c r="G228">
        <v>50.1</v>
      </c>
    </row>
    <row r="229" spans="1:7" x14ac:dyDescent="0.75">
      <c r="A229" s="1">
        <v>9</v>
      </c>
      <c r="B229">
        <v>5</v>
      </c>
      <c r="C229">
        <v>0.85</v>
      </c>
      <c r="D229">
        <v>92.3</v>
      </c>
      <c r="E229">
        <v>70.900000000000006</v>
      </c>
      <c r="F229">
        <v>36.1</v>
      </c>
      <c r="G229">
        <v>49.3</v>
      </c>
    </row>
    <row r="230" spans="1:7" x14ac:dyDescent="0.75">
      <c r="A230" s="1">
        <v>10</v>
      </c>
      <c r="B230">
        <v>10</v>
      </c>
      <c r="C230">
        <v>0</v>
      </c>
      <c r="D230">
        <v>97.5</v>
      </c>
      <c r="E230">
        <v>74.599999999999994</v>
      </c>
      <c r="F230">
        <v>43.7</v>
      </c>
      <c r="G230">
        <v>100</v>
      </c>
    </row>
    <row r="231" spans="1:7" x14ac:dyDescent="0.75">
      <c r="A231" s="1">
        <v>11</v>
      </c>
      <c r="B231">
        <v>10</v>
      </c>
      <c r="C231">
        <v>0.2</v>
      </c>
      <c r="D231">
        <v>97.4</v>
      </c>
      <c r="E231">
        <v>70.5</v>
      </c>
      <c r="F231">
        <v>45.4</v>
      </c>
      <c r="G231">
        <v>100</v>
      </c>
    </row>
    <row r="232" spans="1:7" x14ac:dyDescent="0.75">
      <c r="A232" s="1">
        <v>12</v>
      </c>
      <c r="B232">
        <v>10</v>
      </c>
      <c r="C232">
        <v>0.45</v>
      </c>
      <c r="D232">
        <v>97.5</v>
      </c>
      <c r="E232">
        <v>71.599999999999994</v>
      </c>
      <c r="F232">
        <v>44</v>
      </c>
      <c r="G232">
        <v>100</v>
      </c>
    </row>
    <row r="233" spans="1:7" x14ac:dyDescent="0.75">
      <c r="A233" s="1">
        <v>13</v>
      </c>
      <c r="B233">
        <v>10</v>
      </c>
      <c r="C233">
        <v>0.65</v>
      </c>
      <c r="D233">
        <v>97.2</v>
      </c>
      <c r="E233">
        <v>69.5</v>
      </c>
      <c r="F233">
        <v>41.4</v>
      </c>
      <c r="G233">
        <v>100</v>
      </c>
    </row>
    <row r="234" spans="1:7" x14ac:dyDescent="0.75">
      <c r="A234" s="1">
        <v>14</v>
      </c>
      <c r="B234">
        <v>10</v>
      </c>
      <c r="C234">
        <v>0.85</v>
      </c>
      <c r="D234">
        <v>97</v>
      </c>
      <c r="E234">
        <v>68.5</v>
      </c>
      <c r="F234">
        <v>44.2</v>
      </c>
      <c r="G234">
        <v>100</v>
      </c>
    </row>
    <row r="235" spans="1:7" x14ac:dyDescent="0.75">
      <c r="A235" s="1">
        <v>15</v>
      </c>
      <c r="B235">
        <v>20</v>
      </c>
      <c r="C235">
        <v>0</v>
      </c>
      <c r="D235">
        <v>100</v>
      </c>
      <c r="E235">
        <v>57.3</v>
      </c>
      <c r="F235">
        <v>29.5</v>
      </c>
      <c r="G235">
        <v>100</v>
      </c>
    </row>
    <row r="236" spans="1:7" x14ac:dyDescent="0.75">
      <c r="A236" s="1">
        <v>16</v>
      </c>
      <c r="B236">
        <v>20</v>
      </c>
      <c r="C236">
        <v>0.2</v>
      </c>
      <c r="D236">
        <v>100</v>
      </c>
      <c r="E236">
        <v>56</v>
      </c>
      <c r="F236">
        <v>33.299999999999997</v>
      </c>
      <c r="G236">
        <v>100</v>
      </c>
    </row>
    <row r="237" spans="1:7" x14ac:dyDescent="0.75">
      <c r="A237" s="1">
        <v>17</v>
      </c>
      <c r="B237">
        <v>20</v>
      </c>
      <c r="C237">
        <v>0.45</v>
      </c>
      <c r="D237">
        <v>100</v>
      </c>
      <c r="E237">
        <v>58.9</v>
      </c>
      <c r="F237">
        <v>28.2</v>
      </c>
      <c r="G237">
        <v>100</v>
      </c>
    </row>
    <row r="238" spans="1:7" x14ac:dyDescent="0.75">
      <c r="A238" s="1">
        <v>18</v>
      </c>
      <c r="B238">
        <v>20</v>
      </c>
      <c r="C238">
        <v>0.65</v>
      </c>
      <c r="D238">
        <v>100</v>
      </c>
      <c r="E238">
        <v>59.8</v>
      </c>
      <c r="F238">
        <v>29.8</v>
      </c>
      <c r="G238">
        <v>100</v>
      </c>
    </row>
    <row r="239" spans="1:7" x14ac:dyDescent="0.75">
      <c r="A239" s="1">
        <v>19</v>
      </c>
      <c r="B239">
        <v>20</v>
      </c>
      <c r="C239">
        <v>0.85</v>
      </c>
      <c r="D239">
        <v>100</v>
      </c>
      <c r="E239">
        <v>58.8</v>
      </c>
      <c r="F239">
        <v>30.9</v>
      </c>
      <c r="G239">
        <v>100</v>
      </c>
    </row>
    <row r="240" spans="1:7" x14ac:dyDescent="0.75">
      <c r="A240" s="1">
        <v>20</v>
      </c>
      <c r="B240">
        <v>50</v>
      </c>
      <c r="C240">
        <v>0</v>
      </c>
      <c r="D240">
        <v>100</v>
      </c>
      <c r="E240">
        <v>100</v>
      </c>
      <c r="F240">
        <v>100</v>
      </c>
      <c r="G240">
        <v>100</v>
      </c>
    </row>
    <row r="241" spans="1:7" x14ac:dyDescent="0.75">
      <c r="A241" s="1">
        <v>21</v>
      </c>
      <c r="B241">
        <v>50</v>
      </c>
      <c r="C241">
        <v>0.2</v>
      </c>
      <c r="D241">
        <v>100</v>
      </c>
      <c r="E241">
        <v>100</v>
      </c>
      <c r="F241">
        <v>100</v>
      </c>
      <c r="G241">
        <v>100</v>
      </c>
    </row>
    <row r="242" spans="1:7" x14ac:dyDescent="0.75">
      <c r="A242" s="1">
        <v>22</v>
      </c>
      <c r="B242">
        <v>50</v>
      </c>
      <c r="C242">
        <v>0.45</v>
      </c>
      <c r="D242">
        <v>100</v>
      </c>
      <c r="E242">
        <v>100</v>
      </c>
      <c r="F242">
        <v>100</v>
      </c>
      <c r="G242">
        <v>100</v>
      </c>
    </row>
    <row r="243" spans="1:7" x14ac:dyDescent="0.75">
      <c r="A243" s="1">
        <v>23</v>
      </c>
      <c r="B243">
        <v>50</v>
      </c>
      <c r="C243">
        <v>0.65</v>
      </c>
      <c r="D243">
        <v>100</v>
      </c>
      <c r="E243">
        <v>100</v>
      </c>
      <c r="F243">
        <v>100</v>
      </c>
      <c r="G243">
        <v>100</v>
      </c>
    </row>
    <row r="244" spans="1:7" x14ac:dyDescent="0.75">
      <c r="A244" s="1">
        <v>24</v>
      </c>
      <c r="B244">
        <v>50</v>
      </c>
      <c r="C244">
        <v>0.85</v>
      </c>
      <c r="D244">
        <v>100</v>
      </c>
      <c r="E244">
        <v>100</v>
      </c>
      <c r="F244">
        <v>100</v>
      </c>
      <c r="G244">
        <v>100</v>
      </c>
    </row>
    <row r="245" spans="1:7" x14ac:dyDescent="0.75">
      <c r="A245" s="1">
        <v>25</v>
      </c>
      <c r="B245">
        <v>100</v>
      </c>
      <c r="C245">
        <v>0</v>
      </c>
      <c r="D245">
        <v>100</v>
      </c>
      <c r="E245">
        <v>100</v>
      </c>
      <c r="F245">
        <v>100</v>
      </c>
      <c r="G245">
        <v>100</v>
      </c>
    </row>
    <row r="246" spans="1:7" x14ac:dyDescent="0.75">
      <c r="A246" s="1">
        <v>26</v>
      </c>
      <c r="B246">
        <v>100</v>
      </c>
      <c r="C246">
        <v>0.2</v>
      </c>
      <c r="D246">
        <v>100</v>
      </c>
      <c r="E246">
        <v>100</v>
      </c>
      <c r="F246">
        <v>100</v>
      </c>
      <c r="G246">
        <v>100</v>
      </c>
    </row>
    <row r="247" spans="1:7" x14ac:dyDescent="0.75">
      <c r="A247" s="1">
        <v>27</v>
      </c>
      <c r="B247">
        <v>100</v>
      </c>
      <c r="C247">
        <v>0.45</v>
      </c>
      <c r="D247">
        <v>100</v>
      </c>
      <c r="E247">
        <v>100</v>
      </c>
      <c r="F247">
        <v>100</v>
      </c>
      <c r="G247">
        <v>100</v>
      </c>
    </row>
    <row r="248" spans="1:7" x14ac:dyDescent="0.75">
      <c r="A248" s="1">
        <v>28</v>
      </c>
      <c r="B248">
        <v>100</v>
      </c>
      <c r="C248">
        <v>0.65</v>
      </c>
      <c r="D248">
        <v>100</v>
      </c>
      <c r="E248">
        <v>100</v>
      </c>
      <c r="F248">
        <v>100</v>
      </c>
      <c r="G248">
        <v>100</v>
      </c>
    </row>
    <row r="249" spans="1:7" x14ac:dyDescent="0.75">
      <c r="A249" s="1">
        <v>29</v>
      </c>
      <c r="B249">
        <v>100</v>
      </c>
      <c r="C249">
        <v>0.85</v>
      </c>
      <c r="D249">
        <v>100</v>
      </c>
      <c r="E249">
        <v>100</v>
      </c>
      <c r="F249">
        <v>100</v>
      </c>
      <c r="G249">
        <v>100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365A2-1FD7-42E7-99EE-A0D1387AB7A3}">
  <dimension ref="A1"/>
  <sheetViews>
    <sheetView zoomScale="60" workbookViewId="0">
      <selection activeCell="DD5" sqref="DD5"/>
    </sheetView>
  </sheetViews>
  <sheetFormatPr defaultRowHeight="14.75" x14ac:dyDescent="0.7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 tint="0.39997558519241921"/>
  </sheetPr>
  <dimension ref="A1:AL250"/>
  <sheetViews>
    <sheetView tabSelected="1" topLeftCell="S122" zoomScale="50" workbookViewId="0">
      <selection activeCell="Y12" sqref="Y12"/>
    </sheetView>
  </sheetViews>
  <sheetFormatPr defaultRowHeight="14.75" x14ac:dyDescent="0.75"/>
  <cols>
    <col min="6" max="6" width="9.7265625" customWidth="1"/>
    <col min="11" max="11" width="11.453125" bestFit="1" customWidth="1"/>
    <col min="12" max="12" width="35.58984375" bestFit="1" customWidth="1"/>
    <col min="14" max="14" width="11.453125" bestFit="1" customWidth="1"/>
    <col min="15" max="15" width="11.5" bestFit="1" customWidth="1"/>
    <col min="16" max="16" width="11.6328125" customWidth="1"/>
    <col min="17" max="17" width="7.26953125" customWidth="1"/>
    <col min="18" max="18" width="11.31640625" bestFit="1" customWidth="1"/>
    <col min="19" max="19" width="14.5" customWidth="1"/>
    <col min="20" max="20" width="11.08984375" bestFit="1" customWidth="1"/>
    <col min="21" max="21" width="15.1796875" customWidth="1"/>
    <col min="22" max="22" width="11.5" bestFit="1" customWidth="1"/>
    <col min="23" max="23" width="21.453125" bestFit="1" customWidth="1"/>
    <col min="35" max="35" width="13.08984375" customWidth="1"/>
    <col min="36" max="36" width="13.2265625" customWidth="1"/>
  </cols>
  <sheetData>
    <row r="1" spans="1:38" x14ac:dyDescent="0.75">
      <c r="A1" s="1">
        <v>0</v>
      </c>
      <c r="B1" t="s">
        <v>13</v>
      </c>
      <c r="R1">
        <f>_xlfn.STDEV.P(R22,R58,R94,R130,R166,R202,R238)</f>
        <v>6.3268342186903164</v>
      </c>
    </row>
    <row r="2" spans="1:38" x14ac:dyDescent="0.75">
      <c r="R2">
        <f>AVERAGE(R22,R58,R94,R130,R166,R202,R238)</f>
        <v>54.18515041572185</v>
      </c>
      <c r="AB2" t="s">
        <v>38</v>
      </c>
      <c r="AI2" s="9" t="s">
        <v>39</v>
      </c>
    </row>
    <row r="3" spans="1:3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14</v>
      </c>
      <c r="J3" s="2"/>
      <c r="K3" s="2" t="s">
        <v>26</v>
      </c>
      <c r="L3" s="2" t="s">
        <v>27</v>
      </c>
      <c r="N3" s="3" t="s">
        <v>28</v>
      </c>
      <c r="O3" s="3" t="s">
        <v>29</v>
      </c>
      <c r="P3" s="2"/>
      <c r="Q3" s="2" t="s">
        <v>30</v>
      </c>
      <c r="R3" s="2"/>
      <c r="S3" s="2" t="s">
        <v>22</v>
      </c>
      <c r="T3" s="2"/>
      <c r="U3" s="2" t="s">
        <v>31</v>
      </c>
      <c r="V3" s="2"/>
      <c r="W3" s="2" t="s">
        <v>32</v>
      </c>
      <c r="Z3" s="2"/>
      <c r="AB3" s="2" t="s">
        <v>30</v>
      </c>
      <c r="AC3" s="2" t="s">
        <v>22</v>
      </c>
      <c r="AD3" s="2" t="s">
        <v>31</v>
      </c>
      <c r="AE3" s="2" t="s">
        <v>32</v>
      </c>
      <c r="AF3" s="2"/>
      <c r="AI3" s="9" t="s">
        <v>40</v>
      </c>
      <c r="AJ3" s="9" t="s">
        <v>41</v>
      </c>
      <c r="AK3" s="9" t="s">
        <v>42</v>
      </c>
      <c r="AL3" s="9" t="s">
        <v>43</v>
      </c>
    </row>
    <row r="4" spans="1:38" x14ac:dyDescent="0.75">
      <c r="A4" s="1">
        <v>0</v>
      </c>
      <c r="B4">
        <v>2</v>
      </c>
      <c r="C4">
        <v>0</v>
      </c>
      <c r="D4">
        <f>AVERAGE('PARITY Accuracy'!D4, 'Pattern_Matching Accuracy'!D4, 'Reversal Accuracy'!D4, 'Stack Accuracy'!D4, 'Vending_Machine Accuracy'!D4, 'Vending_Machine_Sum Accuracy'!D4, 'MazeComplete Accuracy'!D4, 'MazeSolve Accuracy'!D4, 'Hamiltonian Accuracy'!D4)</f>
        <v>0</v>
      </c>
      <c r="E4">
        <f>AVERAGE('PARITY Accuracy'!E4, 'Pattern_Matching Accuracy'!E4, 'Reversal Accuracy'!E4, 'Stack Accuracy'!E4, 'Vending_Machine Accuracy'!E4, 'Vending_Machine_Sum Accuracy'!E4, 'MazeComplete Accuracy'!E4, 'MazeSolve Accuracy'!E4, 'Hamiltonian Accuracy'!E4)</f>
        <v>25.885555555555555</v>
      </c>
      <c r="F4">
        <f>AVERAGE('PARITY Accuracy'!F4, 'Pattern_Matching Accuracy'!F4, 'Reversal Accuracy'!F4, 'Stack Accuracy'!F4, 'Vending_Machine Accuracy'!F4, 'Vending_Machine_Sum Accuracy'!F4, 'MazeComplete Accuracy'!F4, 'MazeSolve Accuracy'!F4, 'Hamiltonian Accuracy'!F4)</f>
        <v>44.074444444444445</v>
      </c>
      <c r="G4">
        <f>AVERAGE('PARITY Accuracy'!G4, 'Pattern_Matching Accuracy'!G4, 'Reversal Accuracy'!G4, 'Stack Accuracy'!G4, 'Vending_Machine Accuracy'!G4, 'Vending_Machine_Sum Accuracy'!G4, 'MazeComplete Accuracy'!G4, 'MazeSolve Accuracy'!G4, 'Hamiltonian Accuracy'!G4)</f>
        <v>39.924444444444447</v>
      </c>
      <c r="H4" t="str">
        <f t="shared" ref="H4:H33" si="0">B4&amp;" (δ="&amp;C4&amp;")"</f>
        <v>2 (δ=0)</v>
      </c>
      <c r="J4">
        <v>2</v>
      </c>
      <c r="K4">
        <f>_xlfn.STDEV.P(D4:G8)</f>
        <v>17.055015398974554</v>
      </c>
      <c r="L4">
        <f>_xlfn.STDEV.P(D4:G4,D9:G9,D14:G14,D19:G19,D24:G24,D29:G29)</f>
        <v>15.365474280795157</v>
      </c>
      <c r="M4">
        <v>0</v>
      </c>
      <c r="N4">
        <f>AVERAGE(D4:G4)</f>
        <v>27.471111111111114</v>
      </c>
      <c r="O4">
        <f>_xlfn.STDEV.P(D4:G4)</f>
        <v>17.233195590107876</v>
      </c>
      <c r="P4" s="6">
        <f>_xlfn.STDEV.P(D4:D8)</f>
        <v>0</v>
      </c>
      <c r="Q4">
        <f>_xlfn.STDEV.P(D4,D9,D14,D19,D24,D29)</f>
        <v>23.449338732739211</v>
      </c>
      <c r="R4" s="6">
        <f>_xlfn.STDEV.P(E4:E8)</f>
        <v>1.0627091863792342</v>
      </c>
      <c r="S4">
        <f>_xlfn.STDEV.P(E4,E9,E14,E19,E24,E29)</f>
        <v>13.271358590880466</v>
      </c>
      <c r="T4" s="6">
        <f>_xlfn.STDEV.P(F4:F8)</f>
        <v>0.80006746629098957</v>
      </c>
      <c r="U4">
        <f>_xlfn.STDEV.P(F4,F9,F14,F19,F24,F29)</f>
        <v>7.1670132751861431</v>
      </c>
      <c r="V4" s="6">
        <f>_xlfn.STDEV.P(G4:G8)</f>
        <v>0.59879772548781662</v>
      </c>
      <c r="W4">
        <f>_xlfn.STDEV.P(G4,G9,G14,G19,G24,G29)</f>
        <v>6.6247549504415391</v>
      </c>
      <c r="AA4" t="s">
        <v>33</v>
      </c>
      <c r="AB4">
        <f>AVERAGE(P25,P61,P97,P169,P205)</f>
        <v>5.1606705215419506</v>
      </c>
      <c r="AC4">
        <f>AVERAGE(R25,R61,R97,R169,R205)</f>
        <v>2.5252928798185938</v>
      </c>
      <c r="AD4">
        <f>AVERAGE(T25,T61,T97,T169,T205)</f>
        <v>3.5660297505668934</v>
      </c>
      <c r="AE4">
        <f>AVERAGE(V25,V61,V97,V169,V205)</f>
        <v>6.1766415873015879</v>
      </c>
      <c r="AF4">
        <f>AVERAGE(AB4:AE4)</f>
        <v>4.3571586848072563</v>
      </c>
      <c r="AH4" t="s">
        <v>44</v>
      </c>
      <c r="AI4">
        <f>AVERAGE(K26,K62,K98,K134,K170,K206,K242)</f>
        <v>4.7343294028722598</v>
      </c>
      <c r="AJ4">
        <f>AVERAGE(K12,K48,K84,K120,K156,K192,K228)</f>
        <v>-1.6204078077858843</v>
      </c>
      <c r="AK4">
        <f>AVERAGE(K26,K62,K98,K170,K206)</f>
        <v>4.569097301587302</v>
      </c>
      <c r="AL4">
        <f>AVERAGE(K12,K48,K84,K156,K192)</f>
        <v>-2.1048954687567973</v>
      </c>
    </row>
    <row r="5" spans="1:38" x14ac:dyDescent="0.75">
      <c r="A5" s="1">
        <v>1</v>
      </c>
      <c r="B5">
        <v>2</v>
      </c>
      <c r="C5">
        <v>0.2</v>
      </c>
      <c r="D5">
        <f>AVERAGE('PARITY Accuracy'!D5, 'Pattern_Matching Accuracy'!D5, 'Reversal Accuracy'!D5, 'Stack Accuracy'!D5, 'Vending_Machine Accuracy'!D5, 'Vending_Machine_Sum Accuracy'!D5, 'MazeComplete Accuracy'!D5, 'MazeSolve Accuracy'!D5, 'Hamiltonian Accuracy'!D5)</f>
        <v>0</v>
      </c>
      <c r="E5">
        <f>AVERAGE('PARITY Accuracy'!E5, 'Pattern_Matching Accuracy'!E5, 'Reversal Accuracy'!E5, 'Stack Accuracy'!E5, 'Vending_Machine Accuracy'!E5, 'Vending_Machine_Sum Accuracy'!E5, 'MazeComplete Accuracy'!E5, 'MazeSolve Accuracy'!E5, 'Hamiltonian Accuracy'!E5)</f>
        <v>23.646666666666665</v>
      </c>
      <c r="F5">
        <f>AVERAGE('PARITY Accuracy'!F5, 'Pattern_Matching Accuracy'!F5, 'Reversal Accuracy'!F5, 'Stack Accuracy'!F5, 'Vending_Machine Accuracy'!F5, 'Vending_Machine_Sum Accuracy'!F5, 'MazeComplete Accuracy'!F5, 'MazeSolve Accuracy'!F5, 'Hamiltonian Accuracy'!F5)</f>
        <v>44.175555555555555</v>
      </c>
      <c r="G5">
        <f>AVERAGE('PARITY Accuracy'!G5, 'Pattern_Matching Accuracy'!G5, 'Reversal Accuracy'!G5, 'Stack Accuracy'!G5, 'Vending_Machine Accuracy'!G5, 'Vending_Machine_Sum Accuracy'!G5, 'MazeComplete Accuracy'!G5, 'MazeSolve Accuracy'!G5, 'Hamiltonian Accuracy'!G5)</f>
        <v>40.507777777777775</v>
      </c>
      <c r="H5" t="str">
        <f t="shared" si="0"/>
        <v>2 (δ=0.2)</v>
      </c>
      <c r="J5">
        <v>5</v>
      </c>
      <c r="K5">
        <f>_xlfn.STDEV.P(D9:G13)</f>
        <v>10.451399592611729</v>
      </c>
      <c r="L5">
        <f>_xlfn.STDEV.P(D5:G5,D10:G10,D15:G15,D20:G20,D25:G25,D30:G30)</f>
        <v>15.585076258460447</v>
      </c>
      <c r="M5">
        <v>0.2</v>
      </c>
      <c r="N5">
        <f t="shared" ref="N5:N33" si="1">AVERAGE(D5:G5)</f>
        <v>27.0825</v>
      </c>
      <c r="O5">
        <f t="shared" ref="O5:O33" si="2">_xlfn.STDEV.P(D5:G5)</f>
        <v>17.44761723402544</v>
      </c>
      <c r="P5" s="6">
        <f>_xlfn.STDEV.P(D9:D13)</f>
        <v>0.76891759740881227</v>
      </c>
      <c r="Q5">
        <f t="shared" ref="Q5:Q8" si="3">_xlfn.STDEV.P(D5,D10,D15,D20,D25,D30)</f>
        <v>23.486962481009808</v>
      </c>
      <c r="R5" s="6">
        <f>_xlfn.STDEV.P(E9:E13)</f>
        <v>1.0694710819193423</v>
      </c>
      <c r="S5">
        <f t="shared" ref="S5:S8" si="4">_xlfn.STDEV.P(E5,E10,E15,E20,E25,E30)</f>
        <v>14.147759928986282</v>
      </c>
      <c r="T5" s="6">
        <f>_xlfn.STDEV.P(F9:F13)</f>
        <v>1.1068142694962426</v>
      </c>
      <c r="U5">
        <f t="shared" ref="U5:U8" si="5">_xlfn.STDEV.P(F5,F10,F15,F20,F25,F30)</f>
        <v>7.7743229209550986</v>
      </c>
      <c r="V5" s="6">
        <f>_xlfn.STDEV.P(G9:G13)</f>
        <v>0.31579990539408276</v>
      </c>
      <c r="W5">
        <f t="shared" ref="W5:W8" si="6">_xlfn.STDEV.P(G5,G10,G15,G20,G25,G30)</f>
        <v>7.0104094641378767</v>
      </c>
      <c r="AA5" t="s">
        <v>34</v>
      </c>
      <c r="AB5">
        <f>AVERAGE(Q25,Q61,Q97,Q169,Q205)</f>
        <v>-0.2124401455026462</v>
      </c>
      <c r="AC5">
        <f>AVERAGE(S25,S61,S97,S169,S205)</f>
        <v>-0.84437248677248589</v>
      </c>
      <c r="AD5">
        <f>AVERAGE(U25,U61,U97,U169,U205)</f>
        <v>-0.47547671957671883</v>
      </c>
      <c r="AE5">
        <f>AVERAGE(W25,W61,W97,W169,W205)</f>
        <v>-0.22355787037037</v>
      </c>
      <c r="AF5">
        <f>AVERAGE(AB5:AE5)</f>
        <v>-0.43896180555555525</v>
      </c>
      <c r="AH5" t="s">
        <v>29</v>
      </c>
      <c r="AI5">
        <f>_xlfn.STDEV.P(K26,K62,K98,K134,K170,K206,K242)</f>
        <v>3.0538738034943651</v>
      </c>
      <c r="AJ5">
        <f>_xlfn.STDEV.P(K12,K48,K84,K120,K156,K192,K228)</f>
        <v>0.91498601681539216</v>
      </c>
      <c r="AK5">
        <f>_xlfn.STDEV.P(K26,K62,K98,K170,K206)</f>
        <v>1.490389696563857</v>
      </c>
      <c r="AL5">
        <f>_xlfn.STDEV.P(K12,K48,K84,K156,K192)</f>
        <v>0.59099835943722467</v>
      </c>
    </row>
    <row r="6" spans="1:38" x14ac:dyDescent="0.75">
      <c r="A6" s="1">
        <v>2</v>
      </c>
      <c r="B6">
        <v>2</v>
      </c>
      <c r="C6">
        <v>0.45</v>
      </c>
      <c r="D6">
        <f>AVERAGE('PARITY Accuracy'!D6, 'Pattern_Matching Accuracy'!D6, 'Reversal Accuracy'!D6, 'Stack Accuracy'!D6, 'Vending_Machine Accuracy'!D6, 'Vending_Machine_Sum Accuracy'!D6, 'MazeComplete Accuracy'!D6, 'MazeSolve Accuracy'!D6, 'Hamiltonian Accuracy'!D6)</f>
        <v>0</v>
      </c>
      <c r="E6">
        <f>AVERAGE('PARITY Accuracy'!E6, 'Pattern_Matching Accuracy'!E6, 'Reversal Accuracy'!E6, 'Stack Accuracy'!E6, 'Vending_Machine Accuracy'!E6, 'Vending_Machine_Sum Accuracy'!E6, 'MazeComplete Accuracy'!E6, 'MazeSolve Accuracy'!E6, 'Hamiltonian Accuracy'!E6)</f>
        <v>23.725555555555555</v>
      </c>
      <c r="F6">
        <f>AVERAGE('PARITY Accuracy'!F6, 'Pattern_Matching Accuracy'!F6, 'Reversal Accuracy'!F6, 'Stack Accuracy'!F6, 'Vending_Machine Accuracy'!F6, 'Vending_Machine_Sum Accuracy'!F6, 'MazeComplete Accuracy'!F6, 'MazeSolve Accuracy'!F6, 'Hamiltonian Accuracy'!F6)</f>
        <v>43.26</v>
      </c>
      <c r="G6">
        <f>AVERAGE('PARITY Accuracy'!G6, 'Pattern_Matching Accuracy'!G6, 'Reversal Accuracy'!G6, 'Stack Accuracy'!G6, 'Vending_Machine Accuracy'!G6, 'Vending_Machine_Sum Accuracy'!G6, 'MazeComplete Accuracy'!G6, 'MazeSolve Accuracy'!G6, 'Hamiltonian Accuracy'!G6)</f>
        <v>39.515555555555551</v>
      </c>
      <c r="H6" t="str">
        <f t="shared" si="0"/>
        <v>2 (δ=0.45)</v>
      </c>
      <c r="J6">
        <v>10</v>
      </c>
      <c r="K6">
        <f>_xlfn.STDEV.P(D14:G18)</f>
        <v>5.5777977467547046</v>
      </c>
      <c r="L6">
        <f t="shared" ref="L6:L8" si="7">_xlfn.STDEV.P(D6:G6,D11:G11,D16:G16,D21:G21,D26:G26,D31:G31)</f>
        <v>15.566758885574519</v>
      </c>
      <c r="M6">
        <v>0.45</v>
      </c>
      <c r="N6">
        <f t="shared" si="1"/>
        <v>26.625277777777775</v>
      </c>
      <c r="O6">
        <f t="shared" si="2"/>
        <v>17.030759307123109</v>
      </c>
      <c r="P6" s="6">
        <f>_xlfn.STDEV.P(D14:D18)</f>
        <v>4.3784464802310366</v>
      </c>
      <c r="Q6">
        <f t="shared" si="3"/>
        <v>23.668984939056152</v>
      </c>
      <c r="R6" s="6">
        <f>_xlfn.STDEV.P(E14:E18)</f>
        <v>0.59832044760704395</v>
      </c>
      <c r="S6">
        <f t="shared" si="4"/>
        <v>13.829097864164021</v>
      </c>
      <c r="T6" s="6">
        <f>_xlfn.STDEV.P(F14:F18)</f>
        <v>1.0742145910637788</v>
      </c>
      <c r="U6">
        <f t="shared" si="5"/>
        <v>7.8173309469684131</v>
      </c>
      <c r="V6" s="6">
        <f>_xlfn.STDEV.P(G14:G18)</f>
        <v>0.5248254736364989</v>
      </c>
      <c r="W6">
        <f t="shared" si="6"/>
        <v>7.123907816629889</v>
      </c>
      <c r="AI6" s="9" t="s">
        <v>45</v>
      </c>
    </row>
    <row r="7" spans="1:38" x14ac:dyDescent="0.75">
      <c r="A7" s="1">
        <v>3</v>
      </c>
      <c r="B7">
        <v>2</v>
      </c>
      <c r="C7">
        <v>0.65</v>
      </c>
      <c r="D7">
        <f>AVERAGE('PARITY Accuracy'!D7, 'Pattern_Matching Accuracy'!D7, 'Reversal Accuracy'!D7, 'Stack Accuracy'!D7, 'Vending_Machine Accuracy'!D7, 'Vending_Machine_Sum Accuracy'!D7, 'MazeComplete Accuracy'!D7, 'MazeSolve Accuracy'!D7, 'Hamiltonian Accuracy'!D7)</f>
        <v>0</v>
      </c>
      <c r="E7">
        <f>AVERAGE('PARITY Accuracy'!E7, 'Pattern_Matching Accuracy'!E7, 'Reversal Accuracy'!E7, 'Stack Accuracy'!E7, 'Vending_Machine Accuracy'!E7, 'Vending_Machine_Sum Accuracy'!E7, 'MazeComplete Accuracy'!E7, 'MazeSolve Accuracy'!E7, 'Hamiltonian Accuracy'!E7)</f>
        <v>23.138888888888889</v>
      </c>
      <c r="F7">
        <f>AVERAGE('PARITY Accuracy'!F7, 'Pattern_Matching Accuracy'!F7, 'Reversal Accuracy'!F7, 'Stack Accuracy'!F7, 'Vending_Machine Accuracy'!F7, 'Vending_Machine_Sum Accuracy'!F7, 'MazeComplete Accuracy'!F7, 'MazeSolve Accuracy'!F7, 'Hamiltonian Accuracy'!F7)</f>
        <v>42.617777777777775</v>
      </c>
      <c r="G7">
        <f>AVERAGE('PARITY Accuracy'!G7, 'Pattern_Matching Accuracy'!G7, 'Reversal Accuracy'!G7, 'Stack Accuracy'!G7, 'Vending_Machine Accuracy'!G7, 'Vending_Machine_Sum Accuracy'!G7, 'MazeComplete Accuracy'!G7, 'MazeSolve Accuracy'!G7, 'Hamiltonian Accuracy'!G7)</f>
        <v>38.707777777777778</v>
      </c>
      <c r="H7" t="str">
        <f t="shared" si="0"/>
        <v>2 (δ=0.65)</v>
      </c>
      <c r="J7">
        <v>20</v>
      </c>
      <c r="K7">
        <f>_xlfn.STDEV.P(D19:G23)</f>
        <v>1.4350967188982735</v>
      </c>
      <c r="L7">
        <f t="shared" si="7"/>
        <v>15.272159266640424</v>
      </c>
      <c r="M7">
        <v>0.65</v>
      </c>
      <c r="N7">
        <f t="shared" si="1"/>
        <v>26.11611111111111</v>
      </c>
      <c r="O7">
        <f t="shared" si="2"/>
        <v>16.746418900399405</v>
      </c>
      <c r="P7" s="6">
        <f>_xlfn.STDEV.P(D19:D23)</f>
        <v>0.55431844482355319</v>
      </c>
      <c r="Q7">
        <f t="shared" si="3"/>
        <v>23.18889775106754</v>
      </c>
      <c r="R7" s="6">
        <f>_xlfn.STDEV.P(E19:E23)</f>
        <v>0.43871327006751498</v>
      </c>
      <c r="S7">
        <f t="shared" si="4"/>
        <v>13.807827485264498</v>
      </c>
      <c r="T7" s="6">
        <f>_xlfn.STDEV.P(F19:F23)</f>
        <v>0.6070745067865454</v>
      </c>
      <c r="U7">
        <f t="shared" si="5"/>
        <v>8.0786784017432964</v>
      </c>
      <c r="V7" s="6">
        <f>_xlfn.STDEV.P(G19:G23)</f>
        <v>0.75175435967072912</v>
      </c>
      <c r="W7">
        <f t="shared" si="6"/>
        <v>7.1621659599890561</v>
      </c>
      <c r="AA7" t="s">
        <v>46</v>
      </c>
      <c r="AB7">
        <f>AVERAGE(D34,D70,D106,D142,D178,D214,D250)</f>
        <v>0.9753056500377929</v>
      </c>
      <c r="AC7">
        <f t="shared" ref="AC7:AE7" si="8">AVERAGE(E34,E70,E106,E142,E178,E214,E250)</f>
        <v>0.61610128495842764</v>
      </c>
      <c r="AD7">
        <f t="shared" si="8"/>
        <v>0.60077664399092967</v>
      </c>
      <c r="AE7">
        <f t="shared" si="8"/>
        <v>1.3236166666666667</v>
      </c>
      <c r="AI7" s="9" t="s">
        <v>40</v>
      </c>
      <c r="AJ7" s="9" t="s">
        <v>41</v>
      </c>
      <c r="AK7" s="9" t="s">
        <v>42</v>
      </c>
      <c r="AL7" s="9" t="s">
        <v>43</v>
      </c>
    </row>
    <row r="8" spans="1:38" x14ac:dyDescent="0.75">
      <c r="A8" s="1">
        <v>4</v>
      </c>
      <c r="B8">
        <v>2</v>
      </c>
      <c r="C8">
        <v>0.85</v>
      </c>
      <c r="D8">
        <f>AVERAGE('PARITY Accuracy'!D8, 'Pattern_Matching Accuracy'!D8, 'Reversal Accuracy'!D8, 'Stack Accuracy'!D8, 'Vending_Machine Accuracy'!D8, 'Vending_Machine_Sum Accuracy'!D8, 'MazeComplete Accuracy'!D8, 'MazeSolve Accuracy'!D8, 'Hamiltonian Accuracy'!D8)</f>
        <v>0</v>
      </c>
      <c r="E8">
        <f>AVERAGE('PARITY Accuracy'!E8, 'Pattern_Matching Accuracy'!E8, 'Reversal Accuracy'!E8, 'Stack Accuracy'!E8, 'Vending_Machine Accuracy'!E8, 'Vending_Machine_Sum Accuracy'!E8, 'MazeComplete Accuracy'!E8, 'MazeSolve Accuracy'!E8, 'Hamiltonian Accuracy'!E8)</f>
        <v>22.880000000000003</v>
      </c>
      <c r="F8">
        <f>AVERAGE('PARITY Accuracy'!F8, 'Pattern_Matching Accuracy'!F8, 'Reversal Accuracy'!F8, 'Stack Accuracy'!F8, 'Vending_Machine Accuracy'!F8, 'Vending_Machine_Sum Accuracy'!F8, 'MazeComplete Accuracy'!F8, 'MazeSolve Accuracy'!F8, 'Hamiltonian Accuracy'!F8)</f>
        <v>42.125555555555557</v>
      </c>
      <c r="G8">
        <f>AVERAGE('PARITY Accuracy'!G8, 'Pattern_Matching Accuracy'!G8, 'Reversal Accuracy'!G8, 'Stack Accuracy'!G8, 'Vending_Machine Accuracy'!G8, 'Vending_Machine_Sum Accuracy'!G8, 'MazeComplete Accuracy'!G8, 'MazeSolve Accuracy'!G8, 'Hamiltonian Accuracy'!G8)</f>
        <v>39.354444444444439</v>
      </c>
      <c r="H8" t="str">
        <f t="shared" si="0"/>
        <v>2 (δ=0.85)</v>
      </c>
      <c r="J8">
        <v>50</v>
      </c>
      <c r="K8">
        <f>_xlfn.STDEV.P(D25:G28)</f>
        <v>2.0419016098049947</v>
      </c>
      <c r="L8">
        <f t="shared" si="7"/>
        <v>15.133928640500436</v>
      </c>
      <c r="M8">
        <v>0.85</v>
      </c>
      <c r="N8">
        <f t="shared" si="1"/>
        <v>26.09</v>
      </c>
      <c r="O8">
        <f t="shared" si="2"/>
        <v>16.763626758513965</v>
      </c>
      <c r="P8" s="6">
        <f>_xlfn.STDEV.P(D24:D28)</f>
        <v>0.6150272903711187</v>
      </c>
      <c r="Q8">
        <f t="shared" si="3"/>
        <v>23.425866608034976</v>
      </c>
      <c r="R8" s="6">
        <f>_xlfn.STDEV.P(E24:E28)</f>
        <v>0.73407470942155828</v>
      </c>
      <c r="S8">
        <f t="shared" si="4"/>
        <v>13.836201939914181</v>
      </c>
      <c r="T8" s="6">
        <f>_xlfn.STDEV.P(F24:F28)</f>
        <v>0.8122447481296502</v>
      </c>
      <c r="U8">
        <f t="shared" si="5"/>
        <v>7.8898439019401758</v>
      </c>
      <c r="V8" s="6">
        <f>_xlfn.STDEV.P(G24:G28)</f>
        <v>0.77856558811702026</v>
      </c>
      <c r="W8">
        <f t="shared" si="6"/>
        <v>6.467724621024364</v>
      </c>
      <c r="AH8" t="s">
        <v>44</v>
      </c>
      <c r="AI8">
        <f>AVERAGE(L26,L62,L98,L134,L170,L206,L242)</f>
        <v>-0.35489424388212887</v>
      </c>
      <c r="AJ8">
        <f>AVERAGE(L12,L48,L84,L120,L156,L192,L228)</f>
        <v>1.1819912311067429E-2</v>
      </c>
      <c r="AK8">
        <f>AVERAGE(L26,L62,L98,L170,L206)</f>
        <v>-0.44919764978982324</v>
      </c>
      <c r="AL8">
        <f>AVERAGE(L12,L48,L84,L156,L192)</f>
        <v>-2.6520826532728348E-2</v>
      </c>
    </row>
    <row r="9" spans="1:38" x14ac:dyDescent="0.75">
      <c r="A9" s="1">
        <v>5</v>
      </c>
      <c r="B9">
        <v>5</v>
      </c>
      <c r="C9">
        <v>0</v>
      </c>
      <c r="D9">
        <f>AVERAGE('PARITY Accuracy'!D9, 'Pattern_Matching Accuracy'!D9, 'Reversal Accuracy'!D9, 'Stack Accuracy'!D9, 'Vending_Machine Accuracy'!D9, 'Vending_Machine_Sum Accuracy'!D9, 'MazeComplete Accuracy'!D9, 'MazeSolve Accuracy'!D9, 'Hamiltonian Accuracy'!D9)</f>
        <v>20.964444444444446</v>
      </c>
      <c r="E9">
        <f>AVERAGE('PARITY Accuracy'!E9, 'Pattern_Matching Accuracy'!E9, 'Reversal Accuracy'!E9, 'Stack Accuracy'!E9, 'Vending_Machine Accuracy'!E9, 'Vending_Machine_Sum Accuracy'!E9, 'MazeComplete Accuracy'!E9, 'MazeSolve Accuracy'!E9, 'Hamiltonian Accuracy'!E9)</f>
        <v>42.285555555555561</v>
      </c>
      <c r="F9">
        <f>AVERAGE('PARITY Accuracy'!F9, 'Pattern_Matching Accuracy'!F9, 'Reversal Accuracy'!F9, 'Stack Accuracy'!F9, 'Vending_Machine Accuracy'!F9, 'Vending_Machine_Sum Accuracy'!F9, 'MazeComplete Accuracy'!F9, 'MazeSolve Accuracy'!F9, 'Hamiltonian Accuracy'!F9)</f>
        <v>47.942222222222227</v>
      </c>
      <c r="G9">
        <f>AVERAGE('PARITY Accuracy'!G9, 'Pattern_Matching Accuracy'!G9, 'Reversal Accuracy'!G9, 'Stack Accuracy'!G9, 'Vending_Machine Accuracy'!G9, 'Vending_Machine_Sum Accuracy'!G9, 'MazeComplete Accuracy'!G9, 'MazeSolve Accuracy'!G9, 'Hamiltonian Accuracy'!G9)</f>
        <v>47.268888888888881</v>
      </c>
      <c r="H9" t="str">
        <f t="shared" si="0"/>
        <v>5 (δ=0)</v>
      </c>
      <c r="J9">
        <v>100</v>
      </c>
      <c r="K9">
        <f>_xlfn.STDEV.P(D29:G33)</f>
        <v>2.0581354499248277</v>
      </c>
      <c r="L9">
        <f>AVERAGE((L8-L7), (L7-L6), (L6-L5), (L5-L4))</f>
        <v>-5.7886410073680228E-2</v>
      </c>
      <c r="N9">
        <f t="shared" si="1"/>
        <v>39.615277777777777</v>
      </c>
      <c r="O9">
        <f t="shared" si="2"/>
        <v>10.987489866426046</v>
      </c>
      <c r="P9" s="6">
        <f>_xlfn.STDEV.P(D29:D33)</f>
        <v>0.3589036804657379</v>
      </c>
      <c r="R9" s="6">
        <f>_xlfn.STDEV.P(E29:E33)</f>
        <v>1.1235133606704226</v>
      </c>
      <c r="T9" s="6">
        <f>_xlfn.STDEV.P(F29:F33)</f>
        <v>0.76279777427864304</v>
      </c>
      <c r="V9" s="6">
        <f>_xlfn.STDEV.P(G29:G33)</f>
        <v>0.97359334426648747</v>
      </c>
      <c r="AH9" t="s">
        <v>29</v>
      </c>
      <c r="AI9">
        <f>_xlfn.STDEV.P(L26,L62,L98,L134,L170,L206,L242)</f>
        <v>0.2007499738798961</v>
      </c>
      <c r="AJ9">
        <f>_xlfn.STDEV.P(L12,L48,L84,L120,L156,L192,L228)</f>
        <v>0.1679038811682371</v>
      </c>
      <c r="AK9">
        <f>_xlfn.STDEV.P(L26,L62,L98,L170,L206)</f>
        <v>0.15384193664159193</v>
      </c>
      <c r="AL9">
        <f>_xlfn.STDEV.P(L12,L48,L84,L156,L192)</f>
        <v>0.12461747577313254</v>
      </c>
    </row>
    <row r="10" spans="1:38" x14ac:dyDescent="0.75">
      <c r="A10" s="1">
        <v>6</v>
      </c>
      <c r="B10">
        <v>5</v>
      </c>
      <c r="C10">
        <v>0.2</v>
      </c>
      <c r="D10">
        <f>AVERAGE('PARITY Accuracy'!D10, 'Pattern_Matching Accuracy'!D10, 'Reversal Accuracy'!D10, 'Stack Accuracy'!D10, 'Vending_Machine Accuracy'!D10, 'Vending_Machine_Sum Accuracy'!D10, 'MazeComplete Accuracy'!D10, 'MazeSolve Accuracy'!D10, 'Hamiltonian Accuracy'!D10)</f>
        <v>20.696666666666665</v>
      </c>
      <c r="E10">
        <f>AVERAGE('PARITY Accuracy'!E10, 'Pattern_Matching Accuracy'!E10, 'Reversal Accuracy'!E10, 'Stack Accuracy'!E10, 'Vending_Machine Accuracy'!E10, 'Vending_Machine_Sum Accuracy'!E10, 'MazeComplete Accuracy'!E10, 'MazeSolve Accuracy'!E10, 'Hamiltonian Accuracy'!E10)</f>
        <v>40.734444444444442</v>
      </c>
      <c r="F10">
        <f>AVERAGE('PARITY Accuracy'!F10, 'Pattern_Matching Accuracy'!F10, 'Reversal Accuracy'!F10, 'Stack Accuracy'!F10, 'Vending_Machine Accuracy'!F10, 'Vending_Machine_Sum Accuracy'!F10, 'MazeComplete Accuracy'!F10, 'MazeSolve Accuracy'!F10, 'Hamiltonian Accuracy'!F10)</f>
        <v>47.322222222222223</v>
      </c>
      <c r="G10">
        <f>AVERAGE('PARITY Accuracy'!G10, 'Pattern_Matching Accuracy'!G10, 'Reversal Accuracy'!G10, 'Stack Accuracy'!G10, 'Vending_Machine Accuracy'!G10, 'Vending_Machine_Sum Accuracy'!G10, 'MazeComplete Accuracy'!G10, 'MazeSolve Accuracy'!G10, 'Hamiltonian Accuracy'!G10)</f>
        <v>46.918888888888894</v>
      </c>
      <c r="H10" t="str">
        <f t="shared" si="0"/>
        <v>5 (δ=0.2)</v>
      </c>
      <c r="K10" s="8">
        <f>AVERAGE(K4:K9)</f>
        <v>6.4365577528281799</v>
      </c>
      <c r="N10">
        <f t="shared" si="1"/>
        <v>38.918055555555554</v>
      </c>
      <c r="O10">
        <f t="shared" si="2"/>
        <v>10.839299251158856</v>
      </c>
      <c r="P10" s="6">
        <f>AVERAGE(P4:P9)</f>
        <v>1.1126022488833764</v>
      </c>
      <c r="Q10">
        <f>AVERAGE(Q4:Q8)</f>
        <v>23.44401010238154</v>
      </c>
      <c r="R10" s="6">
        <f>AVERAGE(R4:R9)</f>
        <v>0.83780034267751935</v>
      </c>
      <c r="S10">
        <f>AVERAGE(S4:S8)</f>
        <v>13.778449161841888</v>
      </c>
      <c r="T10" s="6">
        <f>AVERAGE(T4:T9)</f>
        <v>0.86053555934097492</v>
      </c>
      <c r="U10">
        <f>AVERAGE(U4:U8)</f>
        <v>7.7454378893586249</v>
      </c>
      <c r="V10" s="6">
        <f>AVERAGE(V4:V9)</f>
        <v>0.65722273276210585</v>
      </c>
      <c r="W10">
        <f>AVERAGE(W4:W8)</f>
        <v>6.8777925624445455</v>
      </c>
    </row>
    <row r="11" spans="1:38" ht="15.5" thickBot="1" x14ac:dyDescent="0.9">
      <c r="A11" s="1">
        <v>7</v>
      </c>
      <c r="B11">
        <v>5</v>
      </c>
      <c r="C11">
        <v>0.45</v>
      </c>
      <c r="D11">
        <f>AVERAGE('PARITY Accuracy'!D11, 'Pattern_Matching Accuracy'!D11, 'Reversal Accuracy'!D11, 'Stack Accuracy'!D11, 'Vending_Machine Accuracy'!D11, 'Vending_Machine_Sum Accuracy'!D11, 'MazeComplete Accuracy'!D11, 'MazeSolve Accuracy'!D11, 'Hamiltonian Accuracy'!D11)</f>
        <v>22.35</v>
      </c>
      <c r="E11">
        <f>AVERAGE('PARITY Accuracy'!E11, 'Pattern_Matching Accuracy'!E11, 'Reversal Accuracy'!E11, 'Stack Accuracy'!E11, 'Vending_Machine Accuracy'!E11, 'Vending_Machine_Sum Accuracy'!E11, 'MazeComplete Accuracy'!E11, 'MazeSolve Accuracy'!E11, 'Hamiltonian Accuracy'!E11)</f>
        <v>40.434444444444445</v>
      </c>
      <c r="F11">
        <f>AVERAGE('PARITY Accuracy'!F11, 'Pattern_Matching Accuracy'!F11, 'Reversal Accuracy'!F11, 'Stack Accuracy'!F11, 'Vending_Machine Accuracy'!F11, 'Vending_Machine_Sum Accuracy'!F11, 'MazeComplete Accuracy'!F11, 'MazeSolve Accuracy'!F11, 'Hamiltonian Accuracy'!F11)</f>
        <v>46.164444444444449</v>
      </c>
      <c r="G11">
        <f>AVERAGE('PARITY Accuracy'!G11, 'Pattern_Matching Accuracy'!G11, 'Reversal Accuracy'!G11, 'Stack Accuracy'!G11, 'Vending_Machine Accuracy'!G11, 'Vending_Machine_Sum Accuracy'!G11, 'MazeComplete Accuracy'!G11, 'MazeSolve Accuracy'!G11, 'Hamiltonian Accuracy'!G11)</f>
        <v>47.084444444444443</v>
      </c>
      <c r="H11" t="str">
        <f t="shared" si="0"/>
        <v>5 (δ=0.45)</v>
      </c>
      <c r="N11">
        <f t="shared" si="1"/>
        <v>39.008333333333333</v>
      </c>
      <c r="O11">
        <f t="shared" si="2"/>
        <v>9.9494642978813275</v>
      </c>
      <c r="P11" s="6">
        <f>_xlfn.STDEV.P(P4:P9)</f>
        <v>1.4803752128292287</v>
      </c>
      <c r="Q11">
        <f>_xlfn.STDEV.P(Q4:Q8)</f>
        <v>0.15355681453334782</v>
      </c>
      <c r="R11" s="6">
        <f>_xlfn.STDEV.P(R4:R9)</f>
        <v>0.26244598387364948</v>
      </c>
      <c r="S11">
        <f>_xlfn.STDEV.P(S4:S8)</f>
        <v>0.28294700924232069</v>
      </c>
      <c r="T11" s="6">
        <f>_xlfn.STDEV.P(T4:T9)</f>
        <v>0.17611336509436956</v>
      </c>
      <c r="U11">
        <f>_xlfn.STDEV.P(U4:U8)</f>
        <v>0.30740212316361759</v>
      </c>
      <c r="V11" s="6">
        <f>_xlfn.STDEV.P(V4:V9)</f>
        <v>0.20867148966828203</v>
      </c>
      <c r="W11">
        <f>_xlfn.STDEV.P(W4:W8)</f>
        <v>0.27971840835284068</v>
      </c>
    </row>
    <row r="12" spans="1:38" x14ac:dyDescent="0.75">
      <c r="A12" s="1">
        <v>8</v>
      </c>
      <c r="B12">
        <v>5</v>
      </c>
      <c r="C12">
        <v>0.65</v>
      </c>
      <c r="D12">
        <f>AVERAGE('PARITY Accuracy'!D12, 'Pattern_Matching Accuracy'!D12, 'Reversal Accuracy'!D12, 'Stack Accuracy'!D12, 'Vending_Machine Accuracy'!D12, 'Vending_Machine_Sum Accuracy'!D12, 'MazeComplete Accuracy'!D12, 'MazeSolve Accuracy'!D12, 'Hamiltonian Accuracy'!D12)</f>
        <v>21.900000000000002</v>
      </c>
      <c r="E12">
        <f>AVERAGE('PARITY Accuracy'!E12, 'Pattern_Matching Accuracy'!E12, 'Reversal Accuracy'!E12, 'Stack Accuracy'!E12, 'Vending_Machine Accuracy'!E12, 'Vending_Machine_Sum Accuracy'!E12, 'MazeComplete Accuracy'!E12, 'MazeSolve Accuracy'!E12, 'Hamiltonian Accuracy'!E12)</f>
        <v>39.562222222222232</v>
      </c>
      <c r="F12">
        <f>AVERAGE('PARITY Accuracy'!F12, 'Pattern_Matching Accuracy'!F12, 'Reversal Accuracy'!F12, 'Stack Accuracy'!F12, 'Vending_Machine Accuracy'!F12, 'Vending_Machine_Sum Accuracy'!F12, 'MazeComplete Accuracy'!F12, 'MazeSolve Accuracy'!F12, 'Hamiltonian Accuracy'!F12)</f>
        <v>45.806666666666665</v>
      </c>
      <c r="G12">
        <f>AVERAGE('PARITY Accuracy'!G12, 'Pattern_Matching Accuracy'!G12, 'Reversal Accuracy'!G12, 'Stack Accuracy'!G12, 'Vending_Machine Accuracy'!G12, 'Vending_Machine_Sum Accuracy'!G12, 'MazeComplete Accuracy'!G12, 'MazeSolve Accuracy'!G12, 'Hamiltonian Accuracy'!G12)</f>
        <v>46.431111111111115</v>
      </c>
      <c r="H12" t="str">
        <f t="shared" si="0"/>
        <v>5 (δ=0.65)</v>
      </c>
      <c r="K12" s="10" cm="1">
        <f t="array" ref="K12">INDEX(LINEST(K4:K9),1)</f>
        <v>-2.9815884206150085</v>
      </c>
      <c r="L12" s="11" cm="1">
        <f t="array" ref="L12">INDEX(LINEST(L4:L8),1)</f>
        <v>-7.7600827240946468E-2</v>
      </c>
      <c r="N12">
        <f t="shared" si="1"/>
        <v>38.425000000000004</v>
      </c>
      <c r="O12">
        <f t="shared" si="2"/>
        <v>9.9115553431834105</v>
      </c>
      <c r="P12" s="6"/>
      <c r="R12" s="6"/>
      <c r="T12" s="6"/>
      <c r="V12" s="6"/>
    </row>
    <row r="13" spans="1:38" x14ac:dyDescent="0.75">
      <c r="A13" s="1">
        <v>9</v>
      </c>
      <c r="B13">
        <v>5</v>
      </c>
      <c r="C13">
        <v>0.85</v>
      </c>
      <c r="D13">
        <f>AVERAGE('PARITY Accuracy'!D13, 'Pattern_Matching Accuracy'!D13, 'Reversal Accuracy'!D13, 'Stack Accuracy'!D13, 'Vending_Machine Accuracy'!D13, 'Vending_Machine_Sum Accuracy'!D13, 'MazeComplete Accuracy'!D13, 'MazeSolve Accuracy'!D13, 'Hamiltonian Accuracy'!D13)</f>
        <v>20.28222222222222</v>
      </c>
      <c r="E13">
        <f>AVERAGE('PARITY Accuracy'!E13, 'Pattern_Matching Accuracy'!E13, 'Reversal Accuracy'!E13, 'Stack Accuracy'!E13, 'Vending_Machine Accuracy'!E13, 'Vending_Machine_Sum Accuracy'!E13, 'MazeComplete Accuracy'!E13, 'MazeSolve Accuracy'!E13, 'Hamiltonian Accuracy'!E13)</f>
        <v>39.233333333333334</v>
      </c>
      <c r="F13">
        <f>AVERAGE('PARITY Accuracy'!F13, 'Pattern_Matching Accuracy'!F13, 'Reversal Accuracy'!F13, 'Stack Accuracy'!F13, 'Vending_Machine Accuracy'!F13, 'Vending_Machine_Sum Accuracy'!F13, 'MazeComplete Accuracy'!F13, 'MazeSolve Accuracy'!F13, 'Hamiltonian Accuracy'!F13)</f>
        <v>44.822222222222216</v>
      </c>
      <c r="G13">
        <f>AVERAGE('PARITY Accuracy'!G13, 'Pattern_Matching Accuracy'!G13, 'Reversal Accuracy'!G13, 'Stack Accuracy'!G13, 'Vending_Machine Accuracy'!G13, 'Vending_Machine_Sum Accuracy'!G13, 'MazeComplete Accuracy'!G13, 'MazeSolve Accuracy'!G13, 'Hamiltonian Accuracy'!G13)</f>
        <v>46.553333333333335</v>
      </c>
      <c r="H13" t="str">
        <f t="shared" si="0"/>
        <v>5 (δ=0.85)</v>
      </c>
      <c r="K13" s="12">
        <f>AVERAGE('Hamiltonian Accuracy'!K12, 'MazeSolve Accuracy'!K12, 'MazeComplete Accuracy'!K12, 'Vending_Machine_Sum Accuracy'!K12, 'Vending_Machine Accuracy'!K12, 'Stack Accuracy'!K12, 'Reversal Accuracy'!K12, 'Pattern_Matching Accuracy'!K12, 'PARITY Accuracy'!K12)</f>
        <v>-4.1305581627136441</v>
      </c>
      <c r="L13" s="12">
        <f>AVERAGE('Hamiltonian Accuracy'!L12, 'MazeSolve Accuracy'!L12, 'MazeComplete Accuracy'!L12, 'Vending_Machine_Sum Accuracy'!L12, 'Vending_Machine Accuracy'!L12, 'Stack Accuracy'!L12, 'Reversal Accuracy'!L12, 'Pattern_Matching Accuracy'!L12, 'PARITY Accuracy'!L12)</f>
        <v>-0.15397079167888814</v>
      </c>
      <c r="N13">
        <f t="shared" si="1"/>
        <v>37.722777777777779</v>
      </c>
      <c r="O13">
        <f t="shared" si="2"/>
        <v>10.426355775297823</v>
      </c>
      <c r="P13" s="6"/>
      <c r="R13" s="6"/>
      <c r="T13" s="6"/>
      <c r="V13" s="6"/>
    </row>
    <row r="14" spans="1:38" ht="15.5" thickBot="1" x14ac:dyDescent="0.9">
      <c r="A14" s="1">
        <v>10</v>
      </c>
      <c r="B14">
        <v>10</v>
      </c>
      <c r="C14">
        <v>0</v>
      </c>
      <c r="D14">
        <f>AVERAGE('PARITY Accuracy'!D14, 'Pattern_Matching Accuracy'!D14, 'Reversal Accuracy'!D14, 'Stack Accuracy'!D14, 'Vending_Machine Accuracy'!D14, 'Vending_Machine_Sum Accuracy'!D14, 'MazeComplete Accuracy'!D14, 'MazeSolve Accuracy'!D14, 'Hamiltonian Accuracy'!D14)</f>
        <v>35.143333333333331</v>
      </c>
      <c r="E14">
        <f>AVERAGE('PARITY Accuracy'!E14, 'Pattern_Matching Accuracy'!E14, 'Reversal Accuracy'!E14, 'Stack Accuracy'!E14, 'Vending_Machine Accuracy'!E14, 'Vending_Machine_Sum Accuracy'!E14, 'MazeComplete Accuracy'!E14, 'MazeSolve Accuracy'!E14, 'Hamiltonian Accuracy'!E14)</f>
        <v>52.691111111111105</v>
      </c>
      <c r="F14">
        <f>AVERAGE('PARITY Accuracy'!F14, 'Pattern_Matching Accuracy'!F14, 'Reversal Accuracy'!F14, 'Stack Accuracy'!F14, 'Vending_Machine Accuracy'!F14, 'Vending_Machine_Sum Accuracy'!F14, 'MazeComplete Accuracy'!F14, 'MazeSolve Accuracy'!F14, 'Hamiltonian Accuracy'!F14)</f>
        <v>52.75</v>
      </c>
      <c r="G14">
        <f>AVERAGE('PARITY Accuracy'!G14, 'Pattern_Matching Accuracy'!G14, 'Reversal Accuracy'!G14, 'Stack Accuracy'!G14, 'Vending_Machine Accuracy'!G14, 'Vending_Machine_Sum Accuracy'!G14, 'MazeComplete Accuracy'!G14, 'MazeSolve Accuracy'!G14, 'Hamiltonian Accuracy'!G14)</f>
        <v>47.103333333333332</v>
      </c>
      <c r="H14" t="str">
        <f t="shared" si="0"/>
        <v>10 (δ=0)</v>
      </c>
      <c r="K14" s="13">
        <f>_xlfn.STDEV.P('Hamiltonian Accuracy'!K12, 'MazeSolve Accuracy'!K12, 'MazeComplete Accuracy'!K12, 'Vending_Machine_Sum Accuracy'!K12, 'Vending_Machine Accuracy'!K12, 'Stack Accuracy'!K12, 'Reversal Accuracy'!K12, 'Pattern_Matching Accuracy'!K12, 'PARITY Accuracy'!K12)</f>
        <v>1.6929963643635253</v>
      </c>
      <c r="L14" s="14" t="s">
        <v>29</v>
      </c>
      <c r="N14">
        <f t="shared" si="1"/>
        <v>46.921944444444442</v>
      </c>
      <c r="O14">
        <f t="shared" si="2"/>
        <v>7.1766652635855603</v>
      </c>
      <c r="P14" s="6"/>
      <c r="R14" s="6"/>
      <c r="T14" s="6"/>
      <c r="V14" s="6"/>
    </row>
    <row r="15" spans="1:38" x14ac:dyDescent="0.75">
      <c r="A15" s="1">
        <v>11</v>
      </c>
      <c r="B15">
        <v>10</v>
      </c>
      <c r="C15">
        <v>0.2</v>
      </c>
      <c r="D15">
        <f>AVERAGE('PARITY Accuracy'!D15, 'Pattern_Matching Accuracy'!D15, 'Reversal Accuracy'!D15, 'Stack Accuracy'!D15, 'Vending_Machine Accuracy'!D15, 'Vending_Machine_Sum Accuracy'!D15, 'MazeComplete Accuracy'!D15, 'MazeSolve Accuracy'!D15, 'Hamiltonian Accuracy'!D15)</f>
        <v>39.243333333333332</v>
      </c>
      <c r="E15">
        <f>AVERAGE('PARITY Accuracy'!E15, 'Pattern_Matching Accuracy'!E15, 'Reversal Accuracy'!E15, 'Stack Accuracy'!E15, 'Vending_Machine Accuracy'!E15, 'Vending_Machine_Sum Accuracy'!E15, 'MazeComplete Accuracy'!E15, 'MazeSolve Accuracy'!E15, 'Hamiltonian Accuracy'!E15)</f>
        <v>51.922222222222217</v>
      </c>
      <c r="F15">
        <f>AVERAGE('PARITY Accuracy'!F15, 'Pattern_Matching Accuracy'!F15, 'Reversal Accuracy'!F15, 'Stack Accuracy'!F15, 'Vending_Machine Accuracy'!F15, 'Vending_Machine_Sum Accuracy'!F15, 'MazeComplete Accuracy'!F15, 'MazeSolve Accuracy'!F15, 'Hamiltonian Accuracy'!F15)</f>
        <v>51.538888888888884</v>
      </c>
      <c r="G15">
        <f>AVERAGE('PARITY Accuracy'!G15, 'Pattern_Matching Accuracy'!G15, 'Reversal Accuracy'!G15, 'Stack Accuracy'!G15, 'Vending_Machine Accuracy'!G15, 'Vending_Machine_Sum Accuracy'!G15, 'MazeComplete Accuracy'!G15, 'MazeSolve Accuracy'!G15, 'Hamiltonian Accuracy'!G15)</f>
        <v>47.25888888888889</v>
      </c>
      <c r="H15" t="str">
        <f t="shared" si="0"/>
        <v>10 (δ=0.2)</v>
      </c>
      <c r="J15" s="2"/>
      <c r="K15" s="2" t="s">
        <v>26</v>
      </c>
      <c r="L15" s="2" t="s">
        <v>27</v>
      </c>
      <c r="N15">
        <f t="shared" si="1"/>
        <v>47.490833333333335</v>
      </c>
      <c r="O15">
        <f t="shared" si="2"/>
        <v>5.1014462591685596</v>
      </c>
      <c r="P15" s="2" t="s">
        <v>26</v>
      </c>
      <c r="Q15" s="2" t="s">
        <v>27</v>
      </c>
      <c r="R15" s="2" t="s">
        <v>26</v>
      </c>
      <c r="S15" s="2" t="s">
        <v>27</v>
      </c>
      <c r="T15" s="2" t="s">
        <v>26</v>
      </c>
      <c r="U15" s="2" t="s">
        <v>27</v>
      </c>
      <c r="V15" s="2" t="s">
        <v>26</v>
      </c>
      <c r="W15" s="2" t="s">
        <v>27</v>
      </c>
    </row>
    <row r="16" spans="1:38" x14ac:dyDescent="0.75">
      <c r="A16" s="1">
        <v>12</v>
      </c>
      <c r="B16">
        <v>10</v>
      </c>
      <c r="C16">
        <v>0.45</v>
      </c>
      <c r="D16">
        <f>AVERAGE('PARITY Accuracy'!D16, 'Pattern_Matching Accuracy'!D16, 'Reversal Accuracy'!D16, 'Stack Accuracy'!D16, 'Vending_Machine Accuracy'!D16, 'Vending_Machine_Sum Accuracy'!D16, 'MazeComplete Accuracy'!D16, 'MazeSolve Accuracy'!D16, 'Hamiltonian Accuracy'!D16)</f>
        <v>34.958888888888886</v>
      </c>
      <c r="E16">
        <f>AVERAGE('PARITY Accuracy'!E16, 'Pattern_Matching Accuracy'!E16, 'Reversal Accuracy'!E16, 'Stack Accuracy'!E16, 'Vending_Machine Accuracy'!E16, 'Vending_Machine_Sum Accuracy'!E16, 'MazeComplete Accuracy'!E16, 'MazeSolve Accuracy'!E16, 'Hamiltonian Accuracy'!E16)</f>
        <v>52.739999999999995</v>
      </c>
      <c r="F16">
        <f>AVERAGE('PARITY Accuracy'!F16, 'Pattern_Matching Accuracy'!F16, 'Reversal Accuracy'!F16, 'Stack Accuracy'!F16, 'Vending_Machine Accuracy'!F16, 'Vending_Machine_Sum Accuracy'!F16, 'MazeComplete Accuracy'!F16, 'MazeSolve Accuracy'!F16, 'Hamiltonian Accuracy'!F16)</f>
        <v>52.354444444444439</v>
      </c>
      <c r="G16">
        <f>AVERAGE('PARITY Accuracy'!G16, 'Pattern_Matching Accuracy'!G16, 'Reversal Accuracy'!G16, 'Stack Accuracy'!G16, 'Vending_Machine Accuracy'!G16, 'Vending_Machine_Sum Accuracy'!G16, 'MazeComplete Accuracy'!G16, 'MazeSolve Accuracy'!G16, 'Hamiltonian Accuracy'!G16)</f>
        <v>48.515555555555551</v>
      </c>
      <c r="H16" t="str">
        <f t="shared" si="0"/>
        <v>10 (δ=0.45)</v>
      </c>
      <c r="J16">
        <v>2</v>
      </c>
      <c r="K16">
        <f>AVERAGE(D4:G8)</f>
        <v>26.677</v>
      </c>
      <c r="L16">
        <f>AVERAGE(D4:G4,D9:G9,D14:G14,D19:G19,D24:G24,D29:G29)</f>
        <v>48.954403935185184</v>
      </c>
      <c r="M16">
        <v>0</v>
      </c>
      <c r="N16">
        <f t="shared" si="1"/>
        <v>47.142222222222223</v>
      </c>
      <c r="O16">
        <f t="shared" si="2"/>
        <v>7.2253379176818413</v>
      </c>
      <c r="P16" s="6">
        <f>AVERAGE(D4:D8)</f>
        <v>0</v>
      </c>
      <c r="Q16">
        <f>AVERAGE(D4,D9,D14,D19,D24,D29)</f>
        <v>39.74351851851852</v>
      </c>
      <c r="R16" s="6">
        <f>AVERAGE(E4:E8)</f>
        <v>23.855333333333334</v>
      </c>
      <c r="S16">
        <f>AVERAGE(E4,E9,E14,E19,E24,E29)</f>
        <v>50.634444444444433</v>
      </c>
      <c r="T16" s="6">
        <f>AVERAGE(F4:F8)</f>
        <v>43.250666666666667</v>
      </c>
      <c r="U16">
        <f>AVERAGE(F4,F9,F14,F19,F24,F29)</f>
        <v>54.6062962962963</v>
      </c>
      <c r="V16" s="6">
        <f>AVERAGE(G4:G8)</f>
        <v>39.601999999999997</v>
      </c>
      <c r="W16">
        <f>AVERAGE(G4,G9,G14,G19,G24,G29)</f>
        <v>50.833356481481474</v>
      </c>
    </row>
    <row r="17" spans="1:23" x14ac:dyDescent="0.75">
      <c r="A17" s="1">
        <v>13</v>
      </c>
      <c r="B17">
        <v>10</v>
      </c>
      <c r="C17">
        <v>0.65</v>
      </c>
      <c r="D17">
        <f>AVERAGE('PARITY Accuracy'!D17, 'Pattern_Matching Accuracy'!D17, 'Reversal Accuracy'!D17, 'Stack Accuracy'!D17, 'Vending_Machine Accuracy'!D17, 'Vending_Machine_Sum Accuracy'!D17, 'MazeComplete Accuracy'!D17, 'MazeSolve Accuracy'!D17, 'Hamiltonian Accuracy'!D17)</f>
        <v>41.457777777777778</v>
      </c>
      <c r="E17">
        <f>AVERAGE('PARITY Accuracy'!E17, 'Pattern_Matching Accuracy'!E17, 'Reversal Accuracy'!E17, 'Stack Accuracy'!E17, 'Vending_Machine Accuracy'!E17, 'Vending_Machine_Sum Accuracy'!E17, 'MazeComplete Accuracy'!E17, 'MazeSolve Accuracy'!E17, 'Hamiltonian Accuracy'!E17)</f>
        <v>51.645555555555546</v>
      </c>
      <c r="F17">
        <f>AVERAGE('PARITY Accuracy'!F17, 'Pattern_Matching Accuracy'!F17, 'Reversal Accuracy'!F17, 'Stack Accuracy'!F17, 'Vending_Machine Accuracy'!F17, 'Vending_Machine_Sum Accuracy'!F17, 'MazeComplete Accuracy'!F17, 'MazeSolve Accuracy'!F17, 'Hamiltonian Accuracy'!F17)</f>
        <v>50.278888888888886</v>
      </c>
      <c r="G17">
        <f>AVERAGE('PARITY Accuracy'!G17, 'Pattern_Matching Accuracy'!G17, 'Reversal Accuracy'!G17, 'Stack Accuracy'!G17, 'Vending_Machine Accuracy'!G17, 'Vending_Machine_Sum Accuracy'!G17, 'MazeComplete Accuracy'!G17, 'MazeSolve Accuracy'!G17, 'Hamiltonian Accuracy'!G17)</f>
        <v>47.496666666666655</v>
      </c>
      <c r="H17" t="str">
        <f t="shared" si="0"/>
        <v>10 (δ=0.65)</v>
      </c>
      <c r="J17">
        <v>5</v>
      </c>
      <c r="K17">
        <f>AVERAGE(D9:G13)</f>
        <v>38.737888888888889</v>
      </c>
      <c r="L17">
        <f t="shared" ref="L17:L20" si="9">AVERAGE(D5:G5,D10:G10,D15:G15,D20:G20,D25:G25,D30:G30)</f>
        <v>49.091313657407404</v>
      </c>
      <c r="M17">
        <v>0.2</v>
      </c>
      <c r="N17">
        <f t="shared" si="1"/>
        <v>47.719722222222217</v>
      </c>
      <c r="O17">
        <f t="shared" si="2"/>
        <v>3.9122628808357716</v>
      </c>
      <c r="P17" s="6">
        <f>AVERAGE(D9:D13)</f>
        <v>21.238666666666667</v>
      </c>
      <c r="Q17">
        <f t="shared" ref="Q17:Q20" si="10">AVERAGE(D5,D10,D15,D20,D25,D30)</f>
        <v>40.466666666666669</v>
      </c>
      <c r="R17" s="6">
        <f>AVERAGE(E9:E13)</f>
        <v>40.450000000000003</v>
      </c>
      <c r="S17">
        <f t="shared" ref="S17:S20" si="11">AVERAGE(E5,E10,E15,E20,E25,E30)</f>
        <v>49.995000000000005</v>
      </c>
      <c r="T17" s="6">
        <f>AVERAGE(F9:F13)</f>
        <v>46.411555555555559</v>
      </c>
      <c r="U17">
        <f t="shared" ref="U17:U20" si="12">AVERAGE(F5,F10,F15,F20,F25,F30)</f>
        <v>54.562407407407399</v>
      </c>
      <c r="V17" s="6">
        <f>AVERAGE(G9:G13)</f>
        <v>46.851333333333329</v>
      </c>
      <c r="W17">
        <f t="shared" ref="W17:W20" si="13">AVERAGE(G5,G10,G15,G20,G25,G30)</f>
        <v>51.341180555555553</v>
      </c>
    </row>
    <row r="18" spans="1:23" x14ac:dyDescent="0.75">
      <c r="A18" s="1">
        <v>14</v>
      </c>
      <c r="B18">
        <v>10</v>
      </c>
      <c r="C18">
        <v>0.85</v>
      </c>
      <c r="D18">
        <f>AVERAGE('PARITY Accuracy'!D18, 'Pattern_Matching Accuracy'!D18, 'Reversal Accuracy'!D18, 'Stack Accuracy'!D18, 'Vending_Machine Accuracy'!D18, 'Vending_Machine_Sum Accuracy'!D18, 'MazeComplete Accuracy'!D18, 'MazeSolve Accuracy'!D18, 'Hamiltonian Accuracy'!D18)</f>
        <v>46.73555555555555</v>
      </c>
      <c r="E18">
        <f>AVERAGE('PARITY Accuracy'!E18, 'Pattern_Matching Accuracy'!E18, 'Reversal Accuracy'!E18, 'Stack Accuracy'!E18, 'Vending_Machine Accuracy'!E18, 'Vending_Machine_Sum Accuracy'!E18, 'MazeComplete Accuracy'!E18, 'MazeSolve Accuracy'!E18, 'Hamiltonian Accuracy'!E18)</f>
        <v>53.3</v>
      </c>
      <c r="F18">
        <f>AVERAGE('PARITY Accuracy'!F18, 'Pattern_Matching Accuracy'!F18, 'Reversal Accuracy'!F18, 'Stack Accuracy'!F18, 'Vending_Machine Accuracy'!F18, 'Vending_Machine_Sum Accuracy'!F18, 'MazeComplete Accuracy'!F18, 'MazeSolve Accuracy'!F18, 'Hamiltonian Accuracy'!F18)</f>
        <v>50.073333333333331</v>
      </c>
      <c r="G18">
        <f>AVERAGE('PARITY Accuracy'!G18, 'Pattern_Matching Accuracy'!G18, 'Reversal Accuracy'!G18, 'Stack Accuracy'!G18, 'Vending_Machine Accuracy'!G18, 'Vending_Machine_Sum Accuracy'!G18, 'MazeComplete Accuracy'!G18, 'MazeSolve Accuracy'!G18, 'Hamiltonian Accuracy'!G18)</f>
        <v>47.138888888888893</v>
      </c>
      <c r="H18" t="str">
        <f t="shared" si="0"/>
        <v>10 (δ=0.85)</v>
      </c>
      <c r="J18">
        <v>10</v>
      </c>
      <c r="K18">
        <f>AVERAGE(D14:G18)</f>
        <v>47.717333333333343</v>
      </c>
      <c r="L18">
        <f t="shared" si="9"/>
        <v>48.869508101851842</v>
      </c>
      <c r="M18">
        <v>0.45</v>
      </c>
      <c r="N18">
        <f t="shared" si="1"/>
        <v>49.311944444444443</v>
      </c>
      <c r="O18">
        <f t="shared" si="2"/>
        <v>2.6383825683855044</v>
      </c>
      <c r="P18" s="6">
        <f>AVERAGE(D14:D18)</f>
        <v>39.507777777777775</v>
      </c>
      <c r="Q18">
        <f t="shared" si="10"/>
        <v>40.396111111111111</v>
      </c>
      <c r="R18" s="6">
        <f>AVERAGE(E14:E18)</f>
        <v>52.459777777777767</v>
      </c>
      <c r="S18">
        <f t="shared" si="11"/>
        <v>49.657777777777774</v>
      </c>
      <c r="T18" s="6">
        <f>AVERAGE(F14:F18)</f>
        <v>51.399111111111111</v>
      </c>
      <c r="U18">
        <f t="shared" si="12"/>
        <v>54.129814814814814</v>
      </c>
      <c r="V18" s="6">
        <f>AVERAGE(G14:G18)</f>
        <v>47.502666666666656</v>
      </c>
      <c r="W18">
        <f t="shared" si="13"/>
        <v>51.294328703703705</v>
      </c>
    </row>
    <row r="19" spans="1:23" x14ac:dyDescent="0.75">
      <c r="A19" s="1">
        <v>15</v>
      </c>
      <c r="B19">
        <v>20</v>
      </c>
      <c r="C19">
        <v>0</v>
      </c>
      <c r="D19">
        <f>(SUM(SUMIF('PARITY Accuracy'!D19,"&lt;&gt;0"), SUMIF('Pattern_Matching Accuracy'!D19,"&lt;&gt;0"), SUMIF('Reversal Accuracy'!D19,"&lt;&gt;0"), SUMIF('Stack Accuracy'!D19,"&lt;&gt;0"), SUMIF('Vending_Machine Accuracy'!D19,"&lt;&gt;0"), SUMIF('Vending_Machine_Sum Accuracy'!D19,"&lt;&gt;0"), SUMIF('MazeComplete Accuracy'!D19,"&lt;&gt;0"), SUMIF('MazeSolve Accuracy'!D19,"&lt;&gt;0"), SUMIF('Hamiltonian Accuracy'!D19,"&lt;&gt;0")))/SUM(IF('PARITY Accuracy'!D19&lt;&gt;0,1,0), IF('Pattern_Matching Accuracy'!D19&lt;&gt;0,1,0), IF('Reversal Accuracy'!D19&lt;&gt;0,1,0), IF('Stack Accuracy'!D19&lt;&gt;0,1,0), IF('Vending_Machine Accuracy'!D19&lt;&gt;0,1,0), IF('Vending_Machine_Sum Accuracy'!D19&lt;&gt;0,1,0), IF('MazeComplete Accuracy'!D19&lt;&gt;0,1,0), IF('MazeSolve Accuracy'!D19&lt;&gt;0,1,0), IF('Hamiltonian Accuracy'!D19&lt;&gt;0,1,0))</f>
        <v>57.573333333333331</v>
      </c>
      <c r="E19">
        <f>(SUM(SUMIF('PARITY Accuracy'!E19,"&lt;&gt;0"), SUMIF('Pattern_Matching Accuracy'!E19,"&lt;&gt;0"), SUMIF('Reversal Accuracy'!E19,"&lt;&gt;0"), SUMIF('Stack Accuracy'!E19,"&lt;&gt;0"), SUMIF('Vending_Machine Accuracy'!E19,"&lt;&gt;0"), SUMIF('Vending_Machine_Sum Accuracy'!E19,"&lt;&gt;0"), SUMIF('MazeComplete Accuracy'!E19,"&lt;&gt;0"), SUMIF('MazeSolve Accuracy'!E19,"&lt;&gt;0"), SUMIF('Hamiltonian Accuracy'!E19,"&lt;&gt;0")))/SUM(IF('PARITY Accuracy'!E19&lt;&gt;0,1,0), IF('Pattern_Matching Accuracy'!E19&lt;&gt;0,1,0), IF('Reversal Accuracy'!E19&lt;&gt;0,1,0), IF('Stack Accuracy'!E19&lt;&gt;0,1,0), IF('Vending_Machine Accuracy'!E19&lt;&gt;0,1,0), IF('Vending_Machine_Sum Accuracy'!E19&lt;&gt;0,1,0), IF('MazeComplete Accuracy'!E19&lt;&gt;0,1,0), IF('MazeSolve Accuracy'!E19&lt;&gt;0,1,0), IF('Hamiltonian Accuracy'!E19&lt;&gt;0,1,0))</f>
        <v>55.446666666666665</v>
      </c>
      <c r="F19">
        <f>(SUM(SUMIF('PARITY Accuracy'!F19,"&lt;&gt;0"), SUMIF('Pattern_Matching Accuracy'!F19,"&lt;&gt;0"), SUMIF('Reversal Accuracy'!F19,"&lt;&gt;0"), SUMIF('Stack Accuracy'!F19,"&lt;&gt;0"), SUMIF('Vending_Machine Accuracy'!F19,"&lt;&gt;0"), SUMIF('Vending_Machine_Sum Accuracy'!F19,"&lt;&gt;0"), SUMIF('MazeComplete Accuracy'!F19,"&lt;&gt;0"), SUMIF('MazeSolve Accuracy'!F19,"&lt;&gt;0"), SUMIF('Hamiltonian Accuracy'!F19,"&lt;&gt;0")))/SUM(IF('PARITY Accuracy'!F19&lt;&gt;0,1,0), IF('Pattern_Matching Accuracy'!F19&lt;&gt;0,1,0), IF('Reversal Accuracy'!F19&lt;&gt;0,1,0), IF('Stack Accuracy'!F19&lt;&gt;0,1,0), IF('Vending_Machine Accuracy'!F19&lt;&gt;0,1,0), IF('Vending_Machine_Sum Accuracy'!F19&lt;&gt;0,1,0), IF('MazeComplete Accuracy'!F19&lt;&gt;0,1,0), IF('MazeSolve Accuracy'!F19&lt;&gt;0,1,0), IF('Hamiltonian Accuracy'!F19&lt;&gt;0,1,0))</f>
        <v>57.017777777777788</v>
      </c>
      <c r="G19">
        <f>(SUM(SUMIF('PARITY Accuracy'!G19,"&lt;&gt;0"), SUMIF('Pattern_Matching Accuracy'!G19,"&lt;&gt;0"), SUMIF('Reversal Accuracy'!G19,"&lt;&gt;0"), SUMIF('Stack Accuracy'!G19,"&lt;&gt;0"), SUMIF('Vending_Machine Accuracy'!G19,"&lt;&gt;0"), SUMIF('Vending_Machine_Sum Accuracy'!G19,"&lt;&gt;0"), SUMIF('MazeComplete Accuracy'!G19,"&lt;&gt;0"), SUMIF('MazeSolve Accuracy'!G19,"&lt;&gt;0"), SUMIF('Hamiltonian Accuracy'!G19,"&lt;&gt;0")))/SUM(IF('PARITY Accuracy'!G19&lt;&gt;0,1,0), IF('Pattern_Matching Accuracy'!G19&lt;&gt;0,1,0), IF('Reversal Accuracy'!G19&lt;&gt;0,1,0), IF('Stack Accuracy'!G19&lt;&gt;0,1,0), IF('Vending_Machine Accuracy'!G19&lt;&gt;0,1,0), IF('Vending_Machine_Sum Accuracy'!G19&lt;&gt;0,1,0), IF('MazeComplete Accuracy'!G19&lt;&gt;0,1,0), IF('MazeSolve Accuracy'!G19&lt;&gt;0,1,0), IF('Hamiltonian Accuracy'!G19&lt;&gt;0,1,0))</f>
        <v>55.332222222222221</v>
      </c>
      <c r="H19" t="str">
        <f t="shared" si="0"/>
        <v>20 (δ=0)</v>
      </c>
      <c r="J19">
        <v>20</v>
      </c>
      <c r="K19">
        <f>AVERAGE(D19:G23)</f>
        <v>55.872222222222206</v>
      </c>
      <c r="L19">
        <f t="shared" si="9"/>
        <v>48.509432870370382</v>
      </c>
      <c r="M19">
        <v>0.65</v>
      </c>
      <c r="N19">
        <f t="shared" si="1"/>
        <v>56.342500000000001</v>
      </c>
      <c r="O19">
        <f t="shared" si="2"/>
        <v>0.9739262447674959</v>
      </c>
      <c r="P19" s="6">
        <f>AVERAGE(D19:D23)</f>
        <v>57.857111111111109</v>
      </c>
      <c r="Q19">
        <f t="shared" si="10"/>
        <v>40.919444444444444</v>
      </c>
      <c r="R19" s="6">
        <f>AVERAGE(E19:E23)</f>
        <v>55.445333333333323</v>
      </c>
      <c r="S19">
        <f t="shared" si="11"/>
        <v>48.898518518518522</v>
      </c>
      <c r="T19" s="6">
        <f>AVERAGE(F19:F23)</f>
        <v>55.950222222222223</v>
      </c>
      <c r="U19">
        <f t="shared" si="12"/>
        <v>53.580740740740737</v>
      </c>
      <c r="V19" s="6">
        <f>AVERAGE(G19:G23)</f>
        <v>54.236222222222217</v>
      </c>
      <c r="W19">
        <f t="shared" si="13"/>
        <v>50.639027777777777</v>
      </c>
    </row>
    <row r="20" spans="1:23" x14ac:dyDescent="0.75">
      <c r="A20" s="1">
        <v>16</v>
      </c>
      <c r="B20">
        <v>20</v>
      </c>
      <c r="C20">
        <v>0.2</v>
      </c>
      <c r="D20">
        <f>(SUM(SUMIF('PARITY Accuracy'!D20,"&lt;&gt;0"), SUMIF('Pattern_Matching Accuracy'!D20,"&lt;&gt;0"), SUMIF('Reversal Accuracy'!D20,"&lt;&gt;0"), SUMIF('Stack Accuracy'!D20,"&lt;&gt;0"), SUMIF('Vending_Machine Accuracy'!D20,"&lt;&gt;0"), SUMIF('Vending_Machine_Sum Accuracy'!D20,"&lt;&gt;0"), SUMIF('MazeComplete Accuracy'!D20,"&lt;&gt;0"), SUMIF('MazeSolve Accuracy'!D20,"&lt;&gt;0"), SUMIF('Hamiltonian Accuracy'!D20,"&lt;&gt;0")))/SUM(IF('PARITY Accuracy'!D20&lt;&gt;0,1,0), IF('Pattern_Matching Accuracy'!D20&lt;&gt;0,1,0), IF('Reversal Accuracy'!D20&lt;&gt;0,1,0), IF('Stack Accuracy'!D20&lt;&gt;0,1,0), IF('Vending_Machine Accuracy'!D20&lt;&gt;0,1,0), IF('Vending_Machine_Sum Accuracy'!D20&lt;&gt;0,1,0), IF('MazeComplete Accuracy'!D20&lt;&gt;0,1,0), IF('MazeSolve Accuracy'!D20&lt;&gt;0,1,0), IF('Hamiltonian Accuracy'!D20&lt;&gt;0,1,0))</f>
        <v>57.284444444444439</v>
      </c>
      <c r="E20">
        <f>(SUM(SUMIF('PARITY Accuracy'!E20,"&lt;&gt;0"), SUMIF('Pattern_Matching Accuracy'!E20,"&lt;&gt;0"), SUMIF('Reversal Accuracy'!E20,"&lt;&gt;0"), SUMIF('Stack Accuracy'!E20,"&lt;&gt;0"), SUMIF('Vending_Machine Accuracy'!E20,"&lt;&gt;0"), SUMIF('Vending_Machine_Sum Accuracy'!E20,"&lt;&gt;0"), SUMIF('MazeComplete Accuracy'!E20,"&lt;&gt;0"), SUMIF('MazeSolve Accuracy'!E20,"&lt;&gt;0"), SUMIF('Hamiltonian Accuracy'!E20,"&lt;&gt;0")))/SUM(IF('PARITY Accuracy'!E20&lt;&gt;0,1,0), IF('Pattern_Matching Accuracy'!E20&lt;&gt;0,1,0), IF('Reversal Accuracy'!E20&lt;&gt;0,1,0), IF('Stack Accuracy'!E20&lt;&gt;0,1,0), IF('Vending_Machine Accuracy'!E20&lt;&gt;0,1,0), IF('Vending_Machine_Sum Accuracy'!E20&lt;&gt;0,1,0), IF('MazeComplete Accuracy'!E20&lt;&gt;0,1,0), IF('MazeSolve Accuracy'!E20&lt;&gt;0,1,0), IF('Hamiltonian Accuracy'!E20&lt;&gt;0,1,0))</f>
        <v>56.162222222222219</v>
      </c>
      <c r="F20">
        <f>(SUM(SUMIF('PARITY Accuracy'!F20,"&lt;&gt;0"), SUMIF('Pattern_Matching Accuracy'!F20,"&lt;&gt;0"), SUMIF('Reversal Accuracy'!F20,"&lt;&gt;0"), SUMIF('Stack Accuracy'!F20,"&lt;&gt;0"), SUMIF('Vending_Machine Accuracy'!F20,"&lt;&gt;0"), SUMIF('Vending_Machine_Sum Accuracy'!F20,"&lt;&gt;0"), SUMIF('MazeComplete Accuracy'!F20,"&lt;&gt;0"), SUMIF('MazeSolve Accuracy'!F20,"&lt;&gt;0"), SUMIF('Hamiltonian Accuracy'!F20,"&lt;&gt;0")))/SUM(IF('PARITY Accuracy'!F20&lt;&gt;0,1,0), IF('Pattern_Matching Accuracy'!F20&lt;&gt;0,1,0), IF('Reversal Accuracy'!F20&lt;&gt;0,1,0), IF('Stack Accuracy'!F20&lt;&gt;0,1,0), IF('Vending_Machine Accuracy'!F20&lt;&gt;0,1,0), IF('Vending_Machine_Sum Accuracy'!F20&lt;&gt;0,1,0), IF('MazeComplete Accuracy'!F20&lt;&gt;0,1,0), IF('MazeSolve Accuracy'!F20&lt;&gt;0,1,0), IF('Hamiltonian Accuracy'!F20&lt;&gt;0,1,0))</f>
        <v>55.656666666666666</v>
      </c>
      <c r="G20">
        <f>(SUM(SUMIF('PARITY Accuracy'!G20,"&lt;&gt;0"), SUMIF('Pattern_Matching Accuracy'!G20,"&lt;&gt;0"), SUMIF('Reversal Accuracy'!G20,"&lt;&gt;0"), SUMIF('Stack Accuracy'!G20,"&lt;&gt;0"), SUMIF('Vending_Machine Accuracy'!G20,"&lt;&gt;0"), SUMIF('Vending_Machine_Sum Accuracy'!G20,"&lt;&gt;0"), SUMIF('MazeComplete Accuracy'!G20,"&lt;&gt;0"), SUMIF('MazeSolve Accuracy'!G20,"&lt;&gt;0"), SUMIF('Hamiltonian Accuracy'!G20,"&lt;&gt;0")))/SUM(IF('PARITY Accuracy'!G20&lt;&gt;0,1,0), IF('Pattern_Matching Accuracy'!G20&lt;&gt;0,1,0), IF('Reversal Accuracy'!G20&lt;&gt;0,1,0), IF('Stack Accuracy'!G20&lt;&gt;0,1,0), IF('Vending_Machine Accuracy'!G20&lt;&gt;0,1,0), IF('Vending_Machine_Sum Accuracy'!G20&lt;&gt;0,1,0), IF('MazeComplete Accuracy'!G20&lt;&gt;0,1,0), IF('MazeSolve Accuracy'!G20&lt;&gt;0,1,0), IF('Hamiltonian Accuracy'!G20&lt;&gt;0,1,0))</f>
        <v>54.687777777777775</v>
      </c>
      <c r="H20" t="str">
        <f t="shared" si="0"/>
        <v>20 (δ=0.2)</v>
      </c>
      <c r="J20">
        <v>50</v>
      </c>
      <c r="K20">
        <f>AVERAGE(D24:G28)</f>
        <v>60.826513888888897</v>
      </c>
      <c r="L20">
        <f t="shared" si="9"/>
        <v>48.323784722222221</v>
      </c>
      <c r="M20">
        <v>0.85</v>
      </c>
      <c r="N20">
        <f t="shared" si="1"/>
        <v>55.947777777777773</v>
      </c>
      <c r="O20">
        <f t="shared" si="2"/>
        <v>0.93608358020841298</v>
      </c>
      <c r="P20" s="6">
        <f>AVERAGE(D24:D28)</f>
        <v>61.442888888888888</v>
      </c>
      <c r="Q20">
        <f t="shared" si="10"/>
        <v>41.394444444444446</v>
      </c>
      <c r="R20" s="6">
        <f>AVERAGE(E24:E28)</f>
        <v>61.995555555555555</v>
      </c>
      <c r="S20">
        <f t="shared" si="11"/>
        <v>48.955740740740737</v>
      </c>
      <c r="T20" s="6">
        <f>AVERAGE(F24:F28)</f>
        <v>62.435111111111112</v>
      </c>
      <c r="U20">
        <f t="shared" si="12"/>
        <v>52.815370370370367</v>
      </c>
      <c r="V20" s="6">
        <f>AVERAGE(G24:G28)</f>
        <v>57.43249999999999</v>
      </c>
      <c r="W20">
        <f t="shared" si="13"/>
        <v>50.129583333333336</v>
      </c>
    </row>
    <row r="21" spans="1:23" x14ac:dyDescent="0.75">
      <c r="A21" s="1">
        <v>17</v>
      </c>
      <c r="B21">
        <v>20</v>
      </c>
      <c r="C21">
        <v>0.45</v>
      </c>
      <c r="D21">
        <f>(SUM(SUMIF('PARITY Accuracy'!D21,"&lt;&gt;0"), SUMIF('Pattern_Matching Accuracy'!D21,"&lt;&gt;0"), SUMIF('Reversal Accuracy'!D21,"&lt;&gt;0"), SUMIF('Stack Accuracy'!D21,"&lt;&gt;0"), SUMIF('Vending_Machine Accuracy'!D21,"&lt;&gt;0"), SUMIF('Vending_Machine_Sum Accuracy'!D21,"&lt;&gt;0"), SUMIF('MazeComplete Accuracy'!D21,"&lt;&gt;0"), SUMIF('MazeSolve Accuracy'!D21,"&lt;&gt;0"), SUMIF('Hamiltonian Accuracy'!D21,"&lt;&gt;0")))/SUM(IF('PARITY Accuracy'!D21&lt;&gt;0,1,0), IF('Pattern_Matching Accuracy'!D21&lt;&gt;0,1,0), IF('Reversal Accuracy'!D21&lt;&gt;0,1,0), IF('Stack Accuracy'!D21&lt;&gt;0,1,0), IF('Vending_Machine Accuracy'!D21&lt;&gt;0,1,0), IF('Vending_Machine_Sum Accuracy'!D21&lt;&gt;0,1,0), IF('MazeComplete Accuracy'!D21&lt;&gt;0,1,0), IF('MazeSolve Accuracy'!D21&lt;&gt;0,1,0), IF('Hamiltonian Accuracy'!D21&lt;&gt;0,1,0))</f>
        <v>58.877777777777773</v>
      </c>
      <c r="E21">
        <f>(SUM(SUMIF('PARITY Accuracy'!E21,"&lt;&gt;0"), SUMIF('Pattern_Matching Accuracy'!E21,"&lt;&gt;0"), SUMIF('Reversal Accuracy'!E21,"&lt;&gt;0"), SUMIF('Stack Accuracy'!E21,"&lt;&gt;0"), SUMIF('Vending_Machine Accuracy'!E21,"&lt;&gt;0"), SUMIF('Vending_Machine_Sum Accuracy'!E21,"&lt;&gt;0"), SUMIF('MazeComplete Accuracy'!E21,"&lt;&gt;0"), SUMIF('MazeSolve Accuracy'!E21,"&lt;&gt;0"), SUMIF('Hamiltonian Accuracy'!E21,"&lt;&gt;0")))/SUM(IF('PARITY Accuracy'!E21&lt;&gt;0,1,0), IF('Pattern_Matching Accuracy'!E21&lt;&gt;0,1,0), IF('Reversal Accuracy'!E21&lt;&gt;0,1,0), IF('Stack Accuracy'!E21&lt;&gt;0,1,0), IF('Vending_Machine Accuracy'!E21&lt;&gt;0,1,0), IF('Vending_Machine_Sum Accuracy'!E21&lt;&gt;0,1,0), IF('MazeComplete Accuracy'!E21&lt;&gt;0,1,0), IF('MazeSolve Accuracy'!E21&lt;&gt;0,1,0), IF('Hamiltonian Accuracy'!E21&lt;&gt;0,1,0))</f>
        <v>55.495555555555555</v>
      </c>
      <c r="F21">
        <f>(SUM(SUMIF('PARITY Accuracy'!F21,"&lt;&gt;0"), SUMIF('Pattern_Matching Accuracy'!F21,"&lt;&gt;0"), SUMIF('Reversal Accuracy'!F21,"&lt;&gt;0"), SUMIF('Stack Accuracy'!F21,"&lt;&gt;0"), SUMIF('Vending_Machine Accuracy'!F21,"&lt;&gt;0"), SUMIF('Vending_Machine_Sum Accuracy'!F21,"&lt;&gt;0"), SUMIF('MazeComplete Accuracy'!F21,"&lt;&gt;0"), SUMIF('MazeSolve Accuracy'!F21,"&lt;&gt;0"), SUMIF('Hamiltonian Accuracy'!F21,"&lt;&gt;0")))/SUM(IF('PARITY Accuracy'!F21&lt;&gt;0,1,0), IF('Pattern_Matching Accuracy'!F21&lt;&gt;0,1,0), IF('Reversal Accuracy'!F21&lt;&gt;0,1,0), IF('Stack Accuracy'!F21&lt;&gt;0,1,0), IF('Vending_Machine Accuracy'!F21&lt;&gt;0,1,0), IF('Vending_Machine_Sum Accuracy'!F21&lt;&gt;0,1,0), IF('MazeComplete Accuracy'!F21&lt;&gt;0,1,0), IF('MazeSolve Accuracy'!F21&lt;&gt;0,1,0), IF('Hamiltonian Accuracy'!F21&lt;&gt;0,1,0))</f>
        <v>55.978888888888882</v>
      </c>
      <c r="G21">
        <f>(SUM(SUMIF('PARITY Accuracy'!G21,"&lt;&gt;0"), SUMIF('Pattern_Matching Accuracy'!G21,"&lt;&gt;0"), SUMIF('Reversal Accuracy'!G21,"&lt;&gt;0"), SUMIF('Stack Accuracy'!G21,"&lt;&gt;0"), SUMIF('Vending_Machine Accuracy'!G21,"&lt;&gt;0"), SUMIF('Vending_Machine_Sum Accuracy'!G21,"&lt;&gt;0"), SUMIF('MazeComplete Accuracy'!G21,"&lt;&gt;0"), SUMIF('MazeSolve Accuracy'!G21,"&lt;&gt;0"), SUMIF('Hamiltonian Accuracy'!G21,"&lt;&gt;0")))/SUM(IF('PARITY Accuracy'!G21&lt;&gt;0,1,0), IF('Pattern_Matching Accuracy'!G21&lt;&gt;0,1,0), IF('Reversal Accuracy'!G21&lt;&gt;0,1,0), IF('Stack Accuracy'!G21&lt;&gt;0,1,0), IF('Vending_Machine Accuracy'!G21&lt;&gt;0,1,0), IF('Vending_Machine_Sum Accuracy'!G21&lt;&gt;0,1,0), IF('MazeComplete Accuracy'!G21&lt;&gt;0,1,0), IF('MazeSolve Accuracy'!G21&lt;&gt;0,1,0), IF('Hamiltonian Accuracy'!G21&lt;&gt;0,1,0))</f>
        <v>53.956666666666671</v>
      </c>
      <c r="H21" t="str">
        <f t="shared" si="0"/>
        <v>20 (δ=0.45)</v>
      </c>
      <c r="J21">
        <v>100</v>
      </c>
      <c r="K21">
        <f>AVERAGE(D29:G33)</f>
        <v>62.667173611111103</v>
      </c>
      <c r="L21">
        <f>AVERAGE((L20-L19), (L19-L18), (L18-L17), (L17-L16))</f>
        <v>-0.15765480324074055</v>
      </c>
      <c r="N21">
        <f t="shared" si="1"/>
        <v>56.077222222222225</v>
      </c>
      <c r="O21">
        <f t="shared" si="2"/>
        <v>1.781002024107927</v>
      </c>
      <c r="P21" s="6">
        <f>AVERAGE(D29:D33)</f>
        <v>63.457777777777778</v>
      </c>
      <c r="R21" s="6">
        <f>AVERAGE(E29:E33)</f>
        <v>63.563777777777787</v>
      </c>
      <c r="T21" s="6">
        <f>AVERAGE(F29:F33)</f>
        <v>64.186888888888888</v>
      </c>
      <c r="V21" s="6">
        <f>AVERAGE(G29:G33)</f>
        <v>59.460249999999995</v>
      </c>
    </row>
    <row r="22" spans="1:23" x14ac:dyDescent="0.75">
      <c r="A22" s="1">
        <v>18</v>
      </c>
      <c r="B22">
        <v>20</v>
      </c>
      <c r="C22">
        <v>0.65</v>
      </c>
      <c r="D22">
        <f>(SUM(SUMIF('PARITY Accuracy'!D22,"&lt;&gt;0"), SUMIF('Pattern_Matching Accuracy'!D22,"&lt;&gt;0"), SUMIF('Reversal Accuracy'!D22,"&lt;&gt;0"), SUMIF('Stack Accuracy'!D22,"&lt;&gt;0"), SUMIF('Vending_Machine Accuracy'!D22,"&lt;&gt;0"), SUMIF('Vending_Machine_Sum Accuracy'!D22,"&lt;&gt;0"), SUMIF('MazeComplete Accuracy'!D22,"&lt;&gt;0"), SUMIF('MazeSolve Accuracy'!D22,"&lt;&gt;0"), SUMIF('Hamiltonian Accuracy'!D22,"&lt;&gt;0")))/SUM(IF('PARITY Accuracy'!D22&lt;&gt;0,1,0), IF('Pattern_Matching Accuracy'!D22&lt;&gt;0,1,0), IF('Reversal Accuracy'!D22&lt;&gt;0,1,0), IF('Stack Accuracy'!D22&lt;&gt;0,1,0), IF('Vending_Machine Accuracy'!D22&lt;&gt;0,1,0), IF('Vending_Machine_Sum Accuracy'!D22&lt;&gt;0,1,0), IF('MazeComplete Accuracy'!D22&lt;&gt;0,1,0), IF('MazeSolve Accuracy'!D22&lt;&gt;0,1,0), IF('Hamiltonian Accuracy'!D22&lt;&gt;0,1,0))</f>
        <v>57.965555555555547</v>
      </c>
      <c r="E22">
        <f>(SUM(SUMIF('PARITY Accuracy'!E22,"&lt;&gt;0"), SUMIF('Pattern_Matching Accuracy'!E22,"&lt;&gt;0"), SUMIF('Reversal Accuracy'!E22,"&lt;&gt;0"), SUMIF('Stack Accuracy'!E22,"&lt;&gt;0"), SUMIF('Vending_Machine Accuracy'!E22,"&lt;&gt;0"), SUMIF('Vending_Machine_Sum Accuracy'!E22,"&lt;&gt;0"), SUMIF('MazeComplete Accuracy'!E22,"&lt;&gt;0"), SUMIF('MazeSolve Accuracy'!E22,"&lt;&gt;0"), SUMIF('Hamiltonian Accuracy'!E22,"&lt;&gt;0")))/SUM(IF('PARITY Accuracy'!E22&lt;&gt;0,1,0), IF('Pattern_Matching Accuracy'!E22&lt;&gt;0,1,0), IF('Reversal Accuracy'!E22&lt;&gt;0,1,0), IF('Stack Accuracy'!E22&lt;&gt;0,1,0), IF('Vending_Machine Accuracy'!E22&lt;&gt;0,1,0), IF('Vending_Machine_Sum Accuracy'!E22&lt;&gt;0,1,0), IF('MazeComplete Accuracy'!E22&lt;&gt;0,1,0), IF('MazeSolve Accuracy'!E22&lt;&gt;0,1,0), IF('Hamiltonian Accuracy'!E22&lt;&gt;0,1,0))</f>
        <v>54.786666666666669</v>
      </c>
      <c r="F22">
        <f>(SUM(SUMIF('PARITY Accuracy'!F22,"&lt;&gt;0"), SUMIF('Pattern_Matching Accuracy'!F22,"&lt;&gt;0"), SUMIF('Reversal Accuracy'!F22,"&lt;&gt;0"), SUMIF('Stack Accuracy'!F22,"&lt;&gt;0"), SUMIF('Vending_Machine Accuracy'!F22,"&lt;&gt;0"), SUMIF('Vending_Machine_Sum Accuracy'!F22,"&lt;&gt;0"), SUMIF('MazeComplete Accuracy'!F22,"&lt;&gt;0"), SUMIF('MazeSolve Accuracy'!F22,"&lt;&gt;0"), SUMIF('Hamiltonian Accuracy'!F22,"&lt;&gt;0")))/SUM(IF('PARITY Accuracy'!F22&lt;&gt;0,1,0), IF('Pattern_Matching Accuracy'!F22&lt;&gt;0,1,0), IF('Reversal Accuracy'!F22&lt;&gt;0,1,0), IF('Stack Accuracy'!F22&lt;&gt;0,1,0), IF('Vending_Machine Accuracy'!F22&lt;&gt;0,1,0), IF('Vending_Machine_Sum Accuracy'!F22&lt;&gt;0,1,0), IF('MazeComplete Accuracy'!F22&lt;&gt;0,1,0), IF('MazeSolve Accuracy'!F22&lt;&gt;0,1,0), IF('Hamiltonian Accuracy'!F22&lt;&gt;0,1,0))</f>
        <v>55.932222222222222</v>
      </c>
      <c r="G22">
        <f>(SUM(SUMIF('PARITY Accuracy'!G22,"&lt;&gt;0"), SUMIF('Pattern_Matching Accuracy'!G22,"&lt;&gt;0"), SUMIF('Reversal Accuracy'!G22,"&lt;&gt;0"), SUMIF('Stack Accuracy'!G22,"&lt;&gt;0"), SUMIF('Vending_Machine Accuracy'!G22,"&lt;&gt;0"), SUMIF('Vending_Machine_Sum Accuracy'!G22,"&lt;&gt;0"), SUMIF('MazeComplete Accuracy'!G22,"&lt;&gt;0"), SUMIF('MazeSolve Accuracy'!G22,"&lt;&gt;0"), SUMIF('Hamiltonian Accuracy'!G22,"&lt;&gt;0")))/SUM(IF('PARITY Accuracy'!G22&lt;&gt;0,1,0), IF('Pattern_Matching Accuracy'!G22&lt;&gt;0,1,0), IF('Reversal Accuracy'!G22&lt;&gt;0,1,0), IF('Stack Accuracy'!G22&lt;&gt;0,1,0), IF('Vending_Machine Accuracy'!G22&lt;&gt;0,1,0), IF('Vending_Machine_Sum Accuracy'!G22&lt;&gt;0,1,0), IF('MazeComplete Accuracy'!G22&lt;&gt;0,1,0), IF('MazeSolve Accuracy'!G22&lt;&gt;0,1,0), IF('Hamiltonian Accuracy'!G22&lt;&gt;0,1,0))</f>
        <v>54.121111111111112</v>
      </c>
      <c r="H22" t="str">
        <f t="shared" si="0"/>
        <v>20 (δ=0.65)</v>
      </c>
      <c r="K22" s="8">
        <f>AVERAGE(K16:K21)</f>
        <v>48.749688657407404</v>
      </c>
      <c r="L22">
        <f>AVERAGE(L16:L20)</f>
        <v>48.749688657407404</v>
      </c>
      <c r="N22">
        <f t="shared" si="1"/>
        <v>55.701388888888886</v>
      </c>
      <c r="O22">
        <f t="shared" si="2"/>
        <v>1.4589147782673604</v>
      </c>
      <c r="P22" s="6">
        <f>AVERAGE(P16:P21)</f>
        <v>40.584037037037035</v>
      </c>
      <c r="Q22">
        <f>AVERAGE(Q16:Q20)</f>
        <v>40.584037037037042</v>
      </c>
      <c r="R22" s="6">
        <f>AVERAGE(R16:R21)</f>
        <v>49.628296296296291</v>
      </c>
      <c r="S22">
        <f>AVERAGE(S16:S20)</f>
        <v>49.628296296296291</v>
      </c>
      <c r="T22" s="6">
        <f>AVERAGE(T16:T21)</f>
        <v>53.938925925925922</v>
      </c>
      <c r="U22">
        <f>AVERAGE(U16:U20)</f>
        <v>53.938925925925922</v>
      </c>
      <c r="V22" s="6">
        <f>AVERAGE(V16:V21)</f>
        <v>50.847495370370353</v>
      </c>
      <c r="W22">
        <f>AVERAGE(W16:W20)</f>
        <v>50.847495370370368</v>
      </c>
    </row>
    <row r="23" spans="1:23" x14ac:dyDescent="0.75">
      <c r="A23" s="1">
        <v>19</v>
      </c>
      <c r="B23">
        <v>20</v>
      </c>
      <c r="C23">
        <v>0.85</v>
      </c>
      <c r="D23">
        <f>(SUM(SUMIF('PARITY Accuracy'!D23,"&lt;&gt;0"), SUMIF('Pattern_Matching Accuracy'!D23,"&lt;&gt;0"), SUMIF('Reversal Accuracy'!D23,"&lt;&gt;0"), SUMIF('Stack Accuracy'!D23,"&lt;&gt;0"), SUMIF('Vending_Machine Accuracy'!D23,"&lt;&gt;0"), SUMIF('Vending_Machine_Sum Accuracy'!D23,"&lt;&gt;0"), SUMIF('MazeComplete Accuracy'!D23,"&lt;&gt;0"), SUMIF('MazeSolve Accuracy'!D23,"&lt;&gt;0"), SUMIF('Hamiltonian Accuracy'!D23,"&lt;&gt;0")))/SUM(IF('PARITY Accuracy'!D23&lt;&gt;0,1,0), IF('Pattern_Matching Accuracy'!D23&lt;&gt;0,1,0), IF('Reversal Accuracy'!D23&lt;&gt;0,1,0), IF('Stack Accuracy'!D23&lt;&gt;0,1,0), IF('Vending_Machine Accuracy'!D23&lt;&gt;0,1,0), IF('Vending_Machine_Sum Accuracy'!D23&lt;&gt;0,1,0), IF('MazeComplete Accuracy'!D23&lt;&gt;0,1,0), IF('MazeSolve Accuracy'!D23&lt;&gt;0,1,0), IF('Hamiltonian Accuracy'!D23&lt;&gt;0,1,0))</f>
        <v>57.584444444444458</v>
      </c>
      <c r="E23">
        <f>(SUM(SUMIF('PARITY Accuracy'!E23,"&lt;&gt;0"), SUMIF('Pattern_Matching Accuracy'!E23,"&lt;&gt;0"), SUMIF('Reversal Accuracy'!E23,"&lt;&gt;0"), SUMIF('Stack Accuracy'!E23,"&lt;&gt;0"), SUMIF('Vending_Machine Accuracy'!E23,"&lt;&gt;0"), SUMIF('Vending_Machine_Sum Accuracy'!E23,"&lt;&gt;0"), SUMIF('MazeComplete Accuracy'!E23,"&lt;&gt;0"), SUMIF('MazeSolve Accuracy'!E23,"&lt;&gt;0"), SUMIF('Hamiltonian Accuracy'!E23,"&lt;&gt;0")))/SUM(IF('PARITY Accuracy'!E23&lt;&gt;0,1,0), IF('Pattern_Matching Accuracy'!E23&lt;&gt;0,1,0), IF('Reversal Accuracy'!E23&lt;&gt;0,1,0), IF('Stack Accuracy'!E23&lt;&gt;0,1,0), IF('Vending_Machine Accuracy'!E23&lt;&gt;0,1,0), IF('Vending_Machine_Sum Accuracy'!E23&lt;&gt;0,1,0), IF('MazeComplete Accuracy'!E23&lt;&gt;0,1,0), IF('MazeSolve Accuracy'!E23&lt;&gt;0,1,0), IF('Hamiltonian Accuracy'!E23&lt;&gt;0,1,0))</f>
        <v>55.335555555555544</v>
      </c>
      <c r="F23">
        <f>(SUM(SUMIF('PARITY Accuracy'!F23,"&lt;&gt;0"), SUMIF('Pattern_Matching Accuracy'!F23,"&lt;&gt;0"), SUMIF('Reversal Accuracy'!F23,"&lt;&gt;0"), SUMIF('Stack Accuracy'!F23,"&lt;&gt;0"), SUMIF('Vending_Machine Accuracy'!F23,"&lt;&gt;0"), SUMIF('Vending_Machine_Sum Accuracy'!F23,"&lt;&gt;0"), SUMIF('MazeComplete Accuracy'!F23,"&lt;&gt;0"), SUMIF('MazeSolve Accuracy'!F23,"&lt;&gt;0"), SUMIF('Hamiltonian Accuracy'!F23,"&lt;&gt;0")))/SUM(IF('PARITY Accuracy'!F23&lt;&gt;0,1,0), IF('Pattern_Matching Accuracy'!F23&lt;&gt;0,1,0), IF('Reversal Accuracy'!F23&lt;&gt;0,1,0), IF('Stack Accuracy'!F23&lt;&gt;0,1,0), IF('Vending_Machine Accuracy'!F23&lt;&gt;0,1,0), IF('Vending_Machine_Sum Accuracy'!F23&lt;&gt;0,1,0), IF('MazeComplete Accuracy'!F23&lt;&gt;0,1,0), IF('MazeSolve Accuracy'!F23&lt;&gt;0,1,0), IF('Hamiltonian Accuracy'!F23&lt;&gt;0,1,0))</f>
        <v>55.165555555555557</v>
      </c>
      <c r="G23">
        <f>(SUM(SUMIF('PARITY Accuracy'!G23,"&lt;&gt;0"), SUMIF('Pattern_Matching Accuracy'!G23,"&lt;&gt;0"), SUMIF('Reversal Accuracy'!G23,"&lt;&gt;0"), SUMIF('Stack Accuracy'!G23,"&lt;&gt;0"), SUMIF('Vending_Machine Accuracy'!G23,"&lt;&gt;0"), SUMIF('Vending_Machine_Sum Accuracy'!G23,"&lt;&gt;0"), SUMIF('MazeComplete Accuracy'!G23,"&lt;&gt;0"), SUMIF('MazeSolve Accuracy'!G23,"&lt;&gt;0"), SUMIF('Hamiltonian Accuracy'!G23,"&lt;&gt;0")))/SUM(IF('PARITY Accuracy'!G23&lt;&gt;0,1,0), IF('Pattern_Matching Accuracy'!G23&lt;&gt;0,1,0), IF('Reversal Accuracy'!G23&lt;&gt;0,1,0), IF('Stack Accuracy'!G23&lt;&gt;0,1,0), IF('Vending_Machine Accuracy'!G23&lt;&gt;0,1,0), IF('Vending_Machine_Sum Accuracy'!G23&lt;&gt;0,1,0), IF('MazeComplete Accuracy'!G23&lt;&gt;0,1,0), IF('MazeSolve Accuracy'!G23&lt;&gt;0,1,0), IF('Hamiltonian Accuracy'!G23&lt;&gt;0,1,0))</f>
        <v>53.083333333333336</v>
      </c>
      <c r="H23" t="str">
        <f t="shared" si="0"/>
        <v>20 (δ=0.85)</v>
      </c>
      <c r="K23">
        <f>_xlfn.STDEV.P(K16:K21)</f>
        <v>12.772248928680801</v>
      </c>
      <c r="L23">
        <f>_xlfn.STDEV.P(L16:L20)</f>
        <v>0.28708524520030998</v>
      </c>
      <c r="N23">
        <f t="shared" si="1"/>
        <v>55.292222222222229</v>
      </c>
      <c r="O23">
        <f t="shared" si="2"/>
        <v>1.593062699780555</v>
      </c>
      <c r="P23" s="6">
        <f>_xlfn.STDEV.P(P16:P21)</f>
        <v>23.377783452828734</v>
      </c>
      <c r="Q23">
        <f>_xlfn.STDEV.P(Q16:Q20)</f>
        <v>0.55223575262257552</v>
      </c>
      <c r="R23" s="6">
        <f>_xlfn.STDEV.P(R16:R21)</f>
        <v>13.768857951730231</v>
      </c>
      <c r="S23">
        <f>_xlfn.STDEV.P(S16:S20)</f>
        <v>0.65308214496021855</v>
      </c>
      <c r="T23" s="6">
        <f>_xlfn.STDEV.P(T16:T21)</f>
        <v>7.7309127357010379</v>
      </c>
      <c r="U23">
        <f>_xlfn.STDEV.P(U16:U20)</f>
        <v>0.6724915836210541</v>
      </c>
      <c r="V23" s="6">
        <f>_xlfn.STDEV.P(V16:V21)</f>
        <v>6.8634740251969264</v>
      </c>
      <c r="W23">
        <f>_xlfn.STDEV.P(W16:W20)</f>
        <v>0.44775918262211778</v>
      </c>
    </row>
    <row r="24" spans="1:23" ht="15.5" thickBot="1" x14ac:dyDescent="0.9">
      <c r="A24" s="1">
        <v>20</v>
      </c>
      <c r="B24">
        <v>50</v>
      </c>
      <c r="C24">
        <v>0</v>
      </c>
      <c r="D24">
        <f>(SUM(SUMIF('PARITY Accuracy'!D24,"&lt;&gt;0"), SUMIF('Pattern_Matching Accuracy'!D24,"&lt;&gt;0"), SUMIF('Reversal Accuracy'!D24,"&lt;&gt;0"), SUMIF('Stack Accuracy'!D24,"&lt;&gt;0"), SUMIF('Vending_Machine Accuracy'!D24,"&lt;&gt;0"), SUMIF('Vending_Machine_Sum Accuracy'!D24,"&lt;&gt;0"), SUMIF('MazeComplete Accuracy'!D24,"&lt;&gt;0"), SUMIF('MazeSolve Accuracy'!D24,"&lt;&gt;0"), SUMIF('Hamiltonian Accuracy'!D24,"&lt;&gt;0")))/SUM(IF('PARITY Accuracy'!D24&lt;&gt;0,1,0), IF('Pattern_Matching Accuracy'!D24&lt;&gt;0,1,0), IF('Reversal Accuracy'!D24&lt;&gt;0,1,0), IF('Stack Accuracy'!D24&lt;&gt;0,1,0), IF('Vending_Machine Accuracy'!D24&lt;&gt;0,1,0), IF('Vending_Machine_Sum Accuracy'!D24&lt;&gt;0,1,0), IF('MazeComplete Accuracy'!D24&lt;&gt;0,1,0), IF('MazeSolve Accuracy'!D24&lt;&gt;0,1,0), IF('Hamiltonian Accuracy'!D24&lt;&gt;0,1,0))</f>
        <v>61.332222222222221</v>
      </c>
      <c r="E24">
        <f>(SUM(SUMIF('PARITY Accuracy'!E24,"&lt;&gt;0"), SUMIF('Pattern_Matching Accuracy'!E24,"&lt;&gt;0"), SUMIF('Reversal Accuracy'!E24,"&lt;&gt;0"), SUMIF('Stack Accuracy'!E24,"&lt;&gt;0"), SUMIF('Vending_Machine Accuracy'!E24,"&lt;&gt;0"), SUMIF('Vending_Machine_Sum Accuracy'!E24,"&lt;&gt;0"), SUMIF('MazeComplete Accuracy'!E24,"&lt;&gt;0"), SUMIF('MazeSolve Accuracy'!E24,"&lt;&gt;0"), SUMIF('Hamiltonian Accuracy'!E24,"&lt;&gt;0")))/SUM(IF('PARITY Accuracy'!E24&lt;&gt;0,1,0), IF('Pattern_Matching Accuracy'!E24&lt;&gt;0,1,0), IF('Reversal Accuracy'!E24&lt;&gt;0,1,0), IF('Stack Accuracy'!E24&lt;&gt;0,1,0), IF('Vending_Machine Accuracy'!E24&lt;&gt;0,1,0), IF('Vending_Machine_Sum Accuracy'!E24&lt;&gt;0,1,0), IF('MazeComplete Accuracy'!E24&lt;&gt;0,1,0), IF('MazeSolve Accuracy'!E24&lt;&gt;0,1,0), IF('Hamiltonian Accuracy'!E24&lt;&gt;0,1,0))</f>
        <v>62.484444444444435</v>
      </c>
      <c r="F24">
        <f>(SUM(SUMIF('PARITY Accuracy'!F24,"&lt;&gt;0"), SUMIF('Pattern_Matching Accuracy'!F24,"&lt;&gt;0"), SUMIF('Reversal Accuracy'!F24,"&lt;&gt;0"), SUMIF('Stack Accuracy'!F24,"&lt;&gt;0"), SUMIF('Vending_Machine Accuracy'!F24,"&lt;&gt;0"), SUMIF('Vending_Machine_Sum Accuracy'!F24,"&lt;&gt;0"), SUMIF('MazeComplete Accuracy'!F24,"&lt;&gt;0"), SUMIF('MazeSolve Accuracy'!F24,"&lt;&gt;0"), SUMIF('Hamiltonian Accuracy'!F24,"&lt;&gt;0")))/SUM(IF('PARITY Accuracy'!F24&lt;&gt;0,1,0), IF('Pattern_Matching Accuracy'!F24&lt;&gt;0,1,0), IF('Reversal Accuracy'!F24&lt;&gt;0,1,0), IF('Stack Accuracy'!F24&lt;&gt;0,1,0), IF('Vending_Machine Accuracy'!F24&lt;&gt;0,1,0), IF('Vending_Machine_Sum Accuracy'!F24&lt;&gt;0,1,0), IF('MazeComplete Accuracy'!F24&lt;&gt;0,1,0), IF('MazeSolve Accuracy'!F24&lt;&gt;0,1,0), IF('Hamiltonian Accuracy'!F24&lt;&gt;0,1,0))</f>
        <v>61.322222222222223</v>
      </c>
      <c r="G24">
        <f>(SUM(SUMIF('PARITY Accuracy'!G24,"&lt;&gt;0"), SUMIF('Pattern_Matching Accuracy'!G24,"&lt;&gt;0"), SUMIF('Reversal Accuracy'!G24,"&lt;&gt;0"), SUMIF('Stack Accuracy'!G24,"&lt;&gt;0"), SUMIF('Vending_Machine Accuracy'!G24,"&lt;&gt;0"), SUMIF('Vending_Machine_Sum Accuracy'!G24,"&lt;&gt;0"), SUMIF('MazeComplete Accuracy'!G24,"&lt;&gt;0"), SUMIF('MazeSolve Accuracy'!G24,"&lt;&gt;0"), SUMIF('Hamiltonian Accuracy'!G24,"&lt;&gt;0")))/SUM(IF('PARITY Accuracy'!G24&lt;&gt;0,1,0), IF('Pattern_Matching Accuracy'!G24&lt;&gt;0,1,0), IF('Reversal Accuracy'!G24&lt;&gt;0,1,0), IF('Stack Accuracy'!G24&lt;&gt;0,1,0), IF('Vending_Machine Accuracy'!G24&lt;&gt;0,1,0), IF('Vending_Machine_Sum Accuracy'!G24&lt;&gt;0,1,0), IF('MazeComplete Accuracy'!G24&lt;&gt;0,1,0), IF('MazeSolve Accuracy'!G24&lt;&gt;0,1,0), IF('Hamiltonian Accuracy'!G24&lt;&gt;0,1,0))</f>
        <v>56.352499999999999</v>
      </c>
      <c r="H24" t="str">
        <f t="shared" si="0"/>
        <v>50 (δ=0)</v>
      </c>
      <c r="N24">
        <f t="shared" si="1"/>
        <v>60.372847222222219</v>
      </c>
      <c r="O24">
        <f t="shared" si="2"/>
        <v>2.36874164364629</v>
      </c>
      <c r="P24" s="6"/>
      <c r="R24" s="6"/>
      <c r="T24" s="6"/>
      <c r="V24" s="6"/>
    </row>
    <row r="25" spans="1:23" x14ac:dyDescent="0.75">
      <c r="A25" s="1">
        <v>21</v>
      </c>
      <c r="B25">
        <v>50</v>
      </c>
      <c r="C25">
        <v>0.2</v>
      </c>
      <c r="D25">
        <f>(SUM(SUMIF('PARITY Accuracy'!D25,"&lt;&gt;0"), SUMIF('Pattern_Matching Accuracy'!D25,"&lt;&gt;0"), SUMIF('Reversal Accuracy'!D25,"&lt;&gt;0"), SUMIF('Stack Accuracy'!D25,"&lt;&gt;0"), SUMIF('Vending_Machine Accuracy'!D25,"&lt;&gt;0"), SUMIF('Vending_Machine_Sum Accuracy'!D25,"&lt;&gt;0"), SUMIF('MazeComplete Accuracy'!D25,"&lt;&gt;0"), SUMIF('MazeSolve Accuracy'!D25,"&lt;&gt;0"), SUMIF('Hamiltonian Accuracy'!D25,"&lt;&gt;0")))/SUM(IF('PARITY Accuracy'!D25&lt;&gt;0,1,0), IF('Pattern_Matching Accuracy'!D25&lt;&gt;0,1,0), IF('Reversal Accuracy'!D25&lt;&gt;0,1,0), IF('Stack Accuracy'!D25&lt;&gt;0,1,0), IF('Vending_Machine Accuracy'!D25&lt;&gt;0,1,0), IF('Vending_Machine_Sum Accuracy'!D25&lt;&gt;0,1,0), IF('MazeComplete Accuracy'!D25&lt;&gt;0,1,0), IF('MazeSolve Accuracy'!D25&lt;&gt;0,1,0), IF('Hamiltonian Accuracy'!D25&lt;&gt;0,1,0))</f>
        <v>62.230000000000018</v>
      </c>
      <c r="E25">
        <f>(SUM(SUMIF('PARITY Accuracy'!E25,"&lt;&gt;0"), SUMIF('Pattern_Matching Accuracy'!E25,"&lt;&gt;0"), SUMIF('Reversal Accuracy'!E25,"&lt;&gt;0"), SUMIF('Stack Accuracy'!E25,"&lt;&gt;0"), SUMIF('Vending_Machine Accuracy'!E25,"&lt;&gt;0"), SUMIF('Vending_Machine_Sum Accuracy'!E25,"&lt;&gt;0"), SUMIF('MazeComplete Accuracy'!E25,"&lt;&gt;0"), SUMIF('MazeSolve Accuracy'!E25,"&lt;&gt;0"), SUMIF('Hamiltonian Accuracy'!E25,"&lt;&gt;0")))/SUM(IF('PARITY Accuracy'!E25&lt;&gt;0,1,0), IF('Pattern_Matching Accuracy'!E25&lt;&gt;0,1,0), IF('Reversal Accuracy'!E25&lt;&gt;0,1,0), IF('Stack Accuracy'!E25&lt;&gt;0,1,0), IF('Vending_Machine Accuracy'!E25&lt;&gt;0,1,0), IF('Vending_Machine_Sum Accuracy'!E25&lt;&gt;0,1,0), IF('MazeComplete Accuracy'!E25&lt;&gt;0,1,0), IF('MazeSolve Accuracy'!E25&lt;&gt;0,1,0), IF('Hamiltonian Accuracy'!E25&lt;&gt;0,1,0))</f>
        <v>63.164444444444449</v>
      </c>
      <c r="F25">
        <f>(SUM(SUMIF('PARITY Accuracy'!F25,"&lt;&gt;0"), SUMIF('Pattern_Matching Accuracy'!F25,"&lt;&gt;0"), SUMIF('Reversal Accuracy'!F25,"&lt;&gt;0"), SUMIF('Stack Accuracy'!F25,"&lt;&gt;0"), SUMIF('Vending_Machine Accuracy'!F25,"&lt;&gt;0"), SUMIF('Vending_Machine_Sum Accuracy'!F25,"&lt;&gt;0"), SUMIF('MazeComplete Accuracy'!F25,"&lt;&gt;0"), SUMIF('MazeSolve Accuracy'!F25,"&lt;&gt;0"), SUMIF('Hamiltonian Accuracy'!F25,"&lt;&gt;0")))/SUM(IF('PARITY Accuracy'!F25&lt;&gt;0,1,0), IF('Pattern_Matching Accuracy'!F25&lt;&gt;0,1,0), IF('Reversal Accuracy'!F25&lt;&gt;0,1,0), IF('Stack Accuracy'!F25&lt;&gt;0,1,0), IF('Vending_Machine Accuracy'!F25&lt;&gt;0,1,0), IF('Vending_Machine_Sum Accuracy'!F25&lt;&gt;0,1,0), IF('MazeComplete Accuracy'!F25&lt;&gt;0,1,0), IF('MazeSolve Accuracy'!F25&lt;&gt;0,1,0), IF('Hamiltonian Accuracy'!F25&lt;&gt;0,1,0))</f>
        <v>63.72</v>
      </c>
      <c r="G25">
        <f>(SUM(SUMIF('PARITY Accuracy'!G25,"&lt;&gt;0"), SUMIF('Pattern_Matching Accuracy'!G25,"&lt;&gt;0"), SUMIF('Reversal Accuracy'!G25,"&lt;&gt;0"), SUMIF('Stack Accuracy'!G25,"&lt;&gt;0"), SUMIF('Vending_Machine Accuracy'!G25,"&lt;&gt;0"), SUMIF('Vending_Machine_Sum Accuracy'!G25,"&lt;&gt;0"), SUMIF('MazeComplete Accuracy'!G25,"&lt;&gt;0"), SUMIF('MazeSolve Accuracy'!G25,"&lt;&gt;0"), SUMIF('Hamiltonian Accuracy'!G25,"&lt;&gt;0")))/SUM(IF('PARITY Accuracy'!G25&lt;&gt;0,1,0), IF('Pattern_Matching Accuracy'!G25&lt;&gt;0,1,0), IF('Reversal Accuracy'!G25&lt;&gt;0,1,0), IF('Stack Accuracy'!G25&lt;&gt;0,1,0), IF('Vending_Machine Accuracy'!G25&lt;&gt;0,1,0), IF('Vending_Machine_Sum Accuracy'!G25&lt;&gt;0,1,0), IF('MazeComplete Accuracy'!G25&lt;&gt;0,1,0), IF('MazeSolve Accuracy'!G25&lt;&gt;0,1,0), IF('Hamiltonian Accuracy'!G25&lt;&gt;0,1,0))</f>
        <v>58.28125</v>
      </c>
      <c r="H25" t="str">
        <f t="shared" si="0"/>
        <v>50 (δ=0.2)</v>
      </c>
      <c r="K25" s="10" cm="1">
        <f t="array" ref="K25">INDEX(LINEST(K16:K21), 1)</f>
        <v>7.267760912698412</v>
      </c>
      <c r="L25" s="11" cm="1">
        <f t="array" ref="L25">INDEX(LINEST(L16:L20), 1)</f>
        <v>-0.18431192129629465</v>
      </c>
      <c r="N25">
        <f t="shared" si="1"/>
        <v>61.848923611111118</v>
      </c>
      <c r="O25">
        <f t="shared" si="2"/>
        <v>2.1275006536766754</v>
      </c>
      <c r="P25" s="6" cm="1">
        <f t="array" ref="P25">INDEX(LINEST(P16:P21), 1)</f>
        <v>13.035739682539685</v>
      </c>
      <c r="Q25" s="6" cm="1">
        <f t="array" ref="Q25">INDEX(LINEST(Q16:Q20), 1)</f>
        <v>0.3754629629629625</v>
      </c>
      <c r="R25" s="6" cm="1">
        <f t="array" ref="R25">INDEX(LINEST(R16:R21), 1)</f>
        <v>7.6046984126984141</v>
      </c>
      <c r="S25" s="6" cm="1">
        <f t="array" ref="S25">INDEX(LINEST(S16:S20), 1)</f>
        <v>-0.4453888888888875</v>
      </c>
      <c r="T25" s="6" cm="1">
        <f t="array" ref="T25">INDEX(LINEST(T16:T21), 1)</f>
        <v>4.4943682539682541</v>
      </c>
      <c r="U25" s="6" cm="1">
        <f t="array" ref="U25">INDEX(LINEST(U16:U20), 1)</f>
        <v>-0.45635185185185279</v>
      </c>
      <c r="V25" s="6" cm="1">
        <f t="array" ref="V25">INDEX(LINEST(V16:V21), 1)</f>
        <v>3.9362373015873011</v>
      </c>
      <c r="W25" s="6" cm="1">
        <f t="array" ref="W25">INDEX(LINEST(W16:W20), 1)</f>
        <v>-0.21096990740740504</v>
      </c>
    </row>
    <row r="26" spans="1:23" x14ac:dyDescent="0.75">
      <c r="A26" s="1">
        <v>22</v>
      </c>
      <c r="B26">
        <v>50</v>
      </c>
      <c r="C26">
        <v>0.45</v>
      </c>
      <c r="D26">
        <f>(SUM(SUMIF('PARITY Accuracy'!D26,"&lt;&gt;0"), SUMIF('Pattern_Matching Accuracy'!D26,"&lt;&gt;0"), SUMIF('Reversal Accuracy'!D26,"&lt;&gt;0"), SUMIF('Stack Accuracy'!D26,"&lt;&gt;0"), SUMIF('Vending_Machine Accuracy'!D26,"&lt;&gt;0"), SUMIF('Vending_Machine_Sum Accuracy'!D26,"&lt;&gt;0"), SUMIF('MazeComplete Accuracy'!D26,"&lt;&gt;0"), SUMIF('MazeSolve Accuracy'!D26,"&lt;&gt;0"), SUMIF('Hamiltonian Accuracy'!D26,"&lt;&gt;0")))/SUM(IF('PARITY Accuracy'!D26&lt;&gt;0,1,0), IF('Pattern_Matching Accuracy'!D26&lt;&gt;0,1,0), IF('Reversal Accuracy'!D26&lt;&gt;0,1,0), IF('Stack Accuracy'!D26&lt;&gt;0,1,0), IF('Vending_Machine Accuracy'!D26&lt;&gt;0,1,0), IF('Vending_Machine_Sum Accuracy'!D26&lt;&gt;0,1,0), IF('MazeComplete Accuracy'!D26&lt;&gt;0,1,0), IF('MazeSolve Accuracy'!D26&lt;&gt;0,1,0), IF('Hamiltonian Accuracy'!D26&lt;&gt;0,1,0))</f>
        <v>62.045555555555552</v>
      </c>
      <c r="E26">
        <f>(SUM(SUMIF('PARITY Accuracy'!E26,"&lt;&gt;0"), SUMIF('Pattern_Matching Accuracy'!E26,"&lt;&gt;0"), SUMIF('Reversal Accuracy'!E26,"&lt;&gt;0"), SUMIF('Stack Accuracy'!E26,"&lt;&gt;0"), SUMIF('Vending_Machine Accuracy'!E26,"&lt;&gt;0"), SUMIF('Vending_Machine_Sum Accuracy'!E26,"&lt;&gt;0"), SUMIF('MazeComplete Accuracy'!E26,"&lt;&gt;0"), SUMIF('MazeSolve Accuracy'!E26,"&lt;&gt;0"), SUMIF('Hamiltonian Accuracy'!E26,"&lt;&gt;0")))/SUM(IF('PARITY Accuracy'!E26&lt;&gt;0,1,0), IF('Pattern_Matching Accuracy'!E26&lt;&gt;0,1,0), IF('Reversal Accuracy'!E26&lt;&gt;0,1,0), IF('Stack Accuracy'!E26&lt;&gt;0,1,0), IF('Vending_Machine Accuracy'!E26&lt;&gt;0,1,0), IF('Vending_Machine_Sum Accuracy'!E26&lt;&gt;0,1,0), IF('MazeComplete Accuracy'!E26&lt;&gt;0,1,0), IF('MazeSolve Accuracy'!E26&lt;&gt;0,1,0), IF('Hamiltonian Accuracy'!E26&lt;&gt;0,1,0))</f>
        <v>61.731111111111119</v>
      </c>
      <c r="F26">
        <f>(SUM(SUMIF('PARITY Accuracy'!F26,"&lt;&gt;0"), SUMIF('Pattern_Matching Accuracy'!F26,"&lt;&gt;0"), SUMIF('Reversal Accuracy'!F26,"&lt;&gt;0"), SUMIF('Stack Accuracy'!F26,"&lt;&gt;0"), SUMIF('Vending_Machine Accuracy'!F26,"&lt;&gt;0"), SUMIF('Vending_Machine_Sum Accuracy'!F26,"&lt;&gt;0"), SUMIF('MazeComplete Accuracy'!F26,"&lt;&gt;0"), SUMIF('MazeSolve Accuracy'!F26,"&lt;&gt;0"), SUMIF('Hamiltonian Accuracy'!F26,"&lt;&gt;0")))/SUM(IF('PARITY Accuracy'!F26&lt;&gt;0,1,0), IF('Pattern_Matching Accuracy'!F26&lt;&gt;0,1,0), IF('Reversal Accuracy'!F26&lt;&gt;0,1,0), IF('Stack Accuracy'!F26&lt;&gt;0,1,0), IF('Vending_Machine Accuracy'!F26&lt;&gt;0,1,0), IF('Vending_Machine_Sum Accuracy'!F26&lt;&gt;0,1,0), IF('MazeComplete Accuracy'!F26&lt;&gt;0,1,0), IF('MazeSolve Accuracy'!F26&lt;&gt;0,1,0), IF('Hamiltonian Accuracy'!F26&lt;&gt;0,1,0))</f>
        <v>62.393333333333331</v>
      </c>
      <c r="G26">
        <f>(SUM(SUMIF('PARITY Accuracy'!G26,"&lt;&gt;0"), SUMIF('Pattern_Matching Accuracy'!G26,"&lt;&gt;0"), SUMIF('Reversal Accuracy'!G26,"&lt;&gt;0"), SUMIF('Stack Accuracy'!G26,"&lt;&gt;0"), SUMIF('Vending_Machine Accuracy'!G26,"&lt;&gt;0"), SUMIF('Vending_Machine_Sum Accuracy'!G26,"&lt;&gt;0"), SUMIF('MazeComplete Accuracy'!G26,"&lt;&gt;0"), SUMIF('MazeSolve Accuracy'!G26,"&lt;&gt;0"), SUMIF('Hamiltonian Accuracy'!G26,"&lt;&gt;0")))/SUM(IF('PARITY Accuracy'!G26&lt;&gt;0,1,0), IF('Pattern_Matching Accuracy'!G26&lt;&gt;0,1,0), IF('Reversal Accuracy'!G26&lt;&gt;0,1,0), IF('Stack Accuracy'!G26&lt;&gt;0,1,0), IF('Vending_Machine Accuracy'!G26&lt;&gt;0,1,0), IF('Vending_Machine_Sum Accuracy'!G26&lt;&gt;0,1,0), IF('MazeComplete Accuracy'!G26&lt;&gt;0,1,0), IF('MazeSolve Accuracy'!G26&lt;&gt;0,1,0), IF('Hamiltonian Accuracy'!G26&lt;&gt;0,1,0))</f>
        <v>58.016249999999999</v>
      </c>
      <c r="H26" t="str">
        <f t="shared" si="0"/>
        <v>50 (δ=0.45)</v>
      </c>
      <c r="K26" s="12">
        <f>AVERAGE('Hamiltonian Accuracy'!K26, 'MazeSolve Accuracy'!K26, 'MazeComplete Accuracy'!K26, 'Vending_Machine_Sum Accuracy'!K26, 'Vending_Machine Accuracy'!K26, 'Stack Accuracy'!K26, 'Reversal Accuracy'!K26, 'Pattern_Matching Accuracy'!K26, 'PARITY Accuracy'!K26)</f>
        <v>7.4345820105820115</v>
      </c>
      <c r="L26" s="12">
        <f>AVERAGE('Hamiltonian Accuracy'!L26, 'MazeSolve Accuracy'!L26, 'MazeComplete Accuracy'!L26, 'Vending_Machine_Sum Accuracy'!L26, 'Vending_Machine Accuracy'!L26, 'Stack Accuracy'!L26, 'Reversal Accuracy'!L26, 'Pattern_Matching Accuracy'!L26, 'PARITY Accuracy'!L26)</f>
        <v>-0.19106565656565577</v>
      </c>
      <c r="N26">
        <f t="shared" si="1"/>
        <v>61.046562500000007</v>
      </c>
      <c r="O26">
        <f t="shared" si="2"/>
        <v>1.7651614268386324</v>
      </c>
    </row>
    <row r="27" spans="1:23" ht="15.5" thickBot="1" x14ac:dyDescent="0.9">
      <c r="A27" s="1">
        <v>23</v>
      </c>
      <c r="B27">
        <v>50</v>
      </c>
      <c r="C27">
        <v>0.65</v>
      </c>
      <c r="D27">
        <f>(SUM(SUMIF('PARITY Accuracy'!D27,"&lt;&gt;0"), SUMIF('Pattern_Matching Accuracy'!D27,"&lt;&gt;0"), SUMIF('Reversal Accuracy'!D27,"&lt;&gt;0"), SUMIF('Stack Accuracy'!D27,"&lt;&gt;0"), SUMIF('Vending_Machine Accuracy'!D27,"&lt;&gt;0"), SUMIF('Vending_Machine_Sum Accuracy'!D27,"&lt;&gt;0"), SUMIF('MazeComplete Accuracy'!D27,"&lt;&gt;0"), SUMIF('MazeSolve Accuracy'!D27,"&lt;&gt;0"), SUMIF('Hamiltonian Accuracy'!D27,"&lt;&gt;0")))/SUM(IF('PARITY Accuracy'!D27&lt;&gt;0,1,0), IF('Pattern_Matching Accuracy'!D27&lt;&gt;0,1,0), IF('Reversal Accuracy'!D27&lt;&gt;0,1,0), IF('Stack Accuracy'!D27&lt;&gt;0,1,0), IF('Vending_Machine Accuracy'!D27&lt;&gt;0,1,0), IF('Vending_Machine_Sum Accuracy'!D27&lt;&gt;0,1,0), IF('MazeComplete Accuracy'!D27&lt;&gt;0,1,0), IF('MazeSolve Accuracy'!D27&lt;&gt;0,1,0), IF('Hamiltonian Accuracy'!D27&lt;&gt;0,1,0))</f>
        <v>61.001111111111122</v>
      </c>
      <c r="E27">
        <f>(SUM(SUMIF('PARITY Accuracy'!E27,"&lt;&gt;0"), SUMIF('Pattern_Matching Accuracy'!E27,"&lt;&gt;0"), SUMIF('Reversal Accuracy'!E27,"&lt;&gt;0"), SUMIF('Stack Accuracy'!E27,"&lt;&gt;0"), SUMIF('Vending_Machine Accuracy'!E27,"&lt;&gt;0"), SUMIF('Vending_Machine_Sum Accuracy'!E27,"&lt;&gt;0"), SUMIF('MazeComplete Accuracy'!E27,"&lt;&gt;0"), SUMIF('MazeSolve Accuracy'!E27,"&lt;&gt;0"), SUMIF('Hamiltonian Accuracy'!E27,"&lt;&gt;0")))/SUM(IF('PARITY Accuracy'!E27&lt;&gt;0,1,0), IF('Pattern_Matching Accuracy'!E27&lt;&gt;0,1,0), IF('Reversal Accuracy'!E27&lt;&gt;0,1,0), IF('Stack Accuracy'!E27&lt;&gt;0,1,0), IF('Vending_Machine Accuracy'!E27&lt;&gt;0,1,0), IF('Vending_Machine_Sum Accuracy'!E27&lt;&gt;0,1,0), IF('MazeComplete Accuracy'!E27&lt;&gt;0,1,0), IF('MazeSolve Accuracy'!E27&lt;&gt;0,1,0), IF('Hamiltonian Accuracy'!E27&lt;&gt;0,1,0))</f>
        <v>61.454444444444448</v>
      </c>
      <c r="F27">
        <f>(SUM(SUMIF('PARITY Accuracy'!F27,"&lt;&gt;0"), SUMIF('Pattern_Matching Accuracy'!F27,"&lt;&gt;0"), SUMIF('Reversal Accuracy'!F27,"&lt;&gt;0"), SUMIF('Stack Accuracy'!F27,"&lt;&gt;0"), SUMIF('Vending_Machine Accuracy'!F27,"&lt;&gt;0"), SUMIF('Vending_Machine_Sum Accuracy'!F27,"&lt;&gt;0"), SUMIF('MazeComplete Accuracy'!F27,"&lt;&gt;0"), SUMIF('MazeSolve Accuracy'!F27,"&lt;&gt;0"), SUMIF('Hamiltonian Accuracy'!F27,"&lt;&gt;0")))/SUM(IF('PARITY Accuracy'!F27&lt;&gt;0,1,0), IF('Pattern_Matching Accuracy'!F27&lt;&gt;0,1,0), IF('Reversal Accuracy'!F27&lt;&gt;0,1,0), IF('Stack Accuracy'!F27&lt;&gt;0,1,0), IF('Vending_Machine Accuracy'!F27&lt;&gt;0,1,0), IF('Vending_Machine_Sum Accuracy'!F27&lt;&gt;0,1,0), IF('MazeComplete Accuracy'!F27&lt;&gt;0,1,0), IF('MazeSolve Accuracy'!F27&lt;&gt;0,1,0), IF('Hamiltonian Accuracy'!F27&lt;&gt;0,1,0))</f>
        <v>62.81666666666667</v>
      </c>
      <c r="G27">
        <f>(SUM(SUMIF('PARITY Accuracy'!G27,"&lt;&gt;0"), SUMIF('Pattern_Matching Accuracy'!G27,"&lt;&gt;0"), SUMIF('Reversal Accuracy'!G27,"&lt;&gt;0"), SUMIF('Stack Accuracy'!G27,"&lt;&gt;0"), SUMIF('Vending_Machine Accuracy'!G27,"&lt;&gt;0"), SUMIF('Vending_Machine_Sum Accuracy'!G27,"&lt;&gt;0"), SUMIF('MazeComplete Accuracy'!G27,"&lt;&gt;0"), SUMIF('MazeSolve Accuracy'!G27,"&lt;&gt;0"), SUMIF('Hamiltonian Accuracy'!G27,"&lt;&gt;0")))/SUM(IF('PARITY Accuracy'!G27&lt;&gt;0,1,0), IF('Pattern_Matching Accuracy'!G27&lt;&gt;0,1,0), IF('Reversal Accuracy'!G27&lt;&gt;0,1,0), IF('Stack Accuracy'!G27&lt;&gt;0,1,0), IF('Vending_Machine Accuracy'!G27&lt;&gt;0,1,0), IF('Vending_Machine_Sum Accuracy'!G27&lt;&gt;0,1,0), IF('MazeComplete Accuracy'!G27&lt;&gt;0,1,0), IF('MazeSolve Accuracy'!G27&lt;&gt;0,1,0), IF('Hamiltonian Accuracy'!G27&lt;&gt;0,1,0))</f>
        <v>57.865000000000009</v>
      </c>
      <c r="H27" t="str">
        <f t="shared" si="0"/>
        <v>50 (δ=0.65)</v>
      </c>
      <c r="K27" s="13">
        <f>_xlfn.STDEV.P('Hamiltonian Accuracy'!K26, 'MazeSolve Accuracy'!K26, 'MazeComplete Accuracy'!K26, 'Vending_Machine_Sum Accuracy'!K26, 'Vending_Machine Accuracy'!K26, 'Stack Accuracy'!K26, 'Reversal Accuracy'!K26, 'Pattern_Matching Accuracy'!K26, 'PARITY Accuracy'!K26)</f>
        <v>3.2109506459304296</v>
      </c>
      <c r="L27" s="14">
        <f>_xlfn.STDEV.P('Hamiltonian Accuracy'!L26, 'MazeSolve Accuracy'!L26, 'MazeComplete Accuracy'!L26, 'Vending_Machine_Sum Accuracy'!L26, 'Vending_Machine Accuracy'!L26, 'Stack Accuracy'!L26, 'Reversal Accuracy'!L26, 'Pattern_Matching Accuracy'!L26, 'PARITY Accuracy'!L26)</f>
        <v>0.47202663404462675</v>
      </c>
      <c r="N27">
        <f t="shared" si="1"/>
        <v>60.784305555555562</v>
      </c>
      <c r="O27">
        <f t="shared" si="2"/>
        <v>1.8130724883450797</v>
      </c>
    </row>
    <row r="28" spans="1:23" x14ac:dyDescent="0.75">
      <c r="A28" s="1">
        <v>24</v>
      </c>
      <c r="B28">
        <v>50</v>
      </c>
      <c r="C28">
        <v>0.85</v>
      </c>
      <c r="D28">
        <f>(SUM(SUMIF('PARITY Accuracy'!D28,"&lt;&gt;0"), SUMIF('Pattern_Matching Accuracy'!D28,"&lt;&gt;0"), SUMIF('Reversal Accuracy'!D28,"&lt;&gt;0"), SUMIF('Stack Accuracy'!D28,"&lt;&gt;0"), SUMIF('Vending_Machine Accuracy'!D28,"&lt;&gt;0"), SUMIF('Vending_Machine_Sum Accuracy'!D28,"&lt;&gt;0"), SUMIF('MazeComplete Accuracy'!D28,"&lt;&gt;0"), SUMIF('MazeSolve Accuracy'!D28,"&lt;&gt;0"), SUMIF('Hamiltonian Accuracy'!D28,"&lt;&gt;0")))/SUM(IF('PARITY Accuracy'!D28&lt;&gt;0,1,0), IF('Pattern_Matching Accuracy'!D28&lt;&gt;0,1,0), IF('Reversal Accuracy'!D28&lt;&gt;0,1,0), IF('Stack Accuracy'!D28&lt;&gt;0,1,0), IF('Vending_Machine Accuracy'!D28&lt;&gt;0,1,0), IF('Vending_Machine_Sum Accuracy'!D28&lt;&gt;0,1,0), IF('MazeComplete Accuracy'!D28&lt;&gt;0,1,0), IF('MazeSolve Accuracy'!D28&lt;&gt;0,1,0), IF('Hamiltonian Accuracy'!D28&lt;&gt;0,1,0))</f>
        <v>60.605555555555547</v>
      </c>
      <c r="E28">
        <f>(SUM(SUMIF('PARITY Accuracy'!E28,"&lt;&gt;0"), SUMIF('Pattern_Matching Accuracy'!E28,"&lt;&gt;0"), SUMIF('Reversal Accuracy'!E28,"&lt;&gt;0"), SUMIF('Stack Accuracy'!E28,"&lt;&gt;0"), SUMIF('Vending_Machine Accuracy'!E28,"&lt;&gt;0"), SUMIF('Vending_Machine_Sum Accuracy'!E28,"&lt;&gt;0"), SUMIF('MazeComplete Accuracy'!E28,"&lt;&gt;0"), SUMIF('MazeSolve Accuracy'!E28,"&lt;&gt;0"), SUMIF('Hamiltonian Accuracy'!E28,"&lt;&gt;0")))/SUM(IF('PARITY Accuracy'!E28&lt;&gt;0,1,0), IF('Pattern_Matching Accuracy'!E28&lt;&gt;0,1,0), IF('Reversal Accuracy'!E28&lt;&gt;0,1,0), IF('Stack Accuracy'!E28&lt;&gt;0,1,0), IF('Vending_Machine Accuracy'!E28&lt;&gt;0,1,0), IF('Vending_Machine_Sum Accuracy'!E28&lt;&gt;0,1,0), IF('MazeComplete Accuracy'!E28&lt;&gt;0,1,0), IF('MazeSolve Accuracy'!E28&lt;&gt;0,1,0), IF('Hamiltonian Accuracy'!E28&lt;&gt;0,1,0))</f>
        <v>61.143333333333331</v>
      </c>
      <c r="F28">
        <f>(SUM(SUMIF('PARITY Accuracy'!F28,"&lt;&gt;0"), SUMIF('Pattern_Matching Accuracy'!F28,"&lt;&gt;0"), SUMIF('Reversal Accuracy'!F28,"&lt;&gt;0"), SUMIF('Stack Accuracy'!F28,"&lt;&gt;0"), SUMIF('Vending_Machine Accuracy'!F28,"&lt;&gt;0"), SUMIF('Vending_Machine_Sum Accuracy'!F28,"&lt;&gt;0"), SUMIF('MazeComplete Accuracy'!F28,"&lt;&gt;0"), SUMIF('MazeSolve Accuracy'!F28,"&lt;&gt;0"), SUMIF('Hamiltonian Accuracy'!F28,"&lt;&gt;0")))/SUM(IF('PARITY Accuracy'!F28&lt;&gt;0,1,0), IF('Pattern_Matching Accuracy'!F28&lt;&gt;0,1,0), IF('Reversal Accuracy'!F28&lt;&gt;0,1,0), IF('Stack Accuracy'!F28&lt;&gt;0,1,0), IF('Vending_Machine Accuracy'!F28&lt;&gt;0,1,0), IF('Vending_Machine_Sum Accuracy'!F28&lt;&gt;0,1,0), IF('MazeComplete Accuracy'!F28&lt;&gt;0,1,0), IF('MazeSolve Accuracy'!F28&lt;&gt;0,1,0), IF('Hamiltonian Accuracy'!F28&lt;&gt;0,1,0))</f>
        <v>61.923333333333325</v>
      </c>
      <c r="G28">
        <f>(SUM(SUMIF('PARITY Accuracy'!G28,"&lt;&gt;0"), SUMIF('Pattern_Matching Accuracy'!G28,"&lt;&gt;0"), SUMIF('Reversal Accuracy'!G28,"&lt;&gt;0"), SUMIF('Stack Accuracy'!G28,"&lt;&gt;0"), SUMIF('Vending_Machine Accuracy'!G28,"&lt;&gt;0"), SUMIF('Vending_Machine_Sum Accuracy'!G28,"&lt;&gt;0"), SUMIF('MazeComplete Accuracy'!G28,"&lt;&gt;0"), SUMIF('MazeSolve Accuracy'!G28,"&lt;&gt;0"), SUMIF('Hamiltonian Accuracy'!G28,"&lt;&gt;0")))/SUM(IF('PARITY Accuracy'!G28&lt;&gt;0,1,0), IF('Pattern_Matching Accuracy'!G28&lt;&gt;0,1,0), IF('Reversal Accuracy'!G28&lt;&gt;0,1,0), IF('Stack Accuracy'!G28&lt;&gt;0,1,0), IF('Vending_Machine Accuracy'!G28&lt;&gt;0,1,0), IF('Vending_Machine_Sum Accuracy'!G28&lt;&gt;0,1,0), IF('MazeComplete Accuracy'!G28&lt;&gt;0,1,0), IF('MazeSolve Accuracy'!G28&lt;&gt;0,1,0), IF('Hamiltonian Accuracy'!G28&lt;&gt;0,1,0))</f>
        <v>56.647500000000001</v>
      </c>
      <c r="H28" t="str">
        <f t="shared" si="0"/>
        <v>50 (δ=0.85)</v>
      </c>
      <c r="N28">
        <f t="shared" si="1"/>
        <v>60.079930555555549</v>
      </c>
      <c r="O28">
        <f t="shared" si="2"/>
        <v>2.0363460184998452</v>
      </c>
    </row>
    <row r="29" spans="1:23" x14ac:dyDescent="0.75">
      <c r="A29" s="1">
        <v>25</v>
      </c>
      <c r="B29">
        <v>100</v>
      </c>
      <c r="C29">
        <v>0</v>
      </c>
      <c r="D29">
        <f>(SUM(SUMIF('PARITY Accuracy'!D29,"&lt;&gt;0"), SUMIF('Pattern_Matching Accuracy'!D29,"&lt;&gt;0"), SUMIF('Reversal Accuracy'!D29,"&lt;&gt;0"), SUMIF('Stack Accuracy'!D29,"&lt;&gt;0"), SUMIF('Vending_Machine Accuracy'!D29,"&lt;&gt;0"), SUMIF('Vending_Machine_Sum Accuracy'!D29,"&lt;&gt;0"), SUMIF('MazeComplete Accuracy'!D29,"&lt;&gt;0"), SUMIF('MazeSolve Accuracy'!D29,"&lt;&gt;0"), SUMIF('Hamiltonian Accuracy'!D29,"&lt;&gt;0")))/SUM(IF('PARITY Accuracy'!D29&lt;&gt;0,1,0), IF('Pattern_Matching Accuracy'!D29&lt;&gt;0,1,0), IF('Reversal Accuracy'!D29&lt;&gt;0,1,0), IF('Stack Accuracy'!D29&lt;&gt;0,1,0), IF('Vending_Machine Accuracy'!D29&lt;&gt;0,1,0), IF('Vending_Machine_Sum Accuracy'!D29&lt;&gt;0,1,0), IF('MazeComplete Accuracy'!D29&lt;&gt;0,1,0), IF('MazeSolve Accuracy'!D29&lt;&gt;0,1,0), IF('Hamiltonian Accuracy'!D29&lt;&gt;0,1,0))</f>
        <v>63.447777777777773</v>
      </c>
      <c r="E29">
        <f>(SUM(SUMIF('PARITY Accuracy'!E29,"&lt;&gt;0"), SUMIF('Pattern_Matching Accuracy'!E29,"&lt;&gt;0"), SUMIF('Reversal Accuracy'!E29,"&lt;&gt;0"), SUMIF('Stack Accuracy'!E29,"&lt;&gt;0"), SUMIF('Vending_Machine Accuracy'!E29,"&lt;&gt;0"), SUMIF('Vending_Machine_Sum Accuracy'!E29,"&lt;&gt;0"), SUMIF('MazeComplete Accuracy'!E29,"&lt;&gt;0"), SUMIF('MazeSolve Accuracy'!E29,"&lt;&gt;0"), SUMIF('Hamiltonian Accuracy'!E29,"&lt;&gt;0")))/SUM(IF('PARITY Accuracy'!E29&lt;&gt;0,1,0), IF('Pattern_Matching Accuracy'!E29&lt;&gt;0,1,0), IF('Reversal Accuracy'!E29&lt;&gt;0,1,0), IF('Stack Accuracy'!E29&lt;&gt;0,1,0), IF('Vending_Machine Accuracy'!E29&lt;&gt;0,1,0), IF('Vending_Machine_Sum Accuracy'!E29&lt;&gt;0,1,0), IF('MazeComplete Accuracy'!E29&lt;&gt;0,1,0), IF('MazeSolve Accuracy'!E29&lt;&gt;0,1,0), IF('Hamiltonian Accuracy'!E29&lt;&gt;0,1,0))</f>
        <v>65.013333333333335</v>
      </c>
      <c r="F29">
        <f>(SUM(SUMIF('PARITY Accuracy'!F29,"&lt;&gt;0"), SUMIF('Pattern_Matching Accuracy'!F29,"&lt;&gt;0"), SUMIF('Reversal Accuracy'!F29,"&lt;&gt;0"), SUMIF('Stack Accuracy'!F29,"&lt;&gt;0"), SUMIF('Vending_Machine Accuracy'!F29,"&lt;&gt;0"), SUMIF('Vending_Machine_Sum Accuracy'!F29,"&lt;&gt;0"), SUMIF('MazeComplete Accuracy'!F29,"&lt;&gt;0"), SUMIF('MazeSolve Accuracy'!F29,"&lt;&gt;0"), SUMIF('Hamiltonian Accuracy'!F29,"&lt;&gt;0")))/SUM(IF('PARITY Accuracy'!F29&lt;&gt;0,1,0), IF('Pattern_Matching Accuracy'!F29&lt;&gt;0,1,0), IF('Reversal Accuracy'!F29&lt;&gt;0,1,0), IF('Stack Accuracy'!F29&lt;&gt;0,1,0), IF('Vending_Machine Accuracy'!F29&lt;&gt;0,1,0), IF('Vending_Machine_Sum Accuracy'!F29&lt;&gt;0,1,0), IF('MazeComplete Accuracy'!F29&lt;&gt;0,1,0), IF('MazeSolve Accuracy'!F29&lt;&gt;0,1,0), IF('Hamiltonian Accuracy'!F29&lt;&gt;0,1,0))</f>
        <v>64.531111111111116</v>
      </c>
      <c r="G29">
        <f>(SUM(SUMIF('PARITY Accuracy'!G29,"&lt;&gt;0"), SUMIF('Pattern_Matching Accuracy'!G29,"&lt;&gt;0"), SUMIF('Reversal Accuracy'!G29,"&lt;&gt;0"), SUMIF('Stack Accuracy'!G29,"&lt;&gt;0"), SUMIF('Vending_Machine Accuracy'!G29,"&lt;&gt;0"), SUMIF('Vending_Machine_Sum Accuracy'!G29,"&lt;&gt;0"), SUMIF('MazeComplete Accuracy'!G29,"&lt;&gt;0"), SUMIF('MazeSolve Accuracy'!G29,"&lt;&gt;0"), SUMIF('Hamiltonian Accuracy'!G29,"&lt;&gt;0")))/SUM(IF('PARITY Accuracy'!G29&lt;&gt;0,1,0), IF('Pattern_Matching Accuracy'!G29&lt;&gt;0,1,0), IF('Reversal Accuracy'!G29&lt;&gt;0,1,0), IF('Stack Accuracy'!G29&lt;&gt;0,1,0), IF('Vending_Machine Accuracy'!G29&lt;&gt;0,1,0), IF('Vending_Machine_Sum Accuracy'!G29&lt;&gt;0,1,0), IF('MazeComplete Accuracy'!G29&lt;&gt;0,1,0), IF('MazeSolve Accuracy'!G29&lt;&gt;0,1,0), IF('Hamiltonian Accuracy'!G29&lt;&gt;0,1,0))</f>
        <v>59.018750000000004</v>
      </c>
      <c r="H29" t="str">
        <f t="shared" si="0"/>
        <v>100 (δ=0)</v>
      </c>
      <c r="N29">
        <f t="shared" si="1"/>
        <v>63.002743055555555</v>
      </c>
      <c r="O29">
        <f t="shared" si="2"/>
        <v>2.3689997229334727</v>
      </c>
    </row>
    <row r="30" spans="1:23" x14ac:dyDescent="0.75">
      <c r="A30" s="1">
        <v>26</v>
      </c>
      <c r="B30">
        <v>100</v>
      </c>
      <c r="C30">
        <v>0.2</v>
      </c>
      <c r="D30">
        <f>(SUM(SUMIF('PARITY Accuracy'!D30,"&lt;&gt;0"), SUMIF('Pattern_Matching Accuracy'!D30,"&lt;&gt;0"), SUMIF('Reversal Accuracy'!D30,"&lt;&gt;0"), SUMIF('Stack Accuracy'!D30,"&lt;&gt;0"), SUMIF('Vending_Machine Accuracy'!D30,"&lt;&gt;0"), SUMIF('Vending_Machine_Sum Accuracy'!D30,"&lt;&gt;0"), SUMIF('MazeComplete Accuracy'!D30,"&lt;&gt;0"), SUMIF('MazeSolve Accuracy'!D30,"&lt;&gt;0"), SUMIF('Hamiltonian Accuracy'!D30,"&lt;&gt;0")))/SUM(IF('PARITY Accuracy'!D30&lt;&gt;0,1,0), IF('Pattern_Matching Accuracy'!D30&lt;&gt;0,1,0), IF('Reversal Accuracy'!D30&lt;&gt;0,1,0), IF('Stack Accuracy'!D30&lt;&gt;0,1,0), IF('Vending_Machine Accuracy'!D30&lt;&gt;0,1,0), IF('Vending_Machine_Sum Accuracy'!D30&lt;&gt;0,1,0), IF('MazeComplete Accuracy'!D30&lt;&gt;0,1,0), IF('MazeSolve Accuracy'!D30&lt;&gt;0,1,0), IF('Hamiltonian Accuracy'!D30&lt;&gt;0,1,0))</f>
        <v>63.345555555555556</v>
      </c>
      <c r="E30">
        <f>(SUM(SUMIF('PARITY Accuracy'!E30,"&lt;&gt;0"), SUMIF('Pattern_Matching Accuracy'!E30,"&lt;&gt;0"), SUMIF('Reversal Accuracy'!E30,"&lt;&gt;0"), SUMIF('Stack Accuracy'!E30,"&lt;&gt;0"), SUMIF('Vending_Machine Accuracy'!E30,"&lt;&gt;0"), SUMIF('Vending_Machine_Sum Accuracy'!E30,"&lt;&gt;0"), SUMIF('MazeComplete Accuracy'!E30,"&lt;&gt;0"), SUMIF('MazeSolve Accuracy'!E30,"&lt;&gt;0"), SUMIF('Hamiltonian Accuracy'!E30,"&lt;&gt;0")))/SUM(IF('PARITY Accuracy'!E30&lt;&gt;0,1,0), IF('Pattern_Matching Accuracy'!E30&lt;&gt;0,1,0), IF('Reversal Accuracy'!E30&lt;&gt;0,1,0), IF('Stack Accuracy'!E30&lt;&gt;0,1,0), IF('Vending_Machine Accuracy'!E30&lt;&gt;0,1,0), IF('Vending_Machine_Sum Accuracy'!E30&lt;&gt;0,1,0), IF('MazeComplete Accuracy'!E30&lt;&gt;0,1,0), IF('MazeSolve Accuracy'!E30&lt;&gt;0,1,0), IF('Hamiltonian Accuracy'!E30&lt;&gt;0,1,0))</f>
        <v>64.34</v>
      </c>
      <c r="F30">
        <f>(SUM(SUMIF('PARITY Accuracy'!F30,"&lt;&gt;0"), SUMIF('Pattern_Matching Accuracy'!F30,"&lt;&gt;0"), SUMIF('Reversal Accuracy'!F30,"&lt;&gt;0"), SUMIF('Stack Accuracy'!F30,"&lt;&gt;0"), SUMIF('Vending_Machine Accuracy'!F30,"&lt;&gt;0"), SUMIF('Vending_Machine_Sum Accuracy'!F30,"&lt;&gt;0"), SUMIF('MazeComplete Accuracy'!F30,"&lt;&gt;0"), SUMIF('MazeSolve Accuracy'!F30,"&lt;&gt;0"), SUMIF('Hamiltonian Accuracy'!F30,"&lt;&gt;0")))/SUM(IF('PARITY Accuracy'!F30&lt;&gt;0,1,0), IF('Pattern_Matching Accuracy'!F30&lt;&gt;0,1,0), IF('Reversal Accuracy'!F30&lt;&gt;0,1,0), IF('Stack Accuracy'!F30&lt;&gt;0,1,0), IF('Vending_Machine Accuracy'!F30&lt;&gt;0,1,0), IF('Vending_Machine_Sum Accuracy'!F30&lt;&gt;0,1,0), IF('MazeComplete Accuracy'!F30&lt;&gt;0,1,0), IF('MazeSolve Accuracy'!F30&lt;&gt;0,1,0), IF('Hamiltonian Accuracy'!F30&lt;&gt;0,1,0))</f>
        <v>64.961111111111123</v>
      </c>
      <c r="G30">
        <f>(SUM(SUMIF('PARITY Accuracy'!G30,"&lt;&gt;0"), SUMIF('Pattern_Matching Accuracy'!G30,"&lt;&gt;0"), SUMIF('Reversal Accuracy'!G30,"&lt;&gt;0"), SUMIF('Stack Accuracy'!G30,"&lt;&gt;0"), SUMIF('Vending_Machine Accuracy'!G30,"&lt;&gt;0"), SUMIF('Vending_Machine_Sum Accuracy'!G30,"&lt;&gt;0"), SUMIF('MazeComplete Accuracy'!G30,"&lt;&gt;0"), SUMIF('MazeSolve Accuracy'!G30,"&lt;&gt;0"), SUMIF('Hamiltonian Accuracy'!G30,"&lt;&gt;0")))/SUM(IF('PARITY Accuracy'!G30&lt;&gt;0,1,0), IF('Pattern_Matching Accuracy'!G30&lt;&gt;0,1,0), IF('Reversal Accuracy'!G30&lt;&gt;0,1,0), IF('Stack Accuracy'!G30&lt;&gt;0,1,0), IF('Vending_Machine Accuracy'!G30&lt;&gt;0,1,0), IF('Vending_Machine_Sum Accuracy'!G30&lt;&gt;0,1,0), IF('MazeComplete Accuracy'!G30&lt;&gt;0,1,0), IF('MazeSolve Accuracy'!G30&lt;&gt;0,1,0), IF('Hamiltonian Accuracy'!G30&lt;&gt;0,1,0))</f>
        <v>60.392499999999998</v>
      </c>
      <c r="H30" t="str">
        <f t="shared" si="0"/>
        <v>100 (δ=0.2)</v>
      </c>
      <c r="N30">
        <f t="shared" si="1"/>
        <v>63.259791666666672</v>
      </c>
      <c r="O30">
        <f t="shared" si="2"/>
        <v>1.7528587251844516</v>
      </c>
    </row>
    <row r="31" spans="1:23" x14ac:dyDescent="0.75">
      <c r="A31" s="1">
        <v>27</v>
      </c>
      <c r="B31">
        <v>100</v>
      </c>
      <c r="C31">
        <v>0.45</v>
      </c>
      <c r="D31">
        <f>(SUM(SUMIF('PARITY Accuracy'!D31,"&lt;&gt;0"), SUMIF('Pattern_Matching Accuracy'!D31,"&lt;&gt;0"), SUMIF('Reversal Accuracy'!D31,"&lt;&gt;0"), SUMIF('Stack Accuracy'!D31,"&lt;&gt;0"), SUMIF('Vending_Machine Accuracy'!D31,"&lt;&gt;0"), SUMIF('Vending_Machine_Sum Accuracy'!D31,"&lt;&gt;0"), SUMIF('MazeComplete Accuracy'!D31,"&lt;&gt;0"), SUMIF('MazeSolve Accuracy'!D31,"&lt;&gt;0"), SUMIF('Hamiltonian Accuracy'!D31,"&lt;&gt;0")))/SUM(IF('PARITY Accuracy'!D31&lt;&gt;0,1,0), IF('Pattern_Matching Accuracy'!D31&lt;&gt;0,1,0), IF('Reversal Accuracy'!D31&lt;&gt;0,1,0), IF('Stack Accuracy'!D31&lt;&gt;0,1,0), IF('Vending_Machine Accuracy'!D31&lt;&gt;0,1,0), IF('Vending_Machine_Sum Accuracy'!D31&lt;&gt;0,1,0), IF('MazeComplete Accuracy'!D31&lt;&gt;0,1,0), IF('MazeSolve Accuracy'!D31&lt;&gt;0,1,0), IF('Hamiltonian Accuracy'!D31&lt;&gt;0,1,0))</f>
        <v>64.144444444444446</v>
      </c>
      <c r="E31">
        <f>(SUM(SUMIF('PARITY Accuracy'!E31,"&lt;&gt;0"), SUMIF('Pattern_Matching Accuracy'!E31,"&lt;&gt;0"), SUMIF('Reversal Accuracy'!E31,"&lt;&gt;0"), SUMIF('Stack Accuracy'!E31,"&lt;&gt;0"), SUMIF('Vending_Machine Accuracy'!E31,"&lt;&gt;0"), SUMIF('Vending_Machine_Sum Accuracy'!E31,"&lt;&gt;0"), SUMIF('MazeComplete Accuracy'!E31,"&lt;&gt;0"), SUMIF('MazeSolve Accuracy'!E31,"&lt;&gt;0"), SUMIF('Hamiltonian Accuracy'!E31,"&lt;&gt;0")))/SUM(IF('PARITY Accuracy'!E31&lt;&gt;0,1,0), IF('Pattern_Matching Accuracy'!E31&lt;&gt;0,1,0), IF('Reversal Accuracy'!E31&lt;&gt;0,1,0), IF('Stack Accuracy'!E31&lt;&gt;0,1,0), IF('Vending_Machine Accuracy'!E31&lt;&gt;0,1,0), IF('Vending_Machine_Sum Accuracy'!E31&lt;&gt;0,1,0), IF('MazeComplete Accuracy'!E31&lt;&gt;0,1,0), IF('MazeSolve Accuracy'!E31&lt;&gt;0,1,0), IF('Hamiltonian Accuracy'!E31&lt;&gt;0,1,0))</f>
        <v>63.82</v>
      </c>
      <c r="F31">
        <f>(SUM(SUMIF('PARITY Accuracy'!F31,"&lt;&gt;0"), SUMIF('Pattern_Matching Accuracy'!F31,"&lt;&gt;0"), SUMIF('Reversal Accuracy'!F31,"&lt;&gt;0"), SUMIF('Stack Accuracy'!F31,"&lt;&gt;0"), SUMIF('Vending_Machine Accuracy'!F31,"&lt;&gt;0"), SUMIF('Vending_Machine_Sum Accuracy'!F31,"&lt;&gt;0"), SUMIF('MazeComplete Accuracy'!F31,"&lt;&gt;0"), SUMIF('MazeSolve Accuracy'!F31,"&lt;&gt;0"), SUMIF('Hamiltonian Accuracy'!F31,"&lt;&gt;0")))/SUM(IF('PARITY Accuracy'!F31&lt;&gt;0,1,0), IF('Pattern_Matching Accuracy'!F31&lt;&gt;0,1,0), IF('Reversal Accuracy'!F31&lt;&gt;0,1,0), IF('Stack Accuracy'!F31&lt;&gt;0,1,0), IF('Vending_Machine Accuracy'!F31&lt;&gt;0,1,0), IF('Vending_Machine_Sum Accuracy'!F31&lt;&gt;0,1,0), IF('MazeComplete Accuracy'!F31&lt;&gt;0,1,0), IF('MazeSolve Accuracy'!F31&lt;&gt;0,1,0), IF('Hamiltonian Accuracy'!F31&lt;&gt;0,1,0))</f>
        <v>64.62777777777778</v>
      </c>
      <c r="G31">
        <f>(SUM(SUMIF('PARITY Accuracy'!G31,"&lt;&gt;0"), SUMIF('Pattern_Matching Accuracy'!G31,"&lt;&gt;0"), SUMIF('Reversal Accuracy'!G31,"&lt;&gt;0"), SUMIF('Stack Accuracy'!G31,"&lt;&gt;0"), SUMIF('Vending_Machine Accuracy'!G31,"&lt;&gt;0"), SUMIF('Vending_Machine_Sum Accuracy'!G31,"&lt;&gt;0"), SUMIF('MazeComplete Accuracy'!G31,"&lt;&gt;0"), SUMIF('MazeSolve Accuracy'!G31,"&lt;&gt;0"), SUMIF('Hamiltonian Accuracy'!G31,"&lt;&gt;0")))/SUM(IF('PARITY Accuracy'!G31&lt;&gt;0,1,0), IF('Pattern_Matching Accuracy'!G31&lt;&gt;0,1,0), IF('Reversal Accuracy'!G31&lt;&gt;0,1,0), IF('Stack Accuracy'!G31&lt;&gt;0,1,0), IF('Vending_Machine Accuracy'!G31&lt;&gt;0,1,0), IF('Vending_Machine_Sum Accuracy'!G31&lt;&gt;0,1,0), IF('MazeComplete Accuracy'!G31&lt;&gt;0,1,0), IF('MazeSolve Accuracy'!G31&lt;&gt;0,1,0), IF('Hamiltonian Accuracy'!G31&lt;&gt;0,1,0))</f>
        <v>60.677500000000009</v>
      </c>
      <c r="H31" t="str">
        <f t="shared" si="0"/>
        <v>100 (δ=0.45)</v>
      </c>
      <c r="N31">
        <f t="shared" si="1"/>
        <v>63.317430555555561</v>
      </c>
      <c r="O31">
        <f t="shared" si="2"/>
        <v>1.5510295935156784</v>
      </c>
    </row>
    <row r="32" spans="1:23" x14ac:dyDescent="0.75">
      <c r="A32" s="1">
        <v>28</v>
      </c>
      <c r="B32">
        <v>100</v>
      </c>
      <c r="C32">
        <v>0.65</v>
      </c>
      <c r="D32">
        <f>(SUM(SUMIF('PARITY Accuracy'!D32,"&lt;&gt;0"), SUMIF('Pattern_Matching Accuracy'!D32,"&lt;&gt;0"), SUMIF('Reversal Accuracy'!D32,"&lt;&gt;0"), SUMIF('Stack Accuracy'!D32,"&lt;&gt;0"), SUMIF('Vending_Machine Accuracy'!D32,"&lt;&gt;0"), SUMIF('Vending_Machine_Sum Accuracy'!D32,"&lt;&gt;0"), SUMIF('MazeComplete Accuracy'!D32,"&lt;&gt;0"), SUMIF('MazeSolve Accuracy'!D32,"&lt;&gt;0"), SUMIF('Hamiltonian Accuracy'!D32,"&lt;&gt;0")))/SUM(IF('PARITY Accuracy'!D32&lt;&gt;0,1,0), IF('Pattern_Matching Accuracy'!D32&lt;&gt;0,1,0), IF('Reversal Accuracy'!D32&lt;&gt;0,1,0), IF('Stack Accuracy'!D32&lt;&gt;0,1,0), IF('Vending_Machine Accuracy'!D32&lt;&gt;0,1,0), IF('Vending_Machine_Sum Accuracy'!D32&lt;&gt;0,1,0), IF('MazeComplete Accuracy'!D32&lt;&gt;0,1,0), IF('MazeSolve Accuracy'!D32&lt;&gt;0,1,0), IF('Hamiltonian Accuracy'!D32&lt;&gt;0,1,0))</f>
        <v>63.192222222222227</v>
      </c>
      <c r="E32">
        <f>(SUM(SUMIF('PARITY Accuracy'!E32,"&lt;&gt;0"), SUMIF('Pattern_Matching Accuracy'!E32,"&lt;&gt;0"), SUMIF('Reversal Accuracy'!E32,"&lt;&gt;0"), SUMIF('Stack Accuracy'!E32,"&lt;&gt;0"), SUMIF('Vending_Machine Accuracy'!E32,"&lt;&gt;0"), SUMIF('Vending_Machine_Sum Accuracy'!E32,"&lt;&gt;0"), SUMIF('MazeComplete Accuracy'!E32,"&lt;&gt;0"), SUMIF('MazeSolve Accuracy'!E32,"&lt;&gt;0"), SUMIF('Hamiltonian Accuracy'!E32,"&lt;&gt;0")))/SUM(IF('PARITY Accuracy'!E32&lt;&gt;0,1,0), IF('Pattern_Matching Accuracy'!E32&lt;&gt;0,1,0), IF('Reversal Accuracy'!E32&lt;&gt;0,1,0), IF('Stack Accuracy'!E32&lt;&gt;0,1,0), IF('Vending_Machine Accuracy'!E32&lt;&gt;0,1,0), IF('Vending_Machine_Sum Accuracy'!E32&lt;&gt;0,1,0), IF('MazeComplete Accuracy'!E32&lt;&gt;0,1,0), IF('MazeSolve Accuracy'!E32&lt;&gt;0,1,0), IF('Hamiltonian Accuracy'!E32&lt;&gt;0,1,0))</f>
        <v>62.803333333333335</v>
      </c>
      <c r="F32">
        <f>(SUM(SUMIF('PARITY Accuracy'!F32,"&lt;&gt;0"), SUMIF('Pattern_Matching Accuracy'!F32,"&lt;&gt;0"), SUMIF('Reversal Accuracy'!F32,"&lt;&gt;0"), SUMIF('Stack Accuracy'!F32,"&lt;&gt;0"), SUMIF('Vending_Machine Accuracy'!F32,"&lt;&gt;0"), SUMIF('Vending_Machine_Sum Accuracy'!F32,"&lt;&gt;0"), SUMIF('MazeComplete Accuracy'!F32,"&lt;&gt;0"), SUMIF('MazeSolve Accuracy'!F32,"&lt;&gt;0"), SUMIF('Hamiltonian Accuracy'!F32,"&lt;&gt;0")))/SUM(IF('PARITY Accuracy'!F32&lt;&gt;0,1,0), IF('Pattern_Matching Accuracy'!F32&lt;&gt;0,1,0), IF('Reversal Accuracy'!F32&lt;&gt;0,1,0), IF('Stack Accuracy'!F32&lt;&gt;0,1,0), IF('Vending_Machine Accuracy'!F32&lt;&gt;0,1,0), IF('Vending_Machine_Sum Accuracy'!F32&lt;&gt;0,1,0), IF('MazeComplete Accuracy'!F32&lt;&gt;0,1,0), IF('MazeSolve Accuracy'!F32&lt;&gt;0,1,0), IF('Hamiltonian Accuracy'!F32&lt;&gt;0,1,0))</f>
        <v>64.032222222222231</v>
      </c>
      <c r="G32">
        <f>(SUM(SUMIF('PARITY Accuracy'!G32,"&lt;&gt;0"), SUMIF('Pattern_Matching Accuracy'!G32,"&lt;&gt;0"), SUMIF('Reversal Accuracy'!G32,"&lt;&gt;0"), SUMIF('Stack Accuracy'!G32,"&lt;&gt;0"), SUMIF('Vending_Machine Accuracy'!G32,"&lt;&gt;0"), SUMIF('Vending_Machine_Sum Accuracy'!G32,"&lt;&gt;0"), SUMIF('MazeComplete Accuracy'!G32,"&lt;&gt;0"), SUMIF('MazeSolve Accuracy'!G32,"&lt;&gt;0"), SUMIF('Hamiltonian Accuracy'!G32,"&lt;&gt;0")))/SUM(IF('PARITY Accuracy'!G32&lt;&gt;0,1,0), IF('Pattern_Matching Accuracy'!G32&lt;&gt;0,1,0), IF('Reversal Accuracy'!G32&lt;&gt;0,1,0), IF('Stack Accuracy'!G32&lt;&gt;0,1,0), IF('Vending_Machine Accuracy'!G32&lt;&gt;0,1,0), IF('Vending_Machine_Sum Accuracy'!G32&lt;&gt;0,1,0), IF('MazeComplete Accuracy'!G32&lt;&gt;0,1,0), IF('MazeSolve Accuracy'!G32&lt;&gt;0,1,0), IF('Hamiltonian Accuracy'!G32&lt;&gt;0,1,0))</f>
        <v>59.212499999999999</v>
      </c>
      <c r="H32" t="str">
        <f t="shared" si="0"/>
        <v>100 (δ=0.65)</v>
      </c>
      <c r="N32">
        <f t="shared" si="1"/>
        <v>62.310069444444451</v>
      </c>
      <c r="O32">
        <f t="shared" si="2"/>
        <v>1.8427051745047598</v>
      </c>
    </row>
    <row r="33" spans="1:23" x14ac:dyDescent="0.75">
      <c r="A33" s="1">
        <v>29</v>
      </c>
      <c r="B33">
        <v>100</v>
      </c>
      <c r="C33">
        <v>0.85</v>
      </c>
      <c r="D33">
        <f>(SUM(SUMIF('PARITY Accuracy'!D33,"&lt;&gt;0"), SUMIF('Pattern_Matching Accuracy'!D33,"&lt;&gt;0"), SUMIF('Reversal Accuracy'!D33,"&lt;&gt;0"), SUMIF('Stack Accuracy'!D33,"&lt;&gt;0"), SUMIF('Vending_Machine Accuracy'!D33,"&lt;&gt;0"), SUMIF('Vending_Machine_Sum Accuracy'!D33,"&lt;&gt;0"), SUMIF('MazeComplete Accuracy'!D33,"&lt;&gt;0"), SUMIF('MazeSolve Accuracy'!D33,"&lt;&gt;0"), SUMIF('Hamiltonian Accuracy'!D33,"&lt;&gt;0")))/SUM(IF('PARITY Accuracy'!D33&lt;&gt;0,1,0), IF('Pattern_Matching Accuracy'!D33&lt;&gt;0,1,0), IF('Reversal Accuracy'!D33&lt;&gt;0,1,0), IF('Stack Accuracy'!D33&lt;&gt;0,1,0), IF('Vending_Machine Accuracy'!D33&lt;&gt;0,1,0), IF('Vending_Machine_Sum Accuracy'!D33&lt;&gt;0,1,0), IF('MazeComplete Accuracy'!D33&lt;&gt;0,1,0), IF('MazeSolve Accuracy'!D33&lt;&gt;0,1,0), IF('Hamiltonian Accuracy'!D33&lt;&gt;0,1,0))</f>
        <v>63.158888888888882</v>
      </c>
      <c r="E33">
        <f>(SUM(SUMIF('PARITY Accuracy'!E33,"&lt;&gt;0"), SUMIF('Pattern_Matching Accuracy'!E33,"&lt;&gt;0"), SUMIF('Reversal Accuracy'!E33,"&lt;&gt;0"), SUMIF('Stack Accuracy'!E33,"&lt;&gt;0"), SUMIF('Vending_Machine Accuracy'!E33,"&lt;&gt;0"), SUMIF('Vending_Machine_Sum Accuracy'!E33,"&lt;&gt;0"), SUMIF('MazeComplete Accuracy'!E33,"&lt;&gt;0"), SUMIF('MazeSolve Accuracy'!E33,"&lt;&gt;0"), SUMIF('Hamiltonian Accuracy'!E33,"&lt;&gt;0")))/SUM(IF('PARITY Accuracy'!E33&lt;&gt;0,1,0), IF('Pattern_Matching Accuracy'!E33&lt;&gt;0,1,0), IF('Reversal Accuracy'!E33&lt;&gt;0,1,0), IF('Stack Accuracy'!E33&lt;&gt;0,1,0), IF('Vending_Machine Accuracy'!E33&lt;&gt;0,1,0), IF('Vending_Machine_Sum Accuracy'!E33&lt;&gt;0,1,0), IF('MazeComplete Accuracy'!E33&lt;&gt;0,1,0), IF('MazeSolve Accuracy'!E33&lt;&gt;0,1,0), IF('Hamiltonian Accuracy'!E33&lt;&gt;0,1,0))</f>
        <v>61.842222222222212</v>
      </c>
      <c r="F33">
        <f>(SUM(SUMIF('PARITY Accuracy'!F33,"&lt;&gt;0"), SUMIF('Pattern_Matching Accuracy'!F33,"&lt;&gt;0"), SUMIF('Reversal Accuracy'!F33,"&lt;&gt;0"), SUMIF('Stack Accuracy'!F33,"&lt;&gt;0"), SUMIF('Vending_Machine Accuracy'!F33,"&lt;&gt;0"), SUMIF('Vending_Machine_Sum Accuracy'!F33,"&lt;&gt;0"), SUMIF('MazeComplete Accuracy'!F33,"&lt;&gt;0"), SUMIF('MazeSolve Accuracy'!F33,"&lt;&gt;0"), SUMIF('Hamiltonian Accuracy'!F33,"&lt;&gt;0")))/SUM(IF('PARITY Accuracy'!F33&lt;&gt;0,1,0), IF('Pattern_Matching Accuracy'!F33&lt;&gt;0,1,0), IF('Reversal Accuracy'!F33&lt;&gt;0,1,0), IF('Stack Accuracy'!F33&lt;&gt;0,1,0), IF('Vending_Machine Accuracy'!F33&lt;&gt;0,1,0), IF('Vending_Machine_Sum Accuracy'!F33&lt;&gt;0,1,0), IF('MazeComplete Accuracy'!F33&lt;&gt;0,1,0), IF('MazeSolve Accuracy'!F33&lt;&gt;0,1,0), IF('Hamiltonian Accuracy'!F33&lt;&gt;0,1,0))</f>
        <v>62.782222222222217</v>
      </c>
      <c r="G33">
        <f>(SUM(SUMIF('PARITY Accuracy'!G33,"&lt;&gt;0"), SUMIF('Pattern_Matching Accuracy'!G33,"&lt;&gt;0"), SUMIF('Reversal Accuracy'!G33,"&lt;&gt;0"), SUMIF('Stack Accuracy'!G33,"&lt;&gt;0"), SUMIF('Vending_Machine Accuracy'!G33,"&lt;&gt;0"), SUMIF('Vending_Machine_Sum Accuracy'!G33,"&lt;&gt;0"), SUMIF('MazeComplete Accuracy'!G33,"&lt;&gt;0"), SUMIF('MazeSolve Accuracy'!G33,"&lt;&gt;0"), SUMIF('Hamiltonian Accuracy'!G33,"&lt;&gt;0")))/SUM(IF('PARITY Accuracy'!G33&lt;&gt;0,1,0), IF('Pattern_Matching Accuracy'!G33&lt;&gt;0,1,0), IF('Reversal Accuracy'!G33&lt;&gt;0,1,0), IF('Stack Accuracy'!G33&lt;&gt;0,1,0), IF('Vending_Machine Accuracy'!G33&lt;&gt;0,1,0), IF('Vending_Machine_Sum Accuracy'!G33&lt;&gt;0,1,0), IF('MazeComplete Accuracy'!G33&lt;&gt;0,1,0), IF('MazeSolve Accuracy'!G33&lt;&gt;0,1,0), IF('Hamiltonian Accuracy'!G33&lt;&gt;0,1,0))</f>
        <v>58</v>
      </c>
      <c r="H33" t="str">
        <f t="shared" si="0"/>
        <v>100 (δ=0.85)</v>
      </c>
      <c r="N33">
        <f t="shared" si="1"/>
        <v>61.445833333333326</v>
      </c>
      <c r="O33">
        <f t="shared" si="2"/>
        <v>2.0464228614286357</v>
      </c>
    </row>
    <row r="34" spans="1:23" x14ac:dyDescent="0.75">
      <c r="C34" t="s">
        <v>37</v>
      </c>
      <c r="D34">
        <f>(D33 - D4)/30</f>
        <v>2.105296296296296</v>
      </c>
      <c r="E34">
        <f t="shared" ref="E34:G34" si="14">(E33 - E4)/30</f>
        <v>1.1985555555555552</v>
      </c>
      <c r="F34">
        <f t="shared" si="14"/>
        <v>0.62359259259259237</v>
      </c>
      <c r="G34">
        <f t="shared" si="14"/>
        <v>0.60251851851851845</v>
      </c>
      <c r="O34">
        <f>AVERAGE(O4:O33)</f>
        <v>6.3268568283159921</v>
      </c>
    </row>
    <row r="37" spans="1:23" x14ac:dyDescent="0.75">
      <c r="A37" s="1">
        <v>0</v>
      </c>
      <c r="B37" t="s">
        <v>15</v>
      </c>
    </row>
    <row r="39" spans="1:23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H39" s="1" t="s">
        <v>14</v>
      </c>
      <c r="J39" s="2"/>
      <c r="K39" s="2" t="s">
        <v>26</v>
      </c>
      <c r="L39" s="2" t="s">
        <v>27</v>
      </c>
      <c r="N39" s="3" t="s">
        <v>28</v>
      </c>
      <c r="O39" s="3" t="s">
        <v>29</v>
      </c>
      <c r="P39" s="2"/>
      <c r="Q39" s="2" t="s">
        <v>30</v>
      </c>
      <c r="R39" s="2"/>
      <c r="S39" s="2" t="s">
        <v>22</v>
      </c>
      <c r="T39" s="2"/>
      <c r="U39" s="2" t="s">
        <v>31</v>
      </c>
      <c r="V39" s="2"/>
      <c r="W39" s="2" t="s">
        <v>32</v>
      </c>
    </row>
    <row r="40" spans="1:23" x14ac:dyDescent="0.75">
      <c r="A40" s="1">
        <v>0</v>
      </c>
      <c r="B40">
        <v>0</v>
      </c>
      <c r="C40">
        <v>0</v>
      </c>
      <c r="D40">
        <f>AVERAGE('PARITY Accuracy'!D40, 'Pattern_Matching Accuracy'!D40, 'Reversal Accuracy'!D40, 'Stack Accuracy'!D40, 'Vending_Machine Accuracy'!D40, 'Vending_Machine_Sum Accuracy'!D40, 'MazeComplete Accuracy'!D40, 'MazeSolve Accuracy'!D40, 'Hamiltonian Accuracy'!D40)</f>
        <v>48.276666666666664</v>
      </c>
      <c r="E40">
        <f>AVERAGE('PARITY Accuracy'!E40, 'Pattern_Matching Accuracy'!E40, 'Reversal Accuracy'!E40, 'Stack Accuracy'!E40, 'Vending_Machine Accuracy'!E40, 'Vending_Machine_Sum Accuracy'!E40, 'MazeComplete Accuracy'!E40, 'MazeSolve Accuracy'!E40, 'Hamiltonian Accuracy'!E40)</f>
        <v>56.776666666666671</v>
      </c>
      <c r="F40">
        <f>AVERAGE('PARITY Accuracy'!F40, 'Pattern_Matching Accuracy'!F40, 'Reversal Accuracy'!F40, 'Stack Accuracy'!F40, 'Vending_Machine Accuracy'!F40, 'Vending_Machine_Sum Accuracy'!F40, 'MazeComplete Accuracy'!F40, 'MazeSolve Accuracy'!F40, 'Hamiltonian Accuracy'!F40)</f>
        <v>50.822222222222223</v>
      </c>
      <c r="G40">
        <f>AVERAGE('PARITY Accuracy'!G40, 'Pattern_Matching Accuracy'!G40, 'Reversal Accuracy'!G40, 'Stack Accuracy'!G40, 'Vending_Machine Accuracy'!G40, 'Vending_Machine_Sum Accuracy'!G40, 'MazeComplete Accuracy'!G40, 'MazeSolve Accuracy'!G40, 'Hamiltonian Accuracy'!G40)</f>
        <v>20.623333333333335</v>
      </c>
      <c r="H40" t="str">
        <f t="shared" ref="H40:H69" si="15">B40&amp;" (δ="&amp;C40&amp;")"</f>
        <v>0 (δ=0)</v>
      </c>
      <c r="J40">
        <v>2</v>
      </c>
      <c r="K40">
        <f>_xlfn.STDEV.P(D40:G44)</f>
        <v>15.728834666008074</v>
      </c>
      <c r="L40">
        <f>_xlfn.STDEV.P(D40:G40,D45:G45,D50:G50,D55:G55,D60:G60,D65:G65)</f>
        <v>9.0054506161054171</v>
      </c>
      <c r="M40">
        <v>0</v>
      </c>
      <c r="N40">
        <f>AVERAGE(D40:G40)</f>
        <v>44.124722222222225</v>
      </c>
      <c r="O40">
        <f>_xlfn.STDEV.P(D40:G40)</f>
        <v>13.914759491739794</v>
      </c>
      <c r="P40" s="6">
        <f>_xlfn.STDEV.P(D40:D44)</f>
        <v>1.3051149894942087</v>
      </c>
      <c r="Q40">
        <f>_xlfn.STDEV.P(D40,D45,D50,D55,D60,D65)</f>
        <v>6.3447940056346361</v>
      </c>
      <c r="R40" s="6">
        <f>_xlfn.STDEV.P(E40:E44)</f>
        <v>1.4401766695465437</v>
      </c>
      <c r="S40">
        <f>_xlfn.STDEV.P(E40,E45,E50,E55,E60,E65)</f>
        <v>2.517516446889005</v>
      </c>
      <c r="T40" s="6">
        <f>_xlfn.STDEV.P(F40:F44)</f>
        <v>2.0281978377702221</v>
      </c>
      <c r="U40">
        <f>_xlfn.STDEV.P(F40,F45,F50,F55,F60,F65)</f>
        <v>6.5632253208157501</v>
      </c>
      <c r="V40" s="6">
        <f>_xlfn.STDEV.P(G40:G44)</f>
        <v>2.8590711260309374</v>
      </c>
      <c r="W40">
        <f>_xlfn.STDEV.P(G40,G45,G50,G55,G60,G65)</f>
        <v>13.725218423304792</v>
      </c>
    </row>
    <row r="41" spans="1:23" x14ac:dyDescent="0.75">
      <c r="A41" s="1">
        <v>1</v>
      </c>
      <c r="B41">
        <v>0</v>
      </c>
      <c r="C41">
        <v>0.2</v>
      </c>
      <c r="D41">
        <f>AVERAGE('PARITY Accuracy'!D41, 'Pattern_Matching Accuracy'!D41, 'Reversal Accuracy'!D41, 'Stack Accuracy'!D41, 'Vending_Machine Accuracy'!D41, 'Vending_Machine_Sum Accuracy'!D41, 'MazeComplete Accuracy'!D41, 'MazeSolve Accuracy'!D41, 'Hamiltonian Accuracy'!D41)</f>
        <v>46.662222222222226</v>
      </c>
      <c r="E41">
        <f>AVERAGE('PARITY Accuracy'!E41, 'Pattern_Matching Accuracy'!E41, 'Reversal Accuracy'!E41, 'Stack Accuracy'!E41, 'Vending_Machine Accuracy'!E41, 'Vending_Machine_Sum Accuracy'!E41, 'MazeComplete Accuracy'!E41, 'MazeSolve Accuracy'!E41, 'Hamiltonian Accuracy'!E41)</f>
        <v>55.154444444444444</v>
      </c>
      <c r="F41">
        <f>AVERAGE('PARITY Accuracy'!F41, 'Pattern_Matching Accuracy'!F41, 'Reversal Accuracy'!F41, 'Stack Accuracy'!F41, 'Vending_Machine Accuracy'!F41, 'Vending_Machine_Sum Accuracy'!F41, 'MazeComplete Accuracy'!F41, 'MazeSolve Accuracy'!F41, 'Hamiltonian Accuracy'!F41)</f>
        <v>51.682222222222222</v>
      </c>
      <c r="G41">
        <f>AVERAGE('PARITY Accuracy'!G41, 'Pattern_Matching Accuracy'!G41, 'Reversal Accuracy'!G41, 'Stack Accuracy'!G41, 'Vending_Machine Accuracy'!G41, 'Vending_Machine_Sum Accuracy'!G41, 'MazeComplete Accuracy'!G41, 'MazeSolve Accuracy'!G41, 'Hamiltonian Accuracy'!G41)</f>
        <v>15.311111111111112</v>
      </c>
      <c r="H41" t="str">
        <f t="shared" si="15"/>
        <v>0 (δ=0.2)</v>
      </c>
      <c r="J41">
        <v>5</v>
      </c>
      <c r="K41">
        <f>_xlfn.STDEV.P(D45:G49)</f>
        <v>3.52238679251007</v>
      </c>
      <c r="L41">
        <f>_xlfn.STDEV.P(D41:G41,D46:G46,D51:G51,D56:G56,D61:G61,D66:G66)</f>
        <v>9.7908582539508711</v>
      </c>
      <c r="M41">
        <v>0.2</v>
      </c>
      <c r="N41">
        <f t="shared" ref="N41:N69" si="16">AVERAGE(D41:G41)</f>
        <v>42.202499999999993</v>
      </c>
      <c r="O41">
        <f t="shared" ref="O41:O69" si="17">_xlfn.STDEV.P(D41:G41)</f>
        <v>15.816557123591336</v>
      </c>
      <c r="P41" s="6">
        <f>_xlfn.STDEV.P(D45:D49)</f>
        <v>1.0303803444946833</v>
      </c>
      <c r="Q41">
        <f t="shared" ref="Q41:Q44" si="18">_xlfn.STDEV.P(D41,D46,D51,D56,D61,D66)</f>
        <v>6.265719997338504</v>
      </c>
      <c r="R41" s="6">
        <f>_xlfn.STDEV.P(E45:E49)</f>
        <v>0.75996751067657542</v>
      </c>
      <c r="S41">
        <f t="shared" ref="S41:S44" si="19">_xlfn.STDEV.P(E41,E46,E51,E56,E61,E66)</f>
        <v>2.4749136757333479</v>
      </c>
      <c r="T41" s="6">
        <f>_xlfn.STDEV.P(F45:F49)</f>
        <v>0.68862252915100153</v>
      </c>
      <c r="U41">
        <f t="shared" ref="U41:U44" si="20">_xlfn.STDEV.P(F41,F46,F51,F56,F61,F66)</f>
        <v>7.0389033222103334</v>
      </c>
      <c r="V41" s="6">
        <f>_xlfn.STDEV.P(G45:G49)</f>
        <v>0.33808465591904846</v>
      </c>
      <c r="W41">
        <f t="shared" ref="W41:W44" si="21">_xlfn.STDEV.P(G41,G46,G51,G56,G61,G66)</f>
        <v>15.861680982825533</v>
      </c>
    </row>
    <row r="42" spans="1:23" x14ac:dyDescent="0.75">
      <c r="A42" s="1">
        <v>2</v>
      </c>
      <c r="B42">
        <v>0</v>
      </c>
      <c r="C42">
        <v>0.45</v>
      </c>
      <c r="D42">
        <f>AVERAGE('PARITY Accuracy'!D42, 'Pattern_Matching Accuracy'!D42, 'Reversal Accuracy'!D42, 'Stack Accuracy'!D42, 'Vending_Machine Accuracy'!D42, 'Vending_Machine_Sum Accuracy'!D42, 'MazeComplete Accuracy'!D42, 'MazeSolve Accuracy'!D42, 'Hamiltonian Accuracy'!D42)</f>
        <v>49.87222222222222</v>
      </c>
      <c r="E42">
        <f>AVERAGE('PARITY Accuracy'!E42, 'Pattern_Matching Accuracy'!E42, 'Reversal Accuracy'!E42, 'Stack Accuracy'!E42, 'Vending_Machine Accuracy'!E42, 'Vending_Machine_Sum Accuracy'!E42, 'MazeComplete Accuracy'!E42, 'MazeSolve Accuracy'!E42, 'Hamiltonian Accuracy'!E42)</f>
        <v>54.976666666666659</v>
      </c>
      <c r="F42">
        <f>AVERAGE('PARITY Accuracy'!F42, 'Pattern_Matching Accuracy'!F42, 'Reversal Accuracy'!F42, 'Stack Accuracy'!F42, 'Vending_Machine Accuracy'!F42, 'Vending_Machine_Sum Accuracy'!F42, 'MazeComplete Accuracy'!F42, 'MazeSolve Accuracy'!F42, 'Hamiltonian Accuracy'!F42)</f>
        <v>53.101111111111116</v>
      </c>
      <c r="G42">
        <f>AVERAGE('PARITY Accuracy'!G42, 'Pattern_Matching Accuracy'!G42, 'Reversal Accuracy'!G42, 'Stack Accuracy'!G42, 'Vending_Machine Accuracy'!G42, 'Vending_Machine_Sum Accuracy'!G42, 'MazeComplete Accuracy'!G42, 'MazeSolve Accuracy'!G42, 'Hamiltonian Accuracy'!G42)</f>
        <v>12.870000000000001</v>
      </c>
      <c r="H42" t="str">
        <f t="shared" si="15"/>
        <v>0 (δ=0.45)</v>
      </c>
      <c r="J42">
        <v>10</v>
      </c>
      <c r="K42">
        <f>_xlfn.STDEV.P(D50:G54)</f>
        <v>3.5662604406947329</v>
      </c>
      <c r="L42">
        <f t="shared" ref="L42:L44" si="22">_xlfn.STDEV.P(D42:G42,D47:G47,D52:G52,D57:G57,D62:G62,D67:G67)</f>
        <v>10.057113519982918</v>
      </c>
      <c r="M42">
        <v>0.45</v>
      </c>
      <c r="N42">
        <f t="shared" si="16"/>
        <v>42.704999999999998</v>
      </c>
      <c r="O42">
        <f t="shared" si="17"/>
        <v>17.321729333376773</v>
      </c>
      <c r="P42" s="6">
        <f>_xlfn.STDEV.P(D50:D54)</f>
        <v>0.68992731769636539</v>
      </c>
      <c r="Q42">
        <f t="shared" si="18"/>
        <v>5.4140670083260583</v>
      </c>
      <c r="R42" s="6">
        <f>_xlfn.STDEV.P(E50:E54)</f>
        <v>1.3960190313181515</v>
      </c>
      <c r="S42">
        <f t="shared" si="19"/>
        <v>2.1966960241454854</v>
      </c>
      <c r="T42" s="6">
        <f>_xlfn.STDEV.P(F50:F54)</f>
        <v>0.84529886598735304</v>
      </c>
      <c r="U42">
        <f t="shared" si="20"/>
        <v>6.9131814041148756</v>
      </c>
      <c r="V42" s="6">
        <f>_xlfn.STDEV.P(G50:G54)</f>
        <v>0.37164964252656407</v>
      </c>
      <c r="W42">
        <f t="shared" si="21"/>
        <v>16.761747971549031</v>
      </c>
    </row>
    <row r="43" spans="1:23" x14ac:dyDescent="0.75">
      <c r="A43" s="1">
        <v>3</v>
      </c>
      <c r="B43">
        <v>0</v>
      </c>
      <c r="C43">
        <v>0.65</v>
      </c>
      <c r="D43">
        <f>AVERAGE('PARITY Accuracy'!D43, 'Pattern_Matching Accuracy'!D43, 'Reversal Accuracy'!D43, 'Stack Accuracy'!D43, 'Vending_Machine Accuracy'!D43, 'Vending_Machine_Sum Accuracy'!D43, 'MazeComplete Accuracy'!D43, 'MazeSolve Accuracy'!D43, 'Hamiltonian Accuracy'!D43)</f>
        <v>47.36</v>
      </c>
      <c r="E43">
        <f>AVERAGE('PARITY Accuracy'!E43, 'Pattern_Matching Accuracy'!E43, 'Reversal Accuracy'!E43, 'Stack Accuracy'!E43, 'Vending_Machine Accuracy'!E43, 'Vending_Machine_Sum Accuracy'!E43, 'MazeComplete Accuracy'!E43, 'MazeSolve Accuracy'!E43, 'Hamiltonian Accuracy'!E43)</f>
        <v>53.972222222222214</v>
      </c>
      <c r="F43">
        <f>AVERAGE('PARITY Accuracy'!F43, 'Pattern_Matching Accuracy'!F43, 'Reversal Accuracy'!F43, 'Stack Accuracy'!F43, 'Vending_Machine Accuracy'!F43, 'Vending_Machine_Sum Accuracy'!F43, 'MazeComplete Accuracy'!F43, 'MazeSolve Accuracy'!F43, 'Hamiltonian Accuracy'!F43)</f>
        <v>48.99111111111111</v>
      </c>
      <c r="G43">
        <f>AVERAGE('PARITY Accuracy'!G43, 'Pattern_Matching Accuracy'!G43, 'Reversal Accuracy'!G43, 'Stack Accuracy'!G43, 'Vending_Machine Accuracy'!G43, 'Vending_Machine_Sum Accuracy'!G43, 'MazeComplete Accuracy'!G43, 'MazeSolve Accuracy'!G43, 'Hamiltonian Accuracy'!G43)</f>
        <v>12.727777777777778</v>
      </c>
      <c r="H43" t="str">
        <f t="shared" si="15"/>
        <v>0 (δ=0.65)</v>
      </c>
      <c r="J43">
        <v>20</v>
      </c>
      <c r="K43">
        <f>_xlfn.STDEV.P(D55:G59)</f>
        <v>2.382212812870097</v>
      </c>
      <c r="L43">
        <f t="shared" si="22"/>
        <v>10.126294988557188</v>
      </c>
      <c r="M43">
        <v>0.65</v>
      </c>
      <c r="N43">
        <f t="shared" si="16"/>
        <v>40.762777777777778</v>
      </c>
      <c r="O43">
        <f t="shared" si="17"/>
        <v>16.368257833568375</v>
      </c>
      <c r="P43" s="6">
        <f>_xlfn.STDEV.P(D55:D59)</f>
        <v>0.52360450629491939</v>
      </c>
      <c r="Q43">
        <f t="shared" si="18"/>
        <v>6.2438826276195396</v>
      </c>
      <c r="R43" s="6">
        <f>_xlfn.STDEV.P(E55:E59)</f>
        <v>0.99756246130131254</v>
      </c>
      <c r="S43">
        <f t="shared" si="19"/>
        <v>2.1179431765370307</v>
      </c>
      <c r="T43" s="6">
        <f>_xlfn.STDEV.P(F55:F59)</f>
        <v>0.65935898538272486</v>
      </c>
      <c r="U43">
        <f t="shared" si="20"/>
        <v>7.2313216964374023</v>
      </c>
      <c r="V43" s="6">
        <f>_xlfn.STDEV.P(G55:G59)</f>
        <v>0.7093241436330302</v>
      </c>
      <c r="W43">
        <f t="shared" si="21"/>
        <v>16.654867929355571</v>
      </c>
    </row>
    <row r="44" spans="1:23" x14ac:dyDescent="0.75">
      <c r="A44" s="1">
        <v>4</v>
      </c>
      <c r="B44">
        <v>0</v>
      </c>
      <c r="C44">
        <v>0.85</v>
      </c>
      <c r="D44">
        <f>AVERAGE('PARITY Accuracy'!D44, 'Pattern_Matching Accuracy'!D44, 'Reversal Accuracy'!D44, 'Stack Accuracy'!D44, 'Vending_Machine Accuracy'!D44, 'Vending_Machine_Sum Accuracy'!D44, 'MazeComplete Accuracy'!D44, 'MazeSolve Accuracy'!D44, 'Hamiltonian Accuracy'!D44)</f>
        <v>46.191111111111105</v>
      </c>
      <c r="E44">
        <f>AVERAGE('PARITY Accuracy'!E44, 'Pattern_Matching Accuracy'!E44, 'Reversal Accuracy'!E44, 'Stack Accuracy'!E44, 'Vending_Machine Accuracy'!E44, 'Vending_Machine_Sum Accuracy'!E44, 'MazeComplete Accuracy'!E44, 'MazeSolve Accuracy'!E44, 'Hamiltonian Accuracy'!E44)</f>
        <v>52.407777777777781</v>
      </c>
      <c r="F44">
        <f>AVERAGE('PARITY Accuracy'!F44, 'Pattern_Matching Accuracy'!F44, 'Reversal Accuracy'!F44, 'Stack Accuracy'!F44, 'Vending_Machine Accuracy'!F44, 'Vending_Machine_Sum Accuracy'!F44, 'MazeComplete Accuracy'!F44, 'MazeSolve Accuracy'!F44, 'Hamiltonian Accuracy'!F44)</f>
        <v>47.323333333333338</v>
      </c>
      <c r="G44">
        <f>AVERAGE('PARITY Accuracy'!G44, 'Pattern_Matching Accuracy'!G44, 'Reversal Accuracy'!G44, 'Stack Accuracy'!G44, 'Vending_Machine Accuracy'!G44, 'Vending_Machine_Sum Accuracy'!G44, 'MazeComplete Accuracy'!G44, 'MazeSolve Accuracy'!G44, 'Hamiltonian Accuracy'!G44)</f>
        <v>15.16</v>
      </c>
      <c r="H44" t="str">
        <f t="shared" si="15"/>
        <v>0 (δ=0.85)</v>
      </c>
      <c r="J44">
        <v>50</v>
      </c>
      <c r="K44">
        <f>_xlfn.STDEV.P(D61:G64)</f>
        <v>2.5393066769905719</v>
      </c>
      <c r="L44">
        <f t="shared" si="22"/>
        <v>9.4910742052962735</v>
      </c>
      <c r="M44">
        <v>0.85</v>
      </c>
      <c r="N44">
        <f t="shared" si="16"/>
        <v>40.270555555555553</v>
      </c>
      <c r="O44">
        <f t="shared" si="17"/>
        <v>14.685424883616607</v>
      </c>
      <c r="P44" s="6">
        <f>_xlfn.STDEV.P(D60:D64)</f>
        <v>0.86314458111097447</v>
      </c>
      <c r="Q44">
        <f t="shared" si="18"/>
        <v>6.0110961753310761</v>
      </c>
      <c r="R44" s="6">
        <f>_xlfn.STDEV.P(E60:E64)</f>
        <v>1.6075531594612436</v>
      </c>
      <c r="S44">
        <f t="shared" si="19"/>
        <v>2.3451605380539626</v>
      </c>
      <c r="T44" s="6">
        <f>_xlfn.STDEV.P(F60:F64)</f>
        <v>0.91400370099474515</v>
      </c>
      <c r="U44">
        <f t="shared" si="20"/>
        <v>6.9327455433020395</v>
      </c>
      <c r="V44" s="6">
        <f>_xlfn.STDEV.P(G60:G64)</f>
        <v>0.32941102744139744</v>
      </c>
      <c r="W44">
        <f t="shared" si="21"/>
        <v>15.410197259078863</v>
      </c>
    </row>
    <row r="45" spans="1:23" x14ac:dyDescent="0.75">
      <c r="A45" s="1">
        <v>5</v>
      </c>
      <c r="B45">
        <v>5</v>
      </c>
      <c r="C45">
        <v>0</v>
      </c>
      <c r="D45">
        <f>AVERAGE('PARITY Accuracy'!D45, 'Pattern_Matching Accuracy'!D45, 'Reversal Accuracy'!D45, 'Stack Accuracy'!D45, 'Vending_Machine Accuracy'!D45, 'Vending_Machine_Sum Accuracy'!D45, 'MazeComplete Accuracy'!D45, 'MazeSolve Accuracy'!D45, 'Hamiltonian Accuracy'!D45)</f>
        <v>57.21</v>
      </c>
      <c r="E45">
        <f>AVERAGE('PARITY Accuracy'!E45, 'Pattern_Matching Accuracy'!E45, 'Reversal Accuracy'!E45, 'Stack Accuracy'!E45, 'Vending_Machine Accuracy'!E45, 'Vending_Machine_Sum Accuracy'!E45, 'MazeComplete Accuracy'!E45, 'MazeSolve Accuracy'!E45, 'Hamiltonian Accuracy'!E45)</f>
        <v>56.355555555555561</v>
      </c>
      <c r="F45">
        <f>AVERAGE('PARITY Accuracy'!F45, 'Pattern_Matching Accuracy'!F45, 'Reversal Accuracy'!F45, 'Stack Accuracy'!F45, 'Vending_Machine Accuracy'!F45, 'Vending_Machine_Sum Accuracy'!F45, 'MazeComplete Accuracy'!F45, 'MazeSolve Accuracy'!F45, 'Hamiltonian Accuracy'!F45)</f>
        <v>48.175555555555562</v>
      </c>
      <c r="G45">
        <f>AVERAGE('PARITY Accuracy'!G45, 'Pattern_Matching Accuracy'!G45, 'Reversal Accuracy'!G45, 'Stack Accuracy'!G45, 'Vending_Machine Accuracy'!G45, 'Vending_Machine_Sum Accuracy'!G45, 'MazeComplete Accuracy'!G45, 'MazeSolve Accuracy'!G45, 'Hamiltonian Accuracy'!G45)</f>
        <v>51.044444444444444</v>
      </c>
      <c r="H45" t="str">
        <f t="shared" si="15"/>
        <v>5 (δ=0)</v>
      </c>
      <c r="J45">
        <v>100</v>
      </c>
      <c r="K45">
        <f>_xlfn.STDEV.P(D65:G69)</f>
        <v>2.9981562251466816</v>
      </c>
      <c r="L45">
        <f>AVERAGE((L44-L43), (L43-L42), (L42-L41), (L41-L40))</f>
        <v>0.12140589729771412</v>
      </c>
      <c r="N45">
        <f t="shared" si="16"/>
        <v>53.196388888888897</v>
      </c>
      <c r="O45">
        <f t="shared" si="17"/>
        <v>3.7392860425520653</v>
      </c>
      <c r="P45" s="6">
        <f>_xlfn.STDEV.P(D65:D69)</f>
        <v>1.1704003746740017</v>
      </c>
      <c r="R45" s="6">
        <f>_xlfn.STDEV.P(E65:E69)</f>
        <v>1.2727999658573277</v>
      </c>
      <c r="T45" s="6">
        <f>_xlfn.STDEV.P(F65:F69)</f>
        <v>1.1468523536129878</v>
      </c>
      <c r="V45" s="6">
        <f>_xlfn.STDEV.P(G65:G69)</f>
        <v>1.0133356428153524</v>
      </c>
    </row>
    <row r="46" spans="1:23" x14ac:dyDescent="0.75">
      <c r="A46" s="1">
        <v>6</v>
      </c>
      <c r="B46">
        <v>5</v>
      </c>
      <c r="C46">
        <v>0.2</v>
      </c>
      <c r="D46">
        <f>AVERAGE('PARITY Accuracy'!D46, 'Pattern_Matching Accuracy'!D46, 'Reversal Accuracy'!D46, 'Stack Accuracy'!D46, 'Vending_Machine Accuracy'!D46, 'Vending_Machine_Sum Accuracy'!D46, 'MazeComplete Accuracy'!D46, 'MazeSolve Accuracy'!D46, 'Hamiltonian Accuracy'!D46)</f>
        <v>57.191111111111098</v>
      </c>
      <c r="E46">
        <f>AVERAGE('PARITY Accuracy'!E46, 'Pattern_Matching Accuracy'!E46, 'Reversal Accuracy'!E46, 'Stack Accuracy'!E46, 'Vending_Machine Accuracy'!E46, 'Vending_Machine_Sum Accuracy'!E46, 'MazeComplete Accuracy'!E46, 'MazeSolve Accuracy'!E46, 'Hamiltonian Accuracy'!E46)</f>
        <v>55.63333333333334</v>
      </c>
      <c r="F46">
        <f>AVERAGE('PARITY Accuracy'!F46, 'Pattern_Matching Accuracy'!F46, 'Reversal Accuracy'!F46, 'Stack Accuracy'!F46, 'Vending_Machine Accuracy'!F46, 'Vending_Machine_Sum Accuracy'!F46, 'MazeComplete Accuracy'!F46, 'MazeSolve Accuracy'!F46, 'Hamiltonian Accuracy'!F46)</f>
        <v>48.31666666666667</v>
      </c>
      <c r="G46">
        <f>AVERAGE('PARITY Accuracy'!G46, 'Pattern_Matching Accuracy'!G46, 'Reversal Accuracy'!G46, 'Stack Accuracy'!G46, 'Vending_Machine Accuracy'!G46, 'Vending_Machine_Sum Accuracy'!G46, 'MazeComplete Accuracy'!G46, 'MazeSolve Accuracy'!G46, 'Hamiltonian Accuracy'!G46)</f>
        <v>51.344444444444441</v>
      </c>
      <c r="H46" t="str">
        <f t="shared" si="15"/>
        <v>5 (δ=0.2)</v>
      </c>
      <c r="K46">
        <f>AVERAGE(K40:K45)</f>
        <v>5.1228596023700383</v>
      </c>
      <c r="N46">
        <f t="shared" si="16"/>
        <v>53.121388888888887</v>
      </c>
      <c r="O46">
        <f t="shared" si="17"/>
        <v>3.5041186855392978</v>
      </c>
      <c r="P46" s="6">
        <f>AVERAGE(P40:P45)</f>
        <v>0.93042868562752556</v>
      </c>
      <c r="Q46">
        <f>AVERAGE(Q40:Q44)</f>
        <v>6.0559119628499634</v>
      </c>
      <c r="R46" s="6">
        <f>AVERAGE(R40:R45)</f>
        <v>1.2456797996935256</v>
      </c>
      <c r="S46">
        <f>AVERAGE(S40:S44)</f>
        <v>2.3304459722717663</v>
      </c>
      <c r="T46" s="6">
        <f>AVERAGE(T40:T45)</f>
        <v>1.0470557121498389</v>
      </c>
      <c r="U46">
        <f>AVERAGE(U40:U44)</f>
        <v>6.9358754573760804</v>
      </c>
      <c r="V46" s="6">
        <f>AVERAGE(V40:V45)</f>
        <v>0.93681270639438841</v>
      </c>
      <c r="W46">
        <f>AVERAGE(W40:W44)</f>
        <v>15.682742513222758</v>
      </c>
    </row>
    <row r="47" spans="1:23" ht="15.5" thickBot="1" x14ac:dyDescent="0.9">
      <c r="A47" s="1">
        <v>7</v>
      </c>
      <c r="B47">
        <v>5</v>
      </c>
      <c r="C47">
        <v>0.45</v>
      </c>
      <c r="D47">
        <f>AVERAGE('PARITY Accuracy'!D47, 'Pattern_Matching Accuracy'!D47, 'Reversal Accuracy'!D47, 'Stack Accuracy'!D47, 'Vending_Machine Accuracy'!D47, 'Vending_Machine_Sum Accuracy'!D47, 'MazeComplete Accuracy'!D47, 'MazeSolve Accuracy'!D47, 'Hamiltonian Accuracy'!D47)</f>
        <v>56.596666666666664</v>
      </c>
      <c r="E47">
        <f>AVERAGE('PARITY Accuracy'!E47, 'Pattern_Matching Accuracy'!E47, 'Reversal Accuracy'!E47, 'Stack Accuracy'!E47, 'Vending_Machine Accuracy'!E47, 'Vending_Machine_Sum Accuracy'!E47, 'MazeComplete Accuracy'!E47, 'MazeSolve Accuracy'!E47, 'Hamiltonian Accuracy'!E47)</f>
        <v>55.944444444444443</v>
      </c>
      <c r="F47">
        <f>AVERAGE('PARITY Accuracy'!F47, 'Pattern_Matching Accuracy'!F47, 'Reversal Accuracy'!F47, 'Stack Accuracy'!F47, 'Vending_Machine Accuracy'!F47, 'Vending_Machine_Sum Accuracy'!F47, 'MazeComplete Accuracy'!F47, 'MazeSolve Accuracy'!F47, 'Hamiltonian Accuracy'!F47)</f>
        <v>47.61</v>
      </c>
      <c r="G47">
        <f>AVERAGE('PARITY Accuracy'!G47, 'Pattern_Matching Accuracy'!G47, 'Reversal Accuracy'!G47, 'Stack Accuracy'!G47, 'Vending_Machine Accuracy'!G47, 'Vending_Machine_Sum Accuracy'!G47, 'MazeComplete Accuracy'!G47, 'MazeSolve Accuracy'!G47, 'Hamiltonian Accuracy'!G47)</f>
        <v>51.722222222222221</v>
      </c>
      <c r="H47" t="str">
        <f t="shared" si="15"/>
        <v>5 (δ=0.45)</v>
      </c>
      <c r="N47">
        <f t="shared" si="16"/>
        <v>52.968333333333334</v>
      </c>
      <c r="O47">
        <f t="shared" si="17"/>
        <v>3.6154726224866662</v>
      </c>
      <c r="P47" s="6">
        <f>_xlfn.STDEV.P(P40:P45)</f>
        <v>0.26951825650791345</v>
      </c>
      <c r="Q47">
        <f>_xlfn.STDEV.P(Q40:Q44)</f>
        <v>0.33964057980519302</v>
      </c>
      <c r="R47" s="6">
        <f>_xlfn.STDEV.P(R40:R45)</f>
        <v>0.28565637579189351</v>
      </c>
      <c r="S47">
        <f>_xlfn.STDEV.P(S40:S44)</f>
        <v>0.15435626652779769</v>
      </c>
      <c r="T47" s="6">
        <f>_xlfn.STDEV.P(T40:T45)</f>
        <v>0.46722425050873084</v>
      </c>
      <c r="U47">
        <f>_xlfn.STDEV.P(U40:U44)</f>
        <v>0.21785139972088818</v>
      </c>
      <c r="V47" s="6">
        <f>_xlfn.STDEV.P(V40:V45)</f>
        <v>0.89438112724485797</v>
      </c>
      <c r="W47">
        <f>_xlfn.STDEV.P(W40:W44)</f>
        <v>1.0997709814191854</v>
      </c>
    </row>
    <row r="48" spans="1:23" x14ac:dyDescent="0.75">
      <c r="A48" s="1">
        <v>8</v>
      </c>
      <c r="B48">
        <v>5</v>
      </c>
      <c r="C48">
        <v>0.65</v>
      </c>
      <c r="D48">
        <f>AVERAGE('PARITY Accuracy'!D48, 'Pattern_Matching Accuracy'!D48, 'Reversal Accuracy'!D48, 'Stack Accuracy'!D48, 'Vending_Machine Accuracy'!D48, 'Vending_Machine_Sum Accuracy'!D48, 'MazeComplete Accuracy'!D48, 'MazeSolve Accuracy'!D48, 'Hamiltonian Accuracy'!D48)</f>
        <v>55.368888888888897</v>
      </c>
      <c r="E48">
        <f>AVERAGE('PARITY Accuracy'!E48, 'Pattern_Matching Accuracy'!E48, 'Reversal Accuracy'!E48, 'Stack Accuracy'!E48, 'Vending_Machine Accuracy'!E48, 'Vending_Machine_Sum Accuracy'!E48, 'MazeComplete Accuracy'!E48, 'MazeSolve Accuracy'!E48, 'Hamiltonian Accuracy'!E48)</f>
        <v>55.388888888888893</v>
      </c>
      <c r="F48">
        <f>AVERAGE('PARITY Accuracy'!F48, 'Pattern_Matching Accuracy'!F48, 'Reversal Accuracy'!F48, 'Stack Accuracy'!F48, 'Vending_Machine Accuracy'!F48, 'Vending_Machine_Sum Accuracy'!F48, 'MazeComplete Accuracy'!F48, 'MazeSolve Accuracy'!F48, 'Hamiltonian Accuracy'!F48)</f>
        <v>47.825555555555553</v>
      </c>
      <c r="G48">
        <f>AVERAGE('PARITY Accuracy'!G48, 'Pattern_Matching Accuracy'!G48, 'Reversal Accuracy'!G48, 'Stack Accuracy'!G48, 'Vending_Machine Accuracy'!G48, 'Vending_Machine_Sum Accuracy'!G48, 'MazeComplete Accuracy'!G48, 'MazeSolve Accuracy'!G48, 'Hamiltonian Accuracy'!G48)</f>
        <v>51.533333333333339</v>
      </c>
      <c r="H48" t="str">
        <f t="shared" si="15"/>
        <v>5 (δ=0.65)</v>
      </c>
      <c r="K48" s="10" cm="1">
        <f t="array" ref="K48">INDEX(LINEST(K40:K45),1)</f>
        <v>-1.9367622908197173</v>
      </c>
      <c r="L48" s="11" cm="1">
        <f t="array" ref="L48">INDEX(LINEST(L40:L44),1)</f>
        <v>0.13066839129880298</v>
      </c>
      <c r="N48">
        <f t="shared" si="16"/>
        <v>52.529166666666669</v>
      </c>
      <c r="O48">
        <f t="shared" si="17"/>
        <v>3.1367847790372898</v>
      </c>
      <c r="P48" s="6"/>
      <c r="R48" s="6"/>
      <c r="T48" s="6"/>
      <c r="V48" s="6"/>
    </row>
    <row r="49" spans="1:23" x14ac:dyDescent="0.75">
      <c r="A49" s="1">
        <v>9</v>
      </c>
      <c r="B49">
        <v>5</v>
      </c>
      <c r="C49">
        <v>0.85</v>
      </c>
      <c r="D49">
        <f>AVERAGE('PARITY Accuracy'!D49, 'Pattern_Matching Accuracy'!D49, 'Reversal Accuracy'!D49, 'Stack Accuracy'!D49, 'Vending_Machine Accuracy'!D49, 'Vending_Machine_Sum Accuracy'!D49, 'MazeComplete Accuracy'!D49, 'MazeSolve Accuracy'!D49, 'Hamiltonian Accuracy'!D49)</f>
        <v>54.632222222222218</v>
      </c>
      <c r="E49">
        <f>AVERAGE('PARITY Accuracy'!E49, 'Pattern_Matching Accuracy'!E49, 'Reversal Accuracy'!E49, 'Stack Accuracy'!E49, 'Vending_Machine Accuracy'!E49, 'Vending_Machine_Sum Accuracy'!E49, 'MazeComplete Accuracy'!E49, 'MazeSolve Accuracy'!E49, 'Hamiltonian Accuracy'!E49)</f>
        <v>54.111111111111114</v>
      </c>
      <c r="F49">
        <f>AVERAGE('PARITY Accuracy'!F49, 'Pattern_Matching Accuracy'!F49, 'Reversal Accuracy'!F49, 'Stack Accuracy'!F49, 'Vending_Machine Accuracy'!F49, 'Vending_Machine_Sum Accuracy'!F49, 'MazeComplete Accuracy'!F49, 'MazeSolve Accuracy'!F49, 'Hamiltonian Accuracy'!F49)</f>
        <v>46.37777777777778</v>
      </c>
      <c r="G49">
        <f>AVERAGE('PARITY Accuracy'!G49, 'Pattern_Matching Accuracy'!G49, 'Reversal Accuracy'!G49, 'Stack Accuracy'!G49, 'Vending_Machine Accuracy'!G49, 'Vending_Machine_Sum Accuracy'!G49, 'MazeComplete Accuracy'!G49, 'MazeSolve Accuracy'!G49, 'Hamiltonian Accuracy'!G49)</f>
        <v>50.777777777777779</v>
      </c>
      <c r="H49" t="str">
        <f t="shared" si="15"/>
        <v>5 (δ=0.85)</v>
      </c>
      <c r="K49" s="12">
        <f>AVERAGE('Hamiltonian Accuracy'!K48, 'MazeSolve Accuracy'!K48, 'MazeComplete Accuracy'!K48, 'Vending_Machine_Sum Accuracy'!K48, 'Vending_Machine Accuracy'!K48, 'Stack Accuracy'!K48, 'Reversal Accuracy'!K48, 'Pattern_Matching Accuracy'!K48, 'PARITY Accuracy'!K48)</f>
        <v>-1.928746507000159</v>
      </c>
      <c r="L49" s="12">
        <f>AVERAGE('Hamiltonian Accuracy'!L48, 'MazeSolve Accuracy'!L48, 'MazeComplete Accuracy'!L48, 'Vending_Machine_Sum Accuracy'!L48, 'Vending_Machine Accuracy'!L48, 'Stack Accuracy'!L48, 'Reversal Accuracy'!L48, 'Pattern_Matching Accuracy'!L48, 'PARITY Accuracy'!L48)</f>
        <v>-5.9730501588367409E-2</v>
      </c>
      <c r="N49">
        <f t="shared" si="16"/>
        <v>51.474722222222226</v>
      </c>
      <c r="O49">
        <f t="shared" si="17"/>
        <v>3.2933617646658493</v>
      </c>
      <c r="P49" s="6"/>
      <c r="R49" s="6"/>
      <c r="T49" s="6"/>
      <c r="V49" s="6"/>
    </row>
    <row r="50" spans="1:23" ht="15.5" thickBot="1" x14ac:dyDescent="0.9">
      <c r="A50" s="1">
        <v>10</v>
      </c>
      <c r="B50">
        <v>10</v>
      </c>
      <c r="C50">
        <v>0</v>
      </c>
      <c r="D50">
        <f>AVERAGE('PARITY Accuracy'!D50, 'Pattern_Matching Accuracy'!D50, 'Reversal Accuracy'!D50, 'Stack Accuracy'!D50, 'Vending_Machine Accuracy'!D50, 'Vending_Machine_Sum Accuracy'!D50, 'MazeComplete Accuracy'!D50, 'MazeSolve Accuracy'!D50, 'Hamiltonian Accuracy'!D50)</f>
        <v>55.883333333333333</v>
      </c>
      <c r="E50">
        <f>AVERAGE('PARITY Accuracy'!E50, 'Pattern_Matching Accuracy'!E50, 'Reversal Accuracy'!E50, 'Stack Accuracy'!E50, 'Vending_Machine Accuracy'!E50, 'Vending_Machine_Sum Accuracy'!E50, 'MazeComplete Accuracy'!E50, 'MazeSolve Accuracy'!E50, 'Hamiltonian Accuracy'!E50)</f>
        <v>57.477777777777774</v>
      </c>
      <c r="F50">
        <f>AVERAGE('PARITY Accuracy'!F50, 'Pattern_Matching Accuracy'!F50, 'Reversal Accuracy'!F50, 'Stack Accuracy'!F50, 'Vending_Machine Accuracy'!F50, 'Vending_Machine_Sum Accuracy'!F50, 'MazeComplete Accuracy'!F50, 'MazeSolve Accuracy'!F50, 'Hamiltonian Accuracy'!F50)</f>
        <v>47.333333333333329</v>
      </c>
      <c r="G50">
        <f>AVERAGE('PARITY Accuracy'!G50, 'Pattern_Matching Accuracy'!G50, 'Reversal Accuracy'!G50, 'Stack Accuracy'!G50, 'Vending_Machine Accuracy'!G50, 'Vending_Machine_Sum Accuracy'!G50, 'MazeComplete Accuracy'!G50, 'MazeSolve Accuracy'!G50, 'Hamiltonian Accuracy'!G50)</f>
        <v>54.3</v>
      </c>
      <c r="H50" t="str">
        <f t="shared" si="15"/>
        <v>10 (δ=0)</v>
      </c>
      <c r="K50" s="13">
        <f>_xlfn.STDEV.P('Hamiltonian Accuracy'!K48, 'MazeSolve Accuracy'!K48, 'MazeComplete Accuracy'!K48, 'Vending_Machine_Sum Accuracy'!K48, 'Vending_Machine Accuracy'!K48, 'Stack Accuracy'!K48, 'Reversal Accuracy'!K48, 'Pattern_Matching Accuracy'!K48, 'PARITY Accuracy'!K48)</f>
        <v>1.4851611391025568</v>
      </c>
      <c r="L50" s="14" t="s">
        <v>29</v>
      </c>
      <c r="N50">
        <f t="shared" si="16"/>
        <v>53.748611111111117</v>
      </c>
      <c r="O50">
        <f t="shared" si="17"/>
        <v>3.8705148774635494</v>
      </c>
      <c r="P50" s="6"/>
      <c r="R50" s="6"/>
      <c r="T50" s="6"/>
      <c r="V50" s="6"/>
    </row>
    <row r="51" spans="1:23" x14ac:dyDescent="0.75">
      <c r="A51" s="1">
        <v>11</v>
      </c>
      <c r="B51">
        <v>10</v>
      </c>
      <c r="C51">
        <v>0.2</v>
      </c>
      <c r="D51">
        <f>AVERAGE('PARITY Accuracy'!D51, 'Pattern_Matching Accuracy'!D51, 'Reversal Accuracy'!D51, 'Stack Accuracy'!D51, 'Vending_Machine Accuracy'!D51, 'Vending_Machine_Sum Accuracy'!D51, 'MazeComplete Accuracy'!D51, 'MazeSolve Accuracy'!D51, 'Hamiltonian Accuracy'!D51)</f>
        <v>54.20000000000001</v>
      </c>
      <c r="E51">
        <f>AVERAGE('PARITY Accuracy'!E51, 'Pattern_Matching Accuracy'!E51, 'Reversal Accuracy'!E51, 'Stack Accuracy'!E51, 'Vending_Machine Accuracy'!E51, 'Vending_Machine_Sum Accuracy'!E51, 'MazeComplete Accuracy'!E51, 'MazeSolve Accuracy'!E51, 'Hamiltonian Accuracy'!E51)</f>
        <v>56.011111111111106</v>
      </c>
      <c r="F51">
        <f>AVERAGE('PARITY Accuracy'!F51, 'Pattern_Matching Accuracy'!F51, 'Reversal Accuracy'!F51, 'Stack Accuracy'!F51, 'Vending_Machine Accuracy'!F51, 'Vending_Machine_Sum Accuracy'!F51, 'MazeComplete Accuracy'!F51, 'MazeSolve Accuracy'!F51, 'Hamiltonian Accuracy'!F51)</f>
        <v>47.547777777777782</v>
      </c>
      <c r="G51">
        <f>AVERAGE('PARITY Accuracy'!G51, 'Pattern_Matching Accuracy'!G51, 'Reversal Accuracy'!G51, 'Stack Accuracy'!G51, 'Vending_Machine Accuracy'!G51, 'Vending_Machine_Sum Accuracy'!G51, 'MazeComplete Accuracy'!G51, 'MazeSolve Accuracy'!G51, 'Hamiltonian Accuracy'!G51)</f>
        <v>54.25555555555556</v>
      </c>
      <c r="H51" t="str">
        <f t="shared" si="15"/>
        <v>10 (δ=0.2)</v>
      </c>
      <c r="J51" s="2"/>
      <c r="K51" s="2" t="s">
        <v>26</v>
      </c>
      <c r="L51" s="2" t="s">
        <v>27</v>
      </c>
      <c r="N51">
        <f t="shared" si="16"/>
        <v>53.003611111111113</v>
      </c>
      <c r="O51">
        <f t="shared" si="17"/>
        <v>3.2330281809993231</v>
      </c>
      <c r="P51" s="2" t="s">
        <v>26</v>
      </c>
      <c r="Q51" s="2" t="s">
        <v>27</v>
      </c>
      <c r="R51" s="2" t="s">
        <v>26</v>
      </c>
      <c r="S51" s="2" t="s">
        <v>27</v>
      </c>
      <c r="T51" s="2" t="s">
        <v>26</v>
      </c>
      <c r="U51" s="2" t="s">
        <v>27</v>
      </c>
      <c r="V51" s="2" t="s">
        <v>26</v>
      </c>
      <c r="W51" s="2" t="s">
        <v>27</v>
      </c>
    </row>
    <row r="52" spans="1:23" x14ac:dyDescent="0.75">
      <c r="A52" s="1">
        <v>12</v>
      </c>
      <c r="B52">
        <v>10</v>
      </c>
      <c r="C52">
        <v>0.45</v>
      </c>
      <c r="D52">
        <f>AVERAGE('PARITY Accuracy'!D52, 'Pattern_Matching Accuracy'!D52, 'Reversal Accuracy'!D52, 'Stack Accuracy'!D52, 'Vending_Machine Accuracy'!D52, 'Vending_Machine_Sum Accuracy'!D52, 'MazeComplete Accuracy'!D52, 'MazeSolve Accuracy'!D52, 'Hamiltonian Accuracy'!D52)</f>
        <v>54.317777777777778</v>
      </c>
      <c r="E52">
        <f>AVERAGE('PARITY Accuracy'!E52, 'Pattern_Matching Accuracy'!E52, 'Reversal Accuracy'!E52, 'Stack Accuracy'!E52, 'Vending_Machine Accuracy'!E52, 'Vending_Machine_Sum Accuracy'!E52, 'MazeComplete Accuracy'!E52, 'MazeSolve Accuracy'!E52, 'Hamiltonian Accuracy'!E52)</f>
        <v>55.266666666666666</v>
      </c>
      <c r="F52">
        <f>AVERAGE('PARITY Accuracy'!F52, 'Pattern_Matching Accuracy'!F52, 'Reversal Accuracy'!F52, 'Stack Accuracy'!F52, 'Vending_Machine Accuracy'!F52, 'Vending_Machine_Sum Accuracy'!F52, 'MazeComplete Accuracy'!F52, 'MazeSolve Accuracy'!F52, 'Hamiltonian Accuracy'!F52)</f>
        <v>47.902222222222221</v>
      </c>
      <c r="G52">
        <f>AVERAGE('PARITY Accuracy'!G52, 'Pattern_Matching Accuracy'!G52, 'Reversal Accuracy'!G52, 'Stack Accuracy'!G52, 'Vending_Machine Accuracy'!G52, 'Vending_Machine_Sum Accuracy'!G52, 'MazeComplete Accuracy'!G52, 'MazeSolve Accuracy'!G52, 'Hamiltonian Accuracy'!G52)</f>
        <v>55.088888888888881</v>
      </c>
      <c r="H52" t="str">
        <f t="shared" si="15"/>
        <v>10 (δ=0.45)</v>
      </c>
      <c r="J52">
        <v>2</v>
      </c>
      <c r="K52">
        <f>AVERAGE(D40:G44)</f>
        <v>42.013111111111115</v>
      </c>
      <c r="L52">
        <f>AVERAGE(D40:G40,D45:G45,D50:G50,D55:G55,D60:G60,D65:G65)</f>
        <v>55.660815972222224</v>
      </c>
      <c r="M52">
        <v>0</v>
      </c>
      <c r="N52">
        <f t="shared" si="16"/>
        <v>53.143888888888888</v>
      </c>
      <c r="O52">
        <f t="shared" si="17"/>
        <v>3.0472239440894549</v>
      </c>
      <c r="P52" s="6">
        <f>AVERAGE(D40:D44)</f>
        <v>47.672444444444452</v>
      </c>
      <c r="Q52">
        <f>AVERAGE(D40,D45,D50,D55,D60,D65)</f>
        <v>59.025925925925925</v>
      </c>
      <c r="R52" s="6">
        <f>AVERAGE(E40:E44)</f>
        <v>54.657555555555554</v>
      </c>
      <c r="S52">
        <f>AVERAGE(E40,E45,E50,E55,E60,E65)</f>
        <v>58.438703703703709</v>
      </c>
      <c r="T52" s="6">
        <f>AVERAGE(F40:F44)</f>
        <v>50.384</v>
      </c>
      <c r="U52">
        <f>AVERAGE(F40,F45,F50,F55,F60,F65)</f>
        <v>54.642592592592592</v>
      </c>
      <c r="V52" s="6">
        <f>AVERAGE(G40:G44)</f>
        <v>15.338444444444443</v>
      </c>
      <c r="W52">
        <f>AVERAGE(G40,G45,G50,G55,G60,G65)</f>
        <v>50.536041666666669</v>
      </c>
    </row>
    <row r="53" spans="1:23" x14ac:dyDescent="0.75">
      <c r="A53" s="1">
        <v>13</v>
      </c>
      <c r="B53">
        <v>10</v>
      </c>
      <c r="C53">
        <v>0.65</v>
      </c>
      <c r="D53">
        <f>AVERAGE('PARITY Accuracy'!D53, 'Pattern_Matching Accuracy'!D53, 'Reversal Accuracy'!D53, 'Stack Accuracy'!D53, 'Vending_Machine Accuracy'!D53, 'Vending_Machine_Sum Accuracy'!D53, 'MazeComplete Accuracy'!D53, 'MazeSolve Accuracy'!D53, 'Hamiltonian Accuracy'!D53)</f>
        <v>53.907777777777781</v>
      </c>
      <c r="E53">
        <f>AVERAGE('PARITY Accuracy'!E53, 'Pattern_Matching Accuracy'!E53, 'Reversal Accuracy'!E53, 'Stack Accuracy'!E53, 'Vending_Machine Accuracy'!E53, 'Vending_Machine_Sum Accuracy'!E53, 'MazeComplete Accuracy'!E53, 'MazeSolve Accuracy'!E53, 'Hamiltonian Accuracy'!E53)</f>
        <v>54.955555555555549</v>
      </c>
      <c r="F53">
        <f>AVERAGE('PARITY Accuracy'!F53, 'Pattern_Matching Accuracy'!F53, 'Reversal Accuracy'!F53, 'Stack Accuracy'!F53, 'Vending_Machine Accuracy'!F53, 'Vending_Machine_Sum Accuracy'!F53, 'MazeComplete Accuracy'!F53, 'MazeSolve Accuracy'!F53, 'Hamiltonian Accuracy'!F53)</f>
        <v>46.240000000000009</v>
      </c>
      <c r="G53">
        <f>AVERAGE('PARITY Accuracy'!G53, 'Pattern_Matching Accuracy'!G53, 'Reversal Accuracy'!G53, 'Stack Accuracy'!G53, 'Vending_Machine Accuracy'!G53, 'Vending_Machine_Sum Accuracy'!G53, 'MazeComplete Accuracy'!G53, 'MazeSolve Accuracy'!G53, 'Hamiltonian Accuracy'!G53)</f>
        <v>55.122222222222227</v>
      </c>
      <c r="H53" t="str">
        <f t="shared" si="15"/>
        <v>10 (δ=0.65)</v>
      </c>
      <c r="J53">
        <v>5</v>
      </c>
      <c r="K53">
        <f>AVERAGE(D45:G49)</f>
        <v>52.657999999999994</v>
      </c>
      <c r="L53">
        <f>AVERAGE(D41:G41,D46:G46,D51:G51,D56:G56,D61:G61,D66:G66)</f>
        <v>55.060422453703694</v>
      </c>
      <c r="M53">
        <v>0.2</v>
      </c>
      <c r="N53">
        <f t="shared" si="16"/>
        <v>52.556388888888897</v>
      </c>
      <c r="O53">
        <f t="shared" si="17"/>
        <v>3.6763610375471876</v>
      </c>
      <c r="P53" s="6">
        <f>AVERAGE(D45:D49)</f>
        <v>56.199777777777776</v>
      </c>
      <c r="Q53">
        <f t="shared" ref="Q53:Q56" si="23">AVERAGE(D41,D46,D51,D56,D61,D66)</f>
        <v>57.696481481481477</v>
      </c>
      <c r="R53" s="6">
        <f>AVERAGE(E45:E49)</f>
        <v>55.486666666666665</v>
      </c>
      <c r="S53">
        <f t="shared" ref="S53:S56" si="24">AVERAGE(E41,E46,E51,E56,E61,E66)</f>
        <v>57.21648148148148</v>
      </c>
      <c r="T53" s="6">
        <f>AVERAGE(F45:F49)</f>
        <v>47.661111111111111</v>
      </c>
      <c r="U53">
        <f t="shared" ref="U53:U56" si="25">AVERAGE(F41,F46,F51,F56,F61,F66)</f>
        <v>55.294999999999995</v>
      </c>
      <c r="V53" s="6">
        <f>AVERAGE(G45:G49)</f>
        <v>51.284444444444446</v>
      </c>
      <c r="W53">
        <f t="shared" ref="W53:W56" si="26">AVERAGE(G41,G46,G51,G56,G61,G66)</f>
        <v>50.03372685185186</v>
      </c>
    </row>
    <row r="54" spans="1:23" x14ac:dyDescent="0.75">
      <c r="A54" s="1">
        <v>14</v>
      </c>
      <c r="B54">
        <v>10</v>
      </c>
      <c r="C54">
        <v>0.85</v>
      </c>
      <c r="D54">
        <f>AVERAGE('PARITY Accuracy'!D54, 'Pattern_Matching Accuracy'!D54, 'Reversal Accuracy'!D54, 'Stack Accuracy'!D54, 'Vending_Machine Accuracy'!D54, 'Vending_Machine_Sum Accuracy'!D54, 'MazeComplete Accuracy'!D54, 'MazeSolve Accuracy'!D54, 'Hamiltonian Accuracy'!D54)</f>
        <v>54.434444444444438</v>
      </c>
      <c r="E54">
        <f>AVERAGE('PARITY Accuracy'!E54, 'Pattern_Matching Accuracy'!E54, 'Reversal Accuracy'!E54, 'Stack Accuracy'!E54, 'Vending_Machine Accuracy'!E54, 'Vending_Machine_Sum Accuracy'!E54, 'MazeComplete Accuracy'!E54, 'MazeSolve Accuracy'!E54, 'Hamiltonian Accuracy'!E54)</f>
        <v>53.199999999999996</v>
      </c>
      <c r="F54">
        <f>AVERAGE('PARITY Accuracy'!F54, 'Pattern_Matching Accuracy'!F54, 'Reversal Accuracy'!F54, 'Stack Accuracy'!F54, 'Vending_Machine Accuracy'!F54, 'Vending_Machine_Sum Accuracy'!F54, 'MazeComplete Accuracy'!F54, 'MazeSolve Accuracy'!F54, 'Hamiltonian Accuracy'!F54)</f>
        <v>45.662222222222219</v>
      </c>
      <c r="G54">
        <f>AVERAGE('PARITY Accuracy'!G54, 'Pattern_Matching Accuracy'!G54, 'Reversal Accuracy'!G54, 'Stack Accuracy'!G54, 'Vending_Machine Accuracy'!G54, 'Vending_Machine_Sum Accuracy'!G54, 'MazeComplete Accuracy'!G54, 'MazeSolve Accuracy'!G54, 'Hamiltonian Accuracy'!G54)</f>
        <v>54.62222222222222</v>
      </c>
      <c r="H54" t="str">
        <f t="shared" si="15"/>
        <v>10 (δ=0.85)</v>
      </c>
      <c r="J54">
        <v>10</v>
      </c>
      <c r="K54">
        <f>AVERAGE(D50:G54)</f>
        <v>52.88644444444445</v>
      </c>
      <c r="L54">
        <f t="shared" ref="L54:L56" si="27">AVERAGE(D42:G42,D47:G47,D52:G52,D57:G57,D62:G62,D67:G67)</f>
        <v>55.06671296296296</v>
      </c>
      <c r="M54">
        <v>0.45</v>
      </c>
      <c r="N54">
        <f t="shared" si="16"/>
        <v>51.979722222222222</v>
      </c>
      <c r="O54">
        <f t="shared" si="17"/>
        <v>3.68810085081773</v>
      </c>
      <c r="P54" s="6">
        <f>AVERAGE(D50:D54)</f>
        <v>54.548666666666669</v>
      </c>
      <c r="Q54">
        <f t="shared" si="23"/>
        <v>58.386851851851844</v>
      </c>
      <c r="R54" s="6">
        <f>AVERAGE(E50:E54)</f>
        <v>55.382222222222218</v>
      </c>
      <c r="S54">
        <f t="shared" si="24"/>
        <v>56.533148148148143</v>
      </c>
      <c r="T54" s="6">
        <f>AVERAGE(F50:F54)</f>
        <v>46.937111111111115</v>
      </c>
      <c r="U54">
        <f t="shared" si="25"/>
        <v>55.59462962962963</v>
      </c>
      <c r="V54" s="6">
        <f>AVERAGE(G50:G54)</f>
        <v>54.677777777777784</v>
      </c>
      <c r="W54">
        <f t="shared" si="26"/>
        <v>49.752222222222223</v>
      </c>
    </row>
    <row r="55" spans="1:23" x14ac:dyDescent="0.75">
      <c r="A55" s="1">
        <v>15</v>
      </c>
      <c r="B55">
        <v>20</v>
      </c>
      <c r="C55">
        <v>0</v>
      </c>
      <c r="D55">
        <f>(SUM(SUMIF('PARITY Accuracy'!D55,"&lt;&gt;0"), SUMIF('Pattern_Matching Accuracy'!D55,"&lt;&gt;0"), SUMIF('Reversal Accuracy'!D55,"&lt;&gt;0"), SUMIF('Stack Accuracy'!D55,"&lt;&gt;0"), SUMIF('Vending_Machine Accuracy'!D55,"&lt;&gt;0"), SUMIF('Vending_Machine_Sum Accuracy'!D55,"&lt;&gt;0"), SUMIF('MazeComplete Accuracy'!D55,"&lt;&gt;0"), SUMIF('MazeSolve Accuracy'!D55,"&lt;&gt;0"), SUMIF('Hamiltonian Accuracy'!D55,"&lt;&gt;0")))/SUM(IF('PARITY Accuracy'!D55&lt;&gt;0,1,0), IF('Pattern_Matching Accuracy'!D55&lt;&gt;0,1,0), IF('Reversal Accuracy'!D55&lt;&gt;0,1,0), IF('Stack Accuracy'!D55&lt;&gt;0,1,0), IF('Vending_Machine Accuracy'!D55&lt;&gt;0,1,0), IF('Vending_Machine_Sum Accuracy'!D55&lt;&gt;0,1,0), IF('MazeComplete Accuracy'!D55&lt;&gt;0,1,0), IF('MazeSolve Accuracy'!D55&lt;&gt;0,1,0), IF('Hamiltonian Accuracy'!D55&lt;&gt;0,1,0))</f>
        <v>59.934444444444438</v>
      </c>
      <c r="E55">
        <f>(SUM(SUMIF('PARITY Accuracy'!E55,"&lt;&gt;0"), SUMIF('Pattern_Matching Accuracy'!E55,"&lt;&gt;0"), SUMIF('Reversal Accuracy'!E55,"&lt;&gt;0"), SUMIF('Stack Accuracy'!E55,"&lt;&gt;0"), SUMIF('Vending_Machine Accuracy'!E55,"&lt;&gt;0"), SUMIF('Vending_Machine_Sum Accuracy'!E55,"&lt;&gt;0"), SUMIF('MazeComplete Accuracy'!E55,"&lt;&gt;0"), SUMIF('MazeSolve Accuracy'!E55,"&lt;&gt;0"), SUMIF('Hamiltonian Accuracy'!E55,"&lt;&gt;0")))/SUM(IF('PARITY Accuracy'!E55&lt;&gt;0,1,0), IF('Pattern_Matching Accuracy'!E55&lt;&gt;0,1,0), IF('Reversal Accuracy'!E55&lt;&gt;0,1,0), IF('Stack Accuracy'!E55&lt;&gt;0,1,0), IF('Vending_Machine Accuracy'!E55&lt;&gt;0,1,0), IF('Vending_Machine_Sum Accuracy'!E55&lt;&gt;0,1,0), IF('MazeComplete Accuracy'!E55&lt;&gt;0,1,0), IF('MazeSolve Accuracy'!E55&lt;&gt;0,1,0), IF('Hamiltonian Accuracy'!E55&lt;&gt;0,1,0))</f>
        <v>56.333333333333336</v>
      </c>
      <c r="F55">
        <f>(SUM(SUMIF('PARITY Accuracy'!F55,"&lt;&gt;0"), SUMIF('Pattern_Matching Accuracy'!F55,"&lt;&gt;0"), SUMIF('Reversal Accuracy'!F55,"&lt;&gt;0"), SUMIF('Stack Accuracy'!F55,"&lt;&gt;0"), SUMIF('Vending_Machine Accuracy'!F55,"&lt;&gt;0"), SUMIF('Vending_Machine_Sum Accuracy'!F55,"&lt;&gt;0"), SUMIF('MazeComplete Accuracy'!F55,"&lt;&gt;0"), SUMIF('MazeSolve Accuracy'!F55,"&lt;&gt;0"), SUMIF('Hamiltonian Accuracy'!F55,"&lt;&gt;0")))/SUM(IF('PARITY Accuracy'!F55&lt;&gt;0,1,0), IF('Pattern_Matching Accuracy'!F55&lt;&gt;0,1,0), IF('Reversal Accuracy'!F55&lt;&gt;0,1,0), IF('Stack Accuracy'!F55&lt;&gt;0,1,0), IF('Vending_Machine Accuracy'!F55&lt;&gt;0,1,0), IF('Vending_Machine_Sum Accuracy'!F55&lt;&gt;0,1,0), IF('MazeComplete Accuracy'!F55&lt;&gt;0,1,0), IF('MazeSolve Accuracy'!F55&lt;&gt;0,1,0), IF('Hamiltonian Accuracy'!F55&lt;&gt;0,1,0))</f>
        <v>55.506666666666668</v>
      </c>
      <c r="G55">
        <f>(SUM(SUMIF('PARITY Accuracy'!G55,"&lt;&gt;0"), SUMIF('Pattern_Matching Accuracy'!G55,"&lt;&gt;0"), SUMIF('Reversal Accuracy'!G55,"&lt;&gt;0"), SUMIF('Stack Accuracy'!G55,"&lt;&gt;0"), SUMIF('Vending_Machine Accuracy'!G55,"&lt;&gt;0"), SUMIF('Vending_Machine_Sum Accuracy'!G55,"&lt;&gt;0"), SUMIF('MazeComplete Accuracy'!G55,"&lt;&gt;0"), SUMIF('MazeSolve Accuracy'!G55,"&lt;&gt;0"), SUMIF('Hamiltonian Accuracy'!G55,"&lt;&gt;0")))/SUM(IF('PARITY Accuracy'!G55&lt;&gt;0,1,0), IF('Pattern_Matching Accuracy'!G55&lt;&gt;0,1,0), IF('Reversal Accuracy'!G55&lt;&gt;0,1,0), IF('Stack Accuracy'!G55&lt;&gt;0,1,0), IF('Vending_Machine Accuracy'!G55&lt;&gt;0,1,0), IF('Vending_Machine_Sum Accuracy'!G55&lt;&gt;0,1,0), IF('MazeComplete Accuracy'!G55&lt;&gt;0,1,0), IF('MazeSolve Accuracy'!G55&lt;&gt;0,1,0), IF('Hamiltonian Accuracy'!G55&lt;&gt;0,1,0))</f>
        <v>60.222222222222221</v>
      </c>
      <c r="H55" t="str">
        <f t="shared" si="15"/>
        <v>20 (δ=0)</v>
      </c>
      <c r="J55">
        <v>20</v>
      </c>
      <c r="K55">
        <f>AVERAGE(D55:G59)</f>
        <v>57.305833333333339</v>
      </c>
      <c r="L55">
        <f t="shared" si="27"/>
        <v>54.322818287037045</v>
      </c>
      <c r="M55">
        <v>0.65</v>
      </c>
      <c r="N55">
        <f t="shared" si="16"/>
        <v>57.999166666666667</v>
      </c>
      <c r="O55">
        <f t="shared" si="17"/>
        <v>2.1020723717733483</v>
      </c>
      <c r="P55" s="6">
        <f>AVERAGE(D55:D59)</f>
        <v>59.482444444444447</v>
      </c>
      <c r="Q55">
        <f t="shared" si="23"/>
        <v>57.573888888888895</v>
      </c>
      <c r="R55" s="6">
        <f>AVERAGE(E55:E59)</f>
        <v>54.713333333333331</v>
      </c>
      <c r="S55">
        <f t="shared" si="24"/>
        <v>55.94537037037037</v>
      </c>
      <c r="T55" s="6">
        <f>AVERAGE(F55:F59)</f>
        <v>55.398666666666671</v>
      </c>
      <c r="U55">
        <f t="shared" si="25"/>
        <v>54.329444444444448</v>
      </c>
      <c r="V55" s="6">
        <f>AVERAGE(G55:G59)</f>
        <v>59.628888888888902</v>
      </c>
      <c r="W55">
        <f t="shared" si="26"/>
        <v>49.442569444444452</v>
      </c>
    </row>
    <row r="56" spans="1:23" x14ac:dyDescent="0.75">
      <c r="A56" s="1">
        <v>16</v>
      </c>
      <c r="B56">
        <v>20</v>
      </c>
      <c r="C56">
        <v>0.2</v>
      </c>
      <c r="D56">
        <f>(SUM(SUMIF('PARITY Accuracy'!D56,"&lt;&gt;0"), SUMIF('Pattern_Matching Accuracy'!D56,"&lt;&gt;0"), SUMIF('Reversal Accuracy'!D56,"&lt;&gt;0"), SUMIF('Stack Accuracy'!D56,"&lt;&gt;0"), SUMIF('Vending_Machine Accuracy'!D56,"&lt;&gt;0"), SUMIF('Vending_Machine_Sum Accuracy'!D56,"&lt;&gt;0"), SUMIF('MazeComplete Accuracy'!D56,"&lt;&gt;0"), SUMIF('MazeSolve Accuracy'!D56,"&lt;&gt;0"), SUMIF('Hamiltonian Accuracy'!D56,"&lt;&gt;0")))/SUM(IF('PARITY Accuracy'!D56&lt;&gt;0,1,0), IF('Pattern_Matching Accuracy'!D56&lt;&gt;0,1,0), IF('Reversal Accuracy'!D56&lt;&gt;0,1,0), IF('Stack Accuracy'!D56&lt;&gt;0,1,0), IF('Vending_Machine Accuracy'!D56&lt;&gt;0,1,0), IF('Vending_Machine_Sum Accuracy'!D56&lt;&gt;0,1,0), IF('MazeComplete Accuracy'!D56&lt;&gt;0,1,0), IF('MazeSolve Accuracy'!D56&lt;&gt;0,1,0), IF('Hamiltonian Accuracy'!D56&lt;&gt;0,1,0))</f>
        <v>58.751111111111101</v>
      </c>
      <c r="E56">
        <f>(SUM(SUMIF('PARITY Accuracy'!E56,"&lt;&gt;0"), SUMIF('Pattern_Matching Accuracy'!E56,"&lt;&gt;0"), SUMIF('Reversal Accuracy'!E56,"&lt;&gt;0"), SUMIF('Stack Accuracy'!E56,"&lt;&gt;0"), SUMIF('Vending_Machine Accuracy'!E56,"&lt;&gt;0"), SUMIF('Vending_Machine_Sum Accuracy'!E56,"&lt;&gt;0"), SUMIF('MazeComplete Accuracy'!E56,"&lt;&gt;0"), SUMIF('MazeSolve Accuracy'!E56,"&lt;&gt;0"), SUMIF('Hamiltonian Accuracy'!E56,"&lt;&gt;0")))/SUM(IF('PARITY Accuracy'!E56&lt;&gt;0,1,0), IF('Pattern_Matching Accuracy'!E56&lt;&gt;0,1,0), IF('Reversal Accuracy'!E56&lt;&gt;0,1,0), IF('Stack Accuracy'!E56&lt;&gt;0,1,0), IF('Vending_Machine Accuracy'!E56&lt;&gt;0,1,0), IF('Vending_Machine_Sum Accuracy'!E56&lt;&gt;0,1,0), IF('MazeComplete Accuracy'!E56&lt;&gt;0,1,0), IF('MazeSolve Accuracy'!E56&lt;&gt;0,1,0), IF('Hamiltonian Accuracy'!E56&lt;&gt;0,1,0))</f>
        <v>55.366666666666674</v>
      </c>
      <c r="F56">
        <f>(SUM(SUMIF('PARITY Accuracy'!F56,"&lt;&gt;0"), SUMIF('Pattern_Matching Accuracy'!F56,"&lt;&gt;0"), SUMIF('Reversal Accuracy'!F56,"&lt;&gt;0"), SUMIF('Stack Accuracy'!F56,"&lt;&gt;0"), SUMIF('Vending_Machine Accuracy'!F56,"&lt;&gt;0"), SUMIF('Vending_Machine_Sum Accuracy'!F56,"&lt;&gt;0"), SUMIF('MazeComplete Accuracy'!F56,"&lt;&gt;0"), SUMIF('MazeSolve Accuracy'!F56,"&lt;&gt;0"), SUMIF('Hamiltonian Accuracy'!F56,"&lt;&gt;0")))/SUM(IF('PARITY Accuracy'!F56&lt;&gt;0,1,0), IF('Pattern_Matching Accuracy'!F56&lt;&gt;0,1,0), IF('Reversal Accuracy'!F56&lt;&gt;0,1,0), IF('Stack Accuracy'!F56&lt;&gt;0,1,0), IF('Vending_Machine Accuracy'!F56&lt;&gt;0,1,0), IF('Vending_Machine_Sum Accuracy'!F56&lt;&gt;0,1,0), IF('MazeComplete Accuracy'!F56&lt;&gt;0,1,0), IF('MazeSolve Accuracy'!F56&lt;&gt;0,1,0), IF('Hamiltonian Accuracy'!F56&lt;&gt;0,1,0))</f>
        <v>55.153333333333336</v>
      </c>
      <c r="G56">
        <f>(SUM(SUMIF('PARITY Accuracy'!G56,"&lt;&gt;0"), SUMIF('Pattern_Matching Accuracy'!G56,"&lt;&gt;0"), SUMIF('Reversal Accuracy'!G56,"&lt;&gt;0"), SUMIF('Stack Accuracy'!G56,"&lt;&gt;0"), SUMIF('Vending_Machine Accuracy'!G56,"&lt;&gt;0"), SUMIF('Vending_Machine_Sum Accuracy'!G56,"&lt;&gt;0"), SUMIF('MazeComplete Accuracy'!G56,"&lt;&gt;0"), SUMIF('MazeSolve Accuracy'!G56,"&lt;&gt;0"), SUMIF('Hamiltonian Accuracy'!G56,"&lt;&gt;0")))/SUM(IF('PARITY Accuracy'!G56&lt;&gt;0,1,0), IF('Pattern_Matching Accuracy'!G56&lt;&gt;0,1,0), IF('Reversal Accuracy'!G56&lt;&gt;0,1,0), IF('Stack Accuracy'!G56&lt;&gt;0,1,0), IF('Vending_Machine Accuracy'!G56&lt;&gt;0,1,0), IF('Vending_Machine_Sum Accuracy'!G56&lt;&gt;0,1,0), IF('MazeComplete Accuracy'!G56&lt;&gt;0,1,0), IF('MazeSolve Accuracy'!G56&lt;&gt;0,1,0), IF('Hamiltonian Accuracy'!G56&lt;&gt;0,1,0))</f>
        <v>60.099999999999994</v>
      </c>
      <c r="H56" t="str">
        <f t="shared" si="15"/>
        <v>20 (δ=0.2)</v>
      </c>
      <c r="J56">
        <v>50</v>
      </c>
      <c r="K56">
        <f>AVERAGE(D60:G64)</f>
        <v>60.770944444444446</v>
      </c>
      <c r="L56">
        <f t="shared" si="27"/>
        <v>53.431730324074067</v>
      </c>
      <c r="M56">
        <v>0.85</v>
      </c>
      <c r="N56">
        <f t="shared" si="16"/>
        <v>57.342777777777776</v>
      </c>
      <c r="O56">
        <f t="shared" si="17"/>
        <v>2.1380107143825984</v>
      </c>
      <c r="P56" s="6">
        <f>AVERAGE(D60:D64)</f>
        <v>63.993999999999993</v>
      </c>
      <c r="Q56">
        <f t="shared" si="23"/>
        <v>56.928518518518523</v>
      </c>
      <c r="R56" s="6">
        <f>AVERAGE(E60:E64)</f>
        <v>58.395555555555553</v>
      </c>
      <c r="S56">
        <f t="shared" si="24"/>
        <v>54.814259259259266</v>
      </c>
      <c r="T56" s="6">
        <f>AVERAGE(F60:F64)</f>
        <v>61.966222222222221</v>
      </c>
      <c r="U56">
        <f t="shared" si="25"/>
        <v>52.877407407407418</v>
      </c>
      <c r="V56" s="6">
        <f>AVERAGE(G60:G64)</f>
        <v>58.727999999999994</v>
      </c>
      <c r="W56">
        <f t="shared" si="26"/>
        <v>49.106736111111111</v>
      </c>
    </row>
    <row r="57" spans="1:23" x14ac:dyDescent="0.75">
      <c r="A57" s="1">
        <v>17</v>
      </c>
      <c r="B57">
        <v>20</v>
      </c>
      <c r="C57">
        <v>0.45</v>
      </c>
      <c r="D57">
        <f>(SUM(SUMIF('PARITY Accuracy'!D57,"&lt;&gt;0"), SUMIF('Pattern_Matching Accuracy'!D57,"&lt;&gt;0"), SUMIF('Reversal Accuracy'!D57,"&lt;&gt;0"), SUMIF('Stack Accuracy'!D57,"&lt;&gt;0"), SUMIF('Vending_Machine Accuracy'!D57,"&lt;&gt;0"), SUMIF('Vending_Machine_Sum Accuracy'!D57,"&lt;&gt;0"), SUMIF('MazeComplete Accuracy'!D57,"&lt;&gt;0"), SUMIF('MazeSolve Accuracy'!D57,"&lt;&gt;0"), SUMIF('Hamiltonian Accuracy'!D57,"&lt;&gt;0")))/SUM(IF('PARITY Accuracy'!D57&lt;&gt;0,1,0), IF('Pattern_Matching Accuracy'!D57&lt;&gt;0,1,0), IF('Reversal Accuracy'!D57&lt;&gt;0,1,0), IF('Stack Accuracy'!D57&lt;&gt;0,1,0), IF('Vending_Machine Accuracy'!D57&lt;&gt;0,1,0), IF('Vending_Machine_Sum Accuracy'!D57&lt;&gt;0,1,0), IF('MazeComplete Accuracy'!D57&lt;&gt;0,1,0), IF('MazeSolve Accuracy'!D57&lt;&gt;0,1,0), IF('Hamiltonian Accuracy'!D57&lt;&gt;0,1,0))</f>
        <v>60.071111111111108</v>
      </c>
      <c r="E57">
        <f>(SUM(SUMIF('PARITY Accuracy'!E57,"&lt;&gt;0"), SUMIF('Pattern_Matching Accuracy'!E57,"&lt;&gt;0"), SUMIF('Reversal Accuracy'!E57,"&lt;&gt;0"), SUMIF('Stack Accuracy'!E57,"&lt;&gt;0"), SUMIF('Vending_Machine Accuracy'!E57,"&lt;&gt;0"), SUMIF('Vending_Machine_Sum Accuracy'!E57,"&lt;&gt;0"), SUMIF('MazeComplete Accuracy'!E57,"&lt;&gt;0"), SUMIF('MazeSolve Accuracy'!E57,"&lt;&gt;0"), SUMIF('Hamiltonian Accuracy'!E57,"&lt;&gt;0")))/SUM(IF('PARITY Accuracy'!E57&lt;&gt;0,1,0), IF('Pattern_Matching Accuracy'!E57&lt;&gt;0,1,0), IF('Reversal Accuracy'!E57&lt;&gt;0,1,0), IF('Stack Accuracy'!E57&lt;&gt;0,1,0), IF('Vending_Machine Accuracy'!E57&lt;&gt;0,1,0), IF('Vending_Machine_Sum Accuracy'!E57&lt;&gt;0,1,0), IF('MazeComplete Accuracy'!E57&lt;&gt;0,1,0), IF('MazeSolve Accuracy'!E57&lt;&gt;0,1,0), IF('Hamiltonian Accuracy'!E57&lt;&gt;0,1,0))</f>
        <v>54.133333333333333</v>
      </c>
      <c r="F57">
        <f>(SUM(SUMIF('PARITY Accuracy'!F57,"&lt;&gt;0"), SUMIF('Pattern_Matching Accuracy'!F57,"&lt;&gt;0"), SUMIF('Reversal Accuracy'!F57,"&lt;&gt;0"), SUMIF('Stack Accuracy'!F57,"&lt;&gt;0"), SUMIF('Vending_Machine Accuracy'!F57,"&lt;&gt;0"), SUMIF('Vending_Machine_Sum Accuracy'!F57,"&lt;&gt;0"), SUMIF('MazeComplete Accuracy'!F57,"&lt;&gt;0"), SUMIF('MazeSolve Accuracy'!F57,"&lt;&gt;0"), SUMIF('Hamiltonian Accuracy'!F57,"&lt;&gt;0")))/SUM(IF('PARITY Accuracy'!F57&lt;&gt;0,1,0), IF('Pattern_Matching Accuracy'!F57&lt;&gt;0,1,0), IF('Reversal Accuracy'!F57&lt;&gt;0,1,0), IF('Stack Accuracy'!F57&lt;&gt;0,1,0), IF('Vending_Machine Accuracy'!F57&lt;&gt;0,1,0), IF('Vending_Machine_Sum Accuracy'!F57&lt;&gt;0,1,0), IF('MazeComplete Accuracy'!F57&lt;&gt;0,1,0), IF('MazeSolve Accuracy'!F57&lt;&gt;0,1,0), IF('Hamiltonian Accuracy'!F57&lt;&gt;0,1,0))</f>
        <v>56.304444444444442</v>
      </c>
      <c r="G57">
        <f>(SUM(SUMIF('PARITY Accuracy'!G57,"&lt;&gt;0"), SUMIF('Pattern_Matching Accuracy'!G57,"&lt;&gt;0"), SUMIF('Reversal Accuracy'!G57,"&lt;&gt;0"), SUMIF('Stack Accuracy'!G57,"&lt;&gt;0"), SUMIF('Vending_Machine Accuracy'!G57,"&lt;&gt;0"), SUMIF('Vending_Machine_Sum Accuracy'!G57,"&lt;&gt;0"), SUMIF('MazeComplete Accuracy'!G57,"&lt;&gt;0"), SUMIF('MazeSolve Accuracy'!G57,"&lt;&gt;0"), SUMIF('Hamiltonian Accuracy'!G57,"&lt;&gt;0")))/SUM(IF('PARITY Accuracy'!G57&lt;&gt;0,1,0), IF('Pattern_Matching Accuracy'!G57&lt;&gt;0,1,0), IF('Reversal Accuracy'!G57&lt;&gt;0,1,0), IF('Stack Accuracy'!G57&lt;&gt;0,1,0), IF('Vending_Machine Accuracy'!G57&lt;&gt;0,1,0), IF('Vending_Machine_Sum Accuracy'!G57&lt;&gt;0,1,0), IF('MazeComplete Accuracy'!G57&lt;&gt;0,1,0), IF('MazeSolve Accuracy'!G57&lt;&gt;0,1,0), IF('Hamiltonian Accuracy'!G57&lt;&gt;0,1,0))</f>
        <v>59.922222222222217</v>
      </c>
      <c r="H57" t="str">
        <f t="shared" si="15"/>
        <v>20 (δ=0.45)</v>
      </c>
      <c r="J57">
        <v>100</v>
      </c>
      <c r="K57">
        <f>AVERAGE(D65:G69)</f>
        <v>62.616666666666674</v>
      </c>
      <c r="L57">
        <f>AVERAGE((L56-L55), (L55-L54), (L54-L53), (L53-L52))</f>
        <v>-0.55727141203703923</v>
      </c>
      <c r="N57">
        <f t="shared" si="16"/>
        <v>57.607777777777777</v>
      </c>
      <c r="O57">
        <f t="shared" si="17"/>
        <v>2.5097363493422709</v>
      </c>
      <c r="P57" s="6">
        <f>AVERAGE(D65:D69)</f>
        <v>65.63666666666667</v>
      </c>
      <c r="R57" s="6">
        <f>AVERAGE(E65:E69)</f>
        <v>60.902222222222221</v>
      </c>
      <c r="T57" s="6">
        <f>AVERAGE(F65:F69)</f>
        <v>64.939777777777778</v>
      </c>
      <c r="V57" s="6">
        <f>AVERAGE(G65:G69)</f>
        <v>58.988</v>
      </c>
    </row>
    <row r="58" spans="1:23" x14ac:dyDescent="0.75">
      <c r="A58" s="1">
        <v>18</v>
      </c>
      <c r="B58">
        <v>20</v>
      </c>
      <c r="C58">
        <v>0.65</v>
      </c>
      <c r="D58">
        <f>(SUM(SUMIF('PARITY Accuracy'!D58,"&lt;&gt;0"), SUMIF('Pattern_Matching Accuracy'!D58,"&lt;&gt;0"), SUMIF('Reversal Accuracy'!D58,"&lt;&gt;0"), SUMIF('Stack Accuracy'!D58,"&lt;&gt;0"), SUMIF('Vending_Machine Accuracy'!D58,"&lt;&gt;0"), SUMIF('Vending_Machine_Sum Accuracy'!D58,"&lt;&gt;0"), SUMIF('MazeComplete Accuracy'!D58,"&lt;&gt;0"), SUMIF('MazeSolve Accuracy'!D58,"&lt;&gt;0"), SUMIF('Hamiltonian Accuracy'!D58,"&lt;&gt;0")))/SUM(IF('PARITY Accuracy'!D58&lt;&gt;0,1,0), IF('Pattern_Matching Accuracy'!D58&lt;&gt;0,1,0), IF('Reversal Accuracy'!D58&lt;&gt;0,1,0), IF('Stack Accuracy'!D58&lt;&gt;0,1,0), IF('Vending_Machine Accuracy'!D58&lt;&gt;0,1,0), IF('Vending_Machine_Sum Accuracy'!D58&lt;&gt;0,1,0), IF('MazeComplete Accuracy'!D58&lt;&gt;0,1,0), IF('MazeSolve Accuracy'!D58&lt;&gt;0,1,0), IF('Hamiltonian Accuracy'!D58&lt;&gt;0,1,0))</f>
        <v>58.983333333333334</v>
      </c>
      <c r="E58">
        <f>(SUM(SUMIF('PARITY Accuracy'!E58,"&lt;&gt;0"), SUMIF('Pattern_Matching Accuracy'!E58,"&lt;&gt;0"), SUMIF('Reversal Accuracy'!E58,"&lt;&gt;0"), SUMIF('Stack Accuracy'!E58,"&lt;&gt;0"), SUMIF('Vending_Machine Accuracy'!E58,"&lt;&gt;0"), SUMIF('Vending_Machine_Sum Accuracy'!E58,"&lt;&gt;0"), SUMIF('MazeComplete Accuracy'!E58,"&lt;&gt;0"), SUMIF('MazeSolve Accuracy'!E58,"&lt;&gt;0"), SUMIF('Hamiltonian Accuracy'!E58,"&lt;&gt;0")))/SUM(IF('PARITY Accuracy'!E58&lt;&gt;0,1,0), IF('Pattern_Matching Accuracy'!E58&lt;&gt;0,1,0), IF('Reversal Accuracy'!E58&lt;&gt;0,1,0), IF('Stack Accuracy'!E58&lt;&gt;0,1,0), IF('Vending_Machine Accuracy'!E58&lt;&gt;0,1,0), IF('Vending_Machine_Sum Accuracy'!E58&lt;&gt;0,1,0), IF('MazeComplete Accuracy'!E58&lt;&gt;0,1,0), IF('MazeSolve Accuracy'!E58&lt;&gt;0,1,0), IF('Hamiltonian Accuracy'!E58&lt;&gt;0,1,0))</f>
        <v>54.144444444444453</v>
      </c>
      <c r="F58">
        <f>(SUM(SUMIF('PARITY Accuracy'!F58,"&lt;&gt;0"), SUMIF('Pattern_Matching Accuracy'!F58,"&lt;&gt;0"), SUMIF('Reversal Accuracy'!F58,"&lt;&gt;0"), SUMIF('Stack Accuracy'!F58,"&lt;&gt;0"), SUMIF('Vending_Machine Accuracy'!F58,"&lt;&gt;0"), SUMIF('Vending_Machine_Sum Accuracy'!F58,"&lt;&gt;0"), SUMIF('MazeComplete Accuracy'!F58,"&lt;&gt;0"), SUMIF('MazeSolve Accuracy'!F58,"&lt;&gt;0"), SUMIF('Hamiltonian Accuracy'!F58,"&lt;&gt;0")))/SUM(IF('PARITY Accuracy'!F58&lt;&gt;0,1,0), IF('Pattern_Matching Accuracy'!F58&lt;&gt;0,1,0), IF('Reversal Accuracy'!F58&lt;&gt;0,1,0), IF('Stack Accuracy'!F58&lt;&gt;0,1,0), IF('Vending_Machine Accuracy'!F58&lt;&gt;0,1,0), IF('Vending_Machine_Sum Accuracy'!F58&lt;&gt;0,1,0), IF('MazeComplete Accuracy'!F58&lt;&gt;0,1,0), IF('MazeSolve Accuracy'!F58&lt;&gt;0,1,0), IF('Hamiltonian Accuracy'!F58&lt;&gt;0,1,0))</f>
        <v>55.716666666666669</v>
      </c>
      <c r="G58">
        <f>(SUM(SUMIF('PARITY Accuracy'!G58,"&lt;&gt;0"), SUMIF('Pattern_Matching Accuracy'!G58,"&lt;&gt;0"), SUMIF('Reversal Accuracy'!G58,"&lt;&gt;0"), SUMIF('Stack Accuracy'!G58,"&lt;&gt;0"), SUMIF('Vending_Machine Accuracy'!G58,"&lt;&gt;0"), SUMIF('Vending_Machine_Sum Accuracy'!G58,"&lt;&gt;0"), SUMIF('MazeComplete Accuracy'!G58,"&lt;&gt;0"), SUMIF('MazeSolve Accuracy'!G58,"&lt;&gt;0"), SUMIF('Hamiltonian Accuracy'!G58,"&lt;&gt;0")))/SUM(IF('PARITY Accuracy'!G58&lt;&gt;0,1,0), IF('Pattern_Matching Accuracy'!G58&lt;&gt;0,1,0), IF('Reversal Accuracy'!G58&lt;&gt;0,1,0), IF('Stack Accuracy'!G58&lt;&gt;0,1,0), IF('Vending_Machine Accuracy'!G58&lt;&gt;0,1,0), IF('Vending_Machine_Sum Accuracy'!G58&lt;&gt;0,1,0), IF('MazeComplete Accuracy'!G58&lt;&gt;0,1,0), IF('MazeSolve Accuracy'!G58&lt;&gt;0,1,0), IF('Hamiltonian Accuracy'!G58&lt;&gt;0,1,0))</f>
        <v>59.63333333333334</v>
      </c>
      <c r="H58" t="str">
        <f t="shared" si="15"/>
        <v>20 (δ=0.65)</v>
      </c>
      <c r="K58">
        <f>AVERAGE(K52:K57)</f>
        <v>54.708500000000008</v>
      </c>
      <c r="L58">
        <f>AVERAGE(L52:L56)</f>
        <v>54.708500000000001</v>
      </c>
      <c r="N58">
        <f t="shared" si="16"/>
        <v>57.119444444444454</v>
      </c>
      <c r="O58">
        <f t="shared" si="17"/>
        <v>2.2700291644398325</v>
      </c>
      <c r="P58" s="6">
        <f>AVERAGE(P52:P57)</f>
        <v>57.922333333333334</v>
      </c>
      <c r="Q58">
        <f>AVERAGE(Q52:Q56)</f>
        <v>57.922333333333334</v>
      </c>
      <c r="R58" s="6">
        <f>AVERAGE(R52:R57)</f>
        <v>56.589592592592595</v>
      </c>
      <c r="S58">
        <f>AVERAGE(S52:S56)</f>
        <v>56.589592592592588</v>
      </c>
      <c r="T58" s="6">
        <f>AVERAGE(T52:T57)</f>
        <v>54.547814814814807</v>
      </c>
      <c r="U58">
        <f>AVERAGE(U52:U56)</f>
        <v>54.547814814814821</v>
      </c>
      <c r="V58" s="6">
        <f>AVERAGE(V52:V57)</f>
        <v>49.77425925925926</v>
      </c>
      <c r="W58">
        <f>AVERAGE(W52:W56)</f>
        <v>49.77425925925926</v>
      </c>
    </row>
    <row r="59" spans="1:23" x14ac:dyDescent="0.75">
      <c r="A59" s="1">
        <v>19</v>
      </c>
      <c r="B59">
        <v>20</v>
      </c>
      <c r="C59">
        <v>0.85</v>
      </c>
      <c r="D59">
        <f>(SUM(SUMIF('PARITY Accuracy'!D59,"&lt;&gt;0"), SUMIF('Pattern_Matching Accuracy'!D59,"&lt;&gt;0"), SUMIF('Reversal Accuracy'!D59,"&lt;&gt;0"), SUMIF('Stack Accuracy'!D59,"&lt;&gt;0"), SUMIF('Vending_Machine Accuracy'!D59,"&lt;&gt;0"), SUMIF('Vending_Machine_Sum Accuracy'!D59,"&lt;&gt;0"), SUMIF('MazeComplete Accuracy'!D59,"&lt;&gt;0"), SUMIF('MazeSolve Accuracy'!D59,"&lt;&gt;0"), SUMIF('Hamiltonian Accuracy'!D59,"&lt;&gt;0")))/SUM(IF('PARITY Accuracy'!D59&lt;&gt;0,1,0), IF('Pattern_Matching Accuracy'!D59&lt;&gt;0,1,0), IF('Reversal Accuracy'!D59&lt;&gt;0,1,0), IF('Stack Accuracy'!D59&lt;&gt;0,1,0), IF('Vending_Machine Accuracy'!D59&lt;&gt;0,1,0), IF('Vending_Machine_Sum Accuracy'!D59&lt;&gt;0,1,0), IF('MazeComplete Accuracy'!D59&lt;&gt;0,1,0), IF('MazeSolve Accuracy'!D59&lt;&gt;0,1,0), IF('Hamiltonian Accuracy'!D59&lt;&gt;0,1,0))</f>
        <v>59.672222222222217</v>
      </c>
      <c r="E59">
        <f>(SUM(SUMIF('PARITY Accuracy'!E59,"&lt;&gt;0"), SUMIF('Pattern_Matching Accuracy'!E59,"&lt;&gt;0"), SUMIF('Reversal Accuracy'!E59,"&lt;&gt;0"), SUMIF('Stack Accuracy'!E59,"&lt;&gt;0"), SUMIF('Vending_Machine Accuracy'!E59,"&lt;&gt;0"), SUMIF('Vending_Machine_Sum Accuracy'!E59,"&lt;&gt;0"), SUMIF('MazeComplete Accuracy'!E59,"&lt;&gt;0"), SUMIF('MazeSolve Accuracy'!E59,"&lt;&gt;0"), SUMIF('Hamiltonian Accuracy'!E59,"&lt;&gt;0")))/SUM(IF('PARITY Accuracy'!E59&lt;&gt;0,1,0), IF('Pattern_Matching Accuracy'!E59&lt;&gt;0,1,0), IF('Reversal Accuracy'!E59&lt;&gt;0,1,0), IF('Stack Accuracy'!E59&lt;&gt;0,1,0), IF('Vending_Machine Accuracy'!E59&lt;&gt;0,1,0), IF('Vending_Machine_Sum Accuracy'!E59&lt;&gt;0,1,0), IF('MazeComplete Accuracy'!E59&lt;&gt;0,1,0), IF('MazeSolve Accuracy'!E59&lt;&gt;0,1,0), IF('Hamiltonian Accuracy'!E59&lt;&gt;0,1,0))</f>
        <v>53.588888888888889</v>
      </c>
      <c r="F59">
        <f>(SUM(SUMIF('PARITY Accuracy'!F59,"&lt;&gt;0"), SUMIF('Pattern_Matching Accuracy'!F59,"&lt;&gt;0"), SUMIF('Reversal Accuracy'!F59,"&lt;&gt;0"), SUMIF('Stack Accuracy'!F59,"&lt;&gt;0"), SUMIF('Vending_Machine Accuracy'!F59,"&lt;&gt;0"), SUMIF('Vending_Machine_Sum Accuracy'!F59,"&lt;&gt;0"), SUMIF('MazeComplete Accuracy'!F59,"&lt;&gt;0"), SUMIF('MazeSolve Accuracy'!F59,"&lt;&gt;0"), SUMIF('Hamiltonian Accuracy'!F59,"&lt;&gt;0")))/SUM(IF('PARITY Accuracy'!F59&lt;&gt;0,1,0), IF('Pattern_Matching Accuracy'!F59&lt;&gt;0,1,0), IF('Reversal Accuracy'!F59&lt;&gt;0,1,0), IF('Stack Accuracy'!F59&lt;&gt;0,1,0), IF('Vending_Machine Accuracy'!F59&lt;&gt;0,1,0), IF('Vending_Machine_Sum Accuracy'!F59&lt;&gt;0,1,0), IF('MazeComplete Accuracy'!F59&lt;&gt;0,1,0), IF('MazeSolve Accuracy'!F59&lt;&gt;0,1,0), IF('Hamiltonian Accuracy'!F59&lt;&gt;0,1,0))</f>
        <v>54.312222222222225</v>
      </c>
      <c r="G59">
        <f>(SUM(SUMIF('PARITY Accuracy'!G59,"&lt;&gt;0"), SUMIF('Pattern_Matching Accuracy'!G59,"&lt;&gt;0"), SUMIF('Reversal Accuracy'!G59,"&lt;&gt;0"), SUMIF('Stack Accuracy'!G59,"&lt;&gt;0"), SUMIF('Vending_Machine Accuracy'!G59,"&lt;&gt;0"), SUMIF('Vending_Machine_Sum Accuracy'!G59,"&lt;&gt;0"), SUMIF('MazeComplete Accuracy'!G59,"&lt;&gt;0"), SUMIF('MazeSolve Accuracy'!G59,"&lt;&gt;0"), SUMIF('Hamiltonian Accuracy'!G59,"&lt;&gt;0")))/SUM(IF('PARITY Accuracy'!G59&lt;&gt;0,1,0), IF('Pattern_Matching Accuracy'!G59&lt;&gt;0,1,0), IF('Reversal Accuracy'!G59&lt;&gt;0,1,0), IF('Stack Accuracy'!G59&lt;&gt;0,1,0), IF('Vending_Machine Accuracy'!G59&lt;&gt;0,1,0), IF('Vending_Machine_Sum Accuracy'!G59&lt;&gt;0,1,0), IF('MazeComplete Accuracy'!G59&lt;&gt;0,1,0), IF('MazeSolve Accuracy'!G59&lt;&gt;0,1,0), IF('Hamiltonian Accuracy'!G59&lt;&gt;0,1,0))</f>
        <v>58.26666666666668</v>
      </c>
      <c r="H59" t="str">
        <f t="shared" si="15"/>
        <v>20 (δ=0.85)</v>
      </c>
      <c r="K59">
        <f>_xlfn.STDEV.P(K52:K57)</f>
        <v>6.7667792542174965</v>
      </c>
      <c r="L59">
        <f>_xlfn.STDEV.P(L52:L56)</f>
        <v>0.7665458682013937</v>
      </c>
      <c r="N59">
        <f t="shared" si="16"/>
        <v>56.46</v>
      </c>
      <c r="O59">
        <f t="shared" si="17"/>
        <v>2.5709261193412605</v>
      </c>
      <c r="P59" s="6">
        <f>_xlfn.STDEV.P(P52:P57)</f>
        <v>6.0307416379500349</v>
      </c>
      <c r="Q59">
        <f>_xlfn.STDEV.P(Q52:Q56)</f>
        <v>0.7202478101967924</v>
      </c>
      <c r="R59" s="6">
        <f>_xlfn.STDEV.P(R52:R57)</f>
        <v>2.3017233136543647</v>
      </c>
      <c r="S59">
        <f>_xlfn.STDEV.P(S52:S56)</f>
        <v>1.2150899778703577</v>
      </c>
      <c r="T59" s="6">
        <f>_xlfn.STDEV.P(T52:T57)</f>
        <v>6.9093712224765778</v>
      </c>
      <c r="U59">
        <f>_xlfn.STDEV.P(U52:U56)</f>
        <v>0.94879252842902095</v>
      </c>
      <c r="V59" s="6">
        <f>_xlfn.STDEV.P(V52:V57)</f>
        <v>15.675494207745551</v>
      </c>
      <c r="W59">
        <f>_xlfn.STDEV.P(W52:W56)</f>
        <v>0.49065808571918934</v>
      </c>
    </row>
    <row r="60" spans="1:23" ht="15.5" thickBot="1" x14ac:dyDescent="0.9">
      <c r="A60" s="1">
        <v>20</v>
      </c>
      <c r="B60">
        <v>50</v>
      </c>
      <c r="C60">
        <v>0</v>
      </c>
      <c r="D60">
        <f>(SUM(SUMIF('PARITY Accuracy'!D60,"&lt;&gt;0"), SUMIF('Pattern_Matching Accuracy'!D60,"&lt;&gt;0"), SUMIF('Reversal Accuracy'!D60,"&lt;&gt;0"), SUMIF('Stack Accuracy'!D60,"&lt;&gt;0"), SUMIF('Vending_Machine Accuracy'!D60,"&lt;&gt;0"), SUMIF('Vending_Machine_Sum Accuracy'!D60,"&lt;&gt;0"), SUMIF('MazeComplete Accuracy'!D60,"&lt;&gt;0"), SUMIF('MazeSolve Accuracy'!D60,"&lt;&gt;0"), SUMIF('Hamiltonian Accuracy'!D60,"&lt;&gt;0")))/SUM(IF('PARITY Accuracy'!D60&lt;&gt;0,1,0), IF('Pattern_Matching Accuracy'!D60&lt;&gt;0,1,0), IF('Reversal Accuracy'!D60&lt;&gt;0,1,0), IF('Stack Accuracy'!D60&lt;&gt;0,1,0), IF('Vending_Machine Accuracy'!D60&lt;&gt;0,1,0), IF('Vending_Machine_Sum Accuracy'!D60&lt;&gt;0,1,0), IF('MazeComplete Accuracy'!D60&lt;&gt;0,1,0), IF('MazeSolve Accuracy'!D60&lt;&gt;0,1,0), IF('Hamiltonian Accuracy'!D60&lt;&gt;0,1,0))</f>
        <v>65.311111111111117</v>
      </c>
      <c r="E60">
        <f>(SUM(SUMIF('PARITY Accuracy'!E60,"&lt;&gt;0"), SUMIF('Pattern_Matching Accuracy'!E60,"&lt;&gt;0"), SUMIF('Reversal Accuracy'!E60,"&lt;&gt;0"), SUMIF('Stack Accuracy'!E60,"&lt;&gt;0"), SUMIF('Vending_Machine Accuracy'!E60,"&lt;&gt;0"), SUMIF('Vending_Machine_Sum Accuracy'!E60,"&lt;&gt;0"), SUMIF('MazeComplete Accuracy'!E60,"&lt;&gt;0"), SUMIF('MazeSolve Accuracy'!E60,"&lt;&gt;0"), SUMIF('Hamiltonian Accuracy'!E60,"&lt;&gt;0")))/SUM(IF('PARITY Accuracy'!E60&lt;&gt;0,1,0), IF('Pattern_Matching Accuracy'!E60&lt;&gt;0,1,0), IF('Reversal Accuracy'!E60&lt;&gt;0,1,0), IF('Stack Accuracy'!E60&lt;&gt;0,1,0), IF('Vending_Machine Accuracy'!E60&lt;&gt;0,1,0), IF('Vending_Machine_Sum Accuracy'!E60&lt;&gt;0,1,0), IF('MazeComplete Accuracy'!E60&lt;&gt;0,1,0), IF('MazeSolve Accuracy'!E60&lt;&gt;0,1,0), IF('Hamiltonian Accuracy'!E60&lt;&gt;0,1,0))</f>
        <v>60.755555555555553</v>
      </c>
      <c r="F60">
        <f>(SUM(SUMIF('PARITY Accuracy'!F60,"&lt;&gt;0"), SUMIF('Pattern_Matching Accuracy'!F60,"&lt;&gt;0"), SUMIF('Reversal Accuracy'!F60,"&lt;&gt;0"), SUMIF('Stack Accuracy'!F60,"&lt;&gt;0"), SUMIF('Vending_Machine Accuracy'!F60,"&lt;&gt;0"), SUMIF('Vending_Machine_Sum Accuracy'!F60,"&lt;&gt;0"), SUMIF('MazeComplete Accuracy'!F60,"&lt;&gt;0"), SUMIF('MazeSolve Accuracy'!F60,"&lt;&gt;0"), SUMIF('Hamiltonian Accuracy'!F60,"&lt;&gt;0")))/SUM(IF('PARITY Accuracy'!F60&lt;&gt;0,1,0), IF('Pattern_Matching Accuracy'!F60&lt;&gt;0,1,0), IF('Reversal Accuracy'!F60&lt;&gt;0,1,0), IF('Stack Accuracy'!F60&lt;&gt;0,1,0), IF('Vending_Machine Accuracy'!F60&lt;&gt;0,1,0), IF('Vending_Machine_Sum Accuracy'!F60&lt;&gt;0,1,0), IF('MazeComplete Accuracy'!F60&lt;&gt;0,1,0), IF('MazeSolve Accuracy'!F60&lt;&gt;0,1,0), IF('Hamiltonian Accuracy'!F60&lt;&gt;0,1,0))</f>
        <v>61.024444444444448</v>
      </c>
      <c r="G60">
        <f>(SUM(SUMIF('PARITY Accuracy'!G60,"&lt;&gt;0"), SUMIF('Pattern_Matching Accuracy'!G60,"&lt;&gt;0"), SUMIF('Reversal Accuracy'!G60,"&lt;&gt;0"), SUMIF('Stack Accuracy'!G60,"&lt;&gt;0"), SUMIF('Vending_Machine Accuracy'!G60,"&lt;&gt;0"), SUMIF('Vending_Machine_Sum Accuracy'!G60,"&lt;&gt;0"), SUMIF('MazeComplete Accuracy'!G60,"&lt;&gt;0"), SUMIF('MazeSolve Accuracy'!G60,"&lt;&gt;0"), SUMIF('Hamiltonian Accuracy'!G60,"&lt;&gt;0")))/SUM(IF('PARITY Accuracy'!G60&lt;&gt;0,1,0), IF('Pattern_Matching Accuracy'!G60&lt;&gt;0,1,0), IF('Reversal Accuracy'!G60&lt;&gt;0,1,0), IF('Stack Accuracy'!G60&lt;&gt;0,1,0), IF('Vending_Machine Accuracy'!G60&lt;&gt;0,1,0), IF('Vending_Machine_Sum Accuracy'!G60&lt;&gt;0,1,0), IF('MazeComplete Accuracy'!G60&lt;&gt;0,1,0), IF('MazeSolve Accuracy'!G60&lt;&gt;0,1,0), IF('Hamiltonian Accuracy'!G60&lt;&gt;0,1,0))</f>
        <v>58.468750000000007</v>
      </c>
      <c r="H60" t="str">
        <f t="shared" si="15"/>
        <v>50 (δ=0)</v>
      </c>
      <c r="N60">
        <f t="shared" si="16"/>
        <v>61.389965277777776</v>
      </c>
      <c r="O60">
        <f t="shared" si="17"/>
        <v>2.4720924598728322</v>
      </c>
      <c r="P60" s="6"/>
      <c r="R60" s="6"/>
      <c r="T60" s="6"/>
      <c r="V60" s="6"/>
    </row>
    <row r="61" spans="1:23" x14ac:dyDescent="0.75">
      <c r="A61" s="1">
        <v>21</v>
      </c>
      <c r="B61">
        <v>50</v>
      </c>
      <c r="C61">
        <v>0.2</v>
      </c>
      <c r="D61">
        <f>(SUM(SUMIF('PARITY Accuracy'!D61,"&lt;&gt;0"), SUMIF('Pattern_Matching Accuracy'!D61,"&lt;&gt;0"), SUMIF('Reversal Accuracy'!D61,"&lt;&gt;0"), SUMIF('Stack Accuracy'!D61,"&lt;&gt;0"), SUMIF('Vending_Machine Accuracy'!D61,"&lt;&gt;0"), SUMIF('Vending_Machine_Sum Accuracy'!D61,"&lt;&gt;0"), SUMIF('MazeComplete Accuracy'!D61,"&lt;&gt;0"), SUMIF('MazeSolve Accuracy'!D61,"&lt;&gt;0"), SUMIF('Hamiltonian Accuracy'!D61,"&lt;&gt;0")))/SUM(IF('PARITY Accuracy'!D61&lt;&gt;0,1,0), IF('Pattern_Matching Accuracy'!D61&lt;&gt;0,1,0), IF('Reversal Accuracy'!D61&lt;&gt;0,1,0), IF('Stack Accuracy'!D61&lt;&gt;0,1,0), IF('Vending_Machine Accuracy'!D61&lt;&gt;0,1,0), IF('Vending_Machine_Sum Accuracy'!D61&lt;&gt;0,1,0), IF('MazeComplete Accuracy'!D61&lt;&gt;0,1,0), IF('MazeSolve Accuracy'!D61&lt;&gt;0,1,0), IF('Hamiltonian Accuracy'!D61&lt;&gt;0,1,0))</f>
        <v>63.576666666666661</v>
      </c>
      <c r="E61">
        <f>(SUM(SUMIF('PARITY Accuracy'!E61,"&lt;&gt;0"), SUMIF('Pattern_Matching Accuracy'!E61,"&lt;&gt;0"), SUMIF('Reversal Accuracy'!E61,"&lt;&gt;0"), SUMIF('Stack Accuracy'!E61,"&lt;&gt;0"), SUMIF('Vending_Machine Accuracy'!E61,"&lt;&gt;0"), SUMIF('Vending_Machine_Sum Accuracy'!E61,"&lt;&gt;0"), SUMIF('MazeComplete Accuracy'!E61,"&lt;&gt;0"), SUMIF('MazeSolve Accuracy'!E61,"&lt;&gt;0"), SUMIF('Hamiltonian Accuracy'!E61,"&lt;&gt;0")))/SUM(IF('PARITY Accuracy'!E61&lt;&gt;0,1,0), IF('Pattern_Matching Accuracy'!E61&lt;&gt;0,1,0), IF('Reversal Accuracy'!E61&lt;&gt;0,1,0), IF('Stack Accuracy'!E61&lt;&gt;0,1,0), IF('Vending_Machine Accuracy'!E61&lt;&gt;0,1,0), IF('Vending_Machine_Sum Accuracy'!E61&lt;&gt;0,1,0), IF('MazeComplete Accuracy'!E61&lt;&gt;0,1,0), IF('MazeSolve Accuracy'!E61&lt;&gt;0,1,0), IF('Hamiltonian Accuracy'!E61&lt;&gt;0,1,0))</f>
        <v>59.411111111111104</v>
      </c>
      <c r="F61">
        <f>(SUM(SUMIF('PARITY Accuracy'!F61,"&lt;&gt;0"), SUMIF('Pattern_Matching Accuracy'!F61,"&lt;&gt;0"), SUMIF('Reversal Accuracy'!F61,"&lt;&gt;0"), SUMIF('Stack Accuracy'!F61,"&lt;&gt;0"), SUMIF('Vending_Machine Accuracy'!F61,"&lt;&gt;0"), SUMIF('Vending_Machine_Sum Accuracy'!F61,"&lt;&gt;0"), SUMIF('MazeComplete Accuracy'!F61,"&lt;&gt;0"), SUMIF('MazeSolve Accuracy'!F61,"&lt;&gt;0"), SUMIF('Hamiltonian Accuracy'!F61,"&lt;&gt;0")))/SUM(IF('PARITY Accuracy'!F61&lt;&gt;0,1,0), IF('Pattern_Matching Accuracy'!F61&lt;&gt;0,1,0), IF('Reversal Accuracy'!F61&lt;&gt;0,1,0), IF('Stack Accuracy'!F61&lt;&gt;0,1,0), IF('Vending_Machine Accuracy'!F61&lt;&gt;0,1,0), IF('Vending_Machine_Sum Accuracy'!F61&lt;&gt;0,1,0), IF('MazeComplete Accuracy'!F61&lt;&gt;0,1,0), IF('MazeSolve Accuracy'!F61&lt;&gt;0,1,0), IF('Hamiltonian Accuracy'!F61&lt;&gt;0,1,0))</f>
        <v>62.996666666666655</v>
      </c>
      <c r="G61">
        <f>(SUM(SUMIF('PARITY Accuracy'!G61,"&lt;&gt;0"), SUMIF('Pattern_Matching Accuracy'!G61,"&lt;&gt;0"), SUMIF('Reversal Accuracy'!G61,"&lt;&gt;0"), SUMIF('Stack Accuracy'!G61,"&lt;&gt;0"), SUMIF('Vending_Machine Accuracy'!G61,"&lt;&gt;0"), SUMIF('Vending_Machine_Sum Accuracy'!G61,"&lt;&gt;0"), SUMIF('MazeComplete Accuracy'!G61,"&lt;&gt;0"), SUMIF('MazeSolve Accuracy'!G61,"&lt;&gt;0"), SUMIF('Hamiltonian Accuracy'!G61,"&lt;&gt;0")))/SUM(IF('PARITY Accuracy'!G61&lt;&gt;0,1,0), IF('Pattern_Matching Accuracy'!G61&lt;&gt;0,1,0), IF('Reversal Accuracy'!G61&lt;&gt;0,1,0), IF('Stack Accuracy'!G61&lt;&gt;0,1,0), IF('Vending_Machine Accuracy'!G61&lt;&gt;0,1,0), IF('Vending_Machine_Sum Accuracy'!G61&lt;&gt;0,1,0), IF('MazeComplete Accuracy'!G61&lt;&gt;0,1,0), IF('MazeSolve Accuracy'!G61&lt;&gt;0,1,0), IF('Hamiltonian Accuracy'!G61&lt;&gt;0,1,0))</f>
        <v>59.307499999999997</v>
      </c>
      <c r="H61" t="str">
        <f t="shared" si="15"/>
        <v>50 (δ=0.2)</v>
      </c>
      <c r="K61" s="10" cm="1">
        <f t="array" ref="K61">INDEX(LINEST(K52:K57), 1)</f>
        <v>3.7650285714285725</v>
      </c>
      <c r="L61" s="11" cm="1">
        <f t="array" ref="L61">INDEX(LINEST(L52:L56), 1)</f>
        <v>-0.51957754629629627</v>
      </c>
      <c r="N61">
        <f t="shared" si="16"/>
        <v>61.322986111111106</v>
      </c>
      <c r="O61">
        <f t="shared" si="17"/>
        <v>1.9746982635481753</v>
      </c>
      <c r="P61" s="6" cm="1">
        <f t="array" ref="P61">INDEX(LINEST(P52:P57), 1)</f>
        <v>3.3753587301587298</v>
      </c>
      <c r="Q61" s="6" cm="1">
        <f t="array" ref="Q61">INDEX(LINEST(Q52:Q56), 1)</f>
        <v>-0.4317407407407387</v>
      </c>
      <c r="R61" s="6" cm="1">
        <f t="array" ref="R61">INDEX(LINEST(R52:R57), 1)</f>
        <v>1.1223174603174606</v>
      </c>
      <c r="S61" s="6" cm="1">
        <f t="array" ref="S61">INDEX(LINEST(S52:S56), 1)</f>
        <v>-0.85199999999999965</v>
      </c>
      <c r="T61" s="6" cm="1">
        <f t="array" ref="T61">INDEX(LINEST(T52:T57), 1)</f>
        <v>3.5473079365079361</v>
      </c>
      <c r="U61" s="6" cm="1">
        <f t="array" ref="U61">INDEX(LINEST(U52:U56), 1)</f>
        <v>-0.44959259259258949</v>
      </c>
      <c r="V61" s="6" cm="1">
        <f t="array" ref="V61">INDEX(LINEST(V52:V57), 1)</f>
        <v>7.0151301587301598</v>
      </c>
      <c r="W61" s="6" cm="1">
        <f t="array" ref="W61">INDEX(LINEST(W52:W56), 1)</f>
        <v>-0.34497685185185245</v>
      </c>
    </row>
    <row r="62" spans="1:23" x14ac:dyDescent="0.75">
      <c r="A62" s="1">
        <v>22</v>
      </c>
      <c r="B62">
        <v>50</v>
      </c>
      <c r="C62">
        <v>0.45</v>
      </c>
      <c r="D62">
        <f>(SUM(SUMIF('PARITY Accuracy'!D62,"&lt;&gt;0"), SUMIF('Pattern_Matching Accuracy'!D62,"&lt;&gt;0"), SUMIF('Reversal Accuracy'!D62,"&lt;&gt;0"), SUMIF('Stack Accuracy'!D62,"&lt;&gt;0"), SUMIF('Vending_Machine Accuracy'!D62,"&lt;&gt;0"), SUMIF('Vending_Machine_Sum Accuracy'!D62,"&lt;&gt;0"), SUMIF('MazeComplete Accuracy'!D62,"&lt;&gt;0"), SUMIF('MazeSolve Accuracy'!D62,"&lt;&gt;0"), SUMIF('Hamiltonian Accuracy'!D62,"&lt;&gt;0")))/SUM(IF('PARITY Accuracy'!D62&lt;&gt;0,1,0), IF('Pattern_Matching Accuracy'!D62&lt;&gt;0,1,0), IF('Reversal Accuracy'!D62&lt;&gt;0,1,0), IF('Stack Accuracy'!D62&lt;&gt;0,1,0), IF('Vending_Machine Accuracy'!D62&lt;&gt;0,1,0), IF('Vending_Machine_Sum Accuracy'!D62&lt;&gt;0,1,0), IF('MazeComplete Accuracy'!D62&lt;&gt;0,1,0), IF('MazeSolve Accuracy'!D62&lt;&gt;0,1,0), IF('Hamiltonian Accuracy'!D62&lt;&gt;0,1,0))</f>
        <v>64.36999999999999</v>
      </c>
      <c r="E62">
        <f>(SUM(SUMIF('PARITY Accuracy'!E62,"&lt;&gt;0"), SUMIF('Pattern_Matching Accuracy'!E62,"&lt;&gt;0"), SUMIF('Reversal Accuracy'!E62,"&lt;&gt;0"), SUMIF('Stack Accuracy'!E62,"&lt;&gt;0"), SUMIF('Vending_Machine Accuracy'!E62,"&lt;&gt;0"), SUMIF('Vending_Machine_Sum Accuracy'!E62,"&lt;&gt;0"), SUMIF('MazeComplete Accuracy'!E62,"&lt;&gt;0"), SUMIF('MazeSolve Accuracy'!E62,"&lt;&gt;0"), SUMIF('Hamiltonian Accuracy'!E62,"&lt;&gt;0")))/SUM(IF('PARITY Accuracy'!E62&lt;&gt;0,1,0), IF('Pattern_Matching Accuracy'!E62&lt;&gt;0,1,0), IF('Reversal Accuracy'!E62&lt;&gt;0,1,0), IF('Stack Accuracy'!E62&lt;&gt;0,1,0), IF('Vending_Machine Accuracy'!E62&lt;&gt;0,1,0), IF('Vending_Machine_Sum Accuracy'!E62&lt;&gt;0,1,0), IF('MazeComplete Accuracy'!E62&lt;&gt;0,1,0), IF('MazeSolve Accuracy'!E62&lt;&gt;0,1,0), IF('Hamiltonian Accuracy'!E62&lt;&gt;0,1,0))</f>
        <v>58.455555555555549</v>
      </c>
      <c r="F62">
        <f>(SUM(SUMIF('PARITY Accuracy'!F62,"&lt;&gt;0"), SUMIF('Pattern_Matching Accuracy'!F62,"&lt;&gt;0"), SUMIF('Reversal Accuracy'!F62,"&lt;&gt;0"), SUMIF('Stack Accuracy'!F62,"&lt;&gt;0"), SUMIF('Vending_Machine Accuracy'!F62,"&lt;&gt;0"), SUMIF('Vending_Machine_Sum Accuracy'!F62,"&lt;&gt;0"), SUMIF('MazeComplete Accuracy'!F62,"&lt;&gt;0"), SUMIF('MazeSolve Accuracy'!F62,"&lt;&gt;0"), SUMIF('Hamiltonian Accuracy'!F62,"&lt;&gt;0")))/SUM(IF('PARITY Accuracy'!F62&lt;&gt;0,1,0), IF('Pattern_Matching Accuracy'!F62&lt;&gt;0,1,0), IF('Reversal Accuracy'!F62&lt;&gt;0,1,0), IF('Stack Accuracy'!F62&lt;&gt;0,1,0), IF('Vending_Machine Accuracy'!F62&lt;&gt;0,1,0), IF('Vending_Machine_Sum Accuracy'!F62&lt;&gt;0,1,0), IF('MazeComplete Accuracy'!F62&lt;&gt;0,1,0), IF('MazeSolve Accuracy'!F62&lt;&gt;0,1,0), IF('Hamiltonian Accuracy'!F62&lt;&gt;0,1,0))</f>
        <v>62.797777777777782</v>
      </c>
      <c r="G62">
        <f>(SUM(SUMIF('PARITY Accuracy'!G62,"&lt;&gt;0"), SUMIF('Pattern_Matching Accuracy'!G62,"&lt;&gt;0"), SUMIF('Reversal Accuracy'!G62,"&lt;&gt;0"), SUMIF('Stack Accuracy'!G62,"&lt;&gt;0"), SUMIF('Vending_Machine Accuracy'!G62,"&lt;&gt;0"), SUMIF('Vending_Machine_Sum Accuracy'!G62,"&lt;&gt;0"), SUMIF('MazeComplete Accuracy'!G62,"&lt;&gt;0"), SUMIF('MazeSolve Accuracy'!G62,"&lt;&gt;0"), SUMIF('Hamiltonian Accuracy'!G62,"&lt;&gt;0")))/SUM(IF('PARITY Accuracy'!G62&lt;&gt;0,1,0), IF('Pattern_Matching Accuracy'!G62&lt;&gt;0,1,0), IF('Reversal Accuracy'!G62&lt;&gt;0,1,0), IF('Stack Accuracy'!G62&lt;&gt;0,1,0), IF('Vending_Machine Accuracy'!G62&lt;&gt;0,1,0), IF('Vending_Machine_Sum Accuracy'!G62&lt;&gt;0,1,0), IF('MazeComplete Accuracy'!G62&lt;&gt;0,1,0), IF('MazeSolve Accuracy'!G62&lt;&gt;0,1,0), IF('Hamiltonian Accuracy'!G62&lt;&gt;0,1,0))</f>
        <v>58.63</v>
      </c>
      <c r="H62" t="str">
        <f t="shared" si="15"/>
        <v>50 (δ=0.45)</v>
      </c>
      <c r="K62" s="12">
        <f>AVERAGE('Hamiltonian Accuracy'!K62, 'MazeSolve Accuracy'!K62, 'MazeComplete Accuracy'!K62, 'Vending_Machine_Sum Accuracy'!K62, 'Vending_Machine Accuracy'!K62, 'Stack Accuracy'!K62, 'Reversal Accuracy'!K62, 'Pattern_Matching Accuracy'!K62, 'PARITY Accuracy'!K62)</f>
        <v>3.9366708994708994</v>
      </c>
      <c r="L62" s="12">
        <f>AVERAGE('Hamiltonian Accuracy'!L62, 'MazeSolve Accuracy'!L62, 'MazeComplete Accuracy'!L62, 'Vending_Machine_Sum Accuracy'!L62, 'Vending_Machine Accuracy'!L62, 'Stack Accuracy'!L62, 'Reversal Accuracy'!L62, 'Pattern_Matching Accuracy'!L62, 'PARITY Accuracy'!L62)</f>
        <v>-0.52516961279461205</v>
      </c>
      <c r="N62">
        <f t="shared" si="16"/>
        <v>61.063333333333333</v>
      </c>
      <c r="O62">
        <f t="shared" si="17"/>
        <v>2.5818577625757841</v>
      </c>
    </row>
    <row r="63" spans="1:23" ht="15.5" thickBot="1" x14ac:dyDescent="0.9">
      <c r="A63" s="1">
        <v>23</v>
      </c>
      <c r="B63">
        <v>50</v>
      </c>
      <c r="C63">
        <v>0.65</v>
      </c>
      <c r="D63">
        <f>(SUM(SUMIF('PARITY Accuracy'!D63,"&lt;&gt;0"), SUMIF('Pattern_Matching Accuracy'!D63,"&lt;&gt;0"), SUMIF('Reversal Accuracy'!D63,"&lt;&gt;0"), SUMIF('Stack Accuracy'!D63,"&lt;&gt;0"), SUMIF('Vending_Machine Accuracy'!D63,"&lt;&gt;0"), SUMIF('Vending_Machine_Sum Accuracy'!D63,"&lt;&gt;0"), SUMIF('MazeComplete Accuracy'!D63,"&lt;&gt;0"), SUMIF('MazeSolve Accuracy'!D63,"&lt;&gt;0"), SUMIF('Hamiltonian Accuracy'!D63,"&lt;&gt;0")))/SUM(IF('PARITY Accuracy'!D63&lt;&gt;0,1,0), IF('Pattern_Matching Accuracy'!D63&lt;&gt;0,1,0), IF('Reversal Accuracy'!D63&lt;&gt;0,1,0), IF('Stack Accuracy'!D63&lt;&gt;0,1,0), IF('Vending_Machine Accuracy'!D63&lt;&gt;0,1,0), IF('Vending_Machine_Sum Accuracy'!D63&lt;&gt;0,1,0), IF('MazeComplete Accuracy'!D63&lt;&gt;0,1,0), IF('MazeSolve Accuracy'!D63&lt;&gt;0,1,0), IF('Hamiltonian Accuracy'!D63&lt;&gt;0,1,0))</f>
        <v>64.012222222222221</v>
      </c>
      <c r="E63">
        <f>(SUM(SUMIF('PARITY Accuracy'!E63,"&lt;&gt;0"), SUMIF('Pattern_Matching Accuracy'!E63,"&lt;&gt;0"), SUMIF('Reversal Accuracy'!E63,"&lt;&gt;0"), SUMIF('Stack Accuracy'!E63,"&lt;&gt;0"), SUMIF('Vending_Machine Accuracy'!E63,"&lt;&gt;0"), SUMIF('Vending_Machine_Sum Accuracy'!E63,"&lt;&gt;0"), SUMIF('MazeComplete Accuracy'!E63,"&lt;&gt;0"), SUMIF('MazeSolve Accuracy'!E63,"&lt;&gt;0"), SUMIF('Hamiltonian Accuracy'!E63,"&lt;&gt;0")))/SUM(IF('PARITY Accuracy'!E63&lt;&gt;0,1,0), IF('Pattern_Matching Accuracy'!E63&lt;&gt;0,1,0), IF('Reversal Accuracy'!E63&lt;&gt;0,1,0), IF('Stack Accuracy'!E63&lt;&gt;0,1,0), IF('Vending_Machine Accuracy'!E63&lt;&gt;0,1,0), IF('Vending_Machine_Sum Accuracy'!E63&lt;&gt;0,1,0), IF('MazeComplete Accuracy'!E63&lt;&gt;0,1,0), IF('MazeSolve Accuracy'!E63&lt;&gt;0,1,0), IF('Hamiltonian Accuracy'!E63&lt;&gt;0,1,0))</f>
        <v>57.133333333333326</v>
      </c>
      <c r="F63">
        <f>(SUM(SUMIF('PARITY Accuracy'!F63,"&lt;&gt;0"), SUMIF('Pattern_Matching Accuracy'!F63,"&lt;&gt;0"), SUMIF('Reversal Accuracy'!F63,"&lt;&gt;0"), SUMIF('Stack Accuracy'!F63,"&lt;&gt;0"), SUMIF('Vending_Machine Accuracy'!F63,"&lt;&gt;0"), SUMIF('Vending_Machine_Sum Accuracy'!F63,"&lt;&gt;0"), SUMIF('MazeComplete Accuracy'!F63,"&lt;&gt;0"), SUMIF('MazeSolve Accuracy'!F63,"&lt;&gt;0"), SUMIF('Hamiltonian Accuracy'!F63,"&lt;&gt;0")))/SUM(IF('PARITY Accuracy'!F63&lt;&gt;0,1,0), IF('Pattern_Matching Accuracy'!F63&lt;&gt;0,1,0), IF('Reversal Accuracy'!F63&lt;&gt;0,1,0), IF('Stack Accuracy'!F63&lt;&gt;0,1,0), IF('Vending_Machine Accuracy'!F63&lt;&gt;0,1,0), IF('Vending_Machine_Sum Accuracy'!F63&lt;&gt;0,1,0), IF('MazeComplete Accuracy'!F63&lt;&gt;0,1,0), IF('MazeSolve Accuracy'!F63&lt;&gt;0,1,0), IF('Hamiltonian Accuracy'!F63&lt;&gt;0,1,0))</f>
        <v>62.252222222222223</v>
      </c>
      <c r="G63">
        <f>(SUM(SUMIF('PARITY Accuracy'!G63,"&lt;&gt;0"), SUMIF('Pattern_Matching Accuracy'!G63,"&lt;&gt;0"), SUMIF('Reversal Accuracy'!G63,"&lt;&gt;0"), SUMIF('Stack Accuracy'!G63,"&lt;&gt;0"), SUMIF('Vending_Machine Accuracy'!G63,"&lt;&gt;0"), SUMIF('Vending_Machine_Sum Accuracy'!G63,"&lt;&gt;0"), SUMIF('MazeComplete Accuracy'!G63,"&lt;&gt;0"), SUMIF('MazeSolve Accuracy'!G63,"&lt;&gt;0"), SUMIF('Hamiltonian Accuracy'!G63,"&lt;&gt;0")))/SUM(IF('PARITY Accuracy'!G63&lt;&gt;0,1,0), IF('Pattern_Matching Accuracy'!G63&lt;&gt;0,1,0), IF('Reversal Accuracy'!G63&lt;&gt;0,1,0), IF('Stack Accuracy'!G63&lt;&gt;0,1,0), IF('Vending_Machine Accuracy'!G63&lt;&gt;0,1,0), IF('Vending_Machine_Sum Accuracy'!G63&lt;&gt;0,1,0), IF('MazeComplete Accuracy'!G63&lt;&gt;0,1,0), IF('MazeSolve Accuracy'!G63&lt;&gt;0,1,0), IF('Hamiltonian Accuracy'!G63&lt;&gt;0,1,0))</f>
        <v>58.846249999999998</v>
      </c>
      <c r="H63" t="str">
        <f t="shared" si="15"/>
        <v>50 (δ=0.65)</v>
      </c>
      <c r="K63" s="13">
        <f>_xlfn.STDEV.P('Hamiltonian Accuracy'!K62, 'MazeSolve Accuracy'!K62, 'MazeComplete Accuracy'!K62, 'Vending_Machine_Sum Accuracy'!K62, 'Vending_Machine Accuracy'!K62, 'Stack Accuracy'!K62, 'Reversal Accuracy'!K62, 'Pattern_Matching Accuracy'!K62, 'PARITY Accuracy'!K62)</f>
        <v>2.2847720464722219</v>
      </c>
      <c r="L63" s="14">
        <f>_xlfn.STDEV.P('Hamiltonian Accuracy'!L62, 'MazeSolve Accuracy'!L62, 'MazeComplete Accuracy'!L62, 'Vending_Machine_Sum Accuracy'!L62, 'Vending_Machine Accuracy'!L62, 'Stack Accuracy'!L62, 'Reversal Accuracy'!L62, 'Pattern_Matching Accuracy'!L62, 'PARITY Accuracy'!L62)</f>
        <v>0.41045916130394333</v>
      </c>
      <c r="N63">
        <f t="shared" si="16"/>
        <v>60.561006944444443</v>
      </c>
      <c r="O63">
        <f t="shared" si="17"/>
        <v>2.7138733284819914</v>
      </c>
    </row>
    <row r="64" spans="1:23" x14ac:dyDescent="0.75">
      <c r="A64" s="1">
        <v>24</v>
      </c>
      <c r="B64">
        <v>50</v>
      </c>
      <c r="C64">
        <v>0.85</v>
      </c>
      <c r="D64">
        <f>(SUM(SUMIF('PARITY Accuracy'!D64,"&lt;&gt;0"), SUMIF('Pattern_Matching Accuracy'!D64,"&lt;&gt;0"), SUMIF('Reversal Accuracy'!D64,"&lt;&gt;0"), SUMIF('Stack Accuracy'!D64,"&lt;&gt;0"), SUMIF('Vending_Machine Accuracy'!D64,"&lt;&gt;0"), SUMIF('Vending_Machine_Sum Accuracy'!D64,"&lt;&gt;0"), SUMIF('MazeComplete Accuracy'!D64,"&lt;&gt;0"), SUMIF('MazeSolve Accuracy'!D64,"&lt;&gt;0"), SUMIF('Hamiltonian Accuracy'!D64,"&lt;&gt;0")))/SUM(IF('PARITY Accuracy'!D64&lt;&gt;0,1,0), IF('Pattern_Matching Accuracy'!D64&lt;&gt;0,1,0), IF('Reversal Accuracy'!D64&lt;&gt;0,1,0), IF('Stack Accuracy'!D64&lt;&gt;0,1,0), IF('Vending_Machine Accuracy'!D64&lt;&gt;0,1,0), IF('Vending_Machine_Sum Accuracy'!D64&lt;&gt;0,1,0), IF('MazeComplete Accuracy'!D64&lt;&gt;0,1,0), IF('MazeSolve Accuracy'!D64&lt;&gt;0,1,0), IF('Hamiltonian Accuracy'!D64&lt;&gt;0,1,0))</f>
        <v>62.699999999999996</v>
      </c>
      <c r="E64">
        <f>(SUM(SUMIF('PARITY Accuracy'!E64,"&lt;&gt;0"), SUMIF('Pattern_Matching Accuracy'!E64,"&lt;&gt;0"), SUMIF('Reversal Accuracy'!E64,"&lt;&gt;0"), SUMIF('Stack Accuracy'!E64,"&lt;&gt;0"), SUMIF('Vending_Machine Accuracy'!E64,"&lt;&gt;0"), SUMIF('Vending_Machine_Sum Accuracy'!E64,"&lt;&gt;0"), SUMIF('MazeComplete Accuracy'!E64,"&lt;&gt;0"), SUMIF('MazeSolve Accuracy'!E64,"&lt;&gt;0"), SUMIF('Hamiltonian Accuracy'!E64,"&lt;&gt;0")))/SUM(IF('PARITY Accuracy'!E64&lt;&gt;0,1,0), IF('Pattern_Matching Accuracy'!E64&lt;&gt;0,1,0), IF('Reversal Accuracy'!E64&lt;&gt;0,1,0), IF('Stack Accuracy'!E64&lt;&gt;0,1,0), IF('Vending_Machine Accuracy'!E64&lt;&gt;0,1,0), IF('Vending_Machine_Sum Accuracy'!E64&lt;&gt;0,1,0), IF('MazeComplete Accuracy'!E64&lt;&gt;0,1,0), IF('MazeSolve Accuracy'!E64&lt;&gt;0,1,0), IF('Hamiltonian Accuracy'!E64&lt;&gt;0,1,0))</f>
        <v>56.222222222222221</v>
      </c>
      <c r="F64">
        <f>(SUM(SUMIF('PARITY Accuracy'!F64,"&lt;&gt;0"), SUMIF('Pattern_Matching Accuracy'!F64,"&lt;&gt;0"), SUMIF('Reversal Accuracy'!F64,"&lt;&gt;0"), SUMIF('Stack Accuracy'!F64,"&lt;&gt;0"), SUMIF('Vending_Machine Accuracy'!F64,"&lt;&gt;0"), SUMIF('Vending_Machine_Sum Accuracy'!F64,"&lt;&gt;0"), SUMIF('MazeComplete Accuracy'!F64,"&lt;&gt;0"), SUMIF('MazeSolve Accuracy'!F64,"&lt;&gt;0"), SUMIF('Hamiltonian Accuracy'!F64,"&lt;&gt;0")))/SUM(IF('PARITY Accuracy'!F64&lt;&gt;0,1,0), IF('Pattern_Matching Accuracy'!F64&lt;&gt;0,1,0), IF('Reversal Accuracy'!F64&lt;&gt;0,1,0), IF('Stack Accuracy'!F64&lt;&gt;0,1,0), IF('Vending_Machine Accuracy'!F64&lt;&gt;0,1,0), IF('Vending_Machine_Sum Accuracy'!F64&lt;&gt;0,1,0), IF('MazeComplete Accuracy'!F64&lt;&gt;0,1,0), IF('MazeSolve Accuracy'!F64&lt;&gt;0,1,0), IF('Hamiltonian Accuracy'!F64&lt;&gt;0,1,0))</f>
        <v>60.760000000000005</v>
      </c>
      <c r="G64">
        <f>(SUM(SUMIF('PARITY Accuracy'!G64,"&lt;&gt;0"), SUMIF('Pattern_Matching Accuracy'!G64,"&lt;&gt;0"), SUMIF('Reversal Accuracy'!G64,"&lt;&gt;0"), SUMIF('Stack Accuracy'!G64,"&lt;&gt;0"), SUMIF('Vending_Machine Accuracy'!G64,"&lt;&gt;0"), SUMIF('Vending_Machine_Sum Accuracy'!G64,"&lt;&gt;0"), SUMIF('MazeComplete Accuracy'!G64,"&lt;&gt;0"), SUMIF('MazeSolve Accuracy'!G64,"&lt;&gt;0"), SUMIF('Hamiltonian Accuracy'!G64,"&lt;&gt;0")))/SUM(IF('PARITY Accuracy'!G64&lt;&gt;0,1,0), IF('Pattern_Matching Accuracy'!G64&lt;&gt;0,1,0), IF('Reversal Accuracy'!G64&lt;&gt;0,1,0), IF('Stack Accuracy'!G64&lt;&gt;0,1,0), IF('Vending_Machine Accuracy'!G64&lt;&gt;0,1,0), IF('Vending_Machine_Sum Accuracy'!G64&lt;&gt;0,1,0), IF('MazeComplete Accuracy'!G64&lt;&gt;0,1,0), IF('MazeSolve Accuracy'!G64&lt;&gt;0,1,0), IF('Hamiltonian Accuracy'!G64&lt;&gt;0,1,0))</f>
        <v>58.38750000000001</v>
      </c>
      <c r="H64" t="str">
        <f t="shared" si="15"/>
        <v>50 (δ=0.85)</v>
      </c>
      <c r="N64">
        <f t="shared" si="16"/>
        <v>59.517430555555556</v>
      </c>
      <c r="O64">
        <f t="shared" si="17"/>
        <v>2.4396653517145492</v>
      </c>
    </row>
    <row r="65" spans="1:23" x14ac:dyDescent="0.75">
      <c r="A65" s="1">
        <v>25</v>
      </c>
      <c r="B65">
        <v>100</v>
      </c>
      <c r="C65">
        <v>0</v>
      </c>
      <c r="D65">
        <f>(SUM(SUMIF('PARITY Accuracy'!D65,"&lt;&gt;0"), SUMIF('Pattern_Matching Accuracy'!D65,"&lt;&gt;0"), SUMIF('Reversal Accuracy'!D65,"&lt;&gt;0"), SUMIF('Stack Accuracy'!D65,"&lt;&gt;0"), SUMIF('Vending_Machine Accuracy'!D65,"&lt;&gt;0"), SUMIF('Vending_Machine_Sum Accuracy'!D65,"&lt;&gt;0"), SUMIF('MazeComplete Accuracy'!D65,"&lt;&gt;0"), SUMIF('MazeSolve Accuracy'!D65,"&lt;&gt;0"), SUMIF('Hamiltonian Accuracy'!D65,"&lt;&gt;0")))/SUM(IF('PARITY Accuracy'!D65&lt;&gt;0,1,0), IF('Pattern_Matching Accuracy'!D65&lt;&gt;0,1,0), IF('Reversal Accuracy'!D65&lt;&gt;0,1,0), IF('Stack Accuracy'!D65&lt;&gt;0,1,0), IF('Vending_Machine Accuracy'!D65&lt;&gt;0,1,0), IF('Vending_Machine_Sum Accuracy'!D65&lt;&gt;0,1,0), IF('MazeComplete Accuracy'!D65&lt;&gt;0,1,0), IF('MazeSolve Accuracy'!D65&lt;&gt;0,1,0), IF('Hamiltonian Accuracy'!D65&lt;&gt;0,1,0))</f>
        <v>67.540000000000006</v>
      </c>
      <c r="E65">
        <f>(SUM(SUMIF('PARITY Accuracy'!E65,"&lt;&gt;0"), SUMIF('Pattern_Matching Accuracy'!E65,"&lt;&gt;0"), SUMIF('Reversal Accuracy'!E65,"&lt;&gt;0"), SUMIF('Stack Accuracy'!E65,"&lt;&gt;0"), SUMIF('Vending_Machine Accuracy'!E65,"&lt;&gt;0"), SUMIF('Vending_Machine_Sum Accuracy'!E65,"&lt;&gt;0"), SUMIF('MazeComplete Accuracy'!E65,"&lt;&gt;0"), SUMIF('MazeSolve Accuracy'!E65,"&lt;&gt;0"), SUMIF('Hamiltonian Accuracy'!E65,"&lt;&gt;0")))/SUM(IF('PARITY Accuracy'!E65&lt;&gt;0,1,0), IF('Pattern_Matching Accuracy'!E65&lt;&gt;0,1,0), IF('Reversal Accuracy'!E65&lt;&gt;0,1,0), IF('Stack Accuracy'!E65&lt;&gt;0,1,0), IF('Vending_Machine Accuracy'!E65&lt;&gt;0,1,0), IF('Vending_Machine_Sum Accuracy'!E65&lt;&gt;0,1,0), IF('MazeComplete Accuracy'!E65&lt;&gt;0,1,0), IF('MazeSolve Accuracy'!E65&lt;&gt;0,1,0), IF('Hamiltonian Accuracy'!E65&lt;&gt;0,1,0))</f>
        <v>62.93333333333333</v>
      </c>
      <c r="F65">
        <f>(SUM(SUMIF('PARITY Accuracy'!F65,"&lt;&gt;0"), SUMIF('Pattern_Matching Accuracy'!F65,"&lt;&gt;0"), SUMIF('Reversal Accuracy'!F65,"&lt;&gt;0"), SUMIF('Stack Accuracy'!F65,"&lt;&gt;0"), SUMIF('Vending_Machine Accuracy'!F65,"&lt;&gt;0"), SUMIF('Vending_Machine_Sum Accuracy'!F65,"&lt;&gt;0"), SUMIF('MazeComplete Accuracy'!F65,"&lt;&gt;0"), SUMIF('MazeSolve Accuracy'!F65,"&lt;&gt;0"), SUMIF('Hamiltonian Accuracy'!F65,"&lt;&gt;0")))/SUM(IF('PARITY Accuracy'!F65&lt;&gt;0,1,0), IF('Pattern_Matching Accuracy'!F65&lt;&gt;0,1,0), IF('Reversal Accuracy'!F65&lt;&gt;0,1,0), IF('Stack Accuracy'!F65&lt;&gt;0,1,0), IF('Vending_Machine Accuracy'!F65&lt;&gt;0,1,0), IF('Vending_Machine_Sum Accuracy'!F65&lt;&gt;0,1,0), IF('MazeComplete Accuracy'!F65&lt;&gt;0,1,0), IF('MazeSolve Accuracy'!F65&lt;&gt;0,1,0), IF('Hamiltonian Accuracy'!F65&lt;&gt;0,1,0))</f>
        <v>64.993333333333339</v>
      </c>
      <c r="G65">
        <f>(SUM(SUMIF('PARITY Accuracy'!G65,"&lt;&gt;0"), SUMIF('Pattern_Matching Accuracy'!G65,"&lt;&gt;0"), SUMIF('Reversal Accuracy'!G65,"&lt;&gt;0"), SUMIF('Stack Accuracy'!G65,"&lt;&gt;0"), SUMIF('Vending_Machine Accuracy'!G65,"&lt;&gt;0"), SUMIF('Vending_Machine_Sum Accuracy'!G65,"&lt;&gt;0"), SUMIF('MazeComplete Accuracy'!G65,"&lt;&gt;0"), SUMIF('MazeSolve Accuracy'!G65,"&lt;&gt;0"), SUMIF('Hamiltonian Accuracy'!G65,"&lt;&gt;0")))/SUM(IF('PARITY Accuracy'!G65&lt;&gt;0,1,0), IF('Pattern_Matching Accuracy'!G65&lt;&gt;0,1,0), IF('Reversal Accuracy'!G65&lt;&gt;0,1,0), IF('Stack Accuracy'!G65&lt;&gt;0,1,0), IF('Vending_Machine Accuracy'!G65&lt;&gt;0,1,0), IF('Vending_Machine_Sum Accuracy'!G65&lt;&gt;0,1,0), IF('MazeComplete Accuracy'!G65&lt;&gt;0,1,0), IF('MazeSolve Accuracy'!G65&lt;&gt;0,1,0), IF('Hamiltonian Accuracy'!G65&lt;&gt;0,1,0))</f>
        <v>58.557499999999997</v>
      </c>
      <c r="H65" t="str">
        <f t="shared" si="15"/>
        <v>100 (δ=0)</v>
      </c>
      <c r="N65">
        <f t="shared" si="16"/>
        <v>63.506041666666668</v>
      </c>
      <c r="O65">
        <f t="shared" si="17"/>
        <v>3.2901715684220485</v>
      </c>
    </row>
    <row r="66" spans="1:23" x14ac:dyDescent="0.75">
      <c r="A66" s="1">
        <v>26</v>
      </c>
      <c r="B66">
        <v>100</v>
      </c>
      <c r="C66">
        <v>0.2</v>
      </c>
      <c r="D66">
        <f>(SUM(SUMIF('PARITY Accuracy'!D66,"&lt;&gt;0"), SUMIF('Pattern_Matching Accuracy'!D66,"&lt;&gt;0"), SUMIF('Reversal Accuracy'!D66,"&lt;&gt;0"), SUMIF('Stack Accuracy'!D66,"&lt;&gt;0"), SUMIF('Vending_Machine Accuracy'!D66,"&lt;&gt;0"), SUMIF('Vending_Machine_Sum Accuracy'!D66,"&lt;&gt;0"), SUMIF('MazeComplete Accuracy'!D66,"&lt;&gt;0"), SUMIF('MazeSolve Accuracy'!D66,"&lt;&gt;0"), SUMIF('Hamiltonian Accuracy'!D66,"&lt;&gt;0")))/SUM(IF('PARITY Accuracy'!D66&lt;&gt;0,1,0), IF('Pattern_Matching Accuracy'!D66&lt;&gt;0,1,0), IF('Reversal Accuracy'!D66&lt;&gt;0,1,0), IF('Stack Accuracy'!D66&lt;&gt;0,1,0), IF('Vending_Machine Accuracy'!D66&lt;&gt;0,1,0), IF('Vending_Machine_Sum Accuracy'!D66&lt;&gt;0,1,0), IF('MazeComplete Accuracy'!D66&lt;&gt;0,1,0), IF('MazeSolve Accuracy'!D66&lt;&gt;0,1,0), IF('Hamiltonian Accuracy'!D66&lt;&gt;0,1,0))</f>
        <v>65.797777777777767</v>
      </c>
      <c r="E66">
        <f>(SUM(SUMIF('PARITY Accuracy'!E66,"&lt;&gt;0"), SUMIF('Pattern_Matching Accuracy'!E66,"&lt;&gt;0"), SUMIF('Reversal Accuracy'!E66,"&lt;&gt;0"), SUMIF('Stack Accuracy'!E66,"&lt;&gt;0"), SUMIF('Vending_Machine Accuracy'!E66,"&lt;&gt;0"), SUMIF('Vending_Machine_Sum Accuracy'!E66,"&lt;&gt;0"), SUMIF('MazeComplete Accuracy'!E66,"&lt;&gt;0"), SUMIF('MazeSolve Accuracy'!E66,"&lt;&gt;0"), SUMIF('Hamiltonian Accuracy'!E66,"&lt;&gt;0")))/SUM(IF('PARITY Accuracy'!E66&lt;&gt;0,1,0), IF('Pattern_Matching Accuracy'!E66&lt;&gt;0,1,0), IF('Reversal Accuracy'!E66&lt;&gt;0,1,0), IF('Stack Accuracy'!E66&lt;&gt;0,1,0), IF('Vending_Machine Accuracy'!E66&lt;&gt;0,1,0), IF('Vending_Machine_Sum Accuracy'!E66&lt;&gt;0,1,0), IF('MazeComplete Accuracy'!E66&lt;&gt;0,1,0), IF('MazeSolve Accuracy'!E66&lt;&gt;0,1,0), IF('Hamiltonian Accuracy'!E66&lt;&gt;0,1,0))</f>
        <v>61.722222222222221</v>
      </c>
      <c r="F66">
        <f>(SUM(SUMIF('PARITY Accuracy'!F66,"&lt;&gt;0"), SUMIF('Pattern_Matching Accuracy'!F66,"&lt;&gt;0"), SUMIF('Reversal Accuracy'!F66,"&lt;&gt;0"), SUMIF('Stack Accuracy'!F66,"&lt;&gt;0"), SUMIF('Vending_Machine Accuracy'!F66,"&lt;&gt;0"), SUMIF('Vending_Machine_Sum Accuracy'!F66,"&lt;&gt;0"), SUMIF('MazeComplete Accuracy'!F66,"&lt;&gt;0"), SUMIF('MazeSolve Accuracy'!F66,"&lt;&gt;0"), SUMIF('Hamiltonian Accuracy'!F66,"&lt;&gt;0")))/SUM(IF('PARITY Accuracy'!F66&lt;&gt;0,1,0), IF('Pattern_Matching Accuracy'!F66&lt;&gt;0,1,0), IF('Reversal Accuracy'!F66&lt;&gt;0,1,0), IF('Stack Accuracy'!F66&lt;&gt;0,1,0), IF('Vending_Machine Accuracy'!F66&lt;&gt;0,1,0), IF('Vending_Machine_Sum Accuracy'!F66&lt;&gt;0,1,0), IF('MazeComplete Accuracy'!F66&lt;&gt;0,1,0), IF('MazeSolve Accuracy'!F66&lt;&gt;0,1,0), IF('Hamiltonian Accuracy'!F66&lt;&gt;0,1,0))</f>
        <v>66.073333333333323</v>
      </c>
      <c r="G66">
        <f>(SUM(SUMIF('PARITY Accuracy'!G66,"&lt;&gt;0"), SUMIF('Pattern_Matching Accuracy'!G66,"&lt;&gt;0"), SUMIF('Reversal Accuracy'!G66,"&lt;&gt;0"), SUMIF('Stack Accuracy'!G66,"&lt;&gt;0"), SUMIF('Vending_Machine Accuracy'!G66,"&lt;&gt;0"), SUMIF('Vending_Machine_Sum Accuracy'!G66,"&lt;&gt;0"), SUMIF('MazeComplete Accuracy'!G66,"&lt;&gt;0"), SUMIF('MazeSolve Accuracy'!G66,"&lt;&gt;0"), SUMIF('Hamiltonian Accuracy'!G66,"&lt;&gt;0")))/SUM(IF('PARITY Accuracy'!G66&lt;&gt;0,1,0), IF('Pattern_Matching Accuracy'!G66&lt;&gt;0,1,0), IF('Reversal Accuracy'!G66&lt;&gt;0,1,0), IF('Stack Accuracy'!G66&lt;&gt;0,1,0), IF('Vending_Machine Accuracy'!G66&lt;&gt;0,1,0), IF('Vending_Machine_Sum Accuracy'!G66&lt;&gt;0,1,0), IF('MazeComplete Accuracy'!G66&lt;&gt;0,1,0), IF('MazeSolve Accuracy'!G66&lt;&gt;0,1,0), IF('Hamiltonian Accuracy'!G66&lt;&gt;0,1,0))</f>
        <v>59.883749999999999</v>
      </c>
      <c r="H66" t="str">
        <f t="shared" si="15"/>
        <v>100 (δ=0.2)</v>
      </c>
      <c r="N66">
        <f t="shared" si="16"/>
        <v>63.369270833333324</v>
      </c>
      <c r="O66">
        <f t="shared" si="17"/>
        <v>2.6491142194177275</v>
      </c>
    </row>
    <row r="67" spans="1:23" x14ac:dyDescent="0.75">
      <c r="A67" s="1">
        <v>27</v>
      </c>
      <c r="B67">
        <v>100</v>
      </c>
      <c r="C67">
        <v>0.45</v>
      </c>
      <c r="D67">
        <f>(SUM(SUMIF('PARITY Accuracy'!D67,"&lt;&gt;0"), SUMIF('Pattern_Matching Accuracy'!D67,"&lt;&gt;0"), SUMIF('Reversal Accuracy'!D67,"&lt;&gt;0"), SUMIF('Stack Accuracy'!D67,"&lt;&gt;0"), SUMIF('Vending_Machine Accuracy'!D67,"&lt;&gt;0"), SUMIF('Vending_Machine_Sum Accuracy'!D67,"&lt;&gt;0"), SUMIF('MazeComplete Accuracy'!D67,"&lt;&gt;0"), SUMIF('MazeSolve Accuracy'!D67,"&lt;&gt;0"), SUMIF('Hamiltonian Accuracy'!D67,"&lt;&gt;0")))/SUM(IF('PARITY Accuracy'!D67&lt;&gt;0,1,0), IF('Pattern_Matching Accuracy'!D67&lt;&gt;0,1,0), IF('Reversal Accuracy'!D67&lt;&gt;0,1,0), IF('Stack Accuracy'!D67&lt;&gt;0,1,0), IF('Vending_Machine Accuracy'!D67&lt;&gt;0,1,0), IF('Vending_Machine_Sum Accuracy'!D67&lt;&gt;0,1,0), IF('MazeComplete Accuracy'!D67&lt;&gt;0,1,0), IF('MazeSolve Accuracy'!D67&lt;&gt;0,1,0), IF('Hamiltonian Accuracy'!D67&lt;&gt;0,1,0))</f>
        <v>65.09333333333332</v>
      </c>
      <c r="E67">
        <f>(SUM(SUMIF('PARITY Accuracy'!E67,"&lt;&gt;0"), SUMIF('Pattern_Matching Accuracy'!E67,"&lt;&gt;0"), SUMIF('Reversal Accuracy'!E67,"&lt;&gt;0"), SUMIF('Stack Accuracy'!E67,"&lt;&gt;0"), SUMIF('Vending_Machine Accuracy'!E67,"&lt;&gt;0"), SUMIF('Vending_Machine_Sum Accuracy'!E67,"&lt;&gt;0"), SUMIF('MazeComplete Accuracy'!E67,"&lt;&gt;0"), SUMIF('MazeSolve Accuracy'!E67,"&lt;&gt;0"), SUMIF('Hamiltonian Accuracy'!E67,"&lt;&gt;0")))/SUM(IF('PARITY Accuracy'!E67&lt;&gt;0,1,0), IF('Pattern_Matching Accuracy'!E67&lt;&gt;0,1,0), IF('Reversal Accuracy'!E67&lt;&gt;0,1,0), IF('Stack Accuracy'!E67&lt;&gt;0,1,0), IF('Vending_Machine Accuracy'!E67&lt;&gt;0,1,0), IF('Vending_Machine_Sum Accuracy'!E67&lt;&gt;0,1,0), IF('MazeComplete Accuracy'!E67&lt;&gt;0,1,0), IF('MazeSolve Accuracy'!E67&lt;&gt;0,1,0), IF('Hamiltonian Accuracy'!E67&lt;&gt;0,1,0))</f>
        <v>60.422222222222231</v>
      </c>
      <c r="F67">
        <f>(SUM(SUMIF('PARITY Accuracy'!F67,"&lt;&gt;0"), SUMIF('Pattern_Matching Accuracy'!F67,"&lt;&gt;0"), SUMIF('Reversal Accuracy'!F67,"&lt;&gt;0"), SUMIF('Stack Accuracy'!F67,"&lt;&gt;0"), SUMIF('Vending_Machine Accuracy'!F67,"&lt;&gt;0"), SUMIF('Vending_Machine_Sum Accuracy'!F67,"&lt;&gt;0"), SUMIF('MazeComplete Accuracy'!F67,"&lt;&gt;0"), SUMIF('MazeSolve Accuracy'!F67,"&lt;&gt;0"), SUMIF('Hamiltonian Accuracy'!F67,"&lt;&gt;0")))/SUM(IF('PARITY Accuracy'!F67&lt;&gt;0,1,0), IF('Pattern_Matching Accuracy'!F67&lt;&gt;0,1,0), IF('Reversal Accuracy'!F67&lt;&gt;0,1,0), IF('Stack Accuracy'!F67&lt;&gt;0,1,0), IF('Vending_Machine Accuracy'!F67&lt;&gt;0,1,0), IF('Vending_Machine_Sum Accuracy'!F67&lt;&gt;0,1,0), IF('MazeComplete Accuracy'!F67&lt;&gt;0,1,0), IF('MazeSolve Accuracy'!F67&lt;&gt;0,1,0), IF('Hamiltonian Accuracy'!F67&lt;&gt;0,1,0))</f>
        <v>65.852222222222224</v>
      </c>
      <c r="G67">
        <f>(SUM(SUMIF('PARITY Accuracy'!G67,"&lt;&gt;0"), SUMIF('Pattern_Matching Accuracy'!G67,"&lt;&gt;0"), SUMIF('Reversal Accuracy'!G67,"&lt;&gt;0"), SUMIF('Stack Accuracy'!G67,"&lt;&gt;0"), SUMIF('Vending_Machine Accuracy'!G67,"&lt;&gt;0"), SUMIF('Vending_Machine_Sum Accuracy'!G67,"&lt;&gt;0"), SUMIF('MazeComplete Accuracy'!G67,"&lt;&gt;0"), SUMIF('MazeSolve Accuracy'!G67,"&lt;&gt;0"), SUMIF('Hamiltonian Accuracy'!G67,"&lt;&gt;0")))/SUM(IF('PARITY Accuracy'!G67&lt;&gt;0,1,0), IF('Pattern_Matching Accuracy'!G67&lt;&gt;0,1,0), IF('Reversal Accuracy'!G67&lt;&gt;0,1,0), IF('Stack Accuracy'!G67&lt;&gt;0,1,0), IF('Vending_Machine Accuracy'!G67&lt;&gt;0,1,0), IF('Vending_Machine_Sum Accuracy'!G67&lt;&gt;0,1,0), IF('MazeComplete Accuracy'!G67&lt;&gt;0,1,0), IF('MazeSolve Accuracy'!G67&lt;&gt;0,1,0), IF('Hamiltonian Accuracy'!G67&lt;&gt;0,1,0))</f>
        <v>60.28</v>
      </c>
      <c r="H67" t="str">
        <f t="shared" si="15"/>
        <v>100 (δ=0.45)</v>
      </c>
      <c r="N67">
        <f t="shared" si="16"/>
        <v>62.911944444444444</v>
      </c>
      <c r="O67">
        <f t="shared" si="17"/>
        <v>2.5753416859482336</v>
      </c>
    </row>
    <row r="68" spans="1:23" x14ac:dyDescent="0.75">
      <c r="A68" s="1">
        <v>28</v>
      </c>
      <c r="B68">
        <v>100</v>
      </c>
      <c r="C68">
        <v>0.65</v>
      </c>
      <c r="D68">
        <f>(SUM(SUMIF('PARITY Accuracy'!D68,"&lt;&gt;0"), SUMIF('Pattern_Matching Accuracy'!D68,"&lt;&gt;0"), SUMIF('Reversal Accuracy'!D68,"&lt;&gt;0"), SUMIF('Stack Accuracy'!D68,"&lt;&gt;0"), SUMIF('Vending_Machine Accuracy'!D68,"&lt;&gt;0"), SUMIF('Vending_Machine_Sum Accuracy'!D68,"&lt;&gt;0"), SUMIF('MazeComplete Accuracy'!D68,"&lt;&gt;0"), SUMIF('MazeSolve Accuracy'!D68,"&lt;&gt;0"), SUMIF('Hamiltonian Accuracy'!D68,"&lt;&gt;0")))/SUM(IF('PARITY Accuracy'!D68&lt;&gt;0,1,0), IF('Pattern_Matching Accuracy'!D68&lt;&gt;0,1,0), IF('Reversal Accuracy'!D68&lt;&gt;0,1,0), IF('Stack Accuracy'!D68&lt;&gt;0,1,0), IF('Vending_Machine Accuracy'!D68&lt;&gt;0,1,0), IF('Vending_Machine_Sum Accuracy'!D68&lt;&gt;0,1,0), IF('MazeComplete Accuracy'!D68&lt;&gt;0,1,0), IF('MazeSolve Accuracy'!D68&lt;&gt;0,1,0), IF('Hamiltonian Accuracy'!D68&lt;&gt;0,1,0))</f>
        <v>65.811111111111117</v>
      </c>
      <c r="E68">
        <f>(SUM(SUMIF('PARITY Accuracy'!E68,"&lt;&gt;0"), SUMIF('Pattern_Matching Accuracy'!E68,"&lt;&gt;0"), SUMIF('Reversal Accuracy'!E68,"&lt;&gt;0"), SUMIF('Stack Accuracy'!E68,"&lt;&gt;0"), SUMIF('Vending_Machine Accuracy'!E68,"&lt;&gt;0"), SUMIF('Vending_Machine_Sum Accuracy'!E68,"&lt;&gt;0"), SUMIF('MazeComplete Accuracy'!E68,"&lt;&gt;0"), SUMIF('MazeSolve Accuracy'!E68,"&lt;&gt;0"), SUMIF('Hamiltonian Accuracy'!E68,"&lt;&gt;0")))/SUM(IF('PARITY Accuracy'!E68&lt;&gt;0,1,0), IF('Pattern_Matching Accuracy'!E68&lt;&gt;0,1,0), IF('Reversal Accuracy'!E68&lt;&gt;0,1,0), IF('Stack Accuracy'!E68&lt;&gt;0,1,0), IF('Vending_Machine Accuracy'!E68&lt;&gt;0,1,0), IF('Vending_Machine_Sum Accuracy'!E68&lt;&gt;0,1,0), IF('MazeComplete Accuracy'!E68&lt;&gt;0,1,0), IF('MazeSolve Accuracy'!E68&lt;&gt;0,1,0), IF('Hamiltonian Accuracy'!E68&lt;&gt;0,1,0))</f>
        <v>60.077777777777769</v>
      </c>
      <c r="F68">
        <f>(SUM(SUMIF('PARITY Accuracy'!F68,"&lt;&gt;0"), SUMIF('Pattern_Matching Accuracy'!F68,"&lt;&gt;0"), SUMIF('Reversal Accuracy'!F68,"&lt;&gt;0"), SUMIF('Stack Accuracy'!F68,"&lt;&gt;0"), SUMIF('Vending_Machine Accuracy'!F68,"&lt;&gt;0"), SUMIF('Vending_Machine_Sum Accuracy'!F68,"&lt;&gt;0"), SUMIF('MazeComplete Accuracy'!F68,"&lt;&gt;0"), SUMIF('MazeSolve Accuracy'!F68,"&lt;&gt;0"), SUMIF('Hamiltonian Accuracy'!F68,"&lt;&gt;0")))/SUM(IF('PARITY Accuracy'!F68&lt;&gt;0,1,0), IF('Pattern_Matching Accuracy'!F68&lt;&gt;0,1,0), IF('Reversal Accuracy'!F68&lt;&gt;0,1,0), IF('Stack Accuracy'!F68&lt;&gt;0,1,0), IF('Vending_Machine Accuracy'!F68&lt;&gt;0,1,0), IF('Vending_Machine_Sum Accuracy'!F68&lt;&gt;0,1,0), IF('MazeComplete Accuracy'!F68&lt;&gt;0,1,0), IF('MazeSolve Accuracy'!F68&lt;&gt;0,1,0), IF('Hamiltonian Accuracy'!F68&lt;&gt;0,1,0))</f>
        <v>64.951111111111103</v>
      </c>
      <c r="G68">
        <f>(SUM(SUMIF('PARITY Accuracy'!G68,"&lt;&gt;0"), SUMIF('Pattern_Matching Accuracy'!G68,"&lt;&gt;0"), SUMIF('Reversal Accuracy'!G68,"&lt;&gt;0"), SUMIF('Stack Accuracy'!G68,"&lt;&gt;0"), SUMIF('Vending_Machine Accuracy'!G68,"&lt;&gt;0"), SUMIF('Vending_Machine_Sum Accuracy'!G68,"&lt;&gt;0"), SUMIF('MazeComplete Accuracy'!G68,"&lt;&gt;0"), SUMIF('MazeSolve Accuracy'!G68,"&lt;&gt;0"), SUMIF('Hamiltonian Accuracy'!G68,"&lt;&gt;0")))/SUM(IF('PARITY Accuracy'!G68&lt;&gt;0,1,0), IF('Pattern_Matching Accuracy'!G68&lt;&gt;0,1,0), IF('Reversal Accuracy'!G68&lt;&gt;0,1,0), IF('Stack Accuracy'!G68&lt;&gt;0,1,0), IF('Vending_Machine Accuracy'!G68&lt;&gt;0,1,0), IF('Vending_Machine_Sum Accuracy'!G68&lt;&gt;0,1,0), IF('MazeComplete Accuracy'!G68&lt;&gt;0,1,0), IF('MazeSolve Accuracy'!G68&lt;&gt;0,1,0), IF('Hamiltonian Accuracy'!G68&lt;&gt;0,1,0))</f>
        <v>58.792499999999997</v>
      </c>
      <c r="H68" t="str">
        <f t="shared" si="15"/>
        <v>100 (δ=0.65)</v>
      </c>
      <c r="N68">
        <f t="shared" si="16"/>
        <v>62.408124999999991</v>
      </c>
      <c r="O68">
        <f t="shared" si="17"/>
        <v>3.0228444861778381</v>
      </c>
    </row>
    <row r="69" spans="1:23" x14ac:dyDescent="0.75">
      <c r="A69" s="1">
        <v>29</v>
      </c>
      <c r="B69">
        <v>100</v>
      </c>
      <c r="C69">
        <v>0.85</v>
      </c>
      <c r="D69">
        <f>(SUM(SUMIF('PARITY Accuracy'!D69,"&lt;&gt;0"), SUMIF('Pattern_Matching Accuracy'!D69,"&lt;&gt;0"), SUMIF('Reversal Accuracy'!D69,"&lt;&gt;0"), SUMIF('Stack Accuracy'!D69,"&lt;&gt;0"), SUMIF('Vending_Machine Accuracy'!D69,"&lt;&gt;0"), SUMIF('Vending_Machine_Sum Accuracy'!D69,"&lt;&gt;0"), SUMIF('MazeComplete Accuracy'!D69,"&lt;&gt;0"), SUMIF('MazeSolve Accuracy'!D69,"&lt;&gt;0"), SUMIF('Hamiltonian Accuracy'!D69,"&lt;&gt;0")))/SUM(IF('PARITY Accuracy'!D69&lt;&gt;0,1,0), IF('Pattern_Matching Accuracy'!D69&lt;&gt;0,1,0), IF('Reversal Accuracy'!D69&lt;&gt;0,1,0), IF('Stack Accuracy'!D69&lt;&gt;0,1,0), IF('Vending_Machine Accuracy'!D69&lt;&gt;0,1,0), IF('Vending_Machine_Sum Accuracy'!D69&lt;&gt;0,1,0), IF('MazeComplete Accuracy'!D69&lt;&gt;0,1,0), IF('MazeSolve Accuracy'!D69&lt;&gt;0,1,0), IF('Hamiltonian Accuracy'!D69&lt;&gt;0,1,0))</f>
        <v>63.941111111111113</v>
      </c>
      <c r="E69">
        <f>(SUM(SUMIF('PARITY Accuracy'!E69,"&lt;&gt;0"), SUMIF('Pattern_Matching Accuracy'!E69,"&lt;&gt;0"), SUMIF('Reversal Accuracy'!E69,"&lt;&gt;0"), SUMIF('Stack Accuracy'!E69,"&lt;&gt;0"), SUMIF('Vending_Machine Accuracy'!E69,"&lt;&gt;0"), SUMIF('Vending_Machine_Sum Accuracy'!E69,"&lt;&gt;0"), SUMIF('MazeComplete Accuracy'!E69,"&lt;&gt;0"), SUMIF('MazeSolve Accuracy'!E69,"&lt;&gt;0"), SUMIF('Hamiltonian Accuracy'!E69,"&lt;&gt;0")))/SUM(IF('PARITY Accuracy'!E69&lt;&gt;0,1,0), IF('Pattern_Matching Accuracy'!E69&lt;&gt;0,1,0), IF('Reversal Accuracy'!E69&lt;&gt;0,1,0), IF('Stack Accuracy'!E69&lt;&gt;0,1,0), IF('Vending_Machine Accuracy'!E69&lt;&gt;0,1,0), IF('Vending_Machine_Sum Accuracy'!E69&lt;&gt;0,1,0), IF('MazeComplete Accuracy'!E69&lt;&gt;0,1,0), IF('MazeSolve Accuracy'!E69&lt;&gt;0,1,0), IF('Hamiltonian Accuracy'!E69&lt;&gt;0,1,0))</f>
        <v>59.355555555555561</v>
      </c>
      <c r="F69">
        <f>(SUM(SUMIF('PARITY Accuracy'!F69,"&lt;&gt;0"), SUMIF('Pattern_Matching Accuracy'!F69,"&lt;&gt;0"), SUMIF('Reversal Accuracy'!F69,"&lt;&gt;0"), SUMIF('Stack Accuracy'!F69,"&lt;&gt;0"), SUMIF('Vending_Machine Accuracy'!F69,"&lt;&gt;0"), SUMIF('Vending_Machine_Sum Accuracy'!F69,"&lt;&gt;0"), SUMIF('MazeComplete Accuracy'!F69,"&lt;&gt;0"), SUMIF('MazeSolve Accuracy'!F69,"&lt;&gt;0"), SUMIF('Hamiltonian Accuracy'!F69,"&lt;&gt;0")))/SUM(IF('PARITY Accuracy'!F69&lt;&gt;0,1,0), IF('Pattern_Matching Accuracy'!F69&lt;&gt;0,1,0), IF('Reversal Accuracy'!F69&lt;&gt;0,1,0), IF('Stack Accuracy'!F69&lt;&gt;0,1,0), IF('Vending_Machine Accuracy'!F69&lt;&gt;0,1,0), IF('Vending_Machine_Sum Accuracy'!F69&lt;&gt;0,1,0), IF('MazeComplete Accuracy'!F69&lt;&gt;0,1,0), IF('MazeSolve Accuracy'!F69&lt;&gt;0,1,0), IF('Hamiltonian Accuracy'!F69&lt;&gt;0,1,0))</f>
        <v>62.828888888888891</v>
      </c>
      <c r="G69">
        <f>(SUM(SUMIF('PARITY Accuracy'!G69,"&lt;&gt;0"), SUMIF('Pattern_Matching Accuracy'!G69,"&lt;&gt;0"), SUMIF('Reversal Accuracy'!G69,"&lt;&gt;0"), SUMIF('Stack Accuracy'!G69,"&lt;&gt;0"), SUMIF('Vending_Machine Accuracy'!G69,"&lt;&gt;0"), SUMIF('Vending_Machine_Sum Accuracy'!G69,"&lt;&gt;0"), SUMIF('MazeComplete Accuracy'!G69,"&lt;&gt;0"), SUMIF('MazeSolve Accuracy'!G69,"&lt;&gt;0"), SUMIF('Hamiltonian Accuracy'!G69,"&lt;&gt;0")))/SUM(IF('PARITY Accuracy'!G69&lt;&gt;0,1,0), IF('Pattern_Matching Accuracy'!G69&lt;&gt;0,1,0), IF('Reversal Accuracy'!G69&lt;&gt;0,1,0), IF('Stack Accuracy'!G69&lt;&gt;0,1,0), IF('Vending_Machine Accuracy'!G69&lt;&gt;0,1,0), IF('Vending_Machine_Sum Accuracy'!G69&lt;&gt;0,1,0), IF('MazeComplete Accuracy'!G69&lt;&gt;0,1,0), IF('MazeSolve Accuracy'!G69&lt;&gt;0,1,0), IF('Hamiltonian Accuracy'!G69&lt;&gt;0,1,0))</f>
        <v>57.426249999999996</v>
      </c>
      <c r="H69" t="str">
        <f t="shared" si="15"/>
        <v>100 (δ=0.85)</v>
      </c>
      <c r="N69">
        <f t="shared" si="16"/>
        <v>60.887951388888894</v>
      </c>
      <c r="O69">
        <f t="shared" si="17"/>
        <v>2.6182358642872008</v>
      </c>
    </row>
    <row r="70" spans="1:23" x14ac:dyDescent="0.75">
      <c r="C70" t="s">
        <v>37</v>
      </c>
      <c r="D70">
        <f>(D69 - D40)/30</f>
        <v>0.52214814814814825</v>
      </c>
      <c r="E70">
        <f t="shared" ref="E70:G70" si="28">(E69 - E40)/30</f>
        <v>8.5962962962963019E-2</v>
      </c>
      <c r="F70">
        <f t="shared" si="28"/>
        <v>0.40022222222222226</v>
      </c>
      <c r="G70">
        <f t="shared" si="28"/>
        <v>1.2267638888888888</v>
      </c>
      <c r="O70">
        <f>AVERAGE(O40:O69)</f>
        <v>5.0279883720272336</v>
      </c>
    </row>
    <row r="73" spans="1:23" x14ac:dyDescent="0.75">
      <c r="A73" s="1">
        <v>0</v>
      </c>
      <c r="B73" t="s">
        <v>16</v>
      </c>
    </row>
    <row r="75" spans="1:23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H75" s="1" t="s">
        <v>14</v>
      </c>
      <c r="J75" s="2"/>
      <c r="K75" s="2" t="s">
        <v>26</v>
      </c>
      <c r="L75" s="2" t="s">
        <v>27</v>
      </c>
      <c r="N75" s="3" t="s">
        <v>28</v>
      </c>
      <c r="O75" s="3" t="s">
        <v>29</v>
      </c>
      <c r="P75" s="2"/>
      <c r="Q75" s="2" t="s">
        <v>30</v>
      </c>
      <c r="R75" s="2"/>
      <c r="S75" s="2" t="s">
        <v>22</v>
      </c>
      <c r="T75" s="2"/>
      <c r="U75" s="2" t="s">
        <v>31</v>
      </c>
      <c r="V75" s="2"/>
      <c r="W75" s="2" t="s">
        <v>32</v>
      </c>
    </row>
    <row r="76" spans="1:23" x14ac:dyDescent="0.75">
      <c r="A76" s="1">
        <v>0</v>
      </c>
      <c r="B76">
        <v>0</v>
      </c>
      <c r="C76">
        <v>0</v>
      </c>
      <c r="D76">
        <f>AVERAGE('PARITY Accuracy'!D76, 'Pattern_Matching Accuracy'!D76, 'Reversal Accuracy'!D76, 'Stack Accuracy'!D76, 'Vending_Machine Accuracy'!D76, 'Vending_Machine_Sum Accuracy'!D76, 'MazeComplete Accuracy'!D76, 'MazeSolve Accuracy'!D76, 'Hamiltonian Accuracy'!D76)</f>
        <v>55.638888888888879</v>
      </c>
      <c r="E76">
        <f>AVERAGE('PARITY Accuracy'!E76, 'Pattern_Matching Accuracy'!E76, 'Reversal Accuracy'!E76, 'Stack Accuracy'!E76, 'Vending_Machine Accuracy'!E76, 'Vending_Machine_Sum Accuracy'!E76, 'MazeComplete Accuracy'!E76, 'MazeSolve Accuracy'!E76, 'Hamiltonian Accuracy'!E76)</f>
        <v>56.871111111111105</v>
      </c>
      <c r="F76">
        <f>AVERAGE('PARITY Accuracy'!F76, 'Pattern_Matching Accuracy'!F76, 'Reversal Accuracy'!F76, 'Stack Accuracy'!F76, 'Vending_Machine Accuracy'!F76, 'Vending_Machine_Sum Accuracy'!F76, 'MazeComplete Accuracy'!F76, 'MazeSolve Accuracy'!F76, 'Hamiltonian Accuracy'!F76)</f>
        <v>48.397777777777783</v>
      </c>
      <c r="G76">
        <f>AVERAGE('PARITY Accuracy'!G76, 'Pattern_Matching Accuracy'!G76, 'Reversal Accuracy'!G76, 'Stack Accuracy'!G76, 'Vending_Machine Accuracy'!G76, 'Vending_Machine_Sum Accuracy'!G76, 'MazeComplete Accuracy'!G76, 'MazeSolve Accuracy'!G76, 'Hamiltonian Accuracy'!G76)</f>
        <v>19.807777777777776</v>
      </c>
      <c r="H76" t="str">
        <f t="shared" ref="H76:H105" si="29">B76&amp;" (δ="&amp;C76&amp;")"</f>
        <v>0 (δ=0)</v>
      </c>
      <c r="J76">
        <v>2</v>
      </c>
      <c r="K76">
        <f>_xlfn.STDEV.P(D76:G80)</f>
        <v>13.168193619381915</v>
      </c>
      <c r="L76">
        <f>_xlfn.STDEV.P(D76:G76,D81:G81,D86:G86,D91:G91,D96:G96,D101:G101)</f>
        <v>9.0192061017130332</v>
      </c>
      <c r="M76">
        <v>0</v>
      </c>
      <c r="N76">
        <f>AVERAGE(D76:G76)</f>
        <v>45.178888888888885</v>
      </c>
      <c r="O76">
        <f>_xlfn.STDEV.P(D76:G76)</f>
        <v>15.00145147298408</v>
      </c>
      <c r="P76" s="6">
        <f>_xlfn.STDEV.P(D76:D80)</f>
        <v>1.2879392286867088</v>
      </c>
      <c r="Q76">
        <f>_xlfn.STDEV.P(D76,D81,D86,D91,D96,D101)</f>
        <v>4.1360303203312752</v>
      </c>
      <c r="R76" s="6">
        <f>_xlfn.STDEV.P(E76:E80)</f>
        <v>1.526159158730755</v>
      </c>
      <c r="S76">
        <f>_xlfn.STDEV.P(E76,E81,E86,E91,E96,E101)</f>
        <v>2.6053247482599504</v>
      </c>
      <c r="T76" s="6">
        <f>_xlfn.STDEV.P(F76:F80)</f>
        <v>2.0908376725225484</v>
      </c>
      <c r="U76">
        <f>_xlfn.STDEV.P(F76,F81,F86,F91,F96,F101)</f>
        <v>6.7336977883885352</v>
      </c>
      <c r="V76" s="6">
        <f>_xlfn.STDEV.P(G76:G80)</f>
        <v>2.0062196376687922</v>
      </c>
      <c r="W76">
        <f>_xlfn.STDEV.P(G76,G81,G86,G91,G96,G101)</f>
        <v>14.167275153507996</v>
      </c>
    </row>
    <row r="77" spans="1:23" x14ac:dyDescent="0.75">
      <c r="A77" s="1">
        <v>1</v>
      </c>
      <c r="B77">
        <v>0</v>
      </c>
      <c r="C77">
        <v>0.2</v>
      </c>
      <c r="D77">
        <f>AVERAGE('PARITY Accuracy'!D77, 'Pattern_Matching Accuracy'!D77, 'Reversal Accuracy'!D77, 'Stack Accuracy'!D77, 'Vending_Machine Accuracy'!D77, 'Vending_Machine_Sum Accuracy'!D77, 'MazeComplete Accuracy'!D77, 'MazeSolve Accuracy'!D77, 'Hamiltonian Accuracy'!D77)</f>
        <v>52.74111111111111</v>
      </c>
      <c r="E77">
        <f>AVERAGE('PARITY Accuracy'!E77, 'Pattern_Matching Accuracy'!E77, 'Reversal Accuracy'!E77, 'Stack Accuracy'!E77, 'Vending_Machine Accuracy'!E77, 'Vending_Machine_Sum Accuracy'!E77, 'MazeComplete Accuracy'!E77, 'MazeSolve Accuracy'!E77, 'Hamiltonian Accuracy'!E77)</f>
        <v>54.528888888888886</v>
      </c>
      <c r="F77">
        <f>AVERAGE('PARITY Accuracy'!F77, 'Pattern_Matching Accuracy'!F77, 'Reversal Accuracy'!F77, 'Stack Accuracy'!F77, 'Vending_Machine Accuracy'!F77, 'Vending_Machine_Sum Accuracy'!F77, 'MazeComplete Accuracy'!F77, 'MazeSolve Accuracy'!F77, 'Hamiltonian Accuracy'!F77)</f>
        <v>45.533333333333331</v>
      </c>
      <c r="G77">
        <f>AVERAGE('PARITY Accuracy'!G77, 'Pattern_Matching Accuracy'!G77, 'Reversal Accuracy'!G77, 'Stack Accuracy'!G77, 'Vending_Machine Accuracy'!G77, 'Vending_Machine_Sum Accuracy'!G77, 'MazeComplete Accuracy'!G77, 'MazeSolve Accuracy'!G77, 'Hamiltonian Accuracy'!G77)</f>
        <v>20.813333333333333</v>
      </c>
      <c r="H77" t="str">
        <f t="shared" si="29"/>
        <v>0 (δ=0.2)</v>
      </c>
      <c r="J77">
        <v>5</v>
      </c>
      <c r="K77">
        <f>_xlfn.STDEV.P(D81:G85)</f>
        <v>3.5513344644506604</v>
      </c>
      <c r="L77">
        <f>_xlfn.STDEV.P(D77:G77,D82:G82,D87:G87,D92:G92,D97:G97,D102:G102)</f>
        <v>8.9271911870240181</v>
      </c>
      <c r="M77">
        <v>0.2</v>
      </c>
      <c r="N77">
        <f t="shared" ref="N77:N105" si="30">AVERAGE(D77:G77)</f>
        <v>43.404166666666669</v>
      </c>
      <c r="O77">
        <f t="shared" ref="O77:O105" si="31">_xlfn.STDEV.P(D77:G77)</f>
        <v>13.470496255419976</v>
      </c>
      <c r="P77" s="6">
        <f>_xlfn.STDEV.P(D81:D85)</f>
        <v>3.1904740465917159</v>
      </c>
      <c r="Q77">
        <f t="shared" ref="Q77:Q80" si="32">_xlfn.STDEV.P(D77,D82,D87,D92,D97,D102)</f>
        <v>4.9963677341624306</v>
      </c>
      <c r="R77" s="6">
        <f>_xlfn.STDEV.P(E81:E85)</f>
        <v>1.3962131500934343</v>
      </c>
      <c r="S77">
        <f t="shared" ref="S77:S80" si="33">_xlfn.STDEV.P(E77,E82,E87,E92,E97,E102)</f>
        <v>2.7748795003435043</v>
      </c>
      <c r="T77" s="6">
        <f>_xlfn.STDEV.P(F81:F85)</f>
        <v>0.50447498683847214</v>
      </c>
      <c r="U77">
        <f t="shared" ref="U77:U80" si="34">_xlfn.STDEV.P(F77,F82,F87,F92,F97,F102)</f>
        <v>7.8844934981841339</v>
      </c>
      <c r="V77" s="6">
        <f>_xlfn.STDEV.P(G81:G85)</f>
        <v>0.47503606100933027</v>
      </c>
      <c r="W77">
        <f t="shared" ref="W77:W80" si="35">_xlfn.STDEV.P(G77,G82,G87,G92,G97,G102)</f>
        <v>13.806364420317998</v>
      </c>
    </row>
    <row r="78" spans="1:23" x14ac:dyDescent="0.75">
      <c r="A78" s="1">
        <v>2</v>
      </c>
      <c r="B78">
        <v>0</v>
      </c>
      <c r="C78">
        <v>0.45</v>
      </c>
      <c r="D78">
        <f>AVERAGE('PARITY Accuracy'!D78, 'Pattern_Matching Accuracy'!D78, 'Reversal Accuracy'!D78, 'Stack Accuracy'!D78, 'Vending_Machine Accuracy'!D78, 'Vending_Machine_Sum Accuracy'!D78, 'MazeComplete Accuracy'!D78, 'MazeSolve Accuracy'!D78, 'Hamiltonian Accuracy'!D78)</f>
        <v>53.417777777777779</v>
      </c>
      <c r="E78">
        <f>AVERAGE('PARITY Accuracy'!E78, 'Pattern_Matching Accuracy'!E78, 'Reversal Accuracy'!E78, 'Stack Accuracy'!E78, 'Vending_Machine Accuracy'!E78, 'Vending_Machine_Sum Accuracy'!E78, 'MazeComplete Accuracy'!E78, 'MazeSolve Accuracy'!E78, 'Hamiltonian Accuracy'!E78)</f>
        <v>54.402222222222214</v>
      </c>
      <c r="F78">
        <f>AVERAGE('PARITY Accuracy'!F78, 'Pattern_Matching Accuracy'!F78, 'Reversal Accuracy'!F78, 'Stack Accuracy'!F78, 'Vending_Machine Accuracy'!F78, 'Vending_Machine_Sum Accuracy'!F78, 'MazeComplete Accuracy'!F78, 'MazeSolve Accuracy'!F78, 'Hamiltonian Accuracy'!F78)</f>
        <v>44.828888888888891</v>
      </c>
      <c r="G78">
        <f>AVERAGE('PARITY Accuracy'!G78, 'Pattern_Matching Accuracy'!G78, 'Reversal Accuracy'!G78, 'Stack Accuracy'!G78, 'Vending_Machine Accuracy'!G78, 'Vending_Machine_Sum Accuracy'!G78, 'MazeComplete Accuracy'!G78, 'MazeSolve Accuracy'!G78, 'Hamiltonian Accuracy'!G78)</f>
        <v>22.803333333333331</v>
      </c>
      <c r="H78" t="str">
        <f t="shared" si="29"/>
        <v>0 (δ=0.45)</v>
      </c>
      <c r="J78">
        <v>10</v>
      </c>
      <c r="K78">
        <f>_xlfn.STDEV.P(D86:G90)</f>
        <v>3.2796651232995808</v>
      </c>
      <c r="L78">
        <f t="shared" ref="L78:L80" si="36">_xlfn.STDEV.P(D78:G78,D83:G83,D88:G88,D93:G93,D98:G98,D103:G103)</f>
        <v>8.5680554531090589</v>
      </c>
      <c r="M78">
        <v>0.45</v>
      </c>
      <c r="N78">
        <f t="shared" si="30"/>
        <v>43.863055555555555</v>
      </c>
      <c r="O78">
        <f t="shared" si="31"/>
        <v>12.716244383430812</v>
      </c>
      <c r="P78" s="6">
        <f>_xlfn.STDEV.P(D86:D90)</f>
        <v>3.6436512415941196</v>
      </c>
      <c r="Q78">
        <f t="shared" si="32"/>
        <v>5.1731322216010787</v>
      </c>
      <c r="R78" s="6">
        <f>_xlfn.STDEV.P(E86:E90)</f>
        <v>1.4812340534121053</v>
      </c>
      <c r="S78">
        <f t="shared" si="33"/>
        <v>2.7846776835205524</v>
      </c>
      <c r="T78" s="6">
        <f>_xlfn.STDEV.P(F86:F90)</f>
        <v>0.49833669019060189</v>
      </c>
      <c r="U78">
        <f t="shared" si="34"/>
        <v>7.7454384934243103</v>
      </c>
      <c r="V78" s="6">
        <f>_xlfn.STDEV.P(G86:G90)</f>
        <v>0.46712147149943778</v>
      </c>
      <c r="W78">
        <f t="shared" si="35"/>
        <v>13.078558277542859</v>
      </c>
    </row>
    <row r="79" spans="1:23" x14ac:dyDescent="0.75">
      <c r="A79" s="1">
        <v>3</v>
      </c>
      <c r="B79">
        <v>0</v>
      </c>
      <c r="C79">
        <v>0.65</v>
      </c>
      <c r="D79">
        <f>AVERAGE('PARITY Accuracy'!D79, 'Pattern_Matching Accuracy'!D79, 'Reversal Accuracy'!D79, 'Stack Accuracy'!D79, 'Vending_Machine Accuracy'!D79, 'Vending_Machine_Sum Accuracy'!D79, 'MazeComplete Accuracy'!D79, 'MazeSolve Accuracy'!D79, 'Hamiltonian Accuracy'!D79)</f>
        <v>53.884444444444441</v>
      </c>
      <c r="E79">
        <f>AVERAGE('PARITY Accuracy'!E79, 'Pattern_Matching Accuracy'!E79, 'Reversal Accuracy'!E79, 'Stack Accuracy'!E79, 'Vending_Machine Accuracy'!E79, 'Vending_Machine_Sum Accuracy'!E79, 'MazeComplete Accuracy'!E79, 'MazeSolve Accuracy'!E79, 'Hamiltonian Accuracy'!E79)</f>
        <v>53.938888888888897</v>
      </c>
      <c r="F79">
        <f>AVERAGE('PARITY Accuracy'!F79, 'Pattern_Matching Accuracy'!F79, 'Reversal Accuracy'!F79, 'Stack Accuracy'!F79, 'Vending_Machine Accuracy'!F79, 'Vending_Machine_Sum Accuracy'!F79, 'MazeComplete Accuracy'!F79, 'MazeSolve Accuracy'!F79, 'Hamiltonian Accuracy'!F79)</f>
        <v>43.674444444444447</v>
      </c>
      <c r="G79">
        <f>AVERAGE('PARITY Accuracy'!G79, 'Pattern_Matching Accuracy'!G79, 'Reversal Accuracy'!G79, 'Stack Accuracy'!G79, 'Vending_Machine Accuracy'!G79, 'Vending_Machine_Sum Accuracy'!G79, 'MazeComplete Accuracy'!G79, 'MazeSolve Accuracy'!G79, 'Hamiltonian Accuracy'!G79)</f>
        <v>21.128888888888888</v>
      </c>
      <c r="H79" t="str">
        <f t="shared" si="29"/>
        <v>0 (δ=0.65)</v>
      </c>
      <c r="J79">
        <v>20</v>
      </c>
      <c r="K79">
        <f>_xlfn.STDEV.P(D91:G95)</f>
        <v>2.5379350815958732</v>
      </c>
      <c r="L79">
        <f t="shared" si="36"/>
        <v>8.6288316389652202</v>
      </c>
      <c r="M79">
        <v>0.65</v>
      </c>
      <c r="N79">
        <f t="shared" si="30"/>
        <v>43.156666666666673</v>
      </c>
      <c r="O79">
        <f t="shared" si="31"/>
        <v>13.386865015315246</v>
      </c>
      <c r="P79" s="6">
        <f>_xlfn.STDEV.P(D91:D95)</f>
        <v>0.56035059571972523</v>
      </c>
      <c r="Q79">
        <f t="shared" si="32"/>
        <v>4.9698405220705801</v>
      </c>
      <c r="R79" s="6">
        <f>_xlfn.STDEV.P(E91:E95)</f>
        <v>1.2202791827899944</v>
      </c>
      <c r="S79">
        <f t="shared" si="33"/>
        <v>2.4940133051479783</v>
      </c>
      <c r="T79" s="6">
        <f>_xlfn.STDEV.P(F91:F95)</f>
        <v>0.63033794580837788</v>
      </c>
      <c r="U79">
        <f t="shared" si="34"/>
        <v>7.4227876253929743</v>
      </c>
      <c r="V79" s="6">
        <f>_xlfn.STDEV.P(G91:G95)</f>
        <v>0.44558741919868561</v>
      </c>
      <c r="W79">
        <f t="shared" si="35"/>
        <v>13.443474951752583</v>
      </c>
    </row>
    <row r="80" spans="1:23" x14ac:dyDescent="0.75">
      <c r="A80" s="1">
        <v>4</v>
      </c>
      <c r="B80">
        <v>0</v>
      </c>
      <c r="C80">
        <v>0.85</v>
      </c>
      <c r="D80">
        <f>AVERAGE('PARITY Accuracy'!D80, 'Pattern_Matching Accuracy'!D80, 'Reversal Accuracy'!D80, 'Stack Accuracy'!D80, 'Vending_Machine Accuracy'!D80, 'Vending_Machine_Sum Accuracy'!D80, 'MazeComplete Accuracy'!D80, 'MazeSolve Accuracy'!D80, 'Hamiltonian Accuracy'!D80)</f>
        <v>51.771111111111111</v>
      </c>
      <c r="E80">
        <f>AVERAGE('PARITY Accuracy'!E80, 'Pattern_Matching Accuracy'!E80, 'Reversal Accuracy'!E80, 'Stack Accuracy'!E80, 'Vending_Machine Accuracy'!E80, 'Vending_Machine_Sum Accuracy'!E80, 'MazeComplete Accuracy'!E80, 'MazeSolve Accuracy'!E80, 'Hamiltonian Accuracy'!E80)</f>
        <v>52.094444444444449</v>
      </c>
      <c r="F80">
        <f>AVERAGE('PARITY Accuracy'!F80, 'Pattern_Matching Accuracy'!F80, 'Reversal Accuracy'!F80, 'Stack Accuracy'!F80, 'Vending_Machine Accuracy'!F80, 'Vending_Machine_Sum Accuracy'!F80, 'MazeComplete Accuracy'!F80, 'MazeSolve Accuracy'!F80, 'Hamiltonian Accuracy'!F80)</f>
        <v>42.122222222222227</v>
      </c>
      <c r="G80">
        <f>AVERAGE('PARITY Accuracy'!G80, 'Pattern_Matching Accuracy'!G80, 'Reversal Accuracy'!G80, 'Stack Accuracy'!G80, 'Vending_Machine Accuracy'!G80, 'Vending_Machine_Sum Accuracy'!G80, 'MazeComplete Accuracy'!G80, 'MazeSolve Accuracy'!G80, 'Hamiltonian Accuracy'!G80)</f>
        <v>25.536666666666665</v>
      </c>
      <c r="H80" t="str">
        <f t="shared" si="29"/>
        <v>0 (δ=0.85)</v>
      </c>
      <c r="J80">
        <v>50</v>
      </c>
      <c r="K80">
        <f>_xlfn.STDEV.P(D97:G100)</f>
        <v>2.0613926701608918</v>
      </c>
      <c r="L80">
        <f t="shared" si="36"/>
        <v>8.0363140437814256</v>
      </c>
      <c r="M80">
        <v>0.85</v>
      </c>
      <c r="N80">
        <f t="shared" si="30"/>
        <v>42.88111111111111</v>
      </c>
      <c r="O80">
        <f t="shared" si="31"/>
        <v>10.785676572927764</v>
      </c>
      <c r="P80" s="6">
        <f>_xlfn.STDEV.P(D96:D100)</f>
        <v>1.1427725868190846</v>
      </c>
      <c r="Q80">
        <f t="shared" si="32"/>
        <v>4.9639696463823926</v>
      </c>
      <c r="R80" s="6">
        <f>_xlfn.STDEV.P(E96:E100)</f>
        <v>1.3476782779063934</v>
      </c>
      <c r="S80">
        <f t="shared" si="33"/>
        <v>2.9219696177729064</v>
      </c>
      <c r="T80" s="6">
        <f>_xlfn.STDEV.P(F96:F100)</f>
        <v>0.61532181683376275</v>
      </c>
      <c r="U80">
        <f t="shared" si="34"/>
        <v>7.5645825069729007</v>
      </c>
      <c r="V80" s="6">
        <f>_xlfn.STDEV.P(G96:G100)</f>
        <v>0.615587930356019</v>
      </c>
      <c r="W80">
        <f t="shared" si="35"/>
        <v>11.828466091963682</v>
      </c>
    </row>
    <row r="81" spans="1:23" x14ac:dyDescent="0.75">
      <c r="A81" s="1">
        <v>5</v>
      </c>
      <c r="B81">
        <v>5</v>
      </c>
      <c r="C81">
        <v>0</v>
      </c>
      <c r="D81">
        <f>AVERAGE('PARITY Accuracy'!D81, 'Pattern_Matching Accuracy'!D81, 'Reversal Accuracy'!D81, 'Stack Accuracy'!D81, 'Vending_Machine Accuracy'!D81, 'Vending_Machine_Sum Accuracy'!D81, 'MazeComplete Accuracy'!D81, 'MazeSolve Accuracy'!D81, 'Hamiltonian Accuracy'!D81)</f>
        <v>58.547777777777782</v>
      </c>
      <c r="E81">
        <f>AVERAGE('PARITY Accuracy'!E81, 'Pattern_Matching Accuracy'!E81, 'Reversal Accuracy'!E81, 'Stack Accuracy'!E81, 'Vending_Machine Accuracy'!E81, 'Vending_Machine_Sum Accuracy'!E81, 'MazeComplete Accuracy'!E81, 'MazeSolve Accuracy'!E81, 'Hamiltonian Accuracy'!E81)</f>
        <v>59.252222222222223</v>
      </c>
      <c r="F81">
        <f>AVERAGE('PARITY Accuracy'!F81, 'Pattern_Matching Accuracy'!F81, 'Reversal Accuracy'!F81, 'Stack Accuracy'!F81, 'Vending_Machine Accuracy'!F81, 'Vending_Machine_Sum Accuracy'!F81, 'MazeComplete Accuracy'!F81, 'MazeSolve Accuracy'!F81, 'Hamiltonian Accuracy'!F81)</f>
        <v>48.664444444444442</v>
      </c>
      <c r="G81">
        <f>AVERAGE('PARITY Accuracy'!G81, 'Pattern_Matching Accuracy'!G81, 'Reversal Accuracy'!G81, 'Stack Accuracy'!G81, 'Vending_Machine Accuracy'!G81, 'Vending_Machine_Sum Accuracy'!G81, 'MazeComplete Accuracy'!G81, 'MazeSolve Accuracy'!G81, 'Hamiltonian Accuracy'!G81)</f>
        <v>51.911111111111104</v>
      </c>
      <c r="H81" t="str">
        <f t="shared" si="29"/>
        <v>5 (δ=0)</v>
      </c>
      <c r="J81">
        <v>100</v>
      </c>
      <c r="K81">
        <f>_xlfn.STDEV.P(D101:G105)</f>
        <v>3.7861988241093103</v>
      </c>
      <c r="L81">
        <f>AVERAGE((L80-L79), (L79-L78), (L78-L77), (L77-L76))</f>
        <v>-0.2457230144829019</v>
      </c>
      <c r="N81">
        <f t="shared" si="30"/>
        <v>54.593888888888884</v>
      </c>
      <c r="O81">
        <f t="shared" si="31"/>
        <v>4.46343239040357</v>
      </c>
      <c r="P81" s="6">
        <f>_xlfn.STDEV.P(D101:D105)</f>
        <v>1.1487198242251719</v>
      </c>
      <c r="R81" s="6">
        <f>_xlfn.STDEV.P(E101:E105)</f>
        <v>1.1691906243420638</v>
      </c>
      <c r="T81" s="6">
        <f>_xlfn.STDEV.P(F101:F105)</f>
        <v>1.1368310731541817</v>
      </c>
      <c r="V81" s="6">
        <f>_xlfn.STDEV.P(G101:G105)</f>
        <v>0.72190953380600109</v>
      </c>
    </row>
    <row r="82" spans="1:23" x14ac:dyDescent="0.75">
      <c r="A82" s="1">
        <v>6</v>
      </c>
      <c r="B82">
        <v>5</v>
      </c>
      <c r="C82">
        <v>0.2</v>
      </c>
      <c r="D82">
        <f>AVERAGE('PARITY Accuracy'!D82, 'Pattern_Matching Accuracy'!D82, 'Reversal Accuracy'!D82, 'Stack Accuracy'!D82, 'Vending_Machine Accuracy'!D82, 'Vending_Machine_Sum Accuracy'!D82, 'MazeComplete Accuracy'!D82, 'MazeSolve Accuracy'!D82, 'Hamiltonian Accuracy'!D82)</f>
        <v>52.857777777777784</v>
      </c>
      <c r="E82">
        <f>AVERAGE('PARITY Accuracy'!E82, 'Pattern_Matching Accuracy'!E82, 'Reversal Accuracy'!E82, 'Stack Accuracy'!E82, 'Vending_Machine Accuracy'!E82, 'Vending_Machine_Sum Accuracy'!E82, 'MazeComplete Accuracy'!E82, 'MazeSolve Accuracy'!E82, 'Hamiltonian Accuracy'!E82)</f>
        <v>57.61333333333333</v>
      </c>
      <c r="F82">
        <f>AVERAGE('PARITY Accuracy'!F82, 'Pattern_Matching Accuracy'!F82, 'Reversal Accuracy'!F82, 'Stack Accuracy'!F82, 'Vending_Machine Accuracy'!F82, 'Vending_Machine_Sum Accuracy'!F82, 'MazeComplete Accuracy'!F82, 'MazeSolve Accuracy'!F82, 'Hamiltonian Accuracy'!F82)</f>
        <v>47.805555555555564</v>
      </c>
      <c r="G82">
        <f>AVERAGE('PARITY Accuracy'!G82, 'Pattern_Matching Accuracy'!G82, 'Reversal Accuracy'!G82, 'Stack Accuracy'!G82, 'Vending_Machine Accuracy'!G82, 'Vending_Machine_Sum Accuracy'!G82, 'MazeComplete Accuracy'!G82, 'MazeSolve Accuracy'!G82, 'Hamiltonian Accuracy'!G82)</f>
        <v>53.288888888888884</v>
      </c>
      <c r="H82" t="str">
        <f t="shared" si="29"/>
        <v>5 (δ=0.2)</v>
      </c>
      <c r="K82">
        <f>_xlfn.STDEV.P(K75:K80)</f>
        <v>4.1579444571307578</v>
      </c>
      <c r="N82">
        <f t="shared" si="30"/>
        <v>52.891388888888891</v>
      </c>
      <c r="O82">
        <f t="shared" si="31"/>
        <v>3.4756868381535111</v>
      </c>
      <c r="P82" s="6">
        <f>AVERAGE(P76:P81)</f>
        <v>1.8289845872727544</v>
      </c>
      <c r="Q82">
        <f>AVERAGE(Q76:Q80)</f>
        <v>4.8478680889095518</v>
      </c>
      <c r="R82" s="6">
        <f>AVERAGE(R76:R81)</f>
        <v>1.3567924078791245</v>
      </c>
      <c r="S82">
        <f>AVERAGE(S76:S80)</f>
        <v>2.7161729710089788</v>
      </c>
      <c r="T82" s="6">
        <f>AVERAGE(T76:T81)</f>
        <v>0.91269003089132406</v>
      </c>
      <c r="U82">
        <f>AVERAGE(U76:U80)</f>
        <v>7.47019998247257</v>
      </c>
      <c r="V82" s="6">
        <f>AVERAGE(V76:V81)</f>
        <v>0.7885770089230445</v>
      </c>
      <c r="W82">
        <f>AVERAGE(W76:W80)</f>
        <v>13.264827779017022</v>
      </c>
    </row>
    <row r="83" spans="1:23" ht="15.5" thickBot="1" x14ac:dyDescent="0.9">
      <c r="A83" s="1">
        <v>7</v>
      </c>
      <c r="B83">
        <v>5</v>
      </c>
      <c r="C83">
        <v>0.45</v>
      </c>
      <c r="D83">
        <f>AVERAGE('PARITY Accuracy'!D83, 'Pattern_Matching Accuracy'!D83, 'Reversal Accuracy'!D83, 'Stack Accuracy'!D83, 'Vending_Machine Accuracy'!D83, 'Vending_Machine_Sum Accuracy'!D83, 'MazeComplete Accuracy'!D83, 'MazeSolve Accuracy'!D83, 'Hamiltonian Accuracy'!D83)</f>
        <v>50.18888888888889</v>
      </c>
      <c r="E83">
        <f>AVERAGE('PARITY Accuracy'!E83, 'Pattern_Matching Accuracy'!E83, 'Reversal Accuracy'!E83, 'Stack Accuracy'!E83, 'Vending_Machine Accuracy'!E83, 'Vending_Machine_Sum Accuracy'!E83, 'MazeComplete Accuracy'!E83, 'MazeSolve Accuracy'!E83, 'Hamiltonian Accuracy'!E83)</f>
        <v>57.86</v>
      </c>
      <c r="F83">
        <f>AVERAGE('PARITY Accuracy'!F83, 'Pattern_Matching Accuracy'!F83, 'Reversal Accuracy'!F83, 'Stack Accuracy'!F83, 'Vending_Machine Accuracy'!F83, 'Vending_Machine_Sum Accuracy'!F83, 'MazeComplete Accuracy'!F83, 'MazeSolve Accuracy'!F83, 'Hamiltonian Accuracy'!F83)</f>
        <v>48.543333333333329</v>
      </c>
      <c r="G83">
        <f>AVERAGE('PARITY Accuracy'!G83, 'Pattern_Matching Accuracy'!G83, 'Reversal Accuracy'!G83, 'Stack Accuracy'!G83, 'Vending_Machine Accuracy'!G83, 'Vending_Machine_Sum Accuracy'!G83, 'MazeComplete Accuracy'!G83, 'MazeSolve Accuracy'!G83, 'Hamiltonian Accuracy'!G83)</f>
        <v>52.755555555555553</v>
      </c>
      <c r="H83" t="str">
        <f t="shared" si="29"/>
        <v>5 (δ=0.45)</v>
      </c>
      <c r="N83">
        <f t="shared" si="30"/>
        <v>52.336944444444441</v>
      </c>
      <c r="O83">
        <f t="shared" si="31"/>
        <v>3.5243795859767126</v>
      </c>
      <c r="P83" s="6">
        <f>_xlfn.STDEV.P(P76:P81)</f>
        <v>1.1534353006074662</v>
      </c>
      <c r="Q83">
        <f>_xlfn.STDEV.P(Q76:Q80)</f>
        <v>0.3641205172821611</v>
      </c>
      <c r="R83" s="6">
        <f>_xlfn.STDEV.P(R76:R81)</f>
        <v>0.12886567394604026</v>
      </c>
      <c r="S83">
        <f>_xlfn.STDEV.P(S76:S80)</f>
        <v>0.14975570617787176</v>
      </c>
      <c r="T83" s="6">
        <f>_xlfn.STDEV.P(T76:T81)</f>
        <v>0.56931974614904646</v>
      </c>
      <c r="U83">
        <f>_xlfn.STDEV.P(U76:U80)</f>
        <v>0.40024663134049615</v>
      </c>
      <c r="V83" s="6">
        <f>_xlfn.STDEV.P(V76:V81)</f>
        <v>0.55321888255599438</v>
      </c>
      <c r="W83">
        <f>_xlfn.STDEV.P(W76:W80)</f>
        <v>0.80466380969169404</v>
      </c>
    </row>
    <row r="84" spans="1:23" x14ac:dyDescent="0.75">
      <c r="A84" s="1">
        <v>8</v>
      </c>
      <c r="B84">
        <v>5</v>
      </c>
      <c r="C84">
        <v>0.65</v>
      </c>
      <c r="D84">
        <f>AVERAGE('PARITY Accuracy'!D84, 'Pattern_Matching Accuracy'!D84, 'Reversal Accuracy'!D84, 'Stack Accuracy'!D84, 'Vending_Machine Accuracy'!D84, 'Vending_Machine_Sum Accuracy'!D84, 'MazeComplete Accuracy'!D84, 'MazeSolve Accuracy'!D84, 'Hamiltonian Accuracy'!D84)</f>
        <v>49.621111111111112</v>
      </c>
      <c r="E84">
        <f>AVERAGE('PARITY Accuracy'!E84, 'Pattern_Matching Accuracy'!E84, 'Reversal Accuracy'!E84, 'Stack Accuracy'!E84, 'Vending_Machine Accuracy'!E84, 'Vending_Machine_Sum Accuracy'!E84, 'MazeComplete Accuracy'!E84, 'MazeSolve Accuracy'!E84, 'Hamiltonian Accuracy'!E84)</f>
        <v>56.524444444444434</v>
      </c>
      <c r="F84">
        <f>AVERAGE('PARITY Accuracy'!F84, 'Pattern_Matching Accuracy'!F84, 'Reversal Accuracy'!F84, 'Stack Accuracy'!F84, 'Vending_Machine Accuracy'!F84, 'Vending_Machine_Sum Accuracy'!F84, 'MazeComplete Accuracy'!F84, 'MazeSolve Accuracy'!F84, 'Hamiltonian Accuracy'!F84)</f>
        <v>49.392222222222223</v>
      </c>
      <c r="G84">
        <f>AVERAGE('PARITY Accuracy'!G84, 'Pattern_Matching Accuracy'!G84, 'Reversal Accuracy'!G84, 'Stack Accuracy'!G84, 'Vending_Machine Accuracy'!G84, 'Vending_Machine_Sum Accuracy'!G84, 'MazeComplete Accuracy'!G84, 'MazeSolve Accuracy'!G84, 'Hamiltonian Accuracy'!G84)</f>
        <v>52.277777777777771</v>
      </c>
      <c r="H84" t="str">
        <f t="shared" si="29"/>
        <v>5 (δ=0.65)</v>
      </c>
      <c r="K84" s="10" cm="1">
        <f t="array" ref="K84">INDEX(LINEST(K76:K81),1)</f>
        <v>-1.4891865543124583</v>
      </c>
      <c r="L84" s="11" cm="1">
        <f t="array" ref="L84">INDEX(LINEST(L76:L80),1)</f>
        <v>-0.22641436639220131</v>
      </c>
      <c r="N84">
        <f t="shared" si="30"/>
        <v>51.953888888888883</v>
      </c>
      <c r="O84">
        <f t="shared" si="31"/>
        <v>2.8722321620287876</v>
      </c>
      <c r="P84" s="6"/>
      <c r="R84" s="6"/>
      <c r="T84" s="6"/>
      <c r="V84" s="6"/>
    </row>
    <row r="85" spans="1:23" x14ac:dyDescent="0.75">
      <c r="A85" s="1">
        <v>9</v>
      </c>
      <c r="B85">
        <v>5</v>
      </c>
      <c r="C85">
        <v>0.85</v>
      </c>
      <c r="D85">
        <f>AVERAGE('PARITY Accuracy'!D85, 'Pattern_Matching Accuracy'!D85, 'Reversal Accuracy'!D85, 'Stack Accuracy'!D85, 'Vending_Machine Accuracy'!D85, 'Vending_Machine_Sum Accuracy'!D85, 'MazeComplete Accuracy'!D85, 'MazeSolve Accuracy'!D85, 'Hamiltonian Accuracy'!D85)</f>
        <v>51.724444444444444</v>
      </c>
      <c r="E85">
        <f>AVERAGE('PARITY Accuracy'!E85, 'Pattern_Matching Accuracy'!E85, 'Reversal Accuracy'!E85, 'Stack Accuracy'!E85, 'Vending_Machine Accuracy'!E85, 'Vending_Machine_Sum Accuracy'!E85, 'MazeComplete Accuracy'!E85, 'MazeSolve Accuracy'!E85, 'Hamiltonian Accuracy'!E85)</f>
        <v>55.08</v>
      </c>
      <c r="F85">
        <f>AVERAGE('PARITY Accuracy'!F85, 'Pattern_Matching Accuracy'!F85, 'Reversal Accuracy'!F85, 'Stack Accuracy'!F85, 'Vending_Machine Accuracy'!F85, 'Vending_Machine_Sum Accuracy'!F85, 'MazeComplete Accuracy'!F85, 'MazeSolve Accuracy'!F85, 'Hamiltonian Accuracy'!F85)</f>
        <v>48.512222222222221</v>
      </c>
      <c r="G85">
        <f>AVERAGE('PARITY Accuracy'!G85, 'Pattern_Matching Accuracy'!G85, 'Reversal Accuracy'!G85, 'Stack Accuracy'!G85, 'Vending_Machine Accuracy'!G85, 'Vending_Machine_Sum Accuracy'!G85, 'MazeComplete Accuracy'!G85, 'MazeSolve Accuracy'!G85, 'Hamiltonian Accuracy'!G85)</f>
        <v>52.288888888888884</v>
      </c>
      <c r="H85" t="str">
        <f t="shared" si="29"/>
        <v>5 (δ=0.85)</v>
      </c>
      <c r="K85" s="12">
        <f>AVERAGE('Hamiltonian Accuracy'!K84, 'MazeSolve Accuracy'!K84, 'MazeComplete Accuracy'!K84, 'Vending_Machine_Sum Accuracy'!K84, 'Vending_Machine Accuracy'!K84, 'Stack Accuracy'!K84, 'Reversal Accuracy'!K84, 'Pattern_Matching Accuracy'!K84, 'PARITY Accuracy'!K84)</f>
        <v>-2.0317699852724909</v>
      </c>
      <c r="L85" s="12">
        <f>AVERAGE('Hamiltonian Accuracy'!L84, 'MazeSolve Accuracy'!L84, 'MazeComplete Accuracy'!L84, 'Vending_Machine_Sum Accuracy'!L84, 'Vending_Machine Accuracy'!L84, 'Stack Accuracy'!L84, 'Reversal Accuracy'!L84, 'Pattern_Matching Accuracy'!L84, 'PARITY Accuracy'!L84)</f>
        <v>0.3095701319530319</v>
      </c>
      <c r="N85">
        <f t="shared" si="30"/>
        <v>51.901388888888889</v>
      </c>
      <c r="O85">
        <f t="shared" si="31"/>
        <v>2.3329961892673126</v>
      </c>
      <c r="P85" s="6"/>
      <c r="R85" s="6"/>
      <c r="T85" s="6"/>
      <c r="V85" s="6"/>
    </row>
    <row r="86" spans="1:23" ht="15.5" thickBot="1" x14ac:dyDescent="0.9">
      <c r="A86" s="1">
        <v>10</v>
      </c>
      <c r="B86">
        <v>10</v>
      </c>
      <c r="C86">
        <v>0</v>
      </c>
      <c r="D86">
        <f>AVERAGE('PARITY Accuracy'!D86, 'Pattern_Matching Accuracy'!D86, 'Reversal Accuracy'!D86, 'Stack Accuracy'!D86, 'Vending_Machine Accuracy'!D86, 'Vending_Machine_Sum Accuracy'!D86, 'MazeComplete Accuracy'!D86, 'MazeSolve Accuracy'!D86, 'Hamiltonian Accuracy'!D86)</f>
        <v>54.454444444444441</v>
      </c>
      <c r="E86">
        <f>AVERAGE('PARITY Accuracy'!E86, 'Pattern_Matching Accuracy'!E86, 'Reversal Accuracy'!E86, 'Stack Accuracy'!E86, 'Vending_Machine Accuracy'!E86, 'Vending_Machine_Sum Accuracy'!E86, 'MazeComplete Accuracy'!E86, 'MazeSolve Accuracy'!E86, 'Hamiltonian Accuracy'!E86)</f>
        <v>58.711111111111109</v>
      </c>
      <c r="F86">
        <f>AVERAGE('PARITY Accuracy'!F86, 'Pattern_Matching Accuracy'!F86, 'Reversal Accuracy'!F86, 'Stack Accuracy'!F86, 'Vending_Machine Accuracy'!F86, 'Vending_Machine_Sum Accuracy'!F86, 'MazeComplete Accuracy'!F86, 'MazeSolve Accuracy'!F86, 'Hamiltonian Accuracy'!F86)</f>
        <v>50.446666666666665</v>
      </c>
      <c r="G86">
        <f>AVERAGE('PARITY Accuracy'!G86, 'Pattern_Matching Accuracy'!G86, 'Reversal Accuracy'!G86, 'Stack Accuracy'!G86, 'Vending_Machine Accuracy'!G86, 'Vending_Machine_Sum Accuracy'!G86, 'MazeComplete Accuracy'!G86, 'MazeSolve Accuracy'!G86, 'Hamiltonian Accuracy'!G86)</f>
        <v>55.388888888888893</v>
      </c>
      <c r="H86" t="str">
        <f t="shared" si="29"/>
        <v>10 (δ=0)</v>
      </c>
      <c r="K86" s="13">
        <f>_xlfn.STDEV.P('Hamiltonian Accuracy'!K84, 'MazeSolve Accuracy'!K84, 'MazeComplete Accuracy'!K84, 'Vending_Machine_Sum Accuracy'!K84, 'Vending_Machine Accuracy'!K84, 'Stack Accuracy'!K84, 'Reversal Accuracy'!K84, 'Pattern_Matching Accuracy'!K84, 'PARITY Accuracy'!K84)</f>
        <v>1.4987474891027266</v>
      </c>
      <c r="L86" s="14" t="s">
        <v>29</v>
      </c>
      <c r="N86">
        <f t="shared" si="30"/>
        <v>54.750277777777775</v>
      </c>
      <c r="O86">
        <f t="shared" si="31"/>
        <v>2.9455309709146302</v>
      </c>
      <c r="P86" s="6"/>
      <c r="R86" s="6"/>
      <c r="T86" s="6"/>
      <c r="V86" s="6"/>
    </row>
    <row r="87" spans="1:23" x14ac:dyDescent="0.75">
      <c r="A87" s="1">
        <v>11</v>
      </c>
      <c r="B87">
        <v>10</v>
      </c>
      <c r="C87">
        <v>0.2</v>
      </c>
      <c r="D87">
        <f>AVERAGE('PARITY Accuracy'!D87, 'Pattern_Matching Accuracy'!D87, 'Reversal Accuracy'!D87, 'Stack Accuracy'!D87, 'Vending_Machine Accuracy'!D87, 'Vending_Machine_Sum Accuracy'!D87, 'MazeComplete Accuracy'!D87, 'MazeSolve Accuracy'!D87, 'Hamiltonian Accuracy'!D87)</f>
        <v>54.344444444444434</v>
      </c>
      <c r="E87">
        <f>AVERAGE('PARITY Accuracy'!E87, 'Pattern_Matching Accuracy'!E87, 'Reversal Accuracy'!E87, 'Stack Accuracy'!E87, 'Vending_Machine Accuracy'!E87, 'Vending_Machine_Sum Accuracy'!E87, 'MazeComplete Accuracy'!E87, 'MazeSolve Accuracy'!E87, 'Hamiltonian Accuracy'!E87)</f>
        <v>56.955555555555556</v>
      </c>
      <c r="F87">
        <f>AVERAGE('PARITY Accuracy'!F87, 'Pattern_Matching Accuracy'!F87, 'Reversal Accuracy'!F87, 'Stack Accuracy'!F87, 'Vending_Machine Accuracy'!F87, 'Vending_Machine_Sum Accuracy'!F87, 'MazeComplete Accuracy'!F87, 'MazeSolve Accuracy'!F87, 'Hamiltonian Accuracy'!F87)</f>
        <v>50.624444444444443</v>
      </c>
      <c r="G87">
        <f>AVERAGE('PARITY Accuracy'!G87, 'Pattern_Matching Accuracy'!G87, 'Reversal Accuracy'!G87, 'Stack Accuracy'!G87, 'Vending_Machine Accuracy'!G87, 'Vending_Machine_Sum Accuracy'!G87, 'MazeComplete Accuracy'!G87, 'MazeSolve Accuracy'!G87, 'Hamiltonian Accuracy'!G87)</f>
        <v>55.377777777777773</v>
      </c>
      <c r="H87" t="str">
        <f t="shared" si="29"/>
        <v>10 (δ=0.2)</v>
      </c>
      <c r="J87" s="2"/>
      <c r="K87" s="2" t="s">
        <v>26</v>
      </c>
      <c r="L87" s="2" t="s">
        <v>27</v>
      </c>
      <c r="N87">
        <f t="shared" si="30"/>
        <v>54.325555555555546</v>
      </c>
      <c r="O87">
        <f t="shared" si="31"/>
        <v>2.3303782875239296</v>
      </c>
      <c r="P87" s="2" t="s">
        <v>26</v>
      </c>
      <c r="Q87" s="2" t="s">
        <v>27</v>
      </c>
      <c r="R87" s="2" t="s">
        <v>26</v>
      </c>
      <c r="S87" s="2" t="s">
        <v>27</v>
      </c>
      <c r="T87" s="2" t="s">
        <v>26</v>
      </c>
      <c r="U87" s="2" t="s">
        <v>27</v>
      </c>
      <c r="V87" s="2" t="s">
        <v>26</v>
      </c>
      <c r="W87" s="2" t="s">
        <v>27</v>
      </c>
    </row>
    <row r="88" spans="1:23" x14ac:dyDescent="0.75">
      <c r="A88" s="1">
        <v>12</v>
      </c>
      <c r="B88">
        <v>10</v>
      </c>
      <c r="C88">
        <v>0.45</v>
      </c>
      <c r="D88">
        <f>AVERAGE('PARITY Accuracy'!D88, 'Pattern_Matching Accuracy'!D88, 'Reversal Accuracy'!D88, 'Stack Accuracy'!D88, 'Vending_Machine Accuracy'!D88, 'Vending_Machine_Sum Accuracy'!D88, 'MazeComplete Accuracy'!D88, 'MazeSolve Accuracy'!D88, 'Hamiltonian Accuracy'!D88)</f>
        <v>56.736666666666665</v>
      </c>
      <c r="E88">
        <f>AVERAGE('PARITY Accuracy'!E88, 'Pattern_Matching Accuracy'!E88, 'Reversal Accuracy'!E88, 'Stack Accuracy'!E88, 'Vending_Machine Accuracy'!E88, 'Vending_Machine_Sum Accuracy'!E88, 'MazeComplete Accuracy'!E88, 'MazeSolve Accuracy'!E88, 'Hamiltonian Accuracy'!E88)</f>
        <v>56</v>
      </c>
      <c r="F88">
        <f>AVERAGE('PARITY Accuracy'!F88, 'Pattern_Matching Accuracy'!F88, 'Reversal Accuracy'!F88, 'Stack Accuracy'!F88, 'Vending_Machine Accuracy'!F88, 'Vending_Machine_Sum Accuracy'!F88, 'MazeComplete Accuracy'!F88, 'MazeSolve Accuracy'!F88, 'Hamiltonian Accuracy'!F88)</f>
        <v>50.7</v>
      </c>
      <c r="G88">
        <f>AVERAGE('PARITY Accuracy'!G88, 'Pattern_Matching Accuracy'!G88, 'Reversal Accuracy'!G88, 'Stack Accuracy'!G88, 'Vending_Machine Accuracy'!G88, 'Vending_Machine_Sum Accuracy'!G88, 'MazeComplete Accuracy'!G88, 'MazeSolve Accuracy'!G88, 'Hamiltonian Accuracy'!G88)</f>
        <v>56.444444444444443</v>
      </c>
      <c r="H88" t="str">
        <f t="shared" si="29"/>
        <v>10 (δ=0.45)</v>
      </c>
      <c r="J88">
        <v>2</v>
      </c>
      <c r="K88">
        <f>AVERAGE(D76:G80)</f>
        <v>43.696777777777775</v>
      </c>
      <c r="L88">
        <f>AVERAGE(D76:G76,D81:G81,D86:G86,D91:G91,D96:G96,D101:G101)</f>
        <v>56.382233796296298</v>
      </c>
      <c r="M88">
        <v>0</v>
      </c>
      <c r="N88">
        <f t="shared" si="30"/>
        <v>54.970277777777781</v>
      </c>
      <c r="O88">
        <f t="shared" si="31"/>
        <v>2.4793596563539437</v>
      </c>
      <c r="P88" s="6">
        <f>AVERAGE(D76:D80)</f>
        <v>53.490666666666662</v>
      </c>
      <c r="Q88">
        <f>AVERAGE(D76,D81,D86,D91,D96,D101)</f>
        <v>59.632777777777783</v>
      </c>
      <c r="R88" s="6">
        <f>AVERAGE(E76:E80)</f>
        <v>54.367111111111114</v>
      </c>
      <c r="S88">
        <f>AVERAGE(E76,E81,E86,E91,E96,E101)</f>
        <v>59.85018518518519</v>
      </c>
      <c r="T88" s="6">
        <f>AVERAGE(F76:F80)</f>
        <v>44.911333333333332</v>
      </c>
      <c r="U88">
        <f>AVERAGE(F76,F81,F86,F91,F96,F101)</f>
        <v>55.289444444444449</v>
      </c>
      <c r="V88" s="6">
        <f>AVERAGE(G76:G80)</f>
        <v>22.017999999999994</v>
      </c>
      <c r="W88">
        <f>AVERAGE(G76,G81,G86,G91,G96,G101)</f>
        <v>50.756527777777784</v>
      </c>
    </row>
    <row r="89" spans="1:23" x14ac:dyDescent="0.75">
      <c r="A89" s="1">
        <v>13</v>
      </c>
      <c r="B89">
        <v>10</v>
      </c>
      <c r="C89">
        <v>0.65</v>
      </c>
      <c r="D89">
        <f>AVERAGE('PARITY Accuracy'!D89, 'Pattern_Matching Accuracy'!D89, 'Reversal Accuracy'!D89, 'Stack Accuracy'!D89, 'Vending_Machine Accuracy'!D89, 'Vending_Machine_Sum Accuracy'!D89, 'MazeComplete Accuracy'!D89, 'MazeSolve Accuracy'!D89, 'Hamiltonian Accuracy'!D89)</f>
        <v>56.041111111111114</v>
      </c>
      <c r="E89">
        <f>AVERAGE('PARITY Accuracy'!E89, 'Pattern_Matching Accuracy'!E89, 'Reversal Accuracy'!E89, 'Stack Accuracy'!E89, 'Vending_Machine Accuracy'!E89, 'Vending_Machine_Sum Accuracy'!E89, 'MazeComplete Accuracy'!E89, 'MazeSolve Accuracy'!E89, 'Hamiltonian Accuracy'!E89)</f>
        <v>56.044444444444444</v>
      </c>
      <c r="F89">
        <f>AVERAGE('PARITY Accuracy'!F89, 'Pattern_Matching Accuracy'!F89, 'Reversal Accuracy'!F89, 'Stack Accuracy'!F89, 'Vending_Machine Accuracy'!F89, 'Vending_Machine_Sum Accuracy'!F89, 'MazeComplete Accuracy'!F89, 'MazeSolve Accuracy'!F89, 'Hamiltonian Accuracy'!F89)</f>
        <v>51.249999999999993</v>
      </c>
      <c r="G89">
        <f>AVERAGE('PARITY Accuracy'!G89, 'Pattern_Matching Accuracy'!G89, 'Reversal Accuracy'!G89, 'Stack Accuracy'!G89, 'Vending_Machine Accuracy'!G89, 'Vending_Machine_Sum Accuracy'!G89, 'MazeComplete Accuracy'!G89, 'MazeSolve Accuracy'!G89, 'Hamiltonian Accuracy'!G89)</f>
        <v>55.63333333333334</v>
      </c>
      <c r="H89" t="str">
        <f t="shared" si="29"/>
        <v>10 (δ=0.65)</v>
      </c>
      <c r="J89">
        <v>5</v>
      </c>
      <c r="K89">
        <f>AVERAGE(D81:G85)</f>
        <v>52.735500000000002</v>
      </c>
      <c r="L89">
        <f>AVERAGE(D77:G77,D82:G82,D87:G87,D92:G92,D97:G97,D102:G102)</f>
        <v>55.633547453703699</v>
      </c>
      <c r="M89">
        <v>0.2</v>
      </c>
      <c r="N89">
        <f t="shared" si="30"/>
        <v>54.742222222222225</v>
      </c>
      <c r="O89">
        <f t="shared" si="31"/>
        <v>2.0231528688816907</v>
      </c>
      <c r="P89" s="6">
        <f>AVERAGE(D81:D85)</f>
        <v>52.588000000000001</v>
      </c>
      <c r="Q89">
        <f t="shared" ref="Q89:Q92" si="37">AVERAGE(D77,D82,D87,D92,D97,D102)</f>
        <v>58.034444444444439</v>
      </c>
      <c r="R89" s="6">
        <f>AVERAGE(E81:E85)</f>
        <v>57.265999999999998</v>
      </c>
      <c r="S89">
        <f t="shared" ref="S89:S92" si="38">AVERAGE(E77,E82,E87,E92,E97,E102)</f>
        <v>58.2462962962963</v>
      </c>
      <c r="T89" s="6">
        <f>AVERAGE(F81:F85)</f>
        <v>48.583555555555549</v>
      </c>
      <c r="U89">
        <f t="shared" ref="U89:U92" si="39">AVERAGE(F77,F82,F87,F92,F97,F102)</f>
        <v>55.148518518518522</v>
      </c>
      <c r="V89" s="6">
        <f>AVERAGE(G81:G85)</f>
        <v>52.504444444444438</v>
      </c>
      <c r="W89">
        <f t="shared" ref="W89:W92" si="40">AVERAGE(G77,G82,G87,G92,G97,G102)</f>
        <v>51.104930555555548</v>
      </c>
    </row>
    <row r="90" spans="1:23" x14ac:dyDescent="0.75">
      <c r="A90" s="1">
        <v>14</v>
      </c>
      <c r="B90">
        <v>10</v>
      </c>
      <c r="C90">
        <v>0.85</v>
      </c>
      <c r="D90">
        <f>AVERAGE('PARITY Accuracy'!D90, 'Pattern_Matching Accuracy'!D90, 'Reversal Accuracy'!D90, 'Stack Accuracy'!D90, 'Vending_Machine Accuracy'!D90, 'Vending_Machine_Sum Accuracy'!D90, 'MazeComplete Accuracy'!D90, 'MazeSolve Accuracy'!D90, 'Hamiltonian Accuracy'!D90)</f>
        <v>64.209999999999994</v>
      </c>
      <c r="E90">
        <f>AVERAGE('PARITY Accuracy'!E90, 'Pattern_Matching Accuracy'!E90, 'Reversal Accuracy'!E90, 'Stack Accuracy'!E90, 'Vending_Machine Accuracy'!E90, 'Vending_Machine_Sum Accuracy'!E90, 'MazeComplete Accuracy'!E90, 'MazeSolve Accuracy'!E90, 'Hamiltonian Accuracy'!E90)</f>
        <v>54.155555555555551</v>
      </c>
      <c r="F90">
        <f>AVERAGE('PARITY Accuracy'!F90, 'Pattern_Matching Accuracy'!F90, 'Reversal Accuracy'!F90, 'Stack Accuracy'!F90, 'Vending_Machine Accuracy'!F90, 'Vending_Machine_Sum Accuracy'!F90, 'MazeComplete Accuracy'!F90, 'MazeSolve Accuracy'!F90, 'Hamiltonian Accuracy'!F90)</f>
        <v>49.705555555555549</v>
      </c>
      <c r="G90">
        <f>AVERAGE('PARITY Accuracy'!G90, 'Pattern_Matching Accuracy'!G90, 'Reversal Accuracy'!G90, 'Stack Accuracy'!G90, 'Vending_Machine Accuracy'!G90, 'Vending_Machine_Sum Accuracy'!G90, 'MazeComplete Accuracy'!G90, 'MazeSolve Accuracy'!G90, 'Hamiltonian Accuracy'!G90)</f>
        <v>56.355555555555547</v>
      </c>
      <c r="H90" t="str">
        <f t="shared" si="29"/>
        <v>10 (δ=0.85)</v>
      </c>
      <c r="J90">
        <v>10</v>
      </c>
      <c r="K90">
        <f>AVERAGE(D86:G90)</f>
        <v>54.979000000000006</v>
      </c>
      <c r="L90">
        <f t="shared" ref="L90:L92" si="41">AVERAGE(D78:G78,D83:G83,D88:G88,D93:G93,D98:G98,D103:G103)</f>
        <v>55.557442129629628</v>
      </c>
      <c r="M90">
        <v>0.45</v>
      </c>
      <c r="N90">
        <f t="shared" si="30"/>
        <v>56.106666666666662</v>
      </c>
      <c r="O90">
        <f t="shared" si="31"/>
        <v>5.2561158381169362</v>
      </c>
      <c r="P90" s="6">
        <f>AVERAGE(D86:D90)</f>
        <v>57.157333333333341</v>
      </c>
      <c r="Q90">
        <f t="shared" si="37"/>
        <v>58.136296296296287</v>
      </c>
      <c r="R90" s="6">
        <f>AVERAGE(E86:E90)</f>
        <v>56.373333333333335</v>
      </c>
      <c r="S90">
        <f t="shared" si="38"/>
        <v>57.613518518518525</v>
      </c>
      <c r="T90" s="6">
        <f>AVERAGE(F86:F90)</f>
        <v>50.545333333333332</v>
      </c>
      <c r="U90">
        <f t="shared" si="39"/>
        <v>55.038703703703703</v>
      </c>
      <c r="V90" s="6">
        <f>AVERAGE(G86:G90)</f>
        <v>55.839999999999996</v>
      </c>
      <c r="W90">
        <f t="shared" si="40"/>
        <v>51.441249999999997</v>
      </c>
    </row>
    <row r="91" spans="1:23" x14ac:dyDescent="0.75">
      <c r="A91" s="1">
        <v>15</v>
      </c>
      <c r="B91">
        <v>20</v>
      </c>
      <c r="C91">
        <v>0</v>
      </c>
      <c r="D91">
        <f>(SUM(SUMIF('PARITY Accuracy'!D91,"&lt;&gt;0"), SUMIF('Pattern_Matching Accuracy'!D91,"&lt;&gt;0"), SUMIF('Reversal Accuracy'!D91,"&lt;&gt;0"), SUMIF('Stack Accuracy'!D91,"&lt;&gt;0"), SUMIF('Vending_Machine Accuracy'!D91,"&lt;&gt;0"), SUMIF('Vending_Machine_Sum Accuracy'!D91,"&lt;&gt;0"), SUMIF('MazeComplete Accuracy'!D91,"&lt;&gt;0"), SUMIF('MazeSolve Accuracy'!D91,"&lt;&gt;0"), SUMIF('Hamiltonian Accuracy'!D91,"&lt;&gt;0")))/SUM(IF('PARITY Accuracy'!D91&lt;&gt;0,1,0), IF('Pattern_Matching Accuracy'!D91&lt;&gt;0,1,0), IF('Reversal Accuracy'!D91&lt;&gt;0,1,0), IF('Stack Accuracy'!D91&lt;&gt;0,1,0), IF('Vending_Machine Accuracy'!D91&lt;&gt;0,1,0), IF('Vending_Machine_Sum Accuracy'!D91&lt;&gt;0,1,0), IF('MazeComplete Accuracy'!D91&lt;&gt;0,1,0), IF('MazeSolve Accuracy'!D91&lt;&gt;0,1,0), IF('Hamiltonian Accuracy'!D91&lt;&gt;0,1,0))</f>
        <v>59.540000000000013</v>
      </c>
      <c r="E91">
        <f>(SUM(SUMIF('PARITY Accuracy'!E91,"&lt;&gt;0"), SUMIF('Pattern_Matching Accuracy'!E91,"&lt;&gt;0"), SUMIF('Reversal Accuracy'!E91,"&lt;&gt;0"), SUMIF('Stack Accuracy'!E91,"&lt;&gt;0"), SUMIF('Vending_Machine Accuracy'!E91,"&lt;&gt;0"), SUMIF('Vending_Machine_Sum Accuracy'!E91,"&lt;&gt;0"), SUMIF('MazeComplete Accuracy'!E91,"&lt;&gt;0"), SUMIF('MazeSolve Accuracy'!E91,"&lt;&gt;0"), SUMIF('Hamiltonian Accuracy'!E91,"&lt;&gt;0")))/SUM(IF('PARITY Accuracy'!E91&lt;&gt;0,1,0), IF('Pattern_Matching Accuracy'!E91&lt;&gt;0,1,0), IF('Reversal Accuracy'!E91&lt;&gt;0,1,0), IF('Stack Accuracy'!E91&lt;&gt;0,1,0), IF('Vending_Machine Accuracy'!E91&lt;&gt;0,1,0), IF('Vending_Machine_Sum Accuracy'!E91&lt;&gt;0,1,0), IF('MazeComplete Accuracy'!E91&lt;&gt;0,1,0), IF('MazeSolve Accuracy'!E91&lt;&gt;0,1,0), IF('Hamiltonian Accuracy'!E91&lt;&gt;0,1,0))</f>
        <v>57.611111111111114</v>
      </c>
      <c r="F91">
        <f>(SUM(SUMIF('PARITY Accuracy'!F91,"&lt;&gt;0"), SUMIF('Pattern_Matching Accuracy'!F91,"&lt;&gt;0"), SUMIF('Reversal Accuracy'!F91,"&lt;&gt;0"), SUMIF('Stack Accuracy'!F91,"&lt;&gt;0"), SUMIF('Vending_Machine Accuracy'!F91,"&lt;&gt;0"), SUMIF('Vending_Machine_Sum Accuracy'!F91,"&lt;&gt;0"), SUMIF('MazeComplete Accuracy'!F91,"&lt;&gt;0"), SUMIF('MazeSolve Accuracy'!F91,"&lt;&gt;0"), SUMIF('Hamiltonian Accuracy'!F91,"&lt;&gt;0")))/SUM(IF('PARITY Accuracy'!F91&lt;&gt;0,1,0), IF('Pattern_Matching Accuracy'!F91&lt;&gt;0,1,0), IF('Reversal Accuracy'!F91&lt;&gt;0,1,0), IF('Stack Accuracy'!F91&lt;&gt;0,1,0), IF('Vending_Machine Accuracy'!F91&lt;&gt;0,1,0), IF('Vending_Machine_Sum Accuracy'!F91&lt;&gt;0,1,0), IF('MazeComplete Accuracy'!F91&lt;&gt;0,1,0), IF('MazeSolve Accuracy'!F91&lt;&gt;0,1,0), IF('Hamiltonian Accuracy'!F91&lt;&gt;0,1,0))</f>
        <v>56.141111111111108</v>
      </c>
      <c r="G91">
        <f>(SUM(SUMIF('PARITY Accuracy'!G91,"&lt;&gt;0"), SUMIF('Pattern_Matching Accuracy'!G91,"&lt;&gt;0"), SUMIF('Reversal Accuracy'!G91,"&lt;&gt;0"), SUMIF('Stack Accuracy'!G91,"&lt;&gt;0"), SUMIF('Vending_Machine Accuracy'!G91,"&lt;&gt;0"), SUMIF('Vending_Machine_Sum Accuracy'!G91,"&lt;&gt;0"), SUMIF('MazeComplete Accuracy'!G91,"&lt;&gt;0"), SUMIF('MazeSolve Accuracy'!G91,"&lt;&gt;0"), SUMIF('Hamiltonian Accuracy'!G91,"&lt;&gt;0")))/SUM(IF('PARITY Accuracy'!G91&lt;&gt;0,1,0), IF('Pattern_Matching Accuracy'!G91&lt;&gt;0,1,0), IF('Reversal Accuracy'!G91&lt;&gt;0,1,0), IF('Stack Accuracy'!G91&lt;&gt;0,1,0), IF('Vending_Machine Accuracy'!G91&lt;&gt;0,1,0), IF('Vending_Machine_Sum Accuracy'!G91&lt;&gt;0,1,0), IF('MazeComplete Accuracy'!G91&lt;&gt;0,1,0), IF('MazeSolve Accuracy'!G91&lt;&gt;0,1,0), IF('Hamiltonian Accuracy'!G91&lt;&gt;0,1,0))</f>
        <v>61.288888888888891</v>
      </c>
      <c r="H91" t="str">
        <f t="shared" si="29"/>
        <v>20 (δ=0)</v>
      </c>
      <c r="J91">
        <v>20</v>
      </c>
      <c r="K91">
        <f>AVERAGE(D91:G95)</f>
        <v>58.259055555555562</v>
      </c>
      <c r="L91">
        <f t="shared" si="41"/>
        <v>54.976221064814808</v>
      </c>
      <c r="M91">
        <v>0.65</v>
      </c>
      <c r="N91">
        <f t="shared" si="30"/>
        <v>58.645277777777785</v>
      </c>
      <c r="O91">
        <f t="shared" si="31"/>
        <v>1.9448366866280398</v>
      </c>
      <c r="P91" s="6">
        <f>AVERAGE(D91:D95)</f>
        <v>60.010222222222218</v>
      </c>
      <c r="Q91">
        <f t="shared" si="37"/>
        <v>57.563333333333333</v>
      </c>
      <c r="R91" s="6">
        <f>AVERAGE(E91:E95)</f>
        <v>55.851555555555571</v>
      </c>
      <c r="S91">
        <f t="shared" si="38"/>
        <v>57.212777777777774</v>
      </c>
      <c r="T91" s="6">
        <f>AVERAGE(F91:F95)</f>
        <v>55.914444444444442</v>
      </c>
      <c r="U91">
        <f t="shared" si="39"/>
        <v>54.533333333333331</v>
      </c>
      <c r="V91" s="6">
        <f>AVERAGE(G91:G95)</f>
        <v>61.260000000000005</v>
      </c>
      <c r="W91">
        <f t="shared" si="40"/>
        <v>50.595439814814817</v>
      </c>
    </row>
    <row r="92" spans="1:23" x14ac:dyDescent="0.75">
      <c r="A92" s="1">
        <v>16</v>
      </c>
      <c r="B92">
        <v>20</v>
      </c>
      <c r="C92">
        <v>0.2</v>
      </c>
      <c r="D92">
        <f>(SUM(SUMIF('PARITY Accuracy'!D92,"&lt;&gt;0"), SUMIF('Pattern_Matching Accuracy'!D92,"&lt;&gt;0"), SUMIF('Reversal Accuracy'!D92,"&lt;&gt;0"), SUMIF('Stack Accuracy'!D92,"&lt;&gt;0"), SUMIF('Vending_Machine Accuracy'!D92,"&lt;&gt;0"), SUMIF('Vending_Machine_Sum Accuracy'!D92,"&lt;&gt;0"), SUMIF('MazeComplete Accuracy'!D92,"&lt;&gt;0"), SUMIF('MazeSolve Accuracy'!D92,"&lt;&gt;0"), SUMIF('Hamiltonian Accuracy'!D92,"&lt;&gt;0")))/SUM(IF('PARITY Accuracy'!D92&lt;&gt;0,1,0), IF('Pattern_Matching Accuracy'!D92&lt;&gt;0,1,0), IF('Reversal Accuracy'!D92&lt;&gt;0,1,0), IF('Stack Accuracy'!D92&lt;&gt;0,1,0), IF('Vending_Machine Accuracy'!D92&lt;&gt;0,1,0), IF('Vending_Machine_Sum Accuracy'!D92&lt;&gt;0,1,0), IF('MazeComplete Accuracy'!D92&lt;&gt;0,1,0), IF('MazeSolve Accuracy'!D92&lt;&gt;0,1,0), IF('Hamiltonian Accuracy'!D92&lt;&gt;0,1,0))</f>
        <v>59.764444444444443</v>
      </c>
      <c r="E92">
        <f>(SUM(SUMIF('PARITY Accuracy'!E92,"&lt;&gt;0"), SUMIF('Pattern_Matching Accuracy'!E92,"&lt;&gt;0"), SUMIF('Reversal Accuracy'!E92,"&lt;&gt;0"), SUMIF('Stack Accuracy'!E92,"&lt;&gt;0"), SUMIF('Vending_Machine Accuracy'!E92,"&lt;&gt;0"), SUMIF('Vending_Machine_Sum Accuracy'!E92,"&lt;&gt;0"), SUMIF('MazeComplete Accuracy'!E92,"&lt;&gt;0"), SUMIF('MazeSolve Accuracy'!E92,"&lt;&gt;0"), SUMIF('Hamiltonian Accuracy'!E92,"&lt;&gt;0")))/SUM(IF('PARITY Accuracy'!E92&lt;&gt;0,1,0), IF('Pattern_Matching Accuracy'!E92&lt;&gt;0,1,0), IF('Reversal Accuracy'!E92&lt;&gt;0,1,0), IF('Stack Accuracy'!E92&lt;&gt;0,1,0), IF('Vending_Machine Accuracy'!E92&lt;&gt;0,1,0), IF('Vending_Machine_Sum Accuracy'!E92&lt;&gt;0,1,0), IF('MazeComplete Accuracy'!E92&lt;&gt;0,1,0), IF('MazeSolve Accuracy'!E92&lt;&gt;0,1,0), IF('Hamiltonian Accuracy'!E92&lt;&gt;0,1,0))</f>
        <v>56.646666666666668</v>
      </c>
      <c r="F92">
        <f>(SUM(SUMIF('PARITY Accuracy'!F92,"&lt;&gt;0"), SUMIF('Pattern_Matching Accuracy'!F92,"&lt;&gt;0"), SUMIF('Reversal Accuracy'!F92,"&lt;&gt;0"), SUMIF('Stack Accuracy'!F92,"&lt;&gt;0"), SUMIF('Vending_Machine Accuracy'!F92,"&lt;&gt;0"), SUMIF('Vending_Machine_Sum Accuracy'!F92,"&lt;&gt;0"), SUMIF('MazeComplete Accuracy'!F92,"&lt;&gt;0"), SUMIF('MazeSolve Accuracy'!F92,"&lt;&gt;0"), SUMIF('Hamiltonian Accuracy'!F92,"&lt;&gt;0")))/SUM(IF('PARITY Accuracy'!F92&lt;&gt;0,1,0), IF('Pattern_Matching Accuracy'!F92&lt;&gt;0,1,0), IF('Reversal Accuracy'!F92&lt;&gt;0,1,0), IF('Stack Accuracy'!F92&lt;&gt;0,1,0), IF('Vending_Machine Accuracy'!F92&lt;&gt;0,1,0), IF('Vending_Machine_Sum Accuracy'!F92&lt;&gt;0,1,0), IF('MazeComplete Accuracy'!F92&lt;&gt;0,1,0), IF('MazeSolve Accuracy'!F92&lt;&gt;0,1,0), IF('Hamiltonian Accuracy'!F92&lt;&gt;0,1,0))</f>
        <v>56.527777777777779</v>
      </c>
      <c r="G92">
        <f>(SUM(SUMIF('PARITY Accuracy'!G92,"&lt;&gt;0"), SUMIF('Pattern_Matching Accuracy'!G92,"&lt;&gt;0"), SUMIF('Reversal Accuracy'!G92,"&lt;&gt;0"), SUMIF('Stack Accuracy'!G92,"&lt;&gt;0"), SUMIF('Vending_Machine Accuracy'!G92,"&lt;&gt;0"), SUMIF('Vending_Machine_Sum Accuracy'!G92,"&lt;&gt;0"), SUMIF('MazeComplete Accuracy'!G92,"&lt;&gt;0"), SUMIF('MazeSolve Accuracy'!G92,"&lt;&gt;0"), SUMIF('Hamiltonian Accuracy'!G92,"&lt;&gt;0")))/SUM(IF('PARITY Accuracy'!G92&lt;&gt;0,1,0), IF('Pattern_Matching Accuracy'!G92&lt;&gt;0,1,0), IF('Reversal Accuracy'!G92&lt;&gt;0,1,0), IF('Stack Accuracy'!G92&lt;&gt;0,1,0), IF('Vending_Machine Accuracy'!G92&lt;&gt;0,1,0), IF('Vending_Machine_Sum Accuracy'!G92&lt;&gt;0,1,0), IF('MazeComplete Accuracy'!G92&lt;&gt;0,1,0), IF('MazeSolve Accuracy'!G92&lt;&gt;0,1,0), IF('Hamiltonian Accuracy'!G92&lt;&gt;0,1,0))</f>
        <v>61.73333333333332</v>
      </c>
      <c r="H92" t="str">
        <f t="shared" si="29"/>
        <v>20 (δ=0.2)</v>
      </c>
      <c r="J92">
        <v>50</v>
      </c>
      <c r="K92">
        <f>AVERAGE(D96:G100)</f>
        <v>61.14209722222224</v>
      </c>
      <c r="L92">
        <f t="shared" si="41"/>
        <v>54.771643518518523</v>
      </c>
      <c r="M92">
        <v>0.85</v>
      </c>
      <c r="N92">
        <f t="shared" si="30"/>
        <v>58.668055555555554</v>
      </c>
      <c r="O92">
        <f t="shared" si="31"/>
        <v>2.1945841551869245</v>
      </c>
      <c r="P92" s="6">
        <f>AVERAGE(D96:D100)</f>
        <v>62.202888888888893</v>
      </c>
      <c r="Q92">
        <f t="shared" si="37"/>
        <v>58.456666666666656</v>
      </c>
      <c r="R92" s="6">
        <f>AVERAGE(E96:E100)</f>
        <v>60.44133333333334</v>
      </c>
      <c r="S92">
        <f t="shared" si="38"/>
        <v>55.789259259259268</v>
      </c>
      <c r="T92" s="6">
        <f>AVERAGE(F96:F100)</f>
        <v>63.24466666666666</v>
      </c>
      <c r="U92">
        <f t="shared" si="39"/>
        <v>53.502592592592599</v>
      </c>
      <c r="V92" s="6">
        <f>AVERAGE(G96:G100)</f>
        <v>58.679499999999997</v>
      </c>
      <c r="W92">
        <f t="shared" si="40"/>
        <v>51.338055555555549</v>
      </c>
    </row>
    <row r="93" spans="1:23" x14ac:dyDescent="0.75">
      <c r="A93" s="1">
        <v>17</v>
      </c>
      <c r="B93">
        <v>20</v>
      </c>
      <c r="C93">
        <v>0.45</v>
      </c>
      <c r="D93">
        <f>(SUM(SUMIF('PARITY Accuracy'!D93,"&lt;&gt;0"), SUMIF('Pattern_Matching Accuracy'!D93,"&lt;&gt;0"), SUMIF('Reversal Accuracy'!D93,"&lt;&gt;0"), SUMIF('Stack Accuracy'!D93,"&lt;&gt;0"), SUMIF('Vending_Machine Accuracy'!D93,"&lt;&gt;0"), SUMIF('Vending_Machine_Sum Accuracy'!D93,"&lt;&gt;0"), SUMIF('MazeComplete Accuracy'!D93,"&lt;&gt;0"), SUMIF('MazeSolve Accuracy'!D93,"&lt;&gt;0"), SUMIF('Hamiltonian Accuracy'!D93,"&lt;&gt;0")))/SUM(IF('PARITY Accuracy'!D93&lt;&gt;0,1,0), IF('Pattern_Matching Accuracy'!D93&lt;&gt;0,1,0), IF('Reversal Accuracy'!D93&lt;&gt;0,1,0), IF('Stack Accuracy'!D93&lt;&gt;0,1,0), IF('Vending_Machine Accuracy'!D93&lt;&gt;0,1,0), IF('Vending_Machine_Sum Accuracy'!D93&lt;&gt;0,1,0), IF('MazeComplete Accuracy'!D93&lt;&gt;0,1,0), IF('MazeSolve Accuracy'!D93&lt;&gt;0,1,0), IF('Hamiltonian Accuracy'!D93&lt;&gt;0,1,0))</f>
        <v>61.106666666666655</v>
      </c>
      <c r="E93">
        <f>(SUM(SUMIF('PARITY Accuracy'!E93,"&lt;&gt;0"), SUMIF('Pattern_Matching Accuracy'!E93,"&lt;&gt;0"), SUMIF('Reversal Accuracy'!E93,"&lt;&gt;0"), SUMIF('Stack Accuracy'!E93,"&lt;&gt;0"), SUMIF('Vending_Machine Accuracy'!E93,"&lt;&gt;0"), SUMIF('Vending_Machine_Sum Accuracy'!E93,"&lt;&gt;0"), SUMIF('MazeComplete Accuracy'!E93,"&lt;&gt;0"), SUMIF('MazeSolve Accuracy'!E93,"&lt;&gt;0"), SUMIF('Hamiltonian Accuracy'!E93,"&lt;&gt;0")))/SUM(IF('PARITY Accuracy'!E93&lt;&gt;0,1,0), IF('Pattern_Matching Accuracy'!E93&lt;&gt;0,1,0), IF('Reversal Accuracy'!E93&lt;&gt;0,1,0), IF('Stack Accuracy'!E93&lt;&gt;0,1,0), IF('Vending_Machine Accuracy'!E93&lt;&gt;0,1,0), IF('Vending_Machine_Sum Accuracy'!E93&lt;&gt;0,1,0), IF('MazeComplete Accuracy'!E93&lt;&gt;0,1,0), IF('MazeSolve Accuracy'!E93&lt;&gt;0,1,0), IF('Hamiltonian Accuracy'!E93&lt;&gt;0,1,0))</f>
        <v>55.022222222222226</v>
      </c>
      <c r="F93">
        <f>(SUM(SUMIF('PARITY Accuracy'!F93,"&lt;&gt;0"), SUMIF('Pattern_Matching Accuracy'!F93,"&lt;&gt;0"), SUMIF('Reversal Accuracy'!F93,"&lt;&gt;0"), SUMIF('Stack Accuracy'!F93,"&lt;&gt;0"), SUMIF('Vending_Machine Accuracy'!F93,"&lt;&gt;0"), SUMIF('Vending_Machine_Sum Accuracy'!F93,"&lt;&gt;0"), SUMIF('MazeComplete Accuracy'!F93,"&lt;&gt;0"), SUMIF('MazeSolve Accuracy'!F93,"&lt;&gt;0"), SUMIF('Hamiltonian Accuracy'!F93,"&lt;&gt;0")))/SUM(IF('PARITY Accuracy'!F93&lt;&gt;0,1,0), IF('Pattern_Matching Accuracy'!F93&lt;&gt;0,1,0), IF('Reversal Accuracy'!F93&lt;&gt;0,1,0), IF('Stack Accuracy'!F93&lt;&gt;0,1,0), IF('Vending_Machine Accuracy'!F93&lt;&gt;0,1,0), IF('Vending_Machine_Sum Accuracy'!F93&lt;&gt;0,1,0), IF('MazeComplete Accuracy'!F93&lt;&gt;0,1,0), IF('MazeSolve Accuracy'!F93&lt;&gt;0,1,0), IF('Hamiltonian Accuracy'!F93&lt;&gt;0,1,0))</f>
        <v>56.573333333333331</v>
      </c>
      <c r="G93">
        <f>(SUM(SUMIF('PARITY Accuracy'!G93,"&lt;&gt;0"), SUMIF('Pattern_Matching Accuracy'!G93,"&lt;&gt;0"), SUMIF('Reversal Accuracy'!G93,"&lt;&gt;0"), SUMIF('Stack Accuracy'!G93,"&lt;&gt;0"), SUMIF('Vending_Machine Accuracy'!G93,"&lt;&gt;0"), SUMIF('Vending_Machine_Sum Accuracy'!G93,"&lt;&gt;0"), SUMIF('MazeComplete Accuracy'!G93,"&lt;&gt;0"), SUMIF('MazeSolve Accuracy'!G93,"&lt;&gt;0"), SUMIF('Hamiltonian Accuracy'!G93,"&lt;&gt;0")))/SUM(IF('PARITY Accuracy'!G93&lt;&gt;0,1,0), IF('Pattern_Matching Accuracy'!G93&lt;&gt;0,1,0), IF('Reversal Accuracy'!G93&lt;&gt;0,1,0), IF('Stack Accuracy'!G93&lt;&gt;0,1,0), IF('Vending_Machine Accuracy'!G93&lt;&gt;0,1,0), IF('Vending_Machine_Sum Accuracy'!G93&lt;&gt;0,1,0), IF('MazeComplete Accuracy'!G93&lt;&gt;0,1,0), IF('MazeSolve Accuracy'!G93&lt;&gt;0,1,0), IF('Hamiltonian Accuracy'!G93&lt;&gt;0,1,0))</f>
        <v>61.766666666666666</v>
      </c>
      <c r="H93" t="str">
        <f t="shared" si="29"/>
        <v>20 (δ=0.45)</v>
      </c>
      <c r="J93">
        <v>100</v>
      </c>
      <c r="K93">
        <f>AVERAGE(D101:G105)</f>
        <v>61.972875000000009</v>
      </c>
      <c r="L93">
        <f>AVERAGE((L92-L91), (L91-L90), (L90-L89), (L89-L88))</f>
        <v>-0.40264756944444358</v>
      </c>
      <c r="N93">
        <f t="shared" si="30"/>
        <v>58.617222222222225</v>
      </c>
      <c r="O93">
        <f t="shared" si="31"/>
        <v>2.8817460306531464</v>
      </c>
      <c r="P93" s="6">
        <f>AVERAGE(D101:D105)</f>
        <v>64.7391111111111</v>
      </c>
      <c r="R93" s="6">
        <f>AVERAGE(E101:E105)</f>
        <v>62.155111111111111</v>
      </c>
      <c r="T93" s="6">
        <f>AVERAGE(F101:F105)</f>
        <v>65.015777777777771</v>
      </c>
      <c r="V93" s="6">
        <f>AVERAGE(G101:G105)</f>
        <v>55.981499999999997</v>
      </c>
    </row>
    <row r="94" spans="1:23" x14ac:dyDescent="0.75">
      <c r="A94" s="1">
        <v>18</v>
      </c>
      <c r="B94">
        <v>20</v>
      </c>
      <c r="C94">
        <v>0.65</v>
      </c>
      <c r="D94">
        <f>(SUM(SUMIF('PARITY Accuracy'!D94,"&lt;&gt;0"), SUMIF('Pattern_Matching Accuracy'!D94,"&lt;&gt;0"), SUMIF('Reversal Accuracy'!D94,"&lt;&gt;0"), SUMIF('Stack Accuracy'!D94,"&lt;&gt;0"), SUMIF('Vending_Machine Accuracy'!D94,"&lt;&gt;0"), SUMIF('Vending_Machine_Sum Accuracy'!D94,"&lt;&gt;0"), SUMIF('MazeComplete Accuracy'!D94,"&lt;&gt;0"), SUMIF('MazeSolve Accuracy'!D94,"&lt;&gt;0"), SUMIF('Hamiltonian Accuracy'!D94,"&lt;&gt;0")))/SUM(IF('PARITY Accuracy'!D94&lt;&gt;0,1,0), IF('Pattern_Matching Accuracy'!D94&lt;&gt;0,1,0), IF('Reversal Accuracy'!D94&lt;&gt;0,1,0), IF('Stack Accuracy'!D94&lt;&gt;0,1,0), IF('Vending_Machine Accuracy'!D94&lt;&gt;0,1,0), IF('Vending_Machine_Sum Accuracy'!D94&lt;&gt;0,1,0), IF('MazeComplete Accuracy'!D94&lt;&gt;0,1,0), IF('MazeSolve Accuracy'!D94&lt;&gt;0,1,0), IF('Hamiltonian Accuracy'!D94&lt;&gt;0,1,0))</f>
        <v>59.903333333333336</v>
      </c>
      <c r="E94">
        <f>(SUM(SUMIF('PARITY Accuracy'!E94,"&lt;&gt;0"), SUMIF('Pattern_Matching Accuracy'!E94,"&lt;&gt;0"), SUMIF('Reversal Accuracy'!E94,"&lt;&gt;0"), SUMIF('Stack Accuracy'!E94,"&lt;&gt;0"), SUMIF('Vending_Machine Accuracy'!E94,"&lt;&gt;0"), SUMIF('Vending_Machine_Sum Accuracy'!E94,"&lt;&gt;0"), SUMIF('MazeComplete Accuracy'!E94,"&lt;&gt;0"), SUMIF('MazeSolve Accuracy'!E94,"&lt;&gt;0"), SUMIF('Hamiltonian Accuracy'!E94,"&lt;&gt;0")))/SUM(IF('PARITY Accuracy'!E94&lt;&gt;0,1,0), IF('Pattern_Matching Accuracy'!E94&lt;&gt;0,1,0), IF('Reversal Accuracy'!E94&lt;&gt;0,1,0), IF('Stack Accuracy'!E94&lt;&gt;0,1,0), IF('Vending_Machine Accuracy'!E94&lt;&gt;0,1,0), IF('Vending_Machine_Sum Accuracy'!E94&lt;&gt;0,1,0), IF('MazeComplete Accuracy'!E94&lt;&gt;0,1,0), IF('MazeSolve Accuracy'!E94&lt;&gt;0,1,0), IF('Hamiltonian Accuracy'!E94&lt;&gt;0,1,0))</f>
        <v>55.866666666666667</v>
      </c>
      <c r="F94">
        <f>(SUM(SUMIF('PARITY Accuracy'!F94,"&lt;&gt;0"), SUMIF('Pattern_Matching Accuracy'!F94,"&lt;&gt;0"), SUMIF('Reversal Accuracy'!F94,"&lt;&gt;0"), SUMIF('Stack Accuracy'!F94,"&lt;&gt;0"), SUMIF('Vending_Machine Accuracy'!F94,"&lt;&gt;0"), SUMIF('Vending_Machine_Sum Accuracy'!F94,"&lt;&gt;0"), SUMIF('MazeComplete Accuracy'!F94,"&lt;&gt;0"), SUMIF('MazeSolve Accuracy'!F94,"&lt;&gt;0"), SUMIF('Hamiltonian Accuracy'!F94,"&lt;&gt;0")))/SUM(IF('PARITY Accuracy'!F94&lt;&gt;0,1,0), IF('Pattern_Matching Accuracy'!F94&lt;&gt;0,1,0), IF('Reversal Accuracy'!F94&lt;&gt;0,1,0), IF('Stack Accuracy'!F94&lt;&gt;0,1,0), IF('Vending_Machine Accuracy'!F94&lt;&gt;0,1,0), IF('Vending_Machine_Sum Accuracy'!F94&lt;&gt;0,1,0), IF('MazeComplete Accuracy'!F94&lt;&gt;0,1,0), IF('MazeSolve Accuracy'!F94&lt;&gt;0,1,0), IF('Hamiltonian Accuracy'!F94&lt;&gt;0,1,0))</f>
        <v>55.193333333333328</v>
      </c>
      <c r="G94">
        <f>(SUM(SUMIF('PARITY Accuracy'!G94,"&lt;&gt;0"), SUMIF('Pattern_Matching Accuracy'!G94,"&lt;&gt;0"), SUMIF('Reversal Accuracy'!G94,"&lt;&gt;0"), SUMIF('Stack Accuracy'!G94,"&lt;&gt;0"), SUMIF('Vending_Machine Accuracy'!G94,"&lt;&gt;0"), SUMIF('Vending_Machine_Sum Accuracy'!G94,"&lt;&gt;0"), SUMIF('MazeComplete Accuracy'!G94,"&lt;&gt;0"), SUMIF('MazeSolve Accuracy'!G94,"&lt;&gt;0"), SUMIF('Hamiltonian Accuracy'!G94,"&lt;&gt;0")))/SUM(IF('PARITY Accuracy'!G94&lt;&gt;0,1,0), IF('Pattern_Matching Accuracy'!G94&lt;&gt;0,1,0), IF('Reversal Accuracy'!G94&lt;&gt;0,1,0), IF('Stack Accuracy'!G94&lt;&gt;0,1,0), IF('Vending_Machine Accuracy'!G94&lt;&gt;0,1,0), IF('Vending_Machine_Sum Accuracy'!G94&lt;&gt;0,1,0), IF('MazeComplete Accuracy'!G94&lt;&gt;0,1,0), IF('MazeSolve Accuracy'!G94&lt;&gt;0,1,0), IF('Hamiltonian Accuracy'!G94&lt;&gt;0,1,0))</f>
        <v>60.788888888888891</v>
      </c>
      <c r="H94" t="str">
        <f t="shared" si="29"/>
        <v>20 (δ=0.65)</v>
      </c>
      <c r="K94">
        <f>AVERAGE(K88:K93)</f>
        <v>55.464217592592597</v>
      </c>
      <c r="L94">
        <f>AVERAGE(L88:L92)</f>
        <v>55.46421759259259</v>
      </c>
      <c r="N94">
        <f t="shared" si="30"/>
        <v>57.938055555555557</v>
      </c>
      <c r="O94">
        <f t="shared" si="31"/>
        <v>2.4399651352245026</v>
      </c>
      <c r="P94" s="6">
        <f>AVERAGE(P88:P93)</f>
        <v>58.364703703703697</v>
      </c>
      <c r="Q94">
        <f>AVERAGE(Q88:Q92)</f>
        <v>58.364703703703697</v>
      </c>
      <c r="R94" s="6">
        <f>AVERAGE(R88:R93)</f>
        <v>57.742407407407406</v>
      </c>
      <c r="S94">
        <f>AVERAGE(S88:S92)</f>
        <v>57.742407407407406</v>
      </c>
      <c r="T94" s="6">
        <f>AVERAGE(T88:T93)</f>
        <v>54.702518518518509</v>
      </c>
      <c r="U94">
        <f>AVERAGE(U88:U92)</f>
        <v>54.702518518518524</v>
      </c>
      <c r="V94" s="6">
        <f>AVERAGE(V88:V93)</f>
        <v>51.04724074074074</v>
      </c>
      <c r="W94">
        <f>AVERAGE(W88:W92)</f>
        <v>51.04724074074074</v>
      </c>
    </row>
    <row r="95" spans="1:23" x14ac:dyDescent="0.75">
      <c r="A95" s="1">
        <v>19</v>
      </c>
      <c r="B95">
        <v>20</v>
      </c>
      <c r="C95">
        <v>0.85</v>
      </c>
      <c r="D95">
        <f>(SUM(SUMIF('PARITY Accuracy'!D95,"&lt;&gt;0"), SUMIF('Pattern_Matching Accuracy'!D95,"&lt;&gt;0"), SUMIF('Reversal Accuracy'!D95,"&lt;&gt;0"), SUMIF('Stack Accuracy'!D95,"&lt;&gt;0"), SUMIF('Vending_Machine Accuracy'!D95,"&lt;&gt;0"), SUMIF('Vending_Machine_Sum Accuracy'!D95,"&lt;&gt;0"), SUMIF('MazeComplete Accuracy'!D95,"&lt;&gt;0"), SUMIF('MazeSolve Accuracy'!D95,"&lt;&gt;0"), SUMIF('Hamiltonian Accuracy'!D95,"&lt;&gt;0")))/SUM(IF('PARITY Accuracy'!D95&lt;&gt;0,1,0), IF('Pattern_Matching Accuracy'!D95&lt;&gt;0,1,0), IF('Reversal Accuracy'!D95&lt;&gt;0,1,0), IF('Stack Accuracy'!D95&lt;&gt;0,1,0), IF('Vending_Machine Accuracy'!D95&lt;&gt;0,1,0), IF('Vending_Machine_Sum Accuracy'!D95&lt;&gt;0,1,0), IF('MazeComplete Accuracy'!D95&lt;&gt;0,1,0), IF('MazeSolve Accuracy'!D95&lt;&gt;0,1,0), IF('Hamiltonian Accuracy'!D95&lt;&gt;0,1,0))</f>
        <v>59.73666666666665</v>
      </c>
      <c r="E95">
        <f>(SUM(SUMIF('PARITY Accuracy'!E95,"&lt;&gt;0"), SUMIF('Pattern_Matching Accuracy'!E95,"&lt;&gt;0"), SUMIF('Reversal Accuracy'!E95,"&lt;&gt;0"), SUMIF('Stack Accuracy'!E95,"&lt;&gt;0"), SUMIF('Vending_Machine Accuracy'!E95,"&lt;&gt;0"), SUMIF('Vending_Machine_Sum Accuracy'!E95,"&lt;&gt;0"), SUMIF('MazeComplete Accuracy'!E95,"&lt;&gt;0"), SUMIF('MazeSolve Accuracy'!E95,"&lt;&gt;0"), SUMIF('Hamiltonian Accuracy'!E95,"&lt;&gt;0")))/SUM(IF('PARITY Accuracy'!E95&lt;&gt;0,1,0), IF('Pattern_Matching Accuracy'!E95&lt;&gt;0,1,0), IF('Reversal Accuracy'!E95&lt;&gt;0,1,0), IF('Stack Accuracy'!E95&lt;&gt;0,1,0), IF('Vending_Machine Accuracy'!E95&lt;&gt;0,1,0), IF('Vending_Machine_Sum Accuracy'!E95&lt;&gt;0,1,0), IF('MazeComplete Accuracy'!E95&lt;&gt;0,1,0), IF('MazeSolve Accuracy'!E95&lt;&gt;0,1,0), IF('Hamiltonian Accuracy'!E95&lt;&gt;0,1,0))</f>
        <v>54.111111111111114</v>
      </c>
      <c r="F95">
        <f>(SUM(SUMIF('PARITY Accuracy'!F95,"&lt;&gt;0"), SUMIF('Pattern_Matching Accuracy'!F95,"&lt;&gt;0"), SUMIF('Reversal Accuracy'!F95,"&lt;&gt;0"), SUMIF('Stack Accuracy'!F95,"&lt;&gt;0"), SUMIF('Vending_Machine Accuracy'!F95,"&lt;&gt;0"), SUMIF('Vending_Machine_Sum Accuracy'!F95,"&lt;&gt;0"), SUMIF('MazeComplete Accuracy'!F95,"&lt;&gt;0"), SUMIF('MazeSolve Accuracy'!F95,"&lt;&gt;0"), SUMIF('Hamiltonian Accuracy'!F95,"&lt;&gt;0")))/SUM(IF('PARITY Accuracy'!F95&lt;&gt;0,1,0), IF('Pattern_Matching Accuracy'!F95&lt;&gt;0,1,0), IF('Reversal Accuracy'!F95&lt;&gt;0,1,0), IF('Stack Accuracy'!F95&lt;&gt;0,1,0), IF('Vending_Machine Accuracy'!F95&lt;&gt;0,1,0), IF('Vending_Machine_Sum Accuracy'!F95&lt;&gt;0,1,0), IF('MazeComplete Accuracy'!F95&lt;&gt;0,1,0), IF('MazeSolve Accuracy'!F95&lt;&gt;0,1,0), IF('Hamiltonian Accuracy'!F95&lt;&gt;0,1,0))</f>
        <v>55.13666666666667</v>
      </c>
      <c r="G95">
        <f>(SUM(SUMIF('PARITY Accuracy'!G95,"&lt;&gt;0"), SUMIF('Pattern_Matching Accuracy'!G95,"&lt;&gt;0"), SUMIF('Reversal Accuracy'!G95,"&lt;&gt;0"), SUMIF('Stack Accuracy'!G95,"&lt;&gt;0"), SUMIF('Vending_Machine Accuracy'!G95,"&lt;&gt;0"), SUMIF('Vending_Machine_Sum Accuracy'!G95,"&lt;&gt;0"), SUMIF('MazeComplete Accuracy'!G95,"&lt;&gt;0"), SUMIF('MazeSolve Accuracy'!G95,"&lt;&gt;0"), SUMIF('Hamiltonian Accuracy'!G95,"&lt;&gt;0")))/SUM(IF('PARITY Accuracy'!G95&lt;&gt;0,1,0), IF('Pattern_Matching Accuracy'!G95&lt;&gt;0,1,0), IF('Reversal Accuracy'!G95&lt;&gt;0,1,0), IF('Stack Accuracy'!G95&lt;&gt;0,1,0), IF('Vending_Machine Accuracy'!G95&lt;&gt;0,1,0), IF('Vending_Machine_Sum Accuracy'!G95&lt;&gt;0,1,0), IF('MazeComplete Accuracy'!G95&lt;&gt;0,1,0), IF('MazeSolve Accuracy'!G95&lt;&gt;0,1,0), IF('Hamiltonian Accuracy'!G95&lt;&gt;0,1,0))</f>
        <v>60.722222222222221</v>
      </c>
      <c r="H95" t="str">
        <f t="shared" si="29"/>
        <v>20 (δ=0.85)</v>
      </c>
      <c r="K95">
        <f>_xlfn.STDEV.P(K88:K93)</f>
        <v>6.1720611519756252</v>
      </c>
      <c r="L95">
        <f>_xlfn.STDEV.P(L88:L92)</f>
        <v>0.56531701294671233</v>
      </c>
      <c r="N95">
        <f t="shared" si="30"/>
        <v>57.426666666666662</v>
      </c>
      <c r="O95">
        <f t="shared" si="31"/>
        <v>2.8475338040894385</v>
      </c>
      <c r="P95" s="6">
        <f>_xlfn.STDEV.P(P88:P93)</f>
        <v>4.4093981531159461</v>
      </c>
      <c r="Q95">
        <f>_xlfn.STDEV.P(Q88:Q92)</f>
        <v>0.69568737756097887</v>
      </c>
      <c r="R95" s="6">
        <f>_xlfn.STDEV.P(R88:R93)</f>
        <v>2.7026354046218466</v>
      </c>
      <c r="S95">
        <f>_xlfn.STDEV.P(S88:S92)</f>
        <v>1.3272933927142612</v>
      </c>
      <c r="T95" s="6">
        <f>_xlfn.STDEV.P(T88:T93)</f>
        <v>7.4318187513798284</v>
      </c>
      <c r="U95">
        <f>_xlfn.STDEV.P(U88:U92)</f>
        <v>0.65189943639449976</v>
      </c>
      <c r="V95" s="6">
        <f>_xlfn.STDEV.P(V88:V93)</f>
        <v>13.258265028909971</v>
      </c>
      <c r="W95">
        <f>_xlfn.STDEV.P(W88:W92)</f>
        <v>0.32612352602453837</v>
      </c>
    </row>
    <row r="96" spans="1:23" ht="15.5" thickBot="1" x14ac:dyDescent="0.9">
      <c r="A96" s="1">
        <v>20</v>
      </c>
      <c r="B96">
        <v>50</v>
      </c>
      <c r="C96">
        <v>0</v>
      </c>
      <c r="D96">
        <f>(SUM(SUMIF('PARITY Accuracy'!D96,"&lt;&gt;0"), SUMIF('Pattern_Matching Accuracy'!D96,"&lt;&gt;0"), SUMIF('Reversal Accuracy'!D96,"&lt;&gt;0"), SUMIF('Stack Accuracy'!D96,"&lt;&gt;0"), SUMIF('Vending_Machine Accuracy'!D96,"&lt;&gt;0"), SUMIF('Vending_Machine_Sum Accuracy'!D96,"&lt;&gt;0"), SUMIF('MazeComplete Accuracy'!D96,"&lt;&gt;0"), SUMIF('MazeSolve Accuracy'!D96,"&lt;&gt;0"), SUMIF('Hamiltonian Accuracy'!D96,"&lt;&gt;0")))/SUM(IF('PARITY Accuracy'!D96&lt;&gt;0,1,0), IF('Pattern_Matching Accuracy'!D96&lt;&gt;0,1,0), IF('Reversal Accuracy'!D96&lt;&gt;0,1,0), IF('Stack Accuracy'!D96&lt;&gt;0,1,0), IF('Vending_Machine Accuracy'!D96&lt;&gt;0,1,0), IF('Vending_Machine_Sum Accuracy'!D96&lt;&gt;0,1,0), IF('MazeComplete Accuracy'!D96&lt;&gt;0,1,0), IF('MazeSolve Accuracy'!D96&lt;&gt;0,1,0), IF('Hamiltonian Accuracy'!D96&lt;&gt;0,1,0))</f>
        <v>63.206666666666671</v>
      </c>
      <c r="E96">
        <f>(SUM(SUMIF('PARITY Accuracy'!E96,"&lt;&gt;0"), SUMIF('Pattern_Matching Accuracy'!E96,"&lt;&gt;0"), SUMIF('Reversal Accuracy'!E96,"&lt;&gt;0"), SUMIF('Stack Accuracy'!E96,"&lt;&gt;0"), SUMIF('Vending_Machine Accuracy'!E96,"&lt;&gt;0"), SUMIF('Vending_Machine_Sum Accuracy'!E96,"&lt;&gt;0"), SUMIF('MazeComplete Accuracy'!E96,"&lt;&gt;0"), SUMIF('MazeSolve Accuracy'!E96,"&lt;&gt;0"), SUMIF('Hamiltonian Accuracy'!E96,"&lt;&gt;0")))/SUM(IF('PARITY Accuracy'!E96&lt;&gt;0,1,0), IF('Pattern_Matching Accuracy'!E96&lt;&gt;0,1,0), IF('Reversal Accuracy'!E96&lt;&gt;0,1,0), IF('Stack Accuracy'!E96&lt;&gt;0,1,0), IF('Vending_Machine Accuracy'!E96&lt;&gt;0,1,0), IF('Vending_Machine_Sum Accuracy'!E96&lt;&gt;0,1,0), IF('MazeComplete Accuracy'!E96&lt;&gt;0,1,0), IF('MazeSolve Accuracy'!E96&lt;&gt;0,1,0), IF('Hamiltonian Accuracy'!E96&lt;&gt;0,1,0))</f>
        <v>62.622222222222227</v>
      </c>
      <c r="F96">
        <f>(SUM(SUMIF('PARITY Accuracy'!F96,"&lt;&gt;0"), SUMIF('Pattern_Matching Accuracy'!F96,"&lt;&gt;0"), SUMIF('Reversal Accuracy'!F96,"&lt;&gt;0"), SUMIF('Stack Accuracy'!F96,"&lt;&gt;0"), SUMIF('Vending_Machine Accuracy'!F96,"&lt;&gt;0"), SUMIF('Vending_Machine_Sum Accuracy'!F96,"&lt;&gt;0"), SUMIF('MazeComplete Accuracy'!F96,"&lt;&gt;0"), SUMIF('MazeSolve Accuracy'!F96,"&lt;&gt;0"), SUMIF('Hamiltonian Accuracy'!F96,"&lt;&gt;0")))/SUM(IF('PARITY Accuracy'!F96&lt;&gt;0,1,0), IF('Pattern_Matching Accuracy'!F96&lt;&gt;0,1,0), IF('Reversal Accuracy'!F96&lt;&gt;0,1,0), IF('Stack Accuracy'!F96&lt;&gt;0,1,0), IF('Vending_Machine Accuracy'!F96&lt;&gt;0,1,0), IF('Vending_Machine_Sum Accuracy'!F96&lt;&gt;0,1,0), IF('MazeComplete Accuracy'!F96&lt;&gt;0,1,0), IF('MazeSolve Accuracy'!F96&lt;&gt;0,1,0), IF('Hamiltonian Accuracy'!F96&lt;&gt;0,1,0))</f>
        <v>62.772222222222211</v>
      </c>
      <c r="G96">
        <f>(SUM(SUMIF('PARITY Accuracy'!G96,"&lt;&gt;0"), SUMIF('Pattern_Matching Accuracy'!G96,"&lt;&gt;0"), SUMIF('Reversal Accuracy'!G96,"&lt;&gt;0"), SUMIF('Stack Accuracy'!G96,"&lt;&gt;0"), SUMIF('Vending_Machine Accuracy'!G96,"&lt;&gt;0"), SUMIF('Vending_Machine_Sum Accuracy'!G96,"&lt;&gt;0"), SUMIF('MazeComplete Accuracy'!G96,"&lt;&gt;0"), SUMIF('MazeSolve Accuracy'!G96,"&lt;&gt;0"), SUMIF('Hamiltonian Accuracy'!G96,"&lt;&gt;0")))/SUM(IF('PARITY Accuracy'!G96&lt;&gt;0,1,0), IF('Pattern_Matching Accuracy'!G96&lt;&gt;0,1,0), IF('Reversal Accuracy'!G96&lt;&gt;0,1,0), IF('Stack Accuracy'!G96&lt;&gt;0,1,0), IF('Vending_Machine Accuracy'!G96&lt;&gt;0,1,0), IF('Vending_Machine_Sum Accuracy'!G96&lt;&gt;0,1,0), IF('MazeComplete Accuracy'!G96&lt;&gt;0,1,0), IF('MazeSolve Accuracy'!G96&lt;&gt;0,1,0), IF('Hamiltonian Accuracy'!G96&lt;&gt;0,1,0))</f>
        <v>59.761250000000004</v>
      </c>
      <c r="H96" t="str">
        <f t="shared" si="29"/>
        <v>50 (δ=0)</v>
      </c>
      <c r="N96">
        <f t="shared" si="30"/>
        <v>62.090590277777778</v>
      </c>
      <c r="O96">
        <f t="shared" si="31"/>
        <v>1.3618651977668341</v>
      </c>
      <c r="P96" s="6"/>
      <c r="R96" s="6"/>
      <c r="T96" s="6"/>
      <c r="V96" s="6"/>
    </row>
    <row r="97" spans="1:23" x14ac:dyDescent="0.75">
      <c r="A97" s="1">
        <v>21</v>
      </c>
      <c r="B97">
        <v>50</v>
      </c>
      <c r="C97">
        <v>0.2</v>
      </c>
      <c r="D97">
        <f>(SUM(SUMIF('PARITY Accuracy'!D97,"&lt;&gt;0"), SUMIF('Pattern_Matching Accuracy'!D97,"&lt;&gt;0"), SUMIF('Reversal Accuracy'!D97,"&lt;&gt;0"), SUMIF('Stack Accuracy'!D97,"&lt;&gt;0"), SUMIF('Vending_Machine Accuracy'!D97,"&lt;&gt;0"), SUMIF('Vending_Machine_Sum Accuracy'!D97,"&lt;&gt;0"), SUMIF('MazeComplete Accuracy'!D97,"&lt;&gt;0"), SUMIF('MazeSolve Accuracy'!D97,"&lt;&gt;0"), SUMIF('Hamiltonian Accuracy'!D97,"&lt;&gt;0")))/SUM(IF('PARITY Accuracy'!D97&lt;&gt;0,1,0), IF('Pattern_Matching Accuracy'!D97&lt;&gt;0,1,0), IF('Reversal Accuracy'!D97&lt;&gt;0,1,0), IF('Stack Accuracy'!D97&lt;&gt;0,1,0), IF('Vending_Machine Accuracy'!D97&lt;&gt;0,1,0), IF('Vending_Machine_Sum Accuracy'!D97&lt;&gt;0,1,0), IF('MazeComplete Accuracy'!D97&lt;&gt;0,1,0), IF('MazeSolve Accuracy'!D97&lt;&gt;0,1,0), IF('Hamiltonian Accuracy'!D97&lt;&gt;0,1,0))</f>
        <v>63.506666666666661</v>
      </c>
      <c r="E97">
        <f>(SUM(SUMIF('PARITY Accuracy'!E97,"&lt;&gt;0"), SUMIF('Pattern_Matching Accuracy'!E97,"&lt;&gt;0"), SUMIF('Reversal Accuracy'!E97,"&lt;&gt;0"), SUMIF('Stack Accuracy'!E97,"&lt;&gt;0"), SUMIF('Vending_Machine Accuracy'!E97,"&lt;&gt;0"), SUMIF('Vending_Machine_Sum Accuracy'!E97,"&lt;&gt;0"), SUMIF('MazeComplete Accuracy'!E97,"&lt;&gt;0"), SUMIF('MazeSolve Accuracy'!E97,"&lt;&gt;0"), SUMIF('Hamiltonian Accuracy'!E97,"&lt;&gt;0")))/SUM(IF('PARITY Accuracy'!E97&lt;&gt;0,1,0), IF('Pattern_Matching Accuracy'!E97&lt;&gt;0,1,0), IF('Reversal Accuracy'!E97&lt;&gt;0,1,0), IF('Stack Accuracy'!E97&lt;&gt;0,1,0), IF('Vending_Machine Accuracy'!E97&lt;&gt;0,1,0), IF('Vending_Machine_Sum Accuracy'!E97&lt;&gt;0,1,0), IF('MazeComplete Accuracy'!E97&lt;&gt;0,1,0), IF('MazeSolve Accuracy'!E97&lt;&gt;0,1,0), IF('Hamiltonian Accuracy'!E97&lt;&gt;0,1,0))</f>
        <v>60.988888888888887</v>
      </c>
      <c r="F97">
        <f>(SUM(SUMIF('PARITY Accuracy'!F97,"&lt;&gt;0"), SUMIF('Pattern_Matching Accuracy'!F97,"&lt;&gt;0"), SUMIF('Reversal Accuracy'!F97,"&lt;&gt;0"), SUMIF('Stack Accuracy'!F97,"&lt;&gt;0"), SUMIF('Vending_Machine Accuracy'!F97,"&lt;&gt;0"), SUMIF('Vending_Machine_Sum Accuracy'!F97,"&lt;&gt;0"), SUMIF('MazeComplete Accuracy'!F97,"&lt;&gt;0"), SUMIF('MazeSolve Accuracy'!F97,"&lt;&gt;0"), SUMIF('Hamiltonian Accuracy'!F97,"&lt;&gt;0")))/SUM(IF('PARITY Accuracy'!F97&lt;&gt;0,1,0), IF('Pattern_Matching Accuracy'!F97&lt;&gt;0,1,0), IF('Reversal Accuracy'!F97&lt;&gt;0,1,0), IF('Stack Accuracy'!F97&lt;&gt;0,1,0), IF('Vending_Machine Accuracy'!F97&lt;&gt;0,1,0), IF('Vending_Machine_Sum Accuracy'!F97&lt;&gt;0,1,0), IF('MazeComplete Accuracy'!F97&lt;&gt;0,1,0), IF('MazeSolve Accuracy'!F97&lt;&gt;0,1,0), IF('Hamiltonian Accuracy'!F97&lt;&gt;0,1,0))</f>
        <v>64.154444444444437</v>
      </c>
      <c r="G97">
        <f>(SUM(SUMIF('PARITY Accuracy'!G97,"&lt;&gt;0"), SUMIF('Pattern_Matching Accuracy'!G97,"&lt;&gt;0"), SUMIF('Reversal Accuracy'!G97,"&lt;&gt;0"), SUMIF('Stack Accuracy'!G97,"&lt;&gt;0"), SUMIF('Vending_Machine Accuracy'!G97,"&lt;&gt;0"), SUMIF('Vending_Machine_Sum Accuracy'!G97,"&lt;&gt;0"), SUMIF('MazeComplete Accuracy'!G97,"&lt;&gt;0"), SUMIF('MazeSolve Accuracy'!G97,"&lt;&gt;0"), SUMIF('Hamiltonian Accuracy'!G97,"&lt;&gt;0")))/SUM(IF('PARITY Accuracy'!G97&lt;&gt;0,1,0), IF('Pattern_Matching Accuracy'!G97&lt;&gt;0,1,0), IF('Reversal Accuracy'!G97&lt;&gt;0,1,0), IF('Stack Accuracy'!G97&lt;&gt;0,1,0), IF('Vending_Machine Accuracy'!G97&lt;&gt;0,1,0), IF('Vending_Machine_Sum Accuracy'!G97&lt;&gt;0,1,0), IF('MazeComplete Accuracy'!G97&lt;&gt;0,1,0), IF('MazeSolve Accuracy'!G97&lt;&gt;0,1,0), IF('Hamiltonian Accuracy'!G97&lt;&gt;0,1,0))</f>
        <v>58.916249999999998</v>
      </c>
      <c r="H97" t="str">
        <f t="shared" si="29"/>
        <v>50 (δ=0.2)</v>
      </c>
      <c r="K97" s="10" cm="1">
        <f t="array" ref="K97">INDEX(LINEST(K88:K93), 1)</f>
        <v>3.4251523809523841</v>
      </c>
      <c r="L97" s="11" cm="1">
        <f t="array" ref="L97">INDEX(LINEST(L88:L92), 1)</f>
        <v>-0.38785069444444381</v>
      </c>
      <c r="N97">
        <f t="shared" si="30"/>
        <v>61.891562499999992</v>
      </c>
      <c r="O97">
        <f t="shared" si="31"/>
        <v>2.0854556027718067</v>
      </c>
      <c r="P97" s="6" cm="1">
        <f t="array" ref="P97">INDEX(LINEST(P88:P93), 1)</f>
        <v>2.5125650793650784</v>
      </c>
      <c r="Q97" s="6" cm="1">
        <f t="array" ref="Q97">INDEX(LINEST(Q88:Q92), 1)</f>
        <v>-0.28233333333333582</v>
      </c>
      <c r="R97" s="6" cm="1">
        <f t="array" ref="R97">INDEX(LINEST(R88:R93), 1)</f>
        <v>1.3698349206349214</v>
      </c>
      <c r="S97" s="6" cm="1">
        <f t="array" ref="S97">INDEX(LINEST(S88:S92), 1)</f>
        <v>-0.91553703703703682</v>
      </c>
      <c r="T97" s="6" cm="1">
        <f t="array" ref="T97">INDEX(LINEST(T88:T93), 1)</f>
        <v>4.2821333333333325</v>
      </c>
      <c r="U97" s="6" cm="1">
        <f t="array" ref="U97">INDEX(LINEST(U88:U92), 1)</f>
        <v>-0.41888888888888887</v>
      </c>
      <c r="V97" s="6" cm="1">
        <f t="array" ref="V97">INDEX(LINEST(V88:V93), 1)</f>
        <v>5.5360761904761926</v>
      </c>
      <c r="W97" s="6" cm="1">
        <f t="array" ref="W97">INDEX(LINEST(W88:W92), 1)</f>
        <v>6.5356481481479989E-2</v>
      </c>
    </row>
    <row r="98" spans="1:23" x14ac:dyDescent="0.75">
      <c r="A98" s="1">
        <v>22</v>
      </c>
      <c r="B98">
        <v>50</v>
      </c>
      <c r="C98">
        <v>0.45</v>
      </c>
      <c r="D98">
        <f>(SUM(SUMIF('PARITY Accuracy'!D98,"&lt;&gt;0"), SUMIF('Pattern_Matching Accuracy'!D98,"&lt;&gt;0"), SUMIF('Reversal Accuracy'!D98,"&lt;&gt;0"), SUMIF('Stack Accuracy'!D98,"&lt;&gt;0"), SUMIF('Vending_Machine Accuracy'!D98,"&lt;&gt;0"), SUMIF('Vending_Machine_Sum Accuracy'!D98,"&lt;&gt;0"), SUMIF('MazeComplete Accuracy'!D98,"&lt;&gt;0"), SUMIF('MazeSolve Accuracy'!D98,"&lt;&gt;0"), SUMIF('Hamiltonian Accuracy'!D98,"&lt;&gt;0")))/SUM(IF('PARITY Accuracy'!D98&lt;&gt;0,1,0), IF('Pattern_Matching Accuracy'!D98&lt;&gt;0,1,0), IF('Reversal Accuracy'!D98&lt;&gt;0,1,0), IF('Stack Accuracy'!D98&lt;&gt;0,1,0), IF('Vending_Machine Accuracy'!D98&lt;&gt;0,1,0), IF('Vending_Machine_Sum Accuracy'!D98&lt;&gt;0,1,0), IF('MazeComplete Accuracy'!D98&lt;&gt;0,1,0), IF('MazeSolve Accuracy'!D98&lt;&gt;0,1,0), IF('Hamiltonian Accuracy'!D98&lt;&gt;0,1,0))</f>
        <v>62.498888888888892</v>
      </c>
      <c r="E98">
        <f>(SUM(SUMIF('PARITY Accuracy'!E98,"&lt;&gt;0"), SUMIF('Pattern_Matching Accuracy'!E98,"&lt;&gt;0"), SUMIF('Reversal Accuracy'!E98,"&lt;&gt;0"), SUMIF('Stack Accuracy'!E98,"&lt;&gt;0"), SUMIF('Vending_Machine Accuracy'!E98,"&lt;&gt;0"), SUMIF('Vending_Machine_Sum Accuracy'!E98,"&lt;&gt;0"), SUMIF('MazeComplete Accuracy'!E98,"&lt;&gt;0"), SUMIF('MazeSolve Accuracy'!E98,"&lt;&gt;0"), SUMIF('Hamiltonian Accuracy'!E98,"&lt;&gt;0")))/SUM(IF('PARITY Accuracy'!E98&lt;&gt;0,1,0), IF('Pattern_Matching Accuracy'!E98&lt;&gt;0,1,0), IF('Reversal Accuracy'!E98&lt;&gt;0,1,0), IF('Stack Accuracy'!E98&lt;&gt;0,1,0), IF('Vending_Machine Accuracy'!E98&lt;&gt;0,1,0), IF('Vending_Machine_Sum Accuracy'!E98&lt;&gt;0,1,0), IF('MazeComplete Accuracy'!E98&lt;&gt;0,1,0), IF('MazeSolve Accuracy'!E98&lt;&gt;0,1,0), IF('Hamiltonian Accuracy'!E98&lt;&gt;0,1,0))</f>
        <v>60.445555555555558</v>
      </c>
      <c r="F98">
        <f>(SUM(SUMIF('PARITY Accuracy'!F98,"&lt;&gt;0"), SUMIF('Pattern_Matching Accuracy'!F98,"&lt;&gt;0"), SUMIF('Reversal Accuracy'!F98,"&lt;&gt;0"), SUMIF('Stack Accuracy'!F98,"&lt;&gt;0"), SUMIF('Vending_Machine Accuracy'!F98,"&lt;&gt;0"), SUMIF('Vending_Machine_Sum Accuracy'!F98,"&lt;&gt;0"), SUMIF('MazeComplete Accuracy'!F98,"&lt;&gt;0"), SUMIF('MazeSolve Accuracy'!F98,"&lt;&gt;0"), SUMIF('Hamiltonian Accuracy'!F98,"&lt;&gt;0")))/SUM(IF('PARITY Accuracy'!F98&lt;&gt;0,1,0), IF('Pattern_Matching Accuracy'!F98&lt;&gt;0,1,0), IF('Reversal Accuracy'!F98&lt;&gt;0,1,0), IF('Stack Accuracy'!F98&lt;&gt;0,1,0), IF('Vending_Machine Accuracy'!F98&lt;&gt;0,1,0), IF('Vending_Machine_Sum Accuracy'!F98&lt;&gt;0,1,0), IF('MazeComplete Accuracy'!F98&lt;&gt;0,1,0), IF('MazeSolve Accuracy'!F98&lt;&gt;0,1,0), IF('Hamiltonian Accuracy'!F98&lt;&gt;0,1,0))</f>
        <v>63.784444444444439</v>
      </c>
      <c r="G98">
        <f>(SUM(SUMIF('PARITY Accuracy'!G98,"&lt;&gt;0"), SUMIF('Pattern_Matching Accuracy'!G98,"&lt;&gt;0"), SUMIF('Reversal Accuracy'!G98,"&lt;&gt;0"), SUMIF('Stack Accuracy'!G98,"&lt;&gt;0"), SUMIF('Vending_Machine Accuracy'!G98,"&lt;&gt;0"), SUMIF('Vending_Machine_Sum Accuracy'!G98,"&lt;&gt;0"), SUMIF('MazeComplete Accuracy'!G98,"&lt;&gt;0"), SUMIF('MazeSolve Accuracy'!G98,"&lt;&gt;0"), SUMIF('Hamiltonian Accuracy'!G98,"&lt;&gt;0")))/SUM(IF('PARITY Accuracy'!G98&lt;&gt;0,1,0), IF('Pattern_Matching Accuracy'!G98&lt;&gt;0,1,0), IF('Reversal Accuracy'!G98&lt;&gt;0,1,0), IF('Stack Accuracy'!G98&lt;&gt;0,1,0), IF('Vending_Machine Accuracy'!G98&lt;&gt;0,1,0), IF('Vending_Machine_Sum Accuracy'!G98&lt;&gt;0,1,0), IF('MazeComplete Accuracy'!G98&lt;&gt;0,1,0), IF('MazeSolve Accuracy'!G98&lt;&gt;0,1,0), IF('Hamiltonian Accuracy'!G98&lt;&gt;0,1,0))</f>
        <v>58.089999999999989</v>
      </c>
      <c r="H98" t="str">
        <f t="shared" si="29"/>
        <v>50 (δ=0.45)</v>
      </c>
      <c r="K98" s="12">
        <f>AVERAGE('Hamiltonian Accuracy'!K98, 'MazeSolve Accuracy'!K98, 'MazeComplete Accuracy'!K98, 'Vending_Machine_Sum Accuracy'!K98, 'Vending_Machine Accuracy'!K98, 'Stack Accuracy'!K98, 'Reversal Accuracy'!K98, 'Pattern_Matching Accuracy'!K98, 'PARITY Accuracy'!K98)</f>
        <v>3.5961703703703702</v>
      </c>
      <c r="L98" s="12">
        <f>AVERAGE('Hamiltonian Accuracy'!L98, 'MazeSolve Accuracy'!L98, 'MazeComplete Accuracy'!L98, 'Vending_Machine_Sum Accuracy'!L98, 'Vending_Machine Accuracy'!L98, 'Stack Accuracy'!L98, 'Reversal Accuracy'!L98, 'Pattern_Matching Accuracy'!L98, 'PARITY Accuracy'!L98)</f>
        <v>-0.39308207070706974</v>
      </c>
      <c r="N98">
        <f t="shared" si="30"/>
        <v>61.204722222222216</v>
      </c>
      <c r="O98">
        <f t="shared" si="31"/>
        <v>2.1568300034032024</v>
      </c>
    </row>
    <row r="99" spans="1:23" ht="15.5" thickBot="1" x14ac:dyDescent="0.9">
      <c r="A99" s="1">
        <v>23</v>
      </c>
      <c r="B99">
        <v>50</v>
      </c>
      <c r="C99">
        <v>0.65</v>
      </c>
      <c r="D99">
        <f>(SUM(SUMIF('PARITY Accuracy'!D99,"&lt;&gt;0"), SUMIF('Pattern_Matching Accuracy'!D99,"&lt;&gt;0"), SUMIF('Reversal Accuracy'!D99,"&lt;&gt;0"), SUMIF('Stack Accuracy'!D99,"&lt;&gt;0"), SUMIF('Vending_Machine Accuracy'!D99,"&lt;&gt;0"), SUMIF('Vending_Machine_Sum Accuracy'!D99,"&lt;&gt;0"), SUMIF('MazeComplete Accuracy'!D99,"&lt;&gt;0"), SUMIF('MazeSolve Accuracy'!D99,"&lt;&gt;0"), SUMIF('Hamiltonian Accuracy'!D99,"&lt;&gt;0")))/SUM(IF('PARITY Accuracy'!D99&lt;&gt;0,1,0), IF('Pattern_Matching Accuracy'!D99&lt;&gt;0,1,0), IF('Reversal Accuracy'!D99&lt;&gt;0,1,0), IF('Stack Accuracy'!D99&lt;&gt;0,1,0), IF('Vending_Machine Accuracy'!D99&lt;&gt;0,1,0), IF('Vending_Machine_Sum Accuracy'!D99&lt;&gt;0,1,0), IF('MazeComplete Accuracy'!D99&lt;&gt;0,1,0), IF('MazeSolve Accuracy'!D99&lt;&gt;0,1,0), IF('Hamiltonian Accuracy'!D99&lt;&gt;0,1,0))</f>
        <v>61.31666666666667</v>
      </c>
      <c r="E99">
        <f>(SUM(SUMIF('PARITY Accuracy'!E99,"&lt;&gt;0"), SUMIF('Pattern_Matching Accuracy'!E99,"&lt;&gt;0"), SUMIF('Reversal Accuracy'!E99,"&lt;&gt;0"), SUMIF('Stack Accuracy'!E99,"&lt;&gt;0"), SUMIF('Vending_Machine Accuracy'!E99,"&lt;&gt;0"), SUMIF('Vending_Machine_Sum Accuracy'!E99,"&lt;&gt;0"), SUMIF('MazeComplete Accuracy'!E99,"&lt;&gt;0"), SUMIF('MazeSolve Accuracy'!E99,"&lt;&gt;0"), SUMIF('Hamiltonian Accuracy'!E99,"&lt;&gt;0")))/SUM(IF('PARITY Accuracy'!E99&lt;&gt;0,1,0), IF('Pattern_Matching Accuracy'!E99&lt;&gt;0,1,0), IF('Reversal Accuracy'!E99&lt;&gt;0,1,0), IF('Stack Accuracy'!E99&lt;&gt;0,1,0), IF('Vending_Machine Accuracy'!E99&lt;&gt;0,1,0), IF('Vending_Machine_Sum Accuracy'!E99&lt;&gt;0,1,0), IF('MazeComplete Accuracy'!E99&lt;&gt;0,1,0), IF('MazeSolve Accuracy'!E99&lt;&gt;0,1,0), IF('Hamiltonian Accuracy'!E99&lt;&gt;0,1,0))</f>
        <v>59.456666666666671</v>
      </c>
      <c r="F99">
        <f>(SUM(SUMIF('PARITY Accuracy'!F99,"&lt;&gt;0"), SUMIF('Pattern_Matching Accuracy'!F99,"&lt;&gt;0"), SUMIF('Reversal Accuracy'!F99,"&lt;&gt;0"), SUMIF('Stack Accuracy'!F99,"&lt;&gt;0"), SUMIF('Vending_Machine Accuracy'!F99,"&lt;&gt;0"), SUMIF('Vending_Machine_Sum Accuracy'!F99,"&lt;&gt;0"), SUMIF('MazeComplete Accuracy'!F99,"&lt;&gt;0"), SUMIF('MazeSolve Accuracy'!F99,"&lt;&gt;0"), SUMIF('Hamiltonian Accuracy'!F99,"&lt;&gt;0")))/SUM(IF('PARITY Accuracy'!F99&lt;&gt;0,1,0), IF('Pattern_Matching Accuracy'!F99&lt;&gt;0,1,0), IF('Reversal Accuracy'!F99&lt;&gt;0,1,0), IF('Stack Accuracy'!F99&lt;&gt;0,1,0), IF('Vending_Machine Accuracy'!F99&lt;&gt;0,1,0), IF('Vending_Machine_Sum Accuracy'!F99&lt;&gt;0,1,0), IF('MazeComplete Accuracy'!F99&lt;&gt;0,1,0), IF('MazeSolve Accuracy'!F99&lt;&gt;0,1,0), IF('Hamiltonian Accuracy'!F99&lt;&gt;0,1,0))</f>
        <v>62.947777777777773</v>
      </c>
      <c r="G99">
        <f>(SUM(SUMIF('PARITY Accuracy'!G99,"&lt;&gt;0"), SUMIF('Pattern_Matching Accuracy'!G99,"&lt;&gt;0"), SUMIF('Reversal Accuracy'!G99,"&lt;&gt;0"), SUMIF('Stack Accuracy'!G99,"&lt;&gt;0"), SUMIF('Vending_Machine Accuracy'!G99,"&lt;&gt;0"), SUMIF('Vending_Machine_Sum Accuracy'!G99,"&lt;&gt;0"), SUMIF('MazeComplete Accuracy'!G99,"&lt;&gt;0"), SUMIF('MazeSolve Accuracy'!G99,"&lt;&gt;0"), SUMIF('Hamiltonian Accuracy'!G99,"&lt;&gt;0")))/SUM(IF('PARITY Accuracy'!G99&lt;&gt;0,1,0), IF('Pattern_Matching Accuracy'!G99&lt;&gt;0,1,0), IF('Reversal Accuracy'!G99&lt;&gt;0,1,0), IF('Stack Accuracy'!G99&lt;&gt;0,1,0), IF('Vending_Machine Accuracy'!G99&lt;&gt;0,1,0), IF('Vending_Machine_Sum Accuracy'!G99&lt;&gt;0,1,0), IF('MazeComplete Accuracy'!G99&lt;&gt;0,1,0), IF('MazeSolve Accuracy'!G99&lt;&gt;0,1,0), IF('Hamiltonian Accuracy'!G99&lt;&gt;0,1,0))</f>
        <v>58.481250000000003</v>
      </c>
      <c r="H99" t="str">
        <f t="shared" si="29"/>
        <v>50 (δ=0.65)</v>
      </c>
      <c r="K99" s="13">
        <f>_xlfn.STDEV.P('Hamiltonian Accuracy'!K98, 'MazeSolve Accuracy'!K98, 'MazeComplete Accuracy'!K98, 'Vending_Machine_Sum Accuracy'!K98, 'Vending_Machine Accuracy'!K98, 'Stack Accuracy'!K98, 'Reversal Accuracy'!K98, 'Pattern_Matching Accuracy'!K98, 'PARITY Accuracy'!K98)</f>
        <v>2.1533379122884448</v>
      </c>
      <c r="L99" s="14">
        <f>_xlfn.STDEV.P('Hamiltonian Accuracy'!L98, 'MazeSolve Accuracy'!L98, 'MazeComplete Accuracy'!L98, 'Vending_Machine_Sum Accuracy'!L98, 'Vending_Machine Accuracy'!L98, 'Stack Accuracy'!L98, 'Reversal Accuracy'!L98, 'Pattern_Matching Accuracy'!L98, 'PARITY Accuracy'!L98)</f>
        <v>0.74673708546538076</v>
      </c>
      <c r="N99">
        <f t="shared" si="30"/>
        <v>60.550590277777772</v>
      </c>
      <c r="O99">
        <f t="shared" si="31"/>
        <v>1.7184454454498284</v>
      </c>
    </row>
    <row r="100" spans="1:23" x14ac:dyDescent="0.75">
      <c r="A100" s="1">
        <v>24</v>
      </c>
      <c r="B100">
        <v>50</v>
      </c>
      <c r="C100">
        <v>0.85</v>
      </c>
      <c r="D100">
        <f>(SUM(SUMIF('PARITY Accuracy'!D100,"&lt;&gt;0"), SUMIF('Pattern_Matching Accuracy'!D100,"&lt;&gt;0"), SUMIF('Reversal Accuracy'!D100,"&lt;&gt;0"), SUMIF('Stack Accuracy'!D100,"&lt;&gt;0"), SUMIF('Vending_Machine Accuracy'!D100,"&lt;&gt;0"), SUMIF('Vending_Machine_Sum Accuracy'!D100,"&lt;&gt;0"), SUMIF('MazeComplete Accuracy'!D100,"&lt;&gt;0"), SUMIF('MazeSolve Accuracy'!D100,"&lt;&gt;0"), SUMIF('Hamiltonian Accuracy'!D100,"&lt;&gt;0")))/SUM(IF('PARITY Accuracy'!D100&lt;&gt;0,1,0), IF('Pattern_Matching Accuracy'!D100&lt;&gt;0,1,0), IF('Reversal Accuracy'!D100&lt;&gt;0,1,0), IF('Stack Accuracy'!D100&lt;&gt;0,1,0), IF('Vending_Machine Accuracy'!D100&lt;&gt;0,1,0), IF('Vending_Machine_Sum Accuracy'!D100&lt;&gt;0,1,0), IF('MazeComplete Accuracy'!D100&lt;&gt;0,1,0), IF('MazeSolve Accuracy'!D100&lt;&gt;0,1,0), IF('Hamiltonian Accuracy'!D100&lt;&gt;0,1,0))</f>
        <v>60.485555555555557</v>
      </c>
      <c r="E100">
        <f>(SUM(SUMIF('PARITY Accuracy'!E100,"&lt;&gt;0"), SUMIF('Pattern_Matching Accuracy'!E100,"&lt;&gt;0"), SUMIF('Reversal Accuracy'!E100,"&lt;&gt;0"), SUMIF('Stack Accuracy'!E100,"&lt;&gt;0"), SUMIF('Vending_Machine Accuracy'!E100,"&lt;&gt;0"), SUMIF('Vending_Machine_Sum Accuracy'!E100,"&lt;&gt;0"), SUMIF('MazeComplete Accuracy'!E100,"&lt;&gt;0"), SUMIF('MazeSolve Accuracy'!E100,"&lt;&gt;0"), SUMIF('Hamiltonian Accuracy'!E100,"&lt;&gt;0")))/SUM(IF('PARITY Accuracy'!E100&lt;&gt;0,1,0), IF('Pattern_Matching Accuracy'!E100&lt;&gt;0,1,0), IF('Reversal Accuracy'!E100&lt;&gt;0,1,0), IF('Stack Accuracy'!E100&lt;&gt;0,1,0), IF('Vending_Machine Accuracy'!E100&lt;&gt;0,1,0), IF('Vending_Machine_Sum Accuracy'!E100&lt;&gt;0,1,0), IF('MazeComplete Accuracy'!E100&lt;&gt;0,1,0), IF('MazeSolve Accuracy'!E100&lt;&gt;0,1,0), IF('Hamiltonian Accuracy'!E100&lt;&gt;0,1,0))</f>
        <v>58.693333333333335</v>
      </c>
      <c r="F100">
        <f>(SUM(SUMIF('PARITY Accuracy'!F100,"&lt;&gt;0"), SUMIF('Pattern_Matching Accuracy'!F100,"&lt;&gt;0"), SUMIF('Reversal Accuracy'!F100,"&lt;&gt;0"), SUMIF('Stack Accuracy'!F100,"&lt;&gt;0"), SUMIF('Vending_Machine Accuracy'!F100,"&lt;&gt;0"), SUMIF('Vending_Machine_Sum Accuracy'!F100,"&lt;&gt;0"), SUMIF('MazeComplete Accuracy'!F100,"&lt;&gt;0"), SUMIF('MazeSolve Accuracy'!F100,"&lt;&gt;0"), SUMIF('Hamiltonian Accuracy'!F100,"&lt;&gt;0")))/SUM(IF('PARITY Accuracy'!F100&lt;&gt;0,1,0), IF('Pattern_Matching Accuracy'!F100&lt;&gt;0,1,0), IF('Reversal Accuracy'!F100&lt;&gt;0,1,0), IF('Stack Accuracy'!F100&lt;&gt;0,1,0), IF('Vending_Machine Accuracy'!F100&lt;&gt;0,1,0), IF('Vending_Machine_Sum Accuracy'!F100&lt;&gt;0,1,0), IF('MazeComplete Accuracy'!F100&lt;&gt;0,1,0), IF('MazeSolve Accuracy'!F100&lt;&gt;0,1,0), IF('Hamiltonian Accuracy'!F100&lt;&gt;0,1,0))</f>
        <v>62.564444444444447</v>
      </c>
      <c r="G100">
        <f>(SUM(SUMIF('PARITY Accuracy'!G100,"&lt;&gt;0"), SUMIF('Pattern_Matching Accuracy'!G100,"&lt;&gt;0"), SUMIF('Reversal Accuracy'!G100,"&lt;&gt;0"), SUMIF('Stack Accuracy'!G100,"&lt;&gt;0"), SUMIF('Vending_Machine Accuracy'!G100,"&lt;&gt;0"), SUMIF('Vending_Machine_Sum Accuracy'!G100,"&lt;&gt;0"), SUMIF('MazeComplete Accuracy'!G100,"&lt;&gt;0"), SUMIF('MazeSolve Accuracy'!G100,"&lt;&gt;0"), SUMIF('Hamiltonian Accuracy'!G100,"&lt;&gt;0")))/SUM(IF('PARITY Accuracy'!G100&lt;&gt;0,1,0), IF('Pattern_Matching Accuracy'!G100&lt;&gt;0,1,0), IF('Reversal Accuracy'!G100&lt;&gt;0,1,0), IF('Stack Accuracy'!G100&lt;&gt;0,1,0), IF('Vending_Machine Accuracy'!G100&lt;&gt;0,1,0), IF('Vending_Machine_Sum Accuracy'!G100&lt;&gt;0,1,0), IF('MazeComplete Accuracy'!G100&lt;&gt;0,1,0), IF('MazeSolve Accuracy'!G100&lt;&gt;0,1,0), IF('Hamiltonian Accuracy'!G100&lt;&gt;0,1,0))</f>
        <v>58.148749999999986</v>
      </c>
      <c r="H100" t="str">
        <f t="shared" si="29"/>
        <v>50 (δ=0.85)</v>
      </c>
      <c r="N100">
        <f t="shared" si="30"/>
        <v>59.973020833333329</v>
      </c>
      <c r="O100">
        <f t="shared" si="31"/>
        <v>1.7279852679287062</v>
      </c>
    </row>
    <row r="101" spans="1:23" x14ac:dyDescent="0.75">
      <c r="A101" s="1">
        <v>25</v>
      </c>
      <c r="B101">
        <v>100</v>
      </c>
      <c r="C101">
        <v>0</v>
      </c>
      <c r="D101">
        <f>(SUM(SUMIF('PARITY Accuracy'!D101,"&lt;&gt;0"), SUMIF('Pattern_Matching Accuracy'!D101,"&lt;&gt;0"), SUMIF('Reversal Accuracy'!D101,"&lt;&gt;0"), SUMIF('Stack Accuracy'!D101,"&lt;&gt;0"), SUMIF('Vending_Machine Accuracy'!D101,"&lt;&gt;0"), SUMIF('Vending_Machine_Sum Accuracy'!D101,"&lt;&gt;0"), SUMIF('MazeComplete Accuracy'!D101,"&lt;&gt;0"), SUMIF('MazeSolve Accuracy'!D101,"&lt;&gt;0"), SUMIF('Hamiltonian Accuracy'!D101,"&lt;&gt;0")))/SUM(IF('PARITY Accuracy'!D101&lt;&gt;0,1,0), IF('Pattern_Matching Accuracy'!D101&lt;&gt;0,1,0), IF('Reversal Accuracy'!D101&lt;&gt;0,1,0), IF('Stack Accuracy'!D101&lt;&gt;0,1,0), IF('Vending_Machine Accuracy'!D101&lt;&gt;0,1,0), IF('Vending_Machine_Sum Accuracy'!D101&lt;&gt;0,1,0), IF('MazeComplete Accuracy'!D101&lt;&gt;0,1,0), IF('MazeSolve Accuracy'!D101&lt;&gt;0,1,0), IF('Hamiltonian Accuracy'!D101&lt;&gt;0,1,0))</f>
        <v>66.408888888888896</v>
      </c>
      <c r="E101">
        <f>(SUM(SUMIF('PARITY Accuracy'!E101,"&lt;&gt;0"), SUMIF('Pattern_Matching Accuracy'!E101,"&lt;&gt;0"), SUMIF('Reversal Accuracy'!E101,"&lt;&gt;0"), SUMIF('Stack Accuracy'!E101,"&lt;&gt;0"), SUMIF('Vending_Machine Accuracy'!E101,"&lt;&gt;0"), SUMIF('Vending_Machine_Sum Accuracy'!E101,"&lt;&gt;0"), SUMIF('MazeComplete Accuracy'!E101,"&lt;&gt;0"), SUMIF('MazeSolve Accuracy'!E101,"&lt;&gt;0"), SUMIF('Hamiltonian Accuracy'!E101,"&lt;&gt;0")))/SUM(IF('PARITY Accuracy'!E101&lt;&gt;0,1,0), IF('Pattern_Matching Accuracy'!E101&lt;&gt;0,1,0), IF('Reversal Accuracy'!E101&lt;&gt;0,1,0), IF('Stack Accuracy'!E101&lt;&gt;0,1,0), IF('Vending_Machine Accuracy'!E101&lt;&gt;0,1,0), IF('Vending_Machine_Sum Accuracy'!E101&lt;&gt;0,1,0), IF('MazeComplete Accuracy'!E101&lt;&gt;0,1,0), IF('MazeSolve Accuracy'!E101&lt;&gt;0,1,0), IF('Hamiltonian Accuracy'!E101&lt;&gt;0,1,0))</f>
        <v>64.033333333333346</v>
      </c>
      <c r="F101">
        <f>(SUM(SUMIF('PARITY Accuracy'!F101,"&lt;&gt;0"), SUMIF('Pattern_Matching Accuracy'!F101,"&lt;&gt;0"), SUMIF('Reversal Accuracy'!F101,"&lt;&gt;0"), SUMIF('Stack Accuracy'!F101,"&lt;&gt;0"), SUMIF('Vending_Machine Accuracy'!F101,"&lt;&gt;0"), SUMIF('Vending_Machine_Sum Accuracy'!F101,"&lt;&gt;0"), SUMIF('MazeComplete Accuracy'!F101,"&lt;&gt;0"), SUMIF('MazeSolve Accuracy'!F101,"&lt;&gt;0"), SUMIF('Hamiltonian Accuracy'!F101,"&lt;&gt;0")))/SUM(IF('PARITY Accuracy'!F101&lt;&gt;0,1,0), IF('Pattern_Matching Accuracy'!F101&lt;&gt;0,1,0), IF('Reversal Accuracy'!F101&lt;&gt;0,1,0), IF('Stack Accuracy'!F101&lt;&gt;0,1,0), IF('Vending_Machine Accuracy'!F101&lt;&gt;0,1,0), IF('Vending_Machine_Sum Accuracy'!F101&lt;&gt;0,1,0), IF('MazeComplete Accuracy'!F101&lt;&gt;0,1,0), IF('MazeSolve Accuracy'!F101&lt;&gt;0,1,0), IF('Hamiltonian Accuracy'!F101&lt;&gt;0,1,0))</f>
        <v>65.314444444444433</v>
      </c>
      <c r="G101">
        <f>(SUM(SUMIF('PARITY Accuracy'!G101,"&lt;&gt;0"), SUMIF('Pattern_Matching Accuracy'!G101,"&lt;&gt;0"), SUMIF('Reversal Accuracy'!G101,"&lt;&gt;0"), SUMIF('Stack Accuracy'!G101,"&lt;&gt;0"), SUMIF('Vending_Machine Accuracy'!G101,"&lt;&gt;0"), SUMIF('Vending_Machine_Sum Accuracy'!G101,"&lt;&gt;0"), SUMIF('MazeComplete Accuracy'!G101,"&lt;&gt;0"), SUMIF('MazeSolve Accuracy'!G101,"&lt;&gt;0"), SUMIF('Hamiltonian Accuracy'!G101,"&lt;&gt;0")))/SUM(IF('PARITY Accuracy'!G101&lt;&gt;0,1,0), IF('Pattern_Matching Accuracy'!G101&lt;&gt;0,1,0), IF('Reversal Accuracy'!G101&lt;&gt;0,1,0), IF('Stack Accuracy'!G101&lt;&gt;0,1,0), IF('Vending_Machine Accuracy'!G101&lt;&gt;0,1,0), IF('Vending_Machine_Sum Accuracy'!G101&lt;&gt;0,1,0), IF('MazeComplete Accuracy'!G101&lt;&gt;0,1,0), IF('MazeSolve Accuracy'!G101&lt;&gt;0,1,0), IF('Hamiltonian Accuracy'!G101&lt;&gt;0,1,0))</f>
        <v>56.381249999999994</v>
      </c>
      <c r="H101" t="str">
        <f t="shared" si="29"/>
        <v>100 (δ=0)</v>
      </c>
      <c r="N101">
        <f t="shared" si="30"/>
        <v>63.034479166666671</v>
      </c>
      <c r="O101">
        <f t="shared" si="31"/>
        <v>3.9321765802082074</v>
      </c>
    </row>
    <row r="102" spans="1:23" x14ac:dyDescent="0.75">
      <c r="A102" s="1">
        <v>26</v>
      </c>
      <c r="B102">
        <v>100</v>
      </c>
      <c r="C102">
        <v>0.2</v>
      </c>
      <c r="D102">
        <f>(SUM(SUMIF('PARITY Accuracy'!D102,"&lt;&gt;0"), SUMIF('Pattern_Matching Accuracy'!D102,"&lt;&gt;0"), SUMIF('Reversal Accuracy'!D102,"&lt;&gt;0"), SUMIF('Stack Accuracy'!D102,"&lt;&gt;0"), SUMIF('Vending_Machine Accuracy'!D102,"&lt;&gt;0"), SUMIF('Vending_Machine_Sum Accuracy'!D102,"&lt;&gt;0"), SUMIF('MazeComplete Accuracy'!D102,"&lt;&gt;0"), SUMIF('MazeSolve Accuracy'!D102,"&lt;&gt;0"), SUMIF('Hamiltonian Accuracy'!D102,"&lt;&gt;0")))/SUM(IF('PARITY Accuracy'!D102&lt;&gt;0,1,0), IF('Pattern_Matching Accuracy'!D102&lt;&gt;0,1,0), IF('Reversal Accuracy'!D102&lt;&gt;0,1,0), IF('Stack Accuracy'!D102&lt;&gt;0,1,0), IF('Vending_Machine Accuracy'!D102&lt;&gt;0,1,0), IF('Vending_Machine_Sum Accuracy'!D102&lt;&gt;0,1,0), IF('MazeComplete Accuracy'!D102&lt;&gt;0,1,0), IF('MazeSolve Accuracy'!D102&lt;&gt;0,1,0), IF('Hamiltonian Accuracy'!D102&lt;&gt;0,1,0))</f>
        <v>64.992222222222225</v>
      </c>
      <c r="E102">
        <f>(SUM(SUMIF('PARITY Accuracy'!E102,"&lt;&gt;0"), SUMIF('Pattern_Matching Accuracy'!E102,"&lt;&gt;0"), SUMIF('Reversal Accuracy'!E102,"&lt;&gt;0"), SUMIF('Stack Accuracy'!E102,"&lt;&gt;0"), SUMIF('Vending_Machine Accuracy'!E102,"&lt;&gt;0"), SUMIF('Vending_Machine_Sum Accuracy'!E102,"&lt;&gt;0"), SUMIF('MazeComplete Accuracy'!E102,"&lt;&gt;0"), SUMIF('MazeSolve Accuracy'!E102,"&lt;&gt;0"), SUMIF('Hamiltonian Accuracy'!E102,"&lt;&gt;0")))/SUM(IF('PARITY Accuracy'!E102&lt;&gt;0,1,0), IF('Pattern_Matching Accuracy'!E102&lt;&gt;0,1,0), IF('Reversal Accuracy'!E102&lt;&gt;0,1,0), IF('Stack Accuracy'!E102&lt;&gt;0,1,0), IF('Vending_Machine Accuracy'!E102&lt;&gt;0,1,0), IF('Vending_Machine_Sum Accuracy'!E102&lt;&gt;0,1,0), IF('MazeComplete Accuracy'!E102&lt;&gt;0,1,0), IF('MazeSolve Accuracy'!E102&lt;&gt;0,1,0), IF('Hamiltonian Accuracy'!E102&lt;&gt;0,1,0))</f>
        <v>62.744444444444447</v>
      </c>
      <c r="F102">
        <f>(SUM(SUMIF('PARITY Accuracy'!F102,"&lt;&gt;0"), SUMIF('Pattern_Matching Accuracy'!F102,"&lt;&gt;0"), SUMIF('Reversal Accuracy'!F102,"&lt;&gt;0"), SUMIF('Stack Accuracy'!F102,"&lt;&gt;0"), SUMIF('Vending_Machine Accuracy'!F102,"&lt;&gt;0"), SUMIF('Vending_Machine_Sum Accuracy'!F102,"&lt;&gt;0"), SUMIF('MazeComplete Accuracy'!F102,"&lt;&gt;0"), SUMIF('MazeSolve Accuracy'!F102,"&lt;&gt;0"), SUMIF('Hamiltonian Accuracy'!F102,"&lt;&gt;0")))/SUM(IF('PARITY Accuracy'!F102&lt;&gt;0,1,0), IF('Pattern_Matching Accuracy'!F102&lt;&gt;0,1,0), IF('Reversal Accuracy'!F102&lt;&gt;0,1,0), IF('Stack Accuracy'!F102&lt;&gt;0,1,0), IF('Vending_Machine Accuracy'!F102&lt;&gt;0,1,0), IF('Vending_Machine_Sum Accuracy'!F102&lt;&gt;0,1,0), IF('MazeComplete Accuracy'!F102&lt;&gt;0,1,0), IF('MazeSolve Accuracy'!F102&lt;&gt;0,1,0), IF('Hamiltonian Accuracy'!F102&lt;&gt;0,1,0))</f>
        <v>66.245555555555555</v>
      </c>
      <c r="G102">
        <f>(SUM(SUMIF('PARITY Accuracy'!G102,"&lt;&gt;0"), SUMIF('Pattern_Matching Accuracy'!G102,"&lt;&gt;0"), SUMIF('Reversal Accuracy'!G102,"&lt;&gt;0"), SUMIF('Stack Accuracy'!G102,"&lt;&gt;0"), SUMIF('Vending_Machine Accuracy'!G102,"&lt;&gt;0"), SUMIF('Vending_Machine_Sum Accuracy'!G102,"&lt;&gt;0"), SUMIF('MazeComplete Accuracy'!G102,"&lt;&gt;0"), SUMIF('MazeSolve Accuracy'!G102,"&lt;&gt;0"), SUMIF('Hamiltonian Accuracy'!G102,"&lt;&gt;0")))/SUM(IF('PARITY Accuracy'!G102&lt;&gt;0,1,0), IF('Pattern_Matching Accuracy'!G102&lt;&gt;0,1,0), IF('Reversal Accuracy'!G102&lt;&gt;0,1,0), IF('Stack Accuracy'!G102&lt;&gt;0,1,0), IF('Vending_Machine Accuracy'!G102&lt;&gt;0,1,0), IF('Vending_Machine_Sum Accuracy'!G102&lt;&gt;0,1,0), IF('MazeComplete Accuracy'!G102&lt;&gt;0,1,0), IF('MazeSolve Accuracy'!G102&lt;&gt;0,1,0), IF('Hamiltonian Accuracy'!G102&lt;&gt;0,1,0))</f>
        <v>56.5</v>
      </c>
      <c r="H102" t="str">
        <f t="shared" si="29"/>
        <v>100 (δ=0.2)</v>
      </c>
      <c r="N102">
        <f t="shared" si="30"/>
        <v>62.620555555555555</v>
      </c>
      <c r="O102">
        <f t="shared" si="31"/>
        <v>3.749732541902485</v>
      </c>
    </row>
    <row r="103" spans="1:23" x14ac:dyDescent="0.75">
      <c r="A103" s="1">
        <v>27</v>
      </c>
      <c r="B103">
        <v>100</v>
      </c>
      <c r="C103">
        <v>0.45</v>
      </c>
      <c r="D103">
        <f>(SUM(SUMIF('PARITY Accuracy'!D103,"&lt;&gt;0"), SUMIF('Pattern_Matching Accuracy'!D103,"&lt;&gt;0"), SUMIF('Reversal Accuracy'!D103,"&lt;&gt;0"), SUMIF('Stack Accuracy'!D103,"&lt;&gt;0"), SUMIF('Vending_Machine Accuracy'!D103,"&lt;&gt;0"), SUMIF('Vending_Machine_Sum Accuracy'!D103,"&lt;&gt;0"), SUMIF('MazeComplete Accuracy'!D103,"&lt;&gt;0"), SUMIF('MazeSolve Accuracy'!D103,"&lt;&gt;0"), SUMIF('Hamiltonian Accuracy'!D103,"&lt;&gt;0")))/SUM(IF('PARITY Accuracy'!D103&lt;&gt;0,1,0), IF('Pattern_Matching Accuracy'!D103&lt;&gt;0,1,0), IF('Reversal Accuracy'!D103&lt;&gt;0,1,0), IF('Stack Accuracy'!D103&lt;&gt;0,1,0), IF('Vending_Machine Accuracy'!D103&lt;&gt;0,1,0), IF('Vending_Machine_Sum Accuracy'!D103&lt;&gt;0,1,0), IF('MazeComplete Accuracy'!D103&lt;&gt;0,1,0), IF('MazeSolve Accuracy'!D103&lt;&gt;0,1,0), IF('Hamiltonian Accuracy'!D103&lt;&gt;0,1,0))</f>
        <v>64.868888888888875</v>
      </c>
      <c r="E103">
        <f>(SUM(SUMIF('PARITY Accuracy'!E103,"&lt;&gt;0"), SUMIF('Pattern_Matching Accuracy'!E103,"&lt;&gt;0"), SUMIF('Reversal Accuracy'!E103,"&lt;&gt;0"), SUMIF('Stack Accuracy'!E103,"&lt;&gt;0"), SUMIF('Vending_Machine Accuracy'!E103,"&lt;&gt;0"), SUMIF('Vending_Machine_Sum Accuracy'!E103,"&lt;&gt;0"), SUMIF('MazeComplete Accuracy'!E103,"&lt;&gt;0"), SUMIF('MazeSolve Accuracy'!E103,"&lt;&gt;0"), SUMIF('Hamiltonian Accuracy'!E103,"&lt;&gt;0")))/SUM(IF('PARITY Accuracy'!E103&lt;&gt;0,1,0), IF('Pattern_Matching Accuracy'!E103&lt;&gt;0,1,0), IF('Reversal Accuracy'!E103&lt;&gt;0,1,0), IF('Stack Accuracy'!E103&lt;&gt;0,1,0), IF('Vending_Machine Accuracy'!E103&lt;&gt;0,1,0), IF('Vending_Machine_Sum Accuracy'!E103&lt;&gt;0,1,0), IF('MazeComplete Accuracy'!E103&lt;&gt;0,1,0), IF('MazeSolve Accuracy'!E103&lt;&gt;0,1,0), IF('Hamiltonian Accuracy'!E103&lt;&gt;0,1,0))</f>
        <v>61.951111111111103</v>
      </c>
      <c r="F103">
        <f>(SUM(SUMIF('PARITY Accuracy'!F103,"&lt;&gt;0"), SUMIF('Pattern_Matching Accuracy'!F103,"&lt;&gt;0"), SUMIF('Reversal Accuracy'!F103,"&lt;&gt;0"), SUMIF('Stack Accuracy'!F103,"&lt;&gt;0"), SUMIF('Vending_Machine Accuracy'!F103,"&lt;&gt;0"), SUMIF('Vending_Machine_Sum Accuracy'!F103,"&lt;&gt;0"), SUMIF('MazeComplete Accuracy'!F103,"&lt;&gt;0"), SUMIF('MazeSolve Accuracy'!F103,"&lt;&gt;0"), SUMIF('Hamiltonian Accuracy'!F103,"&lt;&gt;0")))/SUM(IF('PARITY Accuracy'!F103&lt;&gt;0,1,0), IF('Pattern_Matching Accuracy'!F103&lt;&gt;0,1,0), IF('Reversal Accuracy'!F103&lt;&gt;0,1,0), IF('Stack Accuracy'!F103&lt;&gt;0,1,0), IF('Vending_Machine Accuracy'!F103&lt;&gt;0,1,0), IF('Vending_Machine_Sum Accuracy'!F103&lt;&gt;0,1,0), IF('MazeComplete Accuracy'!F103&lt;&gt;0,1,0), IF('MazeSolve Accuracy'!F103&lt;&gt;0,1,0), IF('Hamiltonian Accuracy'!F103&lt;&gt;0,1,0))</f>
        <v>65.802222222222227</v>
      </c>
      <c r="G103">
        <f>(SUM(SUMIF('PARITY Accuracy'!G103,"&lt;&gt;0"), SUMIF('Pattern_Matching Accuracy'!G103,"&lt;&gt;0"), SUMIF('Reversal Accuracy'!G103,"&lt;&gt;0"), SUMIF('Stack Accuracy'!G103,"&lt;&gt;0"), SUMIF('Vending_Machine Accuracy'!G103,"&lt;&gt;0"), SUMIF('Vending_Machine_Sum Accuracy'!G103,"&lt;&gt;0"), SUMIF('MazeComplete Accuracy'!G103,"&lt;&gt;0"), SUMIF('MazeSolve Accuracy'!G103,"&lt;&gt;0"), SUMIF('Hamiltonian Accuracy'!G103,"&lt;&gt;0")))/SUM(IF('PARITY Accuracy'!G103&lt;&gt;0,1,0), IF('Pattern_Matching Accuracy'!G103&lt;&gt;0,1,0), IF('Reversal Accuracy'!G103&lt;&gt;0,1,0), IF('Stack Accuracy'!G103&lt;&gt;0,1,0), IF('Vending_Machine Accuracy'!G103&lt;&gt;0,1,0), IF('Vending_Machine_Sum Accuracy'!G103&lt;&gt;0,1,0), IF('MazeComplete Accuracy'!G103&lt;&gt;0,1,0), IF('MazeSolve Accuracy'!G103&lt;&gt;0,1,0), IF('Hamiltonian Accuracy'!G103&lt;&gt;0,1,0))</f>
        <v>56.787500000000001</v>
      </c>
      <c r="H103" t="str">
        <f t="shared" si="29"/>
        <v>100 (δ=0.45)</v>
      </c>
      <c r="N103">
        <f t="shared" si="30"/>
        <v>62.35243055555555</v>
      </c>
      <c r="O103">
        <f t="shared" si="31"/>
        <v>3.5129451487124936</v>
      </c>
    </row>
    <row r="104" spans="1:23" x14ac:dyDescent="0.75">
      <c r="A104" s="1">
        <v>28</v>
      </c>
      <c r="B104">
        <v>100</v>
      </c>
      <c r="C104">
        <v>0.65</v>
      </c>
      <c r="D104">
        <f>(SUM(SUMIF('PARITY Accuracy'!D104,"&lt;&gt;0"), SUMIF('Pattern_Matching Accuracy'!D104,"&lt;&gt;0"), SUMIF('Reversal Accuracy'!D104,"&lt;&gt;0"), SUMIF('Stack Accuracy'!D104,"&lt;&gt;0"), SUMIF('Vending_Machine Accuracy'!D104,"&lt;&gt;0"), SUMIF('Vending_Machine_Sum Accuracy'!D104,"&lt;&gt;0"), SUMIF('MazeComplete Accuracy'!D104,"&lt;&gt;0"), SUMIF('MazeSolve Accuracy'!D104,"&lt;&gt;0"), SUMIF('Hamiltonian Accuracy'!D104,"&lt;&gt;0")))/SUM(IF('PARITY Accuracy'!D104&lt;&gt;0,1,0), IF('Pattern_Matching Accuracy'!D104&lt;&gt;0,1,0), IF('Reversal Accuracy'!D104&lt;&gt;0,1,0), IF('Stack Accuracy'!D104&lt;&gt;0,1,0), IF('Vending_Machine Accuracy'!D104&lt;&gt;0,1,0), IF('Vending_Machine_Sum Accuracy'!D104&lt;&gt;0,1,0), IF('MazeComplete Accuracy'!D104&lt;&gt;0,1,0), IF('MazeSolve Accuracy'!D104&lt;&gt;0,1,0), IF('Hamiltonian Accuracy'!D104&lt;&gt;0,1,0))</f>
        <v>64.613333333333316</v>
      </c>
      <c r="E104">
        <f>(SUM(SUMIF('PARITY Accuracy'!E104,"&lt;&gt;0"), SUMIF('Pattern_Matching Accuracy'!E104,"&lt;&gt;0"), SUMIF('Reversal Accuracy'!E104,"&lt;&gt;0"), SUMIF('Stack Accuracy'!E104,"&lt;&gt;0"), SUMIF('Vending_Machine Accuracy'!E104,"&lt;&gt;0"), SUMIF('Vending_Machine_Sum Accuracy'!E104,"&lt;&gt;0"), SUMIF('MazeComplete Accuracy'!E104,"&lt;&gt;0"), SUMIF('MazeSolve Accuracy'!E104,"&lt;&gt;0"), SUMIF('Hamiltonian Accuracy'!E104,"&lt;&gt;0")))/SUM(IF('PARITY Accuracy'!E104&lt;&gt;0,1,0), IF('Pattern_Matching Accuracy'!E104&lt;&gt;0,1,0), IF('Reversal Accuracy'!E104&lt;&gt;0,1,0), IF('Stack Accuracy'!E104&lt;&gt;0,1,0), IF('Vending_Machine Accuracy'!E104&lt;&gt;0,1,0), IF('Vending_Machine_Sum Accuracy'!E104&lt;&gt;0,1,0), IF('MazeComplete Accuracy'!E104&lt;&gt;0,1,0), IF('MazeSolve Accuracy'!E104&lt;&gt;0,1,0), IF('Hamiltonian Accuracy'!E104&lt;&gt;0,1,0))</f>
        <v>61.445555555555558</v>
      </c>
      <c r="F104">
        <f>(SUM(SUMIF('PARITY Accuracy'!F104,"&lt;&gt;0"), SUMIF('Pattern_Matching Accuracy'!F104,"&lt;&gt;0"), SUMIF('Reversal Accuracy'!F104,"&lt;&gt;0"), SUMIF('Stack Accuracy'!F104,"&lt;&gt;0"), SUMIF('Vending_Machine Accuracy'!F104,"&lt;&gt;0"), SUMIF('Vending_Machine_Sum Accuracy'!F104,"&lt;&gt;0"), SUMIF('MazeComplete Accuracy'!F104,"&lt;&gt;0"), SUMIF('MazeSolve Accuracy'!F104,"&lt;&gt;0"), SUMIF('Hamiltonian Accuracy'!F104,"&lt;&gt;0")))/SUM(IF('PARITY Accuracy'!F104&lt;&gt;0,1,0), IF('Pattern_Matching Accuracy'!F104&lt;&gt;0,1,0), IF('Reversal Accuracy'!F104&lt;&gt;0,1,0), IF('Stack Accuracy'!F104&lt;&gt;0,1,0), IF('Vending_Machine Accuracy'!F104&lt;&gt;0,1,0), IF('Vending_Machine_Sum Accuracy'!F104&lt;&gt;0,1,0), IF('MazeComplete Accuracy'!F104&lt;&gt;0,1,0), IF('MazeSolve Accuracy'!F104&lt;&gt;0,1,0), IF('Hamiltonian Accuracy'!F104&lt;&gt;0,1,0))</f>
        <v>64.742222222222225</v>
      </c>
      <c r="G104">
        <f>(SUM(SUMIF('PARITY Accuracy'!G104,"&lt;&gt;0"), SUMIF('Pattern_Matching Accuracy'!G104,"&lt;&gt;0"), SUMIF('Reversal Accuracy'!G104,"&lt;&gt;0"), SUMIF('Stack Accuracy'!G104,"&lt;&gt;0"), SUMIF('Vending_Machine Accuracy'!G104,"&lt;&gt;0"), SUMIF('Vending_Machine_Sum Accuracy'!G104,"&lt;&gt;0"), SUMIF('MazeComplete Accuracy'!G104,"&lt;&gt;0"), SUMIF('MazeSolve Accuracy'!G104,"&lt;&gt;0"), SUMIF('Hamiltonian Accuracy'!G104,"&lt;&gt;0")))/SUM(IF('PARITY Accuracy'!G104&lt;&gt;0,1,0), IF('Pattern_Matching Accuracy'!G104&lt;&gt;0,1,0), IF('Reversal Accuracy'!G104&lt;&gt;0,1,0), IF('Stack Accuracy'!G104&lt;&gt;0,1,0), IF('Vending_Machine Accuracy'!G104&lt;&gt;0,1,0), IF('Vending_Machine_Sum Accuracy'!G104&lt;&gt;0,1,0), IF('MazeComplete Accuracy'!G104&lt;&gt;0,1,0), IF('MazeSolve Accuracy'!G104&lt;&gt;0,1,0), IF('Hamiltonian Accuracy'!G104&lt;&gt;0,1,0))</f>
        <v>55.262499999999996</v>
      </c>
      <c r="H104" t="str">
        <f t="shared" si="29"/>
        <v>100 (δ=0.65)</v>
      </c>
      <c r="N104">
        <f t="shared" si="30"/>
        <v>61.515902777777768</v>
      </c>
      <c r="O104">
        <f t="shared" si="31"/>
        <v>3.8442557224020191</v>
      </c>
    </row>
    <row r="105" spans="1:23" x14ac:dyDescent="0.75">
      <c r="A105" s="1">
        <v>29</v>
      </c>
      <c r="B105">
        <v>100</v>
      </c>
      <c r="C105">
        <v>0.85</v>
      </c>
      <c r="D105">
        <f>(SUM(SUMIF('PARITY Accuracy'!D105,"&lt;&gt;0"), SUMIF('Pattern_Matching Accuracy'!D105,"&lt;&gt;0"), SUMIF('Reversal Accuracy'!D105,"&lt;&gt;0"), SUMIF('Stack Accuracy'!D105,"&lt;&gt;0"), SUMIF('Vending_Machine Accuracy'!D105,"&lt;&gt;0"), SUMIF('Vending_Machine_Sum Accuracy'!D105,"&lt;&gt;0"), SUMIF('MazeComplete Accuracy'!D105,"&lt;&gt;0"), SUMIF('MazeSolve Accuracy'!D105,"&lt;&gt;0"), SUMIF('Hamiltonian Accuracy'!D105,"&lt;&gt;0")))/SUM(IF('PARITY Accuracy'!D105&lt;&gt;0,1,0), IF('Pattern_Matching Accuracy'!D105&lt;&gt;0,1,0), IF('Reversal Accuracy'!D105&lt;&gt;0,1,0), IF('Stack Accuracy'!D105&lt;&gt;0,1,0), IF('Vending_Machine Accuracy'!D105&lt;&gt;0,1,0), IF('Vending_Machine_Sum Accuracy'!D105&lt;&gt;0,1,0), IF('MazeComplete Accuracy'!D105&lt;&gt;0,1,0), IF('MazeSolve Accuracy'!D105&lt;&gt;0,1,0), IF('Hamiltonian Accuracy'!D105&lt;&gt;0,1,0))</f>
        <v>62.812222222222218</v>
      </c>
      <c r="E105">
        <f>(SUM(SUMIF('PARITY Accuracy'!E105,"&lt;&gt;0"), SUMIF('Pattern_Matching Accuracy'!E105,"&lt;&gt;0"), SUMIF('Reversal Accuracy'!E105,"&lt;&gt;0"), SUMIF('Stack Accuracy'!E105,"&lt;&gt;0"), SUMIF('Vending_Machine Accuracy'!E105,"&lt;&gt;0"), SUMIF('Vending_Machine_Sum Accuracy'!E105,"&lt;&gt;0"), SUMIF('MazeComplete Accuracy'!E105,"&lt;&gt;0"), SUMIF('MazeSolve Accuracy'!E105,"&lt;&gt;0"), SUMIF('Hamiltonian Accuracy'!E105,"&lt;&gt;0")))/SUM(IF('PARITY Accuracy'!E105&lt;&gt;0,1,0), IF('Pattern_Matching Accuracy'!E105&lt;&gt;0,1,0), IF('Reversal Accuracy'!E105&lt;&gt;0,1,0), IF('Stack Accuracy'!E105&lt;&gt;0,1,0), IF('Vending_Machine Accuracy'!E105&lt;&gt;0,1,0), IF('Vending_Machine_Sum Accuracy'!E105&lt;&gt;0,1,0), IF('MazeComplete Accuracy'!E105&lt;&gt;0,1,0), IF('MazeSolve Accuracy'!E105&lt;&gt;0,1,0), IF('Hamiltonian Accuracy'!E105&lt;&gt;0,1,0))</f>
        <v>60.601111111111123</v>
      </c>
      <c r="F105">
        <f>(SUM(SUMIF('PARITY Accuracy'!F105,"&lt;&gt;0"), SUMIF('Pattern_Matching Accuracy'!F105,"&lt;&gt;0"), SUMIF('Reversal Accuracy'!F105,"&lt;&gt;0"), SUMIF('Stack Accuracy'!F105,"&lt;&gt;0"), SUMIF('Vending_Machine Accuracy'!F105,"&lt;&gt;0"), SUMIF('Vending_Machine_Sum Accuracy'!F105,"&lt;&gt;0"), SUMIF('MazeComplete Accuracy'!F105,"&lt;&gt;0"), SUMIF('MazeSolve Accuracy'!F105,"&lt;&gt;0"), SUMIF('Hamiltonian Accuracy'!F105,"&lt;&gt;0")))/SUM(IF('PARITY Accuracy'!F105&lt;&gt;0,1,0), IF('Pattern_Matching Accuracy'!F105&lt;&gt;0,1,0), IF('Reversal Accuracy'!F105&lt;&gt;0,1,0), IF('Stack Accuracy'!F105&lt;&gt;0,1,0), IF('Vending_Machine Accuracy'!F105&lt;&gt;0,1,0), IF('Vending_Machine_Sum Accuracy'!F105&lt;&gt;0,1,0), IF('MazeComplete Accuracy'!F105&lt;&gt;0,1,0), IF('MazeSolve Accuracy'!F105&lt;&gt;0,1,0), IF('Hamiltonian Accuracy'!F105&lt;&gt;0,1,0))</f>
        <v>62.974444444444444</v>
      </c>
      <c r="G105">
        <f>(SUM(SUMIF('PARITY Accuracy'!G105,"&lt;&gt;0"), SUMIF('Pattern_Matching Accuracy'!G105,"&lt;&gt;0"), SUMIF('Reversal Accuracy'!G105,"&lt;&gt;0"), SUMIF('Stack Accuracy'!G105,"&lt;&gt;0"), SUMIF('Vending_Machine Accuracy'!G105,"&lt;&gt;0"), SUMIF('Vending_Machine_Sum Accuracy'!G105,"&lt;&gt;0"), SUMIF('MazeComplete Accuracy'!G105,"&lt;&gt;0"), SUMIF('MazeSolve Accuracy'!G105,"&lt;&gt;0"), SUMIF('Hamiltonian Accuracy'!G105,"&lt;&gt;0")))/SUM(IF('PARITY Accuracy'!G105&lt;&gt;0,1,0), IF('Pattern_Matching Accuracy'!G105&lt;&gt;0,1,0), IF('Reversal Accuracy'!G105&lt;&gt;0,1,0), IF('Stack Accuracy'!G105&lt;&gt;0,1,0), IF('Vending_Machine Accuracy'!G105&lt;&gt;0,1,0), IF('Vending_Machine_Sum Accuracy'!G105&lt;&gt;0,1,0), IF('MazeComplete Accuracy'!G105&lt;&gt;0,1,0), IF('MazeSolve Accuracy'!G105&lt;&gt;0,1,0), IF('Hamiltonian Accuracy'!G105&lt;&gt;0,1,0))</f>
        <v>54.976250000000007</v>
      </c>
      <c r="H105" t="str">
        <f t="shared" si="29"/>
        <v>100 (δ=0.85)</v>
      </c>
      <c r="N105">
        <f t="shared" si="30"/>
        <v>60.341006944444445</v>
      </c>
      <c r="O105">
        <f t="shared" si="31"/>
        <v>3.2361307631958685</v>
      </c>
    </row>
    <row r="106" spans="1:23" x14ac:dyDescent="0.75">
      <c r="C106" t="s">
        <v>37</v>
      </c>
      <c r="D106">
        <f>(D105 - D76)/30</f>
        <v>0.2391111111111113</v>
      </c>
      <c r="E106">
        <f t="shared" ref="E106:G106" si="42">(E105 - E76)/30</f>
        <v>0.12433333333333393</v>
      </c>
      <c r="F106">
        <f t="shared" si="42"/>
        <v>0.4858888888888887</v>
      </c>
      <c r="G106">
        <f t="shared" si="42"/>
        <v>1.1722824074074079</v>
      </c>
      <c r="O106">
        <f>AVERAGE(O76:O105)</f>
        <v>4.5566162191074131</v>
      </c>
    </row>
    <row r="109" spans="1:23" x14ac:dyDescent="0.75">
      <c r="A109" s="1">
        <v>0</v>
      </c>
      <c r="B109" t="s">
        <v>17</v>
      </c>
    </row>
    <row r="111" spans="1:23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H111" s="1" t="s">
        <v>14</v>
      </c>
      <c r="J111" s="2"/>
      <c r="K111" s="2" t="s">
        <v>26</v>
      </c>
      <c r="L111" s="2" t="s">
        <v>27</v>
      </c>
      <c r="N111" s="3" t="s">
        <v>28</v>
      </c>
      <c r="O111" s="3" t="s">
        <v>29</v>
      </c>
      <c r="P111" s="2"/>
      <c r="Q111" s="2" t="s">
        <v>30</v>
      </c>
      <c r="R111" s="2"/>
      <c r="S111" s="2" t="s">
        <v>22</v>
      </c>
      <c r="T111" s="2"/>
      <c r="U111" s="2" t="s">
        <v>31</v>
      </c>
      <c r="V111" s="2"/>
      <c r="W111" s="2" t="s">
        <v>32</v>
      </c>
    </row>
    <row r="112" spans="1:23" x14ac:dyDescent="0.75">
      <c r="A112" s="1">
        <v>0</v>
      </c>
      <c r="B112">
        <v>0</v>
      </c>
      <c r="C112">
        <v>0</v>
      </c>
      <c r="D112">
        <f>AVERAGE('PARITY Accuracy'!D112, 'Pattern_Matching Accuracy'!D112, 'Reversal Accuracy'!D112, 'Stack Accuracy'!D112, 'Vending_Machine Accuracy'!D112, 'Vending_Machine_Sum Accuracy'!D112, 'MazeComplete Accuracy'!D112, 'MazeSolve Accuracy'!D112, 'Hamiltonian Accuracy'!D112)</f>
        <v>0</v>
      </c>
      <c r="E112">
        <f>AVERAGE('PARITY Accuracy'!E112, 'Pattern_Matching Accuracy'!E112, 'Reversal Accuracy'!E112, 'Stack Accuracy'!E112, 'Vending_Machine Accuracy'!E112, 'Vending_Machine_Sum Accuracy'!E112, 'MazeComplete Accuracy'!E112, 'MazeSolve Accuracy'!E112, 'Hamiltonian Accuracy'!E112)</f>
        <v>0</v>
      </c>
      <c r="F112">
        <f>AVERAGE('PARITY Accuracy'!F112, 'Pattern_Matching Accuracy'!F112, 'Reversal Accuracy'!F112, 'Stack Accuracy'!F112, 'Vending_Machine Accuracy'!F112, 'Vending_Machine_Sum Accuracy'!F112, 'MazeComplete Accuracy'!F112, 'MazeSolve Accuracy'!F112, 'Hamiltonian Accuracy'!F112)</f>
        <v>0</v>
      </c>
      <c r="G112">
        <f>AVERAGE('PARITY Accuracy'!G112, 'Pattern_Matching Accuracy'!G112, 'Reversal Accuracy'!G112, 'Stack Accuracy'!G112, 'Vending_Machine Accuracy'!G112, 'Vending_Machine_Sum Accuracy'!G112, 'MazeComplete Accuracy'!G112, 'MazeSolve Accuracy'!G112, 'Hamiltonian Accuracy'!G112)</f>
        <v>4.67</v>
      </c>
      <c r="H112" t="str">
        <f t="shared" ref="H112:H141" si="43">B112&amp;" (δ="&amp;C112&amp;")"</f>
        <v>0 (δ=0)</v>
      </c>
      <c r="J112">
        <v>2</v>
      </c>
      <c r="K112">
        <f>_xlfn.STDEV.P(D112:G116)</f>
        <v>1.9130718591499916</v>
      </c>
      <c r="L112">
        <f>_xlfn.STDEV.P(D112:G112,D117:G117,D122:G122,D127:G127,D132:G132,D137:G137)</f>
        <v>21.051498344929048</v>
      </c>
      <c r="M112">
        <v>0</v>
      </c>
      <c r="N112">
        <f>AVERAGE(D112:G112)</f>
        <v>1.1675</v>
      </c>
      <c r="O112">
        <f>_xlfn.STDEV.P(D112:G112)</f>
        <v>2.022169317836664</v>
      </c>
      <c r="P112" s="6">
        <f>_xlfn.STDEV.P(D112:D116)</f>
        <v>0</v>
      </c>
      <c r="Q112">
        <f>_xlfn.STDEV.P(D112,D117,D122,D127,D132,D137)</f>
        <v>21.859095229150622</v>
      </c>
      <c r="R112" s="6">
        <f>_xlfn.STDEV.P(E112:E116)</f>
        <v>0</v>
      </c>
      <c r="S112">
        <f>_xlfn.STDEV.P(E112,E117,E122,E127,E132,E137)</f>
        <v>21.837023041354385</v>
      </c>
      <c r="T112" s="6">
        <f>_xlfn.STDEV.P(F112:F116)</f>
        <v>0</v>
      </c>
      <c r="U112">
        <f>_xlfn.STDEV.P(F112,F117,F122,F127,F132,F137)</f>
        <v>21.479539014985789</v>
      </c>
      <c r="V112" s="6">
        <f>_xlfn.STDEV.P(G112:G116)</f>
        <v>0.16822618518743171</v>
      </c>
      <c r="W112">
        <f>_xlfn.STDEV.P(G112,G117,G122,G127,G132,G137)</f>
        <v>18.610204191859189</v>
      </c>
    </row>
    <row r="113" spans="1:23" x14ac:dyDescent="0.75">
      <c r="A113" s="1">
        <v>1</v>
      </c>
      <c r="B113">
        <v>0</v>
      </c>
      <c r="C113">
        <v>0.2</v>
      </c>
      <c r="D113">
        <f>AVERAGE('PARITY Accuracy'!D113, 'Pattern_Matching Accuracy'!D113, 'Reversal Accuracy'!D113, 'Stack Accuracy'!D113, 'Vending_Machine Accuracy'!D113, 'Vending_Machine_Sum Accuracy'!D113, 'MazeComplete Accuracy'!D113, 'MazeSolve Accuracy'!D113, 'Hamiltonian Accuracy'!D113)</f>
        <v>0</v>
      </c>
      <c r="E113">
        <f>AVERAGE('PARITY Accuracy'!E113, 'Pattern_Matching Accuracy'!E113, 'Reversal Accuracy'!E113, 'Stack Accuracy'!E113, 'Vending_Machine Accuracy'!E113, 'Vending_Machine_Sum Accuracy'!E113, 'MazeComplete Accuracy'!E113, 'MazeSolve Accuracy'!E113, 'Hamiltonian Accuracy'!E113)</f>
        <v>0</v>
      </c>
      <c r="F113">
        <f>AVERAGE('PARITY Accuracy'!F113, 'Pattern_Matching Accuracy'!F113, 'Reversal Accuracy'!F113, 'Stack Accuracy'!F113, 'Vending_Machine Accuracy'!F113, 'Vending_Machine_Sum Accuracy'!F113, 'MazeComplete Accuracy'!F113, 'MazeSolve Accuracy'!F113, 'Hamiltonian Accuracy'!F113)</f>
        <v>0</v>
      </c>
      <c r="G113">
        <f>AVERAGE('PARITY Accuracy'!G113, 'Pattern_Matching Accuracy'!G113, 'Reversal Accuracy'!G113, 'Stack Accuracy'!G113, 'Vending_Machine Accuracy'!G113, 'Vending_Machine_Sum Accuracy'!G113, 'MazeComplete Accuracy'!G113, 'MazeSolve Accuracy'!G113, 'Hamiltonian Accuracy'!G113)</f>
        <v>4.4766666666666666</v>
      </c>
      <c r="H113" t="str">
        <f t="shared" si="43"/>
        <v>0 (δ=0.2)</v>
      </c>
      <c r="J113">
        <v>5</v>
      </c>
      <c r="K113">
        <f>_xlfn.STDEV.P(D117:G121)</f>
        <v>5.0522326193682696</v>
      </c>
      <c r="L113">
        <f>_xlfn.STDEV.P(D113:G113,D118:G118,D123:G123,D128:G128,D133:G133,D138:G138)</f>
        <v>21.275144520041167</v>
      </c>
      <c r="M113">
        <v>0.2</v>
      </c>
      <c r="N113">
        <f t="shared" ref="N113:N141" si="44">AVERAGE(D113:G113)</f>
        <v>1.1191666666666666</v>
      </c>
      <c r="O113">
        <f t="shared" ref="O113:O141" si="45">_xlfn.STDEV.P(D113:G113)</f>
        <v>1.9384535288041684</v>
      </c>
      <c r="P113" s="6">
        <f>_xlfn.STDEV.P(D117:D121)</f>
        <v>3.9079713767092947</v>
      </c>
      <c r="Q113">
        <f t="shared" ref="Q113:Q116" si="46">_xlfn.STDEV.P(D113,D118,D123,D128,D133,D138)</f>
        <v>21.867118467578507</v>
      </c>
      <c r="R113" s="6">
        <f>_xlfn.STDEV.P(E117:E121)</f>
        <v>1.6519580600302073</v>
      </c>
      <c r="S113">
        <f t="shared" ref="S113:S116" si="47">_xlfn.STDEV.P(E113,E118,E123,E128,E133,E138)</f>
        <v>21.96492701308124</v>
      </c>
      <c r="T113" s="6">
        <f>_xlfn.STDEV.P(F117:F121)</f>
        <v>0.50480779865236758</v>
      </c>
      <c r="U113">
        <f t="shared" ref="U113:U116" si="48">_xlfn.STDEV.P(F113,F118,F123,F128,F133,F138)</f>
        <v>21.581520565149667</v>
      </c>
      <c r="V113" s="6">
        <f>_xlfn.STDEV.P(G117:G121)</f>
        <v>1.0403011434848093</v>
      </c>
      <c r="W113">
        <f t="shared" ref="W113:W116" si="49">_xlfn.STDEV.P(G113,G118,G123,G128,G133,G138)</f>
        <v>19.404174245801773</v>
      </c>
    </row>
    <row r="114" spans="1:23" x14ac:dyDescent="0.75">
      <c r="A114" s="1">
        <v>2</v>
      </c>
      <c r="B114">
        <v>0</v>
      </c>
      <c r="C114">
        <v>0.45</v>
      </c>
      <c r="D114">
        <f>AVERAGE('PARITY Accuracy'!D114, 'Pattern_Matching Accuracy'!D114, 'Reversal Accuracy'!D114, 'Stack Accuracy'!D114, 'Vending_Machine Accuracy'!D114, 'Vending_Machine_Sum Accuracy'!D114, 'MazeComplete Accuracy'!D114, 'MazeSolve Accuracy'!D114, 'Hamiltonian Accuracy'!D114)</f>
        <v>0</v>
      </c>
      <c r="E114">
        <f>AVERAGE('PARITY Accuracy'!E114, 'Pattern_Matching Accuracy'!E114, 'Reversal Accuracy'!E114, 'Stack Accuracy'!E114, 'Vending_Machine Accuracy'!E114, 'Vending_Machine_Sum Accuracy'!E114, 'MazeComplete Accuracy'!E114, 'MazeSolve Accuracy'!E114, 'Hamiltonian Accuracy'!E114)</f>
        <v>0</v>
      </c>
      <c r="F114">
        <f>AVERAGE('PARITY Accuracy'!F114, 'Pattern_Matching Accuracy'!F114, 'Reversal Accuracy'!F114, 'Stack Accuracy'!F114, 'Vending_Machine Accuracy'!F114, 'Vending_Machine_Sum Accuracy'!F114, 'MazeComplete Accuracy'!F114, 'MazeSolve Accuracy'!F114, 'Hamiltonian Accuracy'!F114)</f>
        <v>0</v>
      </c>
      <c r="G114">
        <f>AVERAGE('PARITY Accuracy'!G114, 'Pattern_Matching Accuracy'!G114, 'Reversal Accuracy'!G114, 'Stack Accuracy'!G114, 'Vending_Machine Accuracy'!G114, 'Vending_Machine_Sum Accuracy'!G114, 'MazeComplete Accuracy'!G114, 'MazeSolve Accuracy'!G114, 'Hamiltonian Accuracy'!G114)</f>
        <v>4.2566666666666668</v>
      </c>
      <c r="H114" t="str">
        <f t="shared" si="43"/>
        <v>0 (δ=0.45)</v>
      </c>
      <c r="J114">
        <v>10</v>
      </c>
      <c r="K114">
        <f>_xlfn.STDEV.P(D122:G126)</f>
        <v>3.8106291112840451</v>
      </c>
      <c r="L114">
        <f t="shared" ref="L114:L116" si="50">_xlfn.STDEV.P(D114:G114,D119:G119,D124:G124,D129:G129,D134:G134,D139:G139)</f>
        <v>20.988322541020459</v>
      </c>
      <c r="M114">
        <v>0.45</v>
      </c>
      <c r="N114">
        <f t="shared" si="44"/>
        <v>1.0641666666666667</v>
      </c>
      <c r="O114">
        <f t="shared" si="45"/>
        <v>1.8431907343878804</v>
      </c>
      <c r="P114" s="6">
        <f>_xlfn.STDEV.P(D122:D126)</f>
        <v>1.4262848593461295</v>
      </c>
      <c r="Q114">
        <f t="shared" si="46"/>
        <v>21.450504555827635</v>
      </c>
      <c r="R114" s="6">
        <f>_xlfn.STDEV.P(E122:E126)</f>
        <v>0.62079184798007914</v>
      </c>
      <c r="S114">
        <f t="shared" si="47"/>
        <v>21.695069480887163</v>
      </c>
      <c r="T114" s="6">
        <f>_xlfn.STDEV.P(F122:F126)</f>
        <v>0.53240317035350981</v>
      </c>
      <c r="U114">
        <f t="shared" si="48"/>
        <v>21.473912248824927</v>
      </c>
      <c r="V114" s="6">
        <f>_xlfn.STDEV.P(G122:G126)</f>
        <v>0.46282012611359236</v>
      </c>
      <c r="W114">
        <f t="shared" si="49"/>
        <v>19.149446583152589</v>
      </c>
    </row>
    <row r="115" spans="1:23" x14ac:dyDescent="0.75">
      <c r="A115" s="1">
        <v>3</v>
      </c>
      <c r="B115">
        <v>0</v>
      </c>
      <c r="C115">
        <v>0.65</v>
      </c>
      <c r="D115">
        <f>AVERAGE('PARITY Accuracy'!D115, 'Pattern_Matching Accuracy'!D115, 'Reversal Accuracy'!D115, 'Stack Accuracy'!D115, 'Vending_Machine Accuracy'!D115, 'Vending_Machine_Sum Accuracy'!D115, 'MazeComplete Accuracy'!D115, 'MazeSolve Accuracy'!D115, 'Hamiltonian Accuracy'!D115)</f>
        <v>0</v>
      </c>
      <c r="E115">
        <f>AVERAGE('PARITY Accuracy'!E115, 'Pattern_Matching Accuracy'!E115, 'Reversal Accuracy'!E115, 'Stack Accuracy'!E115, 'Vending_Machine Accuracy'!E115, 'Vending_Machine_Sum Accuracy'!E115, 'MazeComplete Accuracy'!E115, 'MazeSolve Accuracy'!E115, 'Hamiltonian Accuracy'!E115)</f>
        <v>0</v>
      </c>
      <c r="F115">
        <f>AVERAGE('PARITY Accuracy'!F115, 'Pattern_Matching Accuracy'!F115, 'Reversal Accuracy'!F115, 'Stack Accuracy'!F115, 'Vending_Machine Accuracy'!F115, 'Vending_Machine_Sum Accuracy'!F115, 'MazeComplete Accuracy'!F115, 'MazeSolve Accuracy'!F115, 'Hamiltonian Accuracy'!F115)</f>
        <v>0</v>
      </c>
      <c r="G115">
        <f>AVERAGE('PARITY Accuracy'!G115, 'Pattern_Matching Accuracy'!G115, 'Reversal Accuracy'!G115, 'Stack Accuracy'!G115, 'Vending_Machine Accuracy'!G115, 'Vending_Machine_Sum Accuracy'!G115, 'MazeComplete Accuracy'!G115, 'MazeSolve Accuracy'!G115, 'Hamiltonian Accuracy'!G115)</f>
        <v>4.2022222222222219</v>
      </c>
      <c r="H115" t="str">
        <f t="shared" si="43"/>
        <v>0 (δ=0.65)</v>
      </c>
      <c r="J115">
        <v>20</v>
      </c>
      <c r="K115">
        <f>_xlfn.STDEV.P(D127:G131)</f>
        <v>1.3514774093674218</v>
      </c>
      <c r="L115">
        <f t="shared" si="50"/>
        <v>21.018511101599923</v>
      </c>
      <c r="M115">
        <v>0.65</v>
      </c>
      <c r="N115">
        <f t="shared" si="44"/>
        <v>1.0505555555555555</v>
      </c>
      <c r="O115">
        <f t="shared" si="45"/>
        <v>1.8196155983959705</v>
      </c>
      <c r="P115" s="6">
        <f>_xlfn.STDEV.P(D127:D131)</f>
        <v>0.67415530480743013</v>
      </c>
      <c r="Q115">
        <f t="shared" si="46"/>
        <v>21.577487951889871</v>
      </c>
      <c r="R115" s="6">
        <f>_xlfn.STDEV.P(E127:E131)</f>
        <v>0.60277080385110426</v>
      </c>
      <c r="S115">
        <f t="shared" si="47"/>
        <v>21.790278986259924</v>
      </c>
      <c r="T115" s="6">
        <f>_xlfn.STDEV.P(F127:F131)</f>
        <v>0.32815458567383071</v>
      </c>
      <c r="U115">
        <f t="shared" si="48"/>
        <v>21.411632810598814</v>
      </c>
      <c r="V115" s="6">
        <f>_xlfn.STDEV.P(G127:G131)</f>
        <v>0.84095113699596757</v>
      </c>
      <c r="W115">
        <f t="shared" si="49"/>
        <v>18.976766703592304</v>
      </c>
    </row>
    <row r="116" spans="1:23" x14ac:dyDescent="0.75">
      <c r="A116" s="1">
        <v>4</v>
      </c>
      <c r="B116">
        <v>0</v>
      </c>
      <c r="C116">
        <v>0.85</v>
      </c>
      <c r="D116">
        <f>AVERAGE('PARITY Accuracy'!D116, 'Pattern_Matching Accuracy'!D116, 'Reversal Accuracy'!D116, 'Stack Accuracy'!D116, 'Vending_Machine Accuracy'!D116, 'Vending_Machine_Sum Accuracy'!D116, 'MazeComplete Accuracy'!D116, 'MazeSolve Accuracy'!D116, 'Hamiltonian Accuracy'!D116)</f>
        <v>0</v>
      </c>
      <c r="E116">
        <f>AVERAGE('PARITY Accuracy'!E116, 'Pattern_Matching Accuracy'!E116, 'Reversal Accuracy'!E116, 'Stack Accuracy'!E116, 'Vending_Machine Accuracy'!E116, 'Vending_Machine_Sum Accuracy'!E116, 'MazeComplete Accuracy'!E116, 'MazeSolve Accuracy'!E116, 'Hamiltonian Accuracy'!E116)</f>
        <v>0</v>
      </c>
      <c r="F116">
        <f>AVERAGE('PARITY Accuracy'!F116, 'Pattern_Matching Accuracy'!F116, 'Reversal Accuracy'!F116, 'Stack Accuracy'!F116, 'Vending_Machine Accuracy'!F116, 'Vending_Machine_Sum Accuracy'!F116, 'MazeComplete Accuracy'!F116, 'MazeSolve Accuracy'!F116, 'Hamiltonian Accuracy'!F116)</f>
        <v>0</v>
      </c>
      <c r="G116">
        <f>AVERAGE('PARITY Accuracy'!G116, 'Pattern_Matching Accuracy'!G116, 'Reversal Accuracy'!G116, 'Stack Accuracy'!G116, 'Vending_Machine Accuracy'!G116, 'Vending_Machine_Sum Accuracy'!G116, 'MazeComplete Accuracy'!G116, 'MazeSolve Accuracy'!G116, 'Hamiltonian Accuracy'!G116)</f>
        <v>4.4633333333333338</v>
      </c>
      <c r="H116" t="str">
        <f t="shared" si="43"/>
        <v>0 (δ=0.85)</v>
      </c>
      <c r="J116">
        <v>50</v>
      </c>
      <c r="K116">
        <f>_xlfn.STDEV.P(D133:G136)</f>
        <v>2.040830259041436</v>
      </c>
      <c r="L116">
        <f t="shared" si="50"/>
        <v>20.634377269928706</v>
      </c>
      <c r="M116">
        <v>0.85</v>
      </c>
      <c r="N116">
        <f t="shared" si="44"/>
        <v>1.1158333333333335</v>
      </c>
      <c r="O116">
        <f t="shared" si="45"/>
        <v>1.9326800261122725</v>
      </c>
      <c r="P116" s="6">
        <f>_xlfn.STDEV.P(D132:D136)</f>
        <v>0.6861626082788288</v>
      </c>
      <c r="Q116">
        <f t="shared" si="46"/>
        <v>21.146624669101072</v>
      </c>
      <c r="R116" s="6">
        <f>_xlfn.STDEV.P(E132:E136)</f>
        <v>0.63164398473886618</v>
      </c>
      <c r="S116">
        <f t="shared" si="47"/>
        <v>21.476595938692288</v>
      </c>
      <c r="T116" s="6">
        <f>_xlfn.STDEV.P(F132:F136)</f>
        <v>0.43342426396383443</v>
      </c>
      <c r="U116">
        <f t="shared" si="48"/>
        <v>21.099392580111342</v>
      </c>
      <c r="V116" s="6">
        <f>_xlfn.STDEV.P(G132:G136)</f>
        <v>1.1005744522748138</v>
      </c>
      <c r="W116">
        <f t="shared" si="49"/>
        <v>18.457766045658456</v>
      </c>
    </row>
    <row r="117" spans="1:23" x14ac:dyDescent="0.75">
      <c r="A117" s="1">
        <v>5</v>
      </c>
      <c r="B117">
        <v>5</v>
      </c>
      <c r="C117">
        <v>0</v>
      </c>
      <c r="D117">
        <f>(SUM(SUMIF('PARITY Accuracy'!D117,"&lt;&gt;0"), SUMIF('Pattern_Matching Accuracy'!D117,"&lt;&gt;0"), SUMIF('Reversal Accuracy'!D117,"&lt;&gt;0"), SUMIF('Stack Accuracy'!D117,"&lt;&gt;0"), SUMIF('Vending_Machine Accuracy'!D117,"&lt;&gt;0"), SUMIF('Vending_Machine_Sum Accuracy'!D117,"&lt;&gt;0"), SUMIF('MazeComplete Accuracy'!D117,"&lt;&gt;0"), SUMIF('MazeSolve Accuracy'!D117,"&lt;&gt;0"), SUMIF('Hamiltonian Accuracy'!D117,"&lt;&gt;0")))/SUM(IF('PARITY Accuracy'!D117&lt;&gt;0,1,0), IF('Pattern_Matching Accuracy'!D117&lt;&gt;0,1,0), IF('Reversal Accuracy'!D117&lt;&gt;0,1,0), IF('Stack Accuracy'!D117&lt;&gt;0,1,0), IF('Vending_Machine Accuracy'!D117&lt;&gt;0,1,0), IF('Vending_Machine_Sum Accuracy'!D117&lt;&gt;0,1,0), IF('MazeComplete Accuracy'!D117&lt;&gt;0,1,0), IF('MazeSolve Accuracy'!D117&lt;&gt;0,1,0), IF('Hamiltonian Accuracy'!D117&lt;&gt;0,1,0))</f>
        <v>58.431666666666672</v>
      </c>
      <c r="E117">
        <f>AVERAGE('PARITY Accuracy'!E117, 'Pattern_Matching Accuracy'!E117, 'Reversal Accuracy'!E117, 'Stack Accuracy'!E117, 'Vending_Machine Accuracy'!E117, 'Vending_Machine_Sum Accuracy'!E117, 'MazeComplete Accuracy'!E117, 'MazeSolve Accuracy'!E117, 'Hamiltonian Accuracy'!E117)</f>
        <v>51.394444444444439</v>
      </c>
      <c r="F117">
        <f>AVERAGE('PARITY Accuracy'!F117, 'Pattern_Matching Accuracy'!F117, 'Reversal Accuracy'!F117, 'Stack Accuracy'!F117, 'Vending_Machine Accuracy'!F117, 'Vending_Machine_Sum Accuracy'!F117, 'MazeComplete Accuracy'!F117, 'MazeSolve Accuracy'!F117, 'Hamiltonian Accuracy'!F117)</f>
        <v>42.63111111111111</v>
      </c>
      <c r="G117">
        <f>AVERAGE('PARITY Accuracy'!G117, 'Pattern_Matching Accuracy'!G117, 'Reversal Accuracy'!G117, 'Stack Accuracy'!G117, 'Vending_Machine Accuracy'!G117, 'Vending_Machine_Sum Accuracy'!G117, 'MazeComplete Accuracy'!G117, 'MazeSolve Accuracy'!G117, 'Hamiltonian Accuracy'!G117)</f>
        <v>45.717777777777776</v>
      </c>
      <c r="H117" t="str">
        <f t="shared" si="43"/>
        <v>5 (δ=0)</v>
      </c>
      <c r="J117">
        <v>100</v>
      </c>
      <c r="K117">
        <f>_xlfn.STDEV.P(D137:G141)</f>
        <v>1.7389049955435265</v>
      </c>
      <c r="N117">
        <f t="shared" si="44"/>
        <v>49.543750000000003</v>
      </c>
      <c r="O117">
        <f t="shared" si="45"/>
        <v>6.0175321447771095</v>
      </c>
      <c r="P117" s="6">
        <f>_xlfn.STDEV.P(D137:D141)</f>
        <v>1.0407284107777592</v>
      </c>
      <c r="R117" s="6">
        <f>_xlfn.STDEV.P(E137:E141)</f>
        <v>0.67416765325203887</v>
      </c>
      <c r="T117" s="6">
        <f>_xlfn.STDEV.P(F137:F141)</f>
        <v>0.99620960658232593</v>
      </c>
      <c r="V117" s="6">
        <f>_xlfn.STDEV.P(G137:G141)</f>
        <v>1.1520200736098252</v>
      </c>
    </row>
    <row r="118" spans="1:23" x14ac:dyDescent="0.75">
      <c r="A118" s="1">
        <v>6</v>
      </c>
      <c r="B118">
        <v>5</v>
      </c>
      <c r="C118">
        <v>0.2</v>
      </c>
      <c r="D118">
        <f>(SUM(SUMIF('PARITY Accuracy'!D118,"&lt;&gt;0"), SUMIF('Pattern_Matching Accuracy'!D118,"&lt;&gt;0"), SUMIF('Reversal Accuracy'!D118,"&lt;&gt;0"), SUMIF('Stack Accuracy'!D118,"&lt;&gt;0"), SUMIF('Vending_Machine Accuracy'!D118,"&lt;&gt;0"), SUMIF('Vending_Machine_Sum Accuracy'!D118,"&lt;&gt;0"), SUMIF('MazeComplete Accuracy'!D118,"&lt;&gt;0"), SUMIF('MazeSolve Accuracy'!D118,"&lt;&gt;0"), SUMIF('Hamiltonian Accuracy'!D118,"&lt;&gt;0")))/SUM(IF('PARITY Accuracy'!D118&lt;&gt;0,1,0), IF('Pattern_Matching Accuracy'!D118&lt;&gt;0,1,0), IF('Reversal Accuracy'!D118&lt;&gt;0,1,0), IF('Stack Accuracy'!D118&lt;&gt;0,1,0), IF('Vending_Machine Accuracy'!D118&lt;&gt;0,1,0), IF('Vending_Machine_Sum Accuracy'!D118&lt;&gt;0,1,0), IF('MazeComplete Accuracy'!D118&lt;&gt;0,1,0), IF('MazeSolve Accuracy'!D118&lt;&gt;0,1,0), IF('Hamiltonian Accuracy'!D118&lt;&gt;0,1,0))</f>
        <v>56.701428571428565</v>
      </c>
      <c r="E118">
        <f>AVERAGE('PARITY Accuracy'!E118, 'Pattern_Matching Accuracy'!E118, 'Reversal Accuracy'!E118, 'Stack Accuracy'!E118, 'Vending_Machine Accuracy'!E118, 'Vending_Machine_Sum Accuracy'!E118, 'MazeComplete Accuracy'!E118, 'MazeSolve Accuracy'!E118, 'Hamiltonian Accuracy'!E118)</f>
        <v>49.948888888888888</v>
      </c>
      <c r="F118">
        <f>AVERAGE('PARITY Accuracy'!F118, 'Pattern_Matching Accuracy'!F118, 'Reversal Accuracy'!F118, 'Stack Accuracy'!F118, 'Vending_Machine Accuracy'!F118, 'Vending_Machine_Sum Accuracy'!F118, 'MazeComplete Accuracy'!F118, 'MazeSolve Accuracy'!F118, 'Hamiltonian Accuracy'!F118)</f>
        <v>42.782222222222231</v>
      </c>
      <c r="G118">
        <f>AVERAGE('PARITY Accuracy'!G118, 'Pattern_Matching Accuracy'!G118, 'Reversal Accuracy'!G118, 'Stack Accuracy'!G118, 'Vending_Machine Accuracy'!G118, 'Vending_Machine_Sum Accuracy'!G118, 'MazeComplete Accuracy'!G118, 'MazeSolve Accuracy'!G118, 'Hamiltonian Accuracy'!G118)</f>
        <v>45.45</v>
      </c>
      <c r="H118" t="str">
        <f t="shared" si="43"/>
        <v>5 (δ=0.2)</v>
      </c>
      <c r="K118">
        <f>AVERAGE(K112:K117)</f>
        <v>2.6511910422924485</v>
      </c>
      <c r="N118">
        <f t="shared" si="44"/>
        <v>48.720634920634922</v>
      </c>
      <c r="O118">
        <f t="shared" si="45"/>
        <v>5.2717044982582459</v>
      </c>
      <c r="P118" s="6">
        <f>AVERAGE(P112:P117)</f>
        <v>1.289217093319907</v>
      </c>
      <c r="Q118">
        <f>AVERAGE(Q112:Q116)</f>
        <v>21.580166174709539</v>
      </c>
      <c r="R118" s="6">
        <f>AVERAGE(R112:R117)</f>
        <v>0.69688872497538268</v>
      </c>
      <c r="S118">
        <f>AVERAGE(S112:S116)</f>
        <v>21.752778892054998</v>
      </c>
      <c r="T118" s="6">
        <f>AVERAGE(T112:T117)</f>
        <v>0.46583323753764477</v>
      </c>
      <c r="U118">
        <f>AVERAGE(U112:U116)</f>
        <v>21.409199443934106</v>
      </c>
      <c r="V118" s="6">
        <f>AVERAGE(V112:V117)</f>
        <v>0.79414885294440662</v>
      </c>
      <c r="W118">
        <f>AVERAGE(W112:W116)</f>
        <v>18.919671554012861</v>
      </c>
    </row>
    <row r="119" spans="1:23" ht="15.5" thickBot="1" x14ac:dyDescent="0.9">
      <c r="A119" s="1">
        <v>7</v>
      </c>
      <c r="B119">
        <v>5</v>
      </c>
      <c r="C119">
        <v>0.45</v>
      </c>
      <c r="D119">
        <f>(SUM(SUMIF('PARITY Accuracy'!D119,"&lt;&gt;0"), SUMIF('Pattern_Matching Accuracy'!D119,"&lt;&gt;0"), SUMIF('Reversal Accuracy'!D119,"&lt;&gt;0"), SUMIF('Stack Accuracy'!D119,"&lt;&gt;0"), SUMIF('Vending_Machine Accuracy'!D119,"&lt;&gt;0"), SUMIF('Vending_Machine_Sum Accuracy'!D119,"&lt;&gt;0"), SUMIF('MazeComplete Accuracy'!D119,"&lt;&gt;0"), SUMIF('MazeSolve Accuracy'!D119,"&lt;&gt;0"), SUMIF('Hamiltonian Accuracy'!D119,"&lt;&gt;0")))/SUM(IF('PARITY Accuracy'!D119&lt;&gt;0,1,0), IF('Pattern_Matching Accuracy'!D119&lt;&gt;0,1,0), IF('Reversal Accuracy'!D119&lt;&gt;0,1,0), IF('Stack Accuracy'!D119&lt;&gt;0,1,0), IF('Vending_Machine Accuracy'!D119&lt;&gt;0,1,0), IF('Vending_Machine_Sum Accuracy'!D119&lt;&gt;0,1,0), IF('MazeComplete Accuracy'!D119&lt;&gt;0,1,0), IF('MazeSolve Accuracy'!D119&lt;&gt;0,1,0), IF('Hamiltonian Accuracy'!D119&lt;&gt;0,1,0))</f>
        <v>47.025714285714287</v>
      </c>
      <c r="E119">
        <f>AVERAGE('PARITY Accuracy'!E119, 'Pattern_Matching Accuracy'!E119, 'Reversal Accuracy'!E119, 'Stack Accuracy'!E119, 'Vending_Machine Accuracy'!E119, 'Vending_Machine_Sum Accuracy'!E119, 'MazeComplete Accuracy'!E119, 'MazeSolve Accuracy'!E119, 'Hamiltonian Accuracy'!E119)</f>
        <v>47.406666666666666</v>
      </c>
      <c r="F119">
        <f>AVERAGE('PARITY Accuracy'!F119, 'Pattern_Matching Accuracy'!F119, 'Reversal Accuracy'!F119, 'Stack Accuracy'!F119, 'Vending_Machine Accuracy'!F119, 'Vending_Machine_Sum Accuracy'!F119, 'MazeComplete Accuracy'!F119, 'MazeSolve Accuracy'!F119, 'Hamiltonian Accuracy'!F119)</f>
        <v>41.798888888888889</v>
      </c>
      <c r="G119">
        <f>AVERAGE('PARITY Accuracy'!G119, 'Pattern_Matching Accuracy'!G119, 'Reversal Accuracy'!G119, 'Stack Accuracy'!G119, 'Vending_Machine Accuracy'!G119, 'Vending_Machine_Sum Accuracy'!G119, 'MazeComplete Accuracy'!G119, 'MazeSolve Accuracy'!G119, 'Hamiltonian Accuracy'!G119)</f>
        <v>44.432222222222229</v>
      </c>
      <c r="H119" t="str">
        <f t="shared" si="43"/>
        <v>5 (δ=0.45)</v>
      </c>
      <c r="N119">
        <f t="shared" si="44"/>
        <v>45.165873015873018</v>
      </c>
      <c r="O119">
        <f t="shared" si="45"/>
        <v>2.2558253108801121</v>
      </c>
      <c r="P119" s="6">
        <f>_xlfn.STDEV.P(P112:P117)</f>
        <v>1.2478290897881927</v>
      </c>
      <c r="Q119">
        <f>_xlfn.STDEV.P(Q112:Q116)</f>
        <v>0.27015572589451387</v>
      </c>
      <c r="R119" s="6">
        <f>_xlfn.STDEV.P(R112:R117)</f>
        <v>0.48600983713533025</v>
      </c>
      <c r="S119">
        <f>_xlfn.STDEV.P(S112:S116)</f>
        <v>0.1631671283543398</v>
      </c>
      <c r="T119" s="6">
        <f>_xlfn.STDEV.P(T112:T117)</f>
        <v>0.29559432311648653</v>
      </c>
      <c r="U119">
        <f>_xlfn.STDEV.P(U112:U116)</f>
        <v>0.16420486310373508</v>
      </c>
      <c r="V119" s="6">
        <f>_xlfn.STDEV.P(V112:V117)</f>
        <v>0.36201007667182011</v>
      </c>
      <c r="W119">
        <f>_xlfn.STDEV.P(W112:W116)</f>
        <v>0.34638880621603696</v>
      </c>
    </row>
    <row r="120" spans="1:23" x14ac:dyDescent="0.75">
      <c r="A120" s="1">
        <v>8</v>
      </c>
      <c r="B120">
        <v>5</v>
      </c>
      <c r="C120">
        <v>0.65</v>
      </c>
      <c r="D120">
        <f>(SUM(SUMIF('PARITY Accuracy'!D120,"&lt;&gt;0"), SUMIF('Pattern_Matching Accuracy'!D120,"&lt;&gt;0"), SUMIF('Reversal Accuracy'!D120,"&lt;&gt;0"), SUMIF('Stack Accuracy'!D120,"&lt;&gt;0"), SUMIF('Vending_Machine Accuracy'!D120,"&lt;&gt;0"), SUMIF('Vending_Machine_Sum Accuracy'!D120,"&lt;&gt;0"), SUMIF('MazeComplete Accuracy'!D120,"&lt;&gt;0"), SUMIF('MazeSolve Accuracy'!D120,"&lt;&gt;0"), SUMIF('Hamiltonian Accuracy'!D120,"&lt;&gt;0")))/SUM(IF('PARITY Accuracy'!D120&lt;&gt;0,1,0), IF('Pattern_Matching Accuracy'!D120&lt;&gt;0,1,0), IF('Reversal Accuracy'!D120&lt;&gt;0,1,0), IF('Stack Accuracy'!D120&lt;&gt;0,1,0), IF('Vending_Machine Accuracy'!D120&lt;&gt;0,1,0), IF('Vending_Machine_Sum Accuracy'!D120&lt;&gt;0,1,0), IF('MazeComplete Accuracy'!D120&lt;&gt;0,1,0), IF('MazeSolve Accuracy'!D120&lt;&gt;0,1,0), IF('Hamiltonian Accuracy'!D120&lt;&gt;0,1,0))</f>
        <v>53.101428571428571</v>
      </c>
      <c r="E120">
        <f>AVERAGE('PARITY Accuracy'!E120, 'Pattern_Matching Accuracy'!E120, 'Reversal Accuracy'!E120, 'Stack Accuracy'!E120, 'Vending_Machine Accuracy'!E120, 'Vending_Machine_Sum Accuracy'!E120, 'MazeComplete Accuracy'!E120, 'MazeSolve Accuracy'!E120, 'Hamiltonian Accuracy'!E120)</f>
        <v>48.763333333333328</v>
      </c>
      <c r="F120">
        <f>AVERAGE('PARITY Accuracy'!F120, 'Pattern_Matching Accuracy'!F120, 'Reversal Accuracy'!F120, 'Stack Accuracy'!F120, 'Vending_Machine Accuracy'!F120, 'Vending_Machine_Sum Accuracy'!F120, 'MazeComplete Accuracy'!F120, 'MazeSolve Accuracy'!F120, 'Hamiltonian Accuracy'!F120)</f>
        <v>41.803333333333335</v>
      </c>
      <c r="G120">
        <f>AVERAGE('PARITY Accuracy'!G120, 'Pattern_Matching Accuracy'!G120, 'Reversal Accuracy'!G120, 'Stack Accuracy'!G120, 'Vending_Machine Accuracy'!G120, 'Vending_Machine_Sum Accuracy'!G120, 'MazeComplete Accuracy'!G120, 'MazeSolve Accuracy'!G120, 'Hamiltonian Accuracy'!G120)</f>
        <v>44.00222222222223</v>
      </c>
      <c r="H120" t="str">
        <f t="shared" si="43"/>
        <v>5 (δ=0.65)</v>
      </c>
      <c r="K120" s="10" cm="1">
        <f t="array" ref="K120">INDEX(LINEST(K112:K117),1)</f>
        <v>-0.35326266002655554</v>
      </c>
      <c r="L120" s="11" cm="1">
        <f t="array" ref="L120">INDEX(LINEST(L112:L116),1)</f>
        <v>-0.10908755684419266</v>
      </c>
      <c r="N120">
        <f t="shared" si="44"/>
        <v>46.917579365079369</v>
      </c>
      <c r="O120">
        <f t="shared" si="45"/>
        <v>4.3675398813814246</v>
      </c>
      <c r="P120" s="6"/>
      <c r="R120" s="6"/>
      <c r="T120" s="6"/>
      <c r="V120" s="6"/>
    </row>
    <row r="121" spans="1:23" x14ac:dyDescent="0.75">
      <c r="A121" s="1">
        <v>9</v>
      </c>
      <c r="B121">
        <v>5</v>
      </c>
      <c r="C121">
        <v>0.85</v>
      </c>
      <c r="D121">
        <f>(SUM(SUMIF('PARITY Accuracy'!D121,"&lt;&gt;0"), SUMIF('Pattern_Matching Accuracy'!D121,"&lt;&gt;0"), SUMIF('Reversal Accuracy'!D121,"&lt;&gt;0"), SUMIF('Stack Accuracy'!D121,"&lt;&gt;0"), SUMIF('Vending_Machine Accuracy'!D121,"&lt;&gt;0"), SUMIF('Vending_Machine_Sum Accuracy'!D121,"&lt;&gt;0"), SUMIF('MazeComplete Accuracy'!D121,"&lt;&gt;0"), SUMIF('MazeSolve Accuracy'!D121,"&lt;&gt;0"), SUMIF('Hamiltonian Accuracy'!D121,"&lt;&gt;0")))/SUM(IF('PARITY Accuracy'!D121&lt;&gt;0,1,0), IF('Pattern_Matching Accuracy'!D121&lt;&gt;0,1,0), IF('Reversal Accuracy'!D121&lt;&gt;0,1,0), IF('Stack Accuracy'!D121&lt;&gt;0,1,0), IF('Vending_Machine Accuracy'!D121&lt;&gt;0,1,0), IF('Vending_Machine_Sum Accuracy'!D121&lt;&gt;0,1,0), IF('MazeComplete Accuracy'!D121&lt;&gt;0,1,0), IF('MazeSolve Accuracy'!D121&lt;&gt;0,1,0), IF('Hamiltonian Accuracy'!D121&lt;&gt;0,1,0))</f>
        <v>53.440000000000005</v>
      </c>
      <c r="E121">
        <f>AVERAGE('PARITY Accuracy'!E121, 'Pattern_Matching Accuracy'!E121, 'Reversal Accuracy'!E121, 'Stack Accuracy'!E121, 'Vending_Machine Accuracy'!E121, 'Vending_Machine_Sum Accuracy'!E121, 'MazeComplete Accuracy'!E121, 'MazeSolve Accuracy'!E121, 'Hamiltonian Accuracy'!E121)</f>
        <v>51.875555555555557</v>
      </c>
      <c r="F121">
        <f>AVERAGE('PARITY Accuracy'!F121, 'Pattern_Matching Accuracy'!F121, 'Reversal Accuracy'!F121, 'Stack Accuracy'!F121, 'Vending_Machine Accuracy'!F121, 'Vending_Machine_Sum Accuracy'!F121, 'MazeComplete Accuracy'!F121, 'MazeSolve Accuracy'!F121, 'Hamiltonian Accuracy'!F121)</f>
        <v>41.51</v>
      </c>
      <c r="G121">
        <f>AVERAGE('PARITY Accuracy'!G121, 'Pattern_Matching Accuracy'!G121, 'Reversal Accuracy'!G121, 'Stack Accuracy'!G121, 'Vending_Machine Accuracy'!G121, 'Vending_Machine_Sum Accuracy'!G121, 'MazeComplete Accuracy'!G121, 'MazeSolve Accuracy'!G121, 'Hamiltonian Accuracy'!G121)</f>
        <v>42.834444444444443</v>
      </c>
      <c r="H121" t="str">
        <f t="shared" si="43"/>
        <v>5 (δ=0.85)</v>
      </c>
      <c r="K121" s="12">
        <f>AVERAGE('Hamiltonian Accuracy'!K120, 'MazeSolve Accuracy'!K120, 'MazeComplete Accuracy'!K120, 'Vending_Machine_Sum Accuracy'!K120, 'Vending_Machine Accuracy'!K120, 'Stack Accuracy'!K120, 'Reversal Accuracy'!K120, 'Pattern_Matching Accuracy'!K120, 'PARITY Accuracy'!K120)</f>
        <v>-2.1257784734501548E-2</v>
      </c>
      <c r="L121" s="12">
        <f>AVERAGE('Hamiltonian Accuracy'!L120, 'MazeSolve Accuracy'!L120, 'MazeComplete Accuracy'!L120, 'Vending_Machine_Sum Accuracy'!L120, 'Vending_Machine Accuracy'!L120, 'Stack Accuracy'!L120, 'Reversal Accuracy'!L120, 'Pattern_Matching Accuracy'!L120, 'PARITY Accuracy'!L120)</f>
        <v>-0.11288472054015943</v>
      </c>
      <c r="N121">
        <f t="shared" si="44"/>
        <v>47.414999999999999</v>
      </c>
      <c r="O121">
        <f t="shared" si="45"/>
        <v>5.2926291921342958</v>
      </c>
      <c r="P121" s="6"/>
      <c r="R121" s="6"/>
      <c r="T121" s="6"/>
      <c r="V121" s="6"/>
    </row>
    <row r="122" spans="1:23" ht="15.5" thickBot="1" x14ac:dyDescent="0.9">
      <c r="A122" s="1">
        <v>10</v>
      </c>
      <c r="B122">
        <v>10</v>
      </c>
      <c r="C122">
        <v>0</v>
      </c>
      <c r="D122">
        <f>(SUM(SUMIF('PARITY Accuracy'!D122,"&lt;&gt;0"), SUMIF('Pattern_Matching Accuracy'!D122,"&lt;&gt;0"), SUMIF('Reversal Accuracy'!D122,"&lt;&gt;0"), SUMIF('Stack Accuracy'!D122,"&lt;&gt;0"), SUMIF('Vending_Machine Accuracy'!D122,"&lt;&gt;0"), SUMIF('Vending_Machine_Sum Accuracy'!D122,"&lt;&gt;0"), SUMIF('MazeComplete Accuracy'!D122,"&lt;&gt;0"), SUMIF('MazeSolve Accuracy'!D122,"&lt;&gt;0"), SUMIF('Hamiltonian Accuracy'!D122,"&lt;&gt;0")))/SUM(IF('PARITY Accuracy'!D122&lt;&gt;0,1,0), IF('Pattern_Matching Accuracy'!D122&lt;&gt;0,1,0), IF('Reversal Accuracy'!D122&lt;&gt;0,1,0), IF('Stack Accuracy'!D122&lt;&gt;0,1,0), IF('Vending_Machine Accuracy'!D122&lt;&gt;0,1,0), IF('Vending_Machine_Sum Accuracy'!D122&lt;&gt;0,1,0), IF('MazeComplete Accuracy'!D122&lt;&gt;0,1,0), IF('MazeSolve Accuracy'!D122&lt;&gt;0,1,0), IF('Hamiltonian Accuracy'!D122&lt;&gt;0,1,0))</f>
        <v>54.646249999999995</v>
      </c>
      <c r="E122">
        <f>AVERAGE('PARITY Accuracy'!E122, 'Pattern_Matching Accuracy'!E122, 'Reversal Accuracy'!E122, 'Stack Accuracy'!E122, 'Vending_Machine Accuracy'!E122, 'Vending_Machine_Sum Accuracy'!E122, 'MazeComplete Accuracy'!E122, 'MazeSolve Accuracy'!E122, 'Hamiltonian Accuracy'!E122)</f>
        <v>53.440000000000005</v>
      </c>
      <c r="F122">
        <f>AVERAGE('PARITY Accuracy'!F122, 'Pattern_Matching Accuracy'!F122, 'Reversal Accuracy'!F122, 'Stack Accuracy'!F122, 'Vending_Machine Accuracy'!F122, 'Vending_Machine_Sum Accuracy'!F122, 'MazeComplete Accuracy'!F122, 'MazeSolve Accuracy'!F122, 'Hamiltonian Accuracy'!F122)</f>
        <v>47.876666666666672</v>
      </c>
      <c r="G122">
        <f>AVERAGE('PARITY Accuracy'!G122, 'Pattern_Matching Accuracy'!G122, 'Reversal Accuracy'!G122, 'Stack Accuracy'!G122, 'Vending_Machine Accuracy'!G122, 'Vending_Machine_Sum Accuracy'!G122, 'MazeComplete Accuracy'!G122, 'MazeSolve Accuracy'!G122, 'Hamiltonian Accuracy'!G122)</f>
        <v>47.87777777777778</v>
      </c>
      <c r="H122" t="str">
        <f t="shared" si="43"/>
        <v>10 (δ=0)</v>
      </c>
      <c r="K122" s="13">
        <f>_xlfn.STDEV.P('Hamiltonian Accuracy'!K120, 'MazeSolve Accuracy'!K120, 'MazeComplete Accuracy'!K120, 'Vending_Machine_Sum Accuracy'!K120, 'Vending_Machine Accuracy'!K120, 'Stack Accuracy'!K120, 'Reversal Accuracy'!K120, 'Pattern_Matching Accuracy'!K120, 'PARITY Accuracy'!K120)</f>
        <v>0.70473340553365726</v>
      </c>
      <c r="L122" s="14" t="s">
        <v>29</v>
      </c>
      <c r="N122">
        <f t="shared" si="44"/>
        <v>50.960173611111117</v>
      </c>
      <c r="O122">
        <f t="shared" si="45"/>
        <v>3.1123093200042633</v>
      </c>
      <c r="P122" s="6"/>
      <c r="R122" s="6"/>
      <c r="T122" s="6"/>
      <c r="V122" s="6"/>
    </row>
    <row r="123" spans="1:23" x14ac:dyDescent="0.75">
      <c r="A123" s="1">
        <v>11</v>
      </c>
      <c r="B123">
        <v>10</v>
      </c>
      <c r="C123">
        <v>0.2</v>
      </c>
      <c r="D123">
        <f>(SUM(SUMIF('PARITY Accuracy'!D123,"&lt;&gt;0"), SUMIF('Pattern_Matching Accuracy'!D123,"&lt;&gt;0"), SUMIF('Reversal Accuracy'!D123,"&lt;&gt;0"), SUMIF('Stack Accuracy'!D123,"&lt;&gt;0"), SUMIF('Vending_Machine Accuracy'!D123,"&lt;&gt;0"), SUMIF('Vending_Machine_Sum Accuracy'!D123,"&lt;&gt;0"), SUMIF('MazeComplete Accuracy'!D123,"&lt;&gt;0"), SUMIF('MazeSolve Accuracy'!D123,"&lt;&gt;0"), SUMIF('Hamiltonian Accuracy'!D123,"&lt;&gt;0")))/SUM(IF('PARITY Accuracy'!D123&lt;&gt;0,1,0), IF('Pattern_Matching Accuracy'!D123&lt;&gt;0,1,0), IF('Reversal Accuracy'!D123&lt;&gt;0,1,0), IF('Stack Accuracy'!D123&lt;&gt;0,1,0), IF('Vending_Machine Accuracy'!D123&lt;&gt;0,1,0), IF('Vending_Machine_Sum Accuracy'!D123&lt;&gt;0,1,0), IF('MazeComplete Accuracy'!D123&lt;&gt;0,1,0), IF('MazeSolve Accuracy'!D123&lt;&gt;0,1,0), IF('Hamiltonian Accuracy'!D123&lt;&gt;0,1,0))</f>
        <v>58.266249999999999</v>
      </c>
      <c r="E123">
        <f>AVERAGE('PARITY Accuracy'!E123, 'Pattern_Matching Accuracy'!E123, 'Reversal Accuracy'!E123, 'Stack Accuracy'!E123, 'Vending_Machine Accuracy'!E123, 'Vending_Machine_Sum Accuracy'!E123, 'MazeComplete Accuracy'!E123, 'MazeSolve Accuracy'!E123, 'Hamiltonian Accuracy'!E123)</f>
        <v>52.15</v>
      </c>
      <c r="F123">
        <f>AVERAGE('PARITY Accuracy'!F123, 'Pattern_Matching Accuracy'!F123, 'Reversal Accuracy'!F123, 'Stack Accuracy'!F123, 'Vending_Machine Accuracy'!F123, 'Vending_Machine_Sum Accuracy'!F123, 'MazeComplete Accuracy'!F123, 'MazeSolve Accuracy'!F123, 'Hamiltonian Accuracy'!F123)</f>
        <v>48.891111111111108</v>
      </c>
      <c r="G123">
        <f>AVERAGE('PARITY Accuracy'!G123, 'Pattern_Matching Accuracy'!G123, 'Reversal Accuracy'!G123, 'Stack Accuracy'!G123, 'Vending_Machine Accuracy'!G123, 'Vending_Machine_Sum Accuracy'!G123, 'MazeComplete Accuracy'!G123, 'MazeSolve Accuracy'!G123, 'Hamiltonian Accuracy'!G123)</f>
        <v>47.444444444444443</v>
      </c>
      <c r="H123" t="str">
        <f t="shared" si="43"/>
        <v>10 (δ=0.2)</v>
      </c>
      <c r="J123" s="2"/>
      <c r="K123" s="2" t="s">
        <v>26</v>
      </c>
      <c r="L123" s="2" t="s">
        <v>27</v>
      </c>
      <c r="N123">
        <f t="shared" si="44"/>
        <v>51.687951388888891</v>
      </c>
      <c r="O123">
        <f t="shared" si="45"/>
        <v>4.1628466300995406</v>
      </c>
      <c r="P123" s="2" t="s">
        <v>26</v>
      </c>
      <c r="Q123" s="2" t="s">
        <v>27</v>
      </c>
      <c r="R123" s="2" t="s">
        <v>26</v>
      </c>
      <c r="S123" s="2" t="s">
        <v>27</v>
      </c>
      <c r="T123" s="2" t="s">
        <v>26</v>
      </c>
      <c r="U123" s="2" t="s">
        <v>27</v>
      </c>
      <c r="V123" s="2" t="s">
        <v>26</v>
      </c>
      <c r="W123" s="2" t="s">
        <v>27</v>
      </c>
    </row>
    <row r="124" spans="1:23" x14ac:dyDescent="0.75">
      <c r="A124" s="1">
        <v>12</v>
      </c>
      <c r="B124">
        <v>10</v>
      </c>
      <c r="C124">
        <v>0.45</v>
      </c>
      <c r="D124">
        <f>(SUM(SUMIF('PARITY Accuracy'!D124,"&lt;&gt;0"), SUMIF('Pattern_Matching Accuracy'!D124,"&lt;&gt;0"), SUMIF('Reversal Accuracy'!D124,"&lt;&gt;0"), SUMIF('Stack Accuracy'!D124,"&lt;&gt;0"), SUMIF('Vending_Machine Accuracy'!D124,"&lt;&gt;0"), SUMIF('Vending_Machine_Sum Accuracy'!D124,"&lt;&gt;0"), SUMIF('MazeComplete Accuracy'!D124,"&lt;&gt;0"), SUMIF('MazeSolve Accuracy'!D124,"&lt;&gt;0"), SUMIF('Hamiltonian Accuracy'!D124,"&lt;&gt;0")))/SUM(IF('PARITY Accuracy'!D124&lt;&gt;0,1,0), IF('Pattern_Matching Accuracy'!D124&lt;&gt;0,1,0), IF('Reversal Accuracy'!D124&lt;&gt;0,1,0), IF('Stack Accuracy'!D124&lt;&gt;0,1,0), IF('Vending_Machine Accuracy'!D124&lt;&gt;0,1,0), IF('Vending_Machine_Sum Accuracy'!D124&lt;&gt;0,1,0), IF('MazeComplete Accuracy'!D124&lt;&gt;0,1,0), IF('MazeSolve Accuracy'!D124&lt;&gt;0,1,0), IF('Hamiltonian Accuracy'!D124&lt;&gt;0,1,0))</f>
        <v>56.837499999999999</v>
      </c>
      <c r="E124">
        <f>AVERAGE('PARITY Accuracy'!E124, 'Pattern_Matching Accuracy'!E124, 'Reversal Accuracy'!E124, 'Stack Accuracy'!E124, 'Vending_Machine Accuracy'!E124, 'Vending_Machine_Sum Accuracy'!E124, 'MazeComplete Accuracy'!E124, 'MazeSolve Accuracy'!E124, 'Hamiltonian Accuracy'!E124)</f>
        <v>53.27000000000001</v>
      </c>
      <c r="F124">
        <f>AVERAGE('PARITY Accuracy'!F124, 'Pattern_Matching Accuracy'!F124, 'Reversal Accuracy'!F124, 'Stack Accuracy'!F124, 'Vending_Machine Accuracy'!F124, 'Vending_Machine_Sum Accuracy'!F124, 'MazeComplete Accuracy'!F124, 'MazeSolve Accuracy'!F124, 'Hamiltonian Accuracy'!F124)</f>
        <v>48.31333333333334</v>
      </c>
      <c r="G124">
        <f>AVERAGE('PARITY Accuracy'!G124, 'Pattern_Matching Accuracy'!G124, 'Reversal Accuracy'!G124, 'Stack Accuracy'!G124, 'Vending_Machine Accuracy'!G124, 'Vending_Machine_Sum Accuracy'!G124, 'MazeComplete Accuracy'!G124, 'MazeSolve Accuracy'!G124, 'Hamiltonian Accuracy'!G124)</f>
        <v>48.755555555555553</v>
      </c>
      <c r="H124" t="str">
        <f t="shared" si="43"/>
        <v>10 (δ=0.45)</v>
      </c>
      <c r="J124">
        <v>2</v>
      </c>
      <c r="K124">
        <f>AVERAGE(D112:G116)</f>
        <v>1.1034444444444444</v>
      </c>
      <c r="L124">
        <f>AVERAGE(D112:G112,D117:G117,D122:G122,D127:G127,D132:G132,D137:G137)</f>
        <v>46.555694444444448</v>
      </c>
      <c r="M124">
        <v>0</v>
      </c>
      <c r="N124">
        <f t="shared" si="44"/>
        <v>51.794097222222227</v>
      </c>
      <c r="O124">
        <f t="shared" si="45"/>
        <v>3.4986659349890461</v>
      </c>
      <c r="P124" s="6">
        <f>AVERAGE(D112:D116)</f>
        <v>0</v>
      </c>
      <c r="Q124">
        <f>AVERAGE(D112,D117,D122,D127,D132,D137)</f>
        <v>48.395486111111119</v>
      </c>
      <c r="R124" s="6">
        <f>AVERAGE(E112:E116)</f>
        <v>0</v>
      </c>
      <c r="S124">
        <f>AVERAGE(E112,E117,E122,E127,E132,E137)</f>
        <v>47.901111111111106</v>
      </c>
      <c r="T124" s="6">
        <f>AVERAGE(F112:F116)</f>
        <v>0</v>
      </c>
      <c r="U124">
        <f>AVERAGE(F112,F117,F122,F127,F132,F137)</f>
        <v>45.028888888888893</v>
      </c>
      <c r="V124" s="6">
        <f>AVERAGE(G112:G116)</f>
        <v>4.4137777777777778</v>
      </c>
      <c r="W124">
        <f>AVERAGE(G112,G117,G122,G127,G132,G137)</f>
        <v>44.897291666666668</v>
      </c>
    </row>
    <row r="125" spans="1:23" x14ac:dyDescent="0.75">
      <c r="A125" s="1">
        <v>13</v>
      </c>
      <c r="B125">
        <v>10</v>
      </c>
      <c r="C125">
        <v>0.65</v>
      </c>
      <c r="D125">
        <f>(SUM(SUMIF('PARITY Accuracy'!D125,"&lt;&gt;0"), SUMIF('Pattern_Matching Accuracy'!D125,"&lt;&gt;0"), SUMIF('Reversal Accuracy'!D125,"&lt;&gt;0"), SUMIF('Stack Accuracy'!D125,"&lt;&gt;0"), SUMIF('Vending_Machine Accuracy'!D125,"&lt;&gt;0"), SUMIF('Vending_Machine_Sum Accuracy'!D125,"&lt;&gt;0"), SUMIF('MazeComplete Accuracy'!D125,"&lt;&gt;0"), SUMIF('MazeSolve Accuracy'!D125,"&lt;&gt;0"), SUMIF('Hamiltonian Accuracy'!D125,"&lt;&gt;0")))/SUM(IF('PARITY Accuracy'!D125&lt;&gt;0,1,0), IF('Pattern_Matching Accuracy'!D125&lt;&gt;0,1,0), IF('Reversal Accuracy'!D125&lt;&gt;0,1,0), IF('Stack Accuracy'!D125&lt;&gt;0,1,0), IF('Vending_Machine Accuracy'!D125&lt;&gt;0,1,0), IF('Vending_Machine_Sum Accuracy'!D125&lt;&gt;0,1,0), IF('MazeComplete Accuracy'!D125&lt;&gt;0,1,0), IF('MazeSolve Accuracy'!D125&lt;&gt;0,1,0), IF('Hamiltonian Accuracy'!D125&lt;&gt;0,1,0))</f>
        <v>58.398750000000007</v>
      </c>
      <c r="E125">
        <f>AVERAGE('PARITY Accuracy'!E125, 'Pattern_Matching Accuracy'!E125, 'Reversal Accuracy'!E125, 'Stack Accuracy'!E125, 'Vending_Machine Accuracy'!E125, 'Vending_Machine_Sum Accuracy'!E125, 'MazeComplete Accuracy'!E125, 'MazeSolve Accuracy'!E125, 'Hamiltonian Accuracy'!E125)</f>
        <v>53.605555555555554</v>
      </c>
      <c r="F125">
        <f>AVERAGE('PARITY Accuracy'!F125, 'Pattern_Matching Accuracy'!F125, 'Reversal Accuracy'!F125, 'Stack Accuracy'!F125, 'Vending_Machine Accuracy'!F125, 'Vending_Machine_Sum Accuracy'!F125, 'MazeComplete Accuracy'!F125, 'MazeSolve Accuracy'!F125, 'Hamiltonian Accuracy'!F125)</f>
        <v>47.271111111111111</v>
      </c>
      <c r="G125">
        <f>AVERAGE('PARITY Accuracy'!G125, 'Pattern_Matching Accuracy'!G125, 'Reversal Accuracy'!G125, 'Stack Accuracy'!G125, 'Vending_Machine Accuracy'!G125, 'Vending_Machine_Sum Accuracy'!G125, 'MazeComplete Accuracy'!G125, 'MazeSolve Accuracy'!G125, 'Hamiltonian Accuracy'!G125)</f>
        <v>47.68888888888889</v>
      </c>
      <c r="H125" t="str">
        <f t="shared" si="43"/>
        <v>10 (δ=0.65)</v>
      </c>
      <c r="J125">
        <v>5</v>
      </c>
      <c r="K125">
        <f>AVERAGE(D117:G121)</f>
        <v>47.552567460317462</v>
      </c>
      <c r="L125">
        <f>AVERAGE(D113:G113,D118:G118,D123:G123,D128:G128,D133:G133,D138:G138)</f>
        <v>46.893566468253972</v>
      </c>
      <c r="M125">
        <v>0.2</v>
      </c>
      <c r="N125">
        <f t="shared" si="44"/>
        <v>51.741076388888892</v>
      </c>
      <c r="O125">
        <f t="shared" si="45"/>
        <v>4.5880745851259483</v>
      </c>
      <c r="P125" s="6">
        <f>AVERAGE(D117:D121)</f>
        <v>53.740047619047616</v>
      </c>
      <c r="Q125">
        <f t="shared" ref="Q125:Q128" si="51">AVERAGE(D113,D118,D123,D128,D133,D138)</f>
        <v>48.676488095238092</v>
      </c>
      <c r="R125" s="6">
        <f>AVERAGE(E117:E121)</f>
        <v>49.87777777777778</v>
      </c>
      <c r="S125">
        <f t="shared" ref="S125:S128" si="52">AVERAGE(E113,E118,E123,E128,E133,E138)</f>
        <v>47.774629629629629</v>
      </c>
      <c r="T125" s="6">
        <f>AVERAGE(F117:F121)</f>
        <v>42.105111111111114</v>
      </c>
      <c r="U125">
        <f t="shared" ref="U125:U128" si="53">AVERAGE(F113,F118,F123,F128,F133,F138)</f>
        <v>45.326296296296299</v>
      </c>
      <c r="V125" s="6">
        <f>AVERAGE(G117:G121)</f>
        <v>44.487333333333339</v>
      </c>
      <c r="W125">
        <f t="shared" ref="W125:W128" si="54">AVERAGE(G113,G118,G123,G128,G133,G138)</f>
        <v>45.796851851851848</v>
      </c>
    </row>
    <row r="126" spans="1:23" x14ac:dyDescent="0.75">
      <c r="A126" s="1">
        <v>14</v>
      </c>
      <c r="B126">
        <v>10</v>
      </c>
      <c r="C126">
        <v>0.85</v>
      </c>
      <c r="D126">
        <f>(SUM(SUMIF('PARITY Accuracy'!D126,"&lt;&gt;0"), SUMIF('Pattern_Matching Accuracy'!D126,"&lt;&gt;0"), SUMIF('Reversal Accuracy'!D126,"&lt;&gt;0"), SUMIF('Stack Accuracy'!D126,"&lt;&gt;0"), SUMIF('Vending_Machine Accuracy'!D126,"&lt;&gt;0"), SUMIF('Vending_Machine_Sum Accuracy'!D126,"&lt;&gt;0"), SUMIF('MazeComplete Accuracy'!D126,"&lt;&gt;0"), SUMIF('MazeSolve Accuracy'!D126,"&lt;&gt;0"), SUMIF('Hamiltonian Accuracy'!D126,"&lt;&gt;0")))/SUM(IF('PARITY Accuracy'!D126&lt;&gt;0,1,0), IF('Pattern_Matching Accuracy'!D126&lt;&gt;0,1,0), IF('Reversal Accuracy'!D126&lt;&gt;0,1,0), IF('Stack Accuracy'!D126&lt;&gt;0,1,0), IF('Vending_Machine Accuracy'!D126&lt;&gt;0,1,0), IF('Vending_Machine_Sum Accuracy'!D126&lt;&gt;0,1,0), IF('MazeComplete Accuracy'!D126&lt;&gt;0,1,0), IF('MazeSolve Accuracy'!D126&lt;&gt;0,1,0), IF('Hamiltonian Accuracy'!D126&lt;&gt;0,1,0))</f>
        <v>55.891249999999999</v>
      </c>
      <c r="E126">
        <f>AVERAGE('PARITY Accuracy'!E126, 'Pattern_Matching Accuracy'!E126, 'Reversal Accuracy'!E126, 'Stack Accuracy'!E126, 'Vending_Machine Accuracy'!E126, 'Vending_Machine_Sum Accuracy'!E126, 'MazeComplete Accuracy'!E126, 'MazeSolve Accuracy'!E126, 'Hamiltonian Accuracy'!E126)</f>
        <v>52.232222222222219</v>
      </c>
      <c r="F126">
        <f>AVERAGE('PARITY Accuracy'!F126, 'Pattern_Matching Accuracy'!F126, 'Reversal Accuracy'!F126, 'Stack Accuracy'!F126, 'Vending_Machine Accuracy'!F126, 'Vending_Machine_Sum Accuracy'!F126, 'MazeComplete Accuracy'!F126, 'MazeSolve Accuracy'!F126, 'Hamiltonian Accuracy'!F126)</f>
        <v>47.978888888888889</v>
      </c>
      <c r="G126">
        <f>AVERAGE('PARITY Accuracy'!G126, 'Pattern_Matching Accuracy'!G126, 'Reversal Accuracy'!G126, 'Stack Accuracy'!G126, 'Vending_Machine Accuracy'!G126, 'Vending_Machine_Sum Accuracy'!G126, 'MazeComplete Accuracy'!G126, 'MazeSolve Accuracy'!G126, 'Hamiltonian Accuracy'!G126)</f>
        <v>47.6</v>
      </c>
      <c r="H126" t="str">
        <f t="shared" si="43"/>
        <v>10 (δ=0.85)</v>
      </c>
      <c r="J126">
        <v>10</v>
      </c>
      <c r="K126">
        <f>AVERAGE(D122:G126)</f>
        <v>51.421777777777791</v>
      </c>
      <c r="L126">
        <f t="shared" ref="L126:L128" si="55">AVERAGE(D114:G114,D119:G119,D124:G124,D129:G129,D134:G134,D139:G139)</f>
        <v>45.998229993386239</v>
      </c>
      <c r="M126">
        <v>0.45</v>
      </c>
      <c r="N126">
        <f t="shared" si="44"/>
        <v>50.925590277777779</v>
      </c>
      <c r="O126">
        <f t="shared" si="45"/>
        <v>3.3951311935650037</v>
      </c>
      <c r="P126" s="6">
        <f>AVERAGE(D122:D126)</f>
        <v>56.808000000000007</v>
      </c>
      <c r="Q126">
        <f t="shared" si="51"/>
        <v>46.757827380952385</v>
      </c>
      <c r="R126" s="6">
        <f>AVERAGE(E122:E126)</f>
        <v>52.939555555555557</v>
      </c>
      <c r="S126">
        <f t="shared" si="52"/>
        <v>47.058148148148149</v>
      </c>
      <c r="T126" s="6">
        <f>AVERAGE(F122:F126)</f>
        <v>48.066222222222223</v>
      </c>
      <c r="U126">
        <f t="shared" si="53"/>
        <v>44.9262962962963</v>
      </c>
      <c r="V126" s="6">
        <f>AVERAGE(G122:G126)</f>
        <v>47.873333333333335</v>
      </c>
      <c r="W126">
        <f t="shared" si="54"/>
        <v>45.250648148148152</v>
      </c>
    </row>
    <row r="127" spans="1:23" x14ac:dyDescent="0.75">
      <c r="A127" s="1">
        <v>15</v>
      </c>
      <c r="B127">
        <v>20</v>
      </c>
      <c r="C127">
        <v>0</v>
      </c>
      <c r="D127">
        <f>(SUM(SUMIF('PARITY Accuracy'!D127,"&lt;&gt;0"), SUMIF('Pattern_Matching Accuracy'!D127,"&lt;&gt;0"), SUMIF('Reversal Accuracy'!D127,"&lt;&gt;0"), SUMIF('Stack Accuracy'!D127,"&lt;&gt;0"), SUMIF('Vending_Machine Accuracy'!D127,"&lt;&gt;0"), SUMIF('Vending_Machine_Sum Accuracy'!D127,"&lt;&gt;0"), SUMIF('MazeComplete Accuracy'!D127,"&lt;&gt;0"), SUMIF('MazeSolve Accuracy'!D127,"&lt;&gt;0"), SUMIF('Hamiltonian Accuracy'!D127,"&lt;&gt;0")))/SUM(IF('PARITY Accuracy'!D127&lt;&gt;0,1,0), IF('Pattern_Matching Accuracy'!D127&lt;&gt;0,1,0), IF('Reversal Accuracy'!D127&lt;&gt;0,1,0), IF('Stack Accuracy'!D127&lt;&gt;0,1,0), IF('Vending_Machine Accuracy'!D127&lt;&gt;0,1,0), IF('Vending_Machine_Sum Accuracy'!D127&lt;&gt;0,1,0), IF('MazeComplete Accuracy'!D127&lt;&gt;0,1,0), IF('MazeSolve Accuracy'!D127&lt;&gt;0,1,0), IF('Hamiltonian Accuracy'!D127&lt;&gt;0,1,0))</f>
        <v>54.51</v>
      </c>
      <c r="E127">
        <f>(SUM(SUMIF('PARITY Accuracy'!E127,"&lt;&gt;0"), SUMIF('Pattern_Matching Accuracy'!E127,"&lt;&gt;0"), SUMIF('Reversal Accuracy'!E127,"&lt;&gt;0"), SUMIF('Stack Accuracy'!E127,"&lt;&gt;0"), SUMIF('Vending_Machine Accuracy'!E127,"&lt;&gt;0"), SUMIF('Vending_Machine_Sum Accuracy'!E127,"&lt;&gt;0"), SUMIF('MazeComplete Accuracy'!E127,"&lt;&gt;0"), SUMIF('MazeSolve Accuracy'!E127,"&lt;&gt;0"), SUMIF('Hamiltonian Accuracy'!E127,"&lt;&gt;0")))/SUM(IF('PARITY Accuracy'!E127&lt;&gt;0,1,0), IF('Pattern_Matching Accuracy'!E127&lt;&gt;0,1,0), IF('Reversal Accuracy'!E127&lt;&gt;0,1,0), IF('Stack Accuracy'!E127&lt;&gt;0,1,0), IF('Vending_Machine Accuracy'!E127&lt;&gt;0,1,0), IF('Vending_Machine_Sum Accuracy'!E127&lt;&gt;0,1,0), IF('MazeComplete Accuracy'!E127&lt;&gt;0,1,0), IF('MazeSolve Accuracy'!E127&lt;&gt;0,1,0), IF('Hamiltonian Accuracy'!E127&lt;&gt;0,1,0))</f>
        <v>57.504444444444438</v>
      </c>
      <c r="F127">
        <f>(SUM(SUMIF('PARITY Accuracy'!F127,"&lt;&gt;0"), SUMIF('Pattern_Matching Accuracy'!F127,"&lt;&gt;0"), SUMIF('Reversal Accuracy'!F127,"&lt;&gt;0"), SUMIF('Stack Accuracy'!F127,"&lt;&gt;0"), SUMIF('Vending_Machine Accuracy'!F127,"&lt;&gt;0"), SUMIF('Vending_Machine_Sum Accuracy'!F127,"&lt;&gt;0"), SUMIF('MazeComplete Accuracy'!F127,"&lt;&gt;0"), SUMIF('MazeSolve Accuracy'!F127,"&lt;&gt;0"), SUMIF('Hamiltonian Accuracy'!F127,"&lt;&gt;0")))/SUM(IF('PARITY Accuracy'!F127&lt;&gt;0,1,0), IF('Pattern_Matching Accuracy'!F127&lt;&gt;0,1,0), IF('Reversal Accuracy'!F127&lt;&gt;0,1,0), IF('Stack Accuracy'!F127&lt;&gt;0,1,0), IF('Vending_Machine Accuracy'!F127&lt;&gt;0,1,0), IF('Vending_Machine_Sum Accuracy'!F127&lt;&gt;0,1,0), IF('MazeComplete Accuracy'!F127&lt;&gt;0,1,0), IF('MazeSolve Accuracy'!F127&lt;&gt;0,1,0), IF('Hamiltonian Accuracy'!F127&lt;&gt;0,1,0))</f>
        <v>54.057777777777773</v>
      </c>
      <c r="G127">
        <f>(SUM(SUMIF('PARITY Accuracy'!G127,"&lt;&gt;0"), SUMIF('Pattern_Matching Accuracy'!G127,"&lt;&gt;0"), SUMIF('Reversal Accuracy'!G127,"&lt;&gt;0"), SUMIF('Stack Accuracy'!G127,"&lt;&gt;0"), SUMIF('Vending_Machine Accuracy'!G127,"&lt;&gt;0"), SUMIF('Vending_Machine_Sum Accuracy'!G127,"&lt;&gt;0"), SUMIF('MazeComplete Accuracy'!G127,"&lt;&gt;0"), SUMIF('MazeSolve Accuracy'!G127,"&lt;&gt;0"), SUMIF('Hamiltonian Accuracy'!G127,"&lt;&gt;0")))/SUM(IF('PARITY Accuracy'!G127&lt;&gt;0,1,0), IF('Pattern_Matching Accuracy'!G127&lt;&gt;0,1,0), IF('Reversal Accuracy'!G127&lt;&gt;0,1,0), IF('Stack Accuracy'!G127&lt;&gt;0,1,0), IF('Vending_Machine Accuracy'!G127&lt;&gt;0,1,0), IF('Vending_Machine_Sum Accuracy'!G127&lt;&gt;0,1,0), IF('MazeComplete Accuracy'!G127&lt;&gt;0,1,0), IF('MazeSolve Accuracy'!G127&lt;&gt;0,1,0), IF('Hamiltonian Accuracy'!G127&lt;&gt;0,1,0))</f>
        <v>56.034444444444453</v>
      </c>
      <c r="H127" t="str">
        <f t="shared" si="43"/>
        <v>20 (δ=0)</v>
      </c>
      <c r="J127">
        <v>20</v>
      </c>
      <c r="K127">
        <f>AVERAGE(D127:G131)</f>
        <v>55.423229166666673</v>
      </c>
      <c r="L127">
        <f t="shared" si="55"/>
        <v>46.199087301587298</v>
      </c>
      <c r="M127">
        <v>0.65</v>
      </c>
      <c r="N127">
        <f t="shared" si="44"/>
        <v>55.526666666666664</v>
      </c>
      <c r="O127">
        <f t="shared" si="45"/>
        <v>1.3565294770930054</v>
      </c>
      <c r="P127" s="6">
        <f>AVERAGE(D127:D131)</f>
        <v>55.018250000000002</v>
      </c>
      <c r="Q127">
        <f t="shared" si="51"/>
        <v>47.740029761904765</v>
      </c>
      <c r="R127" s="6">
        <f>AVERAGE(E127:E131)</f>
        <v>57.233999999999995</v>
      </c>
      <c r="S127">
        <f t="shared" si="52"/>
        <v>47.504814814814807</v>
      </c>
      <c r="T127" s="6">
        <f>AVERAGE(F127:F131)</f>
        <v>53.932222222222222</v>
      </c>
      <c r="U127">
        <f t="shared" si="53"/>
        <v>44.782962962962962</v>
      </c>
      <c r="V127" s="6">
        <f>AVERAGE(G127:G131)</f>
        <v>55.508444444444443</v>
      </c>
      <c r="W127">
        <f t="shared" si="54"/>
        <v>44.768541666666671</v>
      </c>
    </row>
    <row r="128" spans="1:23" x14ac:dyDescent="0.75">
      <c r="A128" s="1">
        <v>16</v>
      </c>
      <c r="B128">
        <v>20</v>
      </c>
      <c r="C128">
        <v>0.2</v>
      </c>
      <c r="D128">
        <f>(SUM(SUMIF('PARITY Accuracy'!D128,"&lt;&gt;0"), SUMIF('Pattern_Matching Accuracy'!D128,"&lt;&gt;0"), SUMIF('Reversal Accuracy'!D128,"&lt;&gt;0"), SUMIF('Stack Accuracy'!D128,"&lt;&gt;0"), SUMIF('Vending_Machine Accuracy'!D128,"&lt;&gt;0"), SUMIF('Vending_Machine_Sum Accuracy'!D128,"&lt;&gt;0"), SUMIF('MazeComplete Accuracy'!D128,"&lt;&gt;0"), SUMIF('MazeSolve Accuracy'!D128,"&lt;&gt;0"), SUMIF('Hamiltonian Accuracy'!D128,"&lt;&gt;0")))/SUM(IF('PARITY Accuracy'!D128&lt;&gt;0,1,0), IF('Pattern_Matching Accuracy'!D128&lt;&gt;0,1,0), IF('Reversal Accuracy'!D128&lt;&gt;0,1,0), IF('Stack Accuracy'!D128&lt;&gt;0,1,0), IF('Vending_Machine Accuracy'!D128&lt;&gt;0,1,0), IF('Vending_Machine_Sum Accuracy'!D128&lt;&gt;0,1,0), IF('MazeComplete Accuracy'!D128&lt;&gt;0,1,0), IF('MazeSolve Accuracy'!D128&lt;&gt;0,1,0), IF('Hamiltonian Accuracy'!D128&lt;&gt;0,1,0))</f>
        <v>55.871249999999996</v>
      </c>
      <c r="E128">
        <f>(SUM(SUMIF('PARITY Accuracy'!E128,"&lt;&gt;0"), SUMIF('Pattern_Matching Accuracy'!E128,"&lt;&gt;0"), SUMIF('Reversal Accuracy'!E128,"&lt;&gt;0"), SUMIF('Stack Accuracy'!E128,"&lt;&gt;0"), SUMIF('Vending_Machine Accuracy'!E128,"&lt;&gt;0"), SUMIF('Vending_Machine_Sum Accuracy'!E128,"&lt;&gt;0"), SUMIF('MazeComplete Accuracy'!E128,"&lt;&gt;0"), SUMIF('MazeSolve Accuracy'!E128,"&lt;&gt;0"), SUMIF('Hamiltonian Accuracy'!E128,"&lt;&gt;0")))/SUM(IF('PARITY Accuracy'!E128&lt;&gt;0,1,0), IF('Pattern_Matching Accuracy'!E128&lt;&gt;0,1,0), IF('Reversal Accuracy'!E128&lt;&gt;0,1,0), IF('Stack Accuracy'!E128&lt;&gt;0,1,0), IF('Vending_Machine Accuracy'!E128&lt;&gt;0,1,0), IF('Vending_Machine_Sum Accuracy'!E128&lt;&gt;0,1,0), IF('MazeComplete Accuracy'!E128&lt;&gt;0,1,0), IF('MazeSolve Accuracy'!E128&lt;&gt;0,1,0), IF('Hamiltonian Accuracy'!E128&lt;&gt;0,1,0))</f>
        <v>57.771111111111118</v>
      </c>
      <c r="F128">
        <f>(SUM(SUMIF('PARITY Accuracy'!F128,"&lt;&gt;0"), SUMIF('Pattern_Matching Accuracy'!F128,"&lt;&gt;0"), SUMIF('Reversal Accuracy'!F128,"&lt;&gt;0"), SUMIF('Stack Accuracy'!F128,"&lt;&gt;0"), SUMIF('Vending_Machine Accuracy'!F128,"&lt;&gt;0"), SUMIF('Vending_Machine_Sum Accuracy'!F128,"&lt;&gt;0"), SUMIF('MazeComplete Accuracy'!F128,"&lt;&gt;0"), SUMIF('MazeSolve Accuracy'!F128,"&lt;&gt;0"), SUMIF('Hamiltonian Accuracy'!F128,"&lt;&gt;0")))/SUM(IF('PARITY Accuracy'!F128&lt;&gt;0,1,0), IF('Pattern_Matching Accuracy'!F128&lt;&gt;0,1,0), IF('Reversal Accuracy'!F128&lt;&gt;0,1,0), IF('Stack Accuracy'!F128&lt;&gt;0,1,0), IF('Vending_Machine Accuracy'!F128&lt;&gt;0,1,0), IF('Vending_Machine_Sum Accuracy'!F128&lt;&gt;0,1,0), IF('MazeComplete Accuracy'!F128&lt;&gt;0,1,0), IF('MazeSolve Accuracy'!F128&lt;&gt;0,1,0), IF('Hamiltonian Accuracy'!F128&lt;&gt;0,1,0))</f>
        <v>53.787777777777777</v>
      </c>
      <c r="G128">
        <f>(SUM(SUMIF('PARITY Accuracy'!G128,"&lt;&gt;0"), SUMIF('Pattern_Matching Accuracy'!G128,"&lt;&gt;0"), SUMIF('Reversal Accuracy'!G128,"&lt;&gt;0"), SUMIF('Stack Accuracy'!G128,"&lt;&gt;0"), SUMIF('Vending_Machine Accuracy'!G128,"&lt;&gt;0"), SUMIF('Vending_Machine_Sum Accuracy'!G128,"&lt;&gt;0"), SUMIF('MazeComplete Accuracy'!G128,"&lt;&gt;0"), SUMIF('MazeSolve Accuracy'!G128,"&lt;&gt;0"), SUMIF('Hamiltonian Accuracy'!G128,"&lt;&gt;0")))/SUM(IF('PARITY Accuracy'!G128&lt;&gt;0,1,0), IF('Pattern_Matching Accuracy'!G128&lt;&gt;0,1,0), IF('Reversal Accuracy'!G128&lt;&gt;0,1,0), IF('Stack Accuracy'!G128&lt;&gt;0,1,0), IF('Vending_Machine Accuracy'!G128&lt;&gt;0,1,0), IF('Vending_Machine_Sum Accuracy'!G128&lt;&gt;0,1,0), IF('MazeComplete Accuracy'!G128&lt;&gt;0,1,0), IF('MazeSolve Accuracy'!G128&lt;&gt;0,1,0), IF('Hamiltonian Accuracy'!G128&lt;&gt;0,1,0))</f>
        <v>56.73</v>
      </c>
      <c r="H128" t="str">
        <f t="shared" si="43"/>
        <v>20 (δ=0.2)</v>
      </c>
      <c r="J128">
        <v>50</v>
      </c>
      <c r="K128">
        <f>AVERAGE(D132:G136)</f>
        <v>59.389666666666656</v>
      </c>
      <c r="L128">
        <f t="shared" si="55"/>
        <v>45.651851851851859</v>
      </c>
      <c r="M128">
        <v>0.85</v>
      </c>
      <c r="N128">
        <f t="shared" si="44"/>
        <v>56.040034722222224</v>
      </c>
      <c r="O128">
        <f t="shared" si="45"/>
        <v>1.4640549148649997</v>
      </c>
      <c r="P128" s="6">
        <f>AVERAGE(D132:D136)</f>
        <v>58.196999999999989</v>
      </c>
      <c r="Q128">
        <f t="shared" si="51"/>
        <v>47.016249999999992</v>
      </c>
      <c r="R128" s="6">
        <f>AVERAGE(E132:E136)</f>
        <v>61.542666666666662</v>
      </c>
      <c r="S128">
        <f t="shared" si="52"/>
        <v>47.23740740740741</v>
      </c>
      <c r="T128" s="6">
        <f>AVERAGE(F132:F136)</f>
        <v>60.915999999999997</v>
      </c>
      <c r="U128">
        <f t="shared" si="53"/>
        <v>44.38425925925926</v>
      </c>
      <c r="V128" s="6">
        <f>AVERAGE(G132:G136)</f>
        <v>56.903000000000006</v>
      </c>
      <c r="W128">
        <f t="shared" si="54"/>
        <v>43.969490740740746</v>
      </c>
    </row>
    <row r="129" spans="1:23" x14ac:dyDescent="0.75">
      <c r="A129" s="1">
        <v>17</v>
      </c>
      <c r="B129">
        <v>20</v>
      </c>
      <c r="C129">
        <v>0.45</v>
      </c>
      <c r="D129">
        <f>(SUM(SUMIF('PARITY Accuracy'!D129,"&lt;&gt;0"), SUMIF('Pattern_Matching Accuracy'!D129,"&lt;&gt;0"), SUMIF('Reversal Accuracy'!D129,"&lt;&gt;0"), SUMIF('Stack Accuracy'!D129,"&lt;&gt;0"), SUMIF('Vending_Machine Accuracy'!D129,"&lt;&gt;0"), SUMIF('Vending_Machine_Sum Accuracy'!D129,"&lt;&gt;0"), SUMIF('MazeComplete Accuracy'!D129,"&lt;&gt;0"), SUMIF('MazeSolve Accuracy'!D129,"&lt;&gt;0"), SUMIF('Hamiltonian Accuracy'!D129,"&lt;&gt;0")))/SUM(IF('PARITY Accuracy'!D129&lt;&gt;0,1,0), IF('Pattern_Matching Accuracy'!D129&lt;&gt;0,1,0), IF('Reversal Accuracy'!D129&lt;&gt;0,1,0), IF('Stack Accuracy'!D129&lt;&gt;0,1,0), IF('Vending_Machine Accuracy'!D129&lt;&gt;0,1,0), IF('Vending_Machine_Sum Accuracy'!D129&lt;&gt;0,1,0), IF('MazeComplete Accuracy'!D129&lt;&gt;0,1,0), IF('MazeSolve Accuracy'!D129&lt;&gt;0,1,0), IF('Hamiltonian Accuracy'!D129&lt;&gt;0,1,0))</f>
        <v>55.748750000000001</v>
      </c>
      <c r="E129">
        <f>(SUM(SUMIF('PARITY Accuracy'!E129,"&lt;&gt;0"), SUMIF('Pattern_Matching Accuracy'!E129,"&lt;&gt;0"), SUMIF('Reversal Accuracy'!E129,"&lt;&gt;0"), SUMIF('Stack Accuracy'!E129,"&lt;&gt;0"), SUMIF('Vending_Machine Accuracy'!E129,"&lt;&gt;0"), SUMIF('Vending_Machine_Sum Accuracy'!E129,"&lt;&gt;0"), SUMIF('MazeComplete Accuracy'!E129,"&lt;&gt;0"), SUMIF('MazeSolve Accuracy'!E129,"&lt;&gt;0"), SUMIF('Hamiltonian Accuracy'!E129,"&lt;&gt;0")))/SUM(IF('PARITY Accuracy'!E129&lt;&gt;0,1,0), IF('Pattern_Matching Accuracy'!E129&lt;&gt;0,1,0), IF('Reversal Accuracy'!E129&lt;&gt;0,1,0), IF('Stack Accuracy'!E129&lt;&gt;0,1,0), IF('Vending_Machine Accuracy'!E129&lt;&gt;0,1,0), IF('Vending_Machine_Sum Accuracy'!E129&lt;&gt;0,1,0), IF('MazeComplete Accuracy'!E129&lt;&gt;0,1,0), IF('MazeSolve Accuracy'!E129&lt;&gt;0,1,0), IF('Hamiltonian Accuracy'!E129&lt;&gt;0,1,0))</f>
        <v>56.678888888888892</v>
      </c>
      <c r="F129">
        <f>(SUM(SUMIF('PARITY Accuracy'!F129,"&lt;&gt;0"), SUMIF('Pattern_Matching Accuracy'!F129,"&lt;&gt;0"), SUMIF('Reversal Accuracy'!F129,"&lt;&gt;0"), SUMIF('Stack Accuracy'!F129,"&lt;&gt;0"), SUMIF('Vending_Machine Accuracy'!F129,"&lt;&gt;0"), SUMIF('Vending_Machine_Sum Accuracy'!F129,"&lt;&gt;0"), SUMIF('MazeComplete Accuracy'!F129,"&lt;&gt;0"), SUMIF('MazeSolve Accuracy'!F129,"&lt;&gt;0"), SUMIF('Hamiltonian Accuracy'!F129,"&lt;&gt;0")))/SUM(IF('PARITY Accuracy'!F129&lt;&gt;0,1,0), IF('Pattern_Matching Accuracy'!F129&lt;&gt;0,1,0), IF('Reversal Accuracy'!F129&lt;&gt;0,1,0), IF('Stack Accuracy'!F129&lt;&gt;0,1,0), IF('Vending_Machine Accuracy'!F129&lt;&gt;0,1,0), IF('Vending_Machine_Sum Accuracy'!F129&lt;&gt;0,1,0), IF('MazeComplete Accuracy'!F129&lt;&gt;0,1,0), IF('MazeSolve Accuracy'!F129&lt;&gt;0,1,0), IF('Hamiltonian Accuracy'!F129&lt;&gt;0,1,0))</f>
        <v>53.68333333333333</v>
      </c>
      <c r="G129">
        <f>(SUM(SUMIF('PARITY Accuracy'!G129,"&lt;&gt;0"), SUMIF('Pattern_Matching Accuracy'!G129,"&lt;&gt;0"), SUMIF('Reversal Accuracy'!G129,"&lt;&gt;0"), SUMIF('Stack Accuracy'!G129,"&lt;&gt;0"), SUMIF('Vending_Machine Accuracy'!G129,"&lt;&gt;0"), SUMIF('Vending_Machine_Sum Accuracy'!G129,"&lt;&gt;0"), SUMIF('MazeComplete Accuracy'!G129,"&lt;&gt;0"), SUMIF('MazeSolve Accuracy'!G129,"&lt;&gt;0"), SUMIF('Hamiltonian Accuracy'!G129,"&lt;&gt;0")))/SUM(IF('PARITY Accuracy'!G129&lt;&gt;0,1,0), IF('Pattern_Matching Accuracy'!G129&lt;&gt;0,1,0), IF('Reversal Accuracy'!G129&lt;&gt;0,1,0), IF('Stack Accuracy'!G129&lt;&gt;0,1,0), IF('Vending_Machine Accuracy'!G129&lt;&gt;0,1,0), IF('Vending_Machine_Sum Accuracy'!G129&lt;&gt;0,1,0), IF('MazeComplete Accuracy'!G129&lt;&gt;0,1,0), IF('MazeSolve Accuracy'!G129&lt;&gt;0,1,0), IF('Hamiltonian Accuracy'!G129&lt;&gt;0,1,0))</f>
        <v>55.434444444444438</v>
      </c>
      <c r="H129" t="str">
        <f t="shared" si="43"/>
        <v>20 (δ=0.45)</v>
      </c>
      <c r="J129">
        <v>100</v>
      </c>
      <c r="K129">
        <f>AVERAGE(D137:G141)</f>
        <v>62.667430555555562</v>
      </c>
      <c r="L129">
        <f>AVERAGE((L128-L127), (L127-L126), (L126-L125), (L125-L124))</f>
        <v>-0.22596064814814731</v>
      </c>
      <c r="N129">
        <f t="shared" si="44"/>
        <v>55.386354166666663</v>
      </c>
      <c r="O129">
        <f t="shared" si="45"/>
        <v>1.084500966084351</v>
      </c>
      <c r="P129" s="6">
        <f>AVERAGE(D137:D141)</f>
        <v>62.540000000000006</v>
      </c>
      <c r="R129" s="6">
        <f>AVERAGE(E137:E141)</f>
        <v>63.37733333333334</v>
      </c>
      <c r="T129" s="6">
        <f>AVERAGE(F137:F141)</f>
        <v>64.318888888888893</v>
      </c>
      <c r="V129" s="6">
        <f>AVERAGE(G137:G141)</f>
        <v>60.433500000000002</v>
      </c>
    </row>
    <row r="130" spans="1:23" x14ac:dyDescent="0.75">
      <c r="A130" s="1">
        <v>18</v>
      </c>
      <c r="B130">
        <v>20</v>
      </c>
      <c r="C130">
        <v>0.65</v>
      </c>
      <c r="D130">
        <f>(SUM(SUMIF('PARITY Accuracy'!D130,"&lt;&gt;0"), SUMIF('Pattern_Matching Accuracy'!D130,"&lt;&gt;0"), SUMIF('Reversal Accuracy'!D130,"&lt;&gt;0"), SUMIF('Stack Accuracy'!D130,"&lt;&gt;0"), SUMIF('Vending_Machine Accuracy'!D130,"&lt;&gt;0"), SUMIF('Vending_Machine_Sum Accuracy'!D130,"&lt;&gt;0"), SUMIF('MazeComplete Accuracy'!D130,"&lt;&gt;0"), SUMIF('MazeSolve Accuracy'!D130,"&lt;&gt;0"), SUMIF('Hamiltonian Accuracy'!D130,"&lt;&gt;0")))/SUM(IF('PARITY Accuracy'!D130&lt;&gt;0,1,0), IF('Pattern_Matching Accuracy'!D130&lt;&gt;0,1,0), IF('Reversal Accuracy'!D130&lt;&gt;0,1,0), IF('Stack Accuracy'!D130&lt;&gt;0,1,0), IF('Vending_Machine Accuracy'!D130&lt;&gt;0,1,0), IF('Vending_Machine_Sum Accuracy'!D130&lt;&gt;0,1,0), IF('MazeComplete Accuracy'!D130&lt;&gt;0,1,0), IF('MazeSolve Accuracy'!D130&lt;&gt;0,1,0), IF('Hamiltonian Accuracy'!D130&lt;&gt;0,1,0))</f>
        <v>54.185000000000002</v>
      </c>
      <c r="E130">
        <f>(SUM(SUMIF('PARITY Accuracy'!E130,"&lt;&gt;0"), SUMIF('Pattern_Matching Accuracy'!E130,"&lt;&gt;0"), SUMIF('Reversal Accuracy'!E130,"&lt;&gt;0"), SUMIF('Stack Accuracy'!E130,"&lt;&gt;0"), SUMIF('Vending_Machine Accuracy'!E130,"&lt;&gt;0"), SUMIF('Vending_Machine_Sum Accuracy'!E130,"&lt;&gt;0"), SUMIF('MazeComplete Accuracy'!E130,"&lt;&gt;0"), SUMIF('MazeSolve Accuracy'!E130,"&lt;&gt;0"), SUMIF('Hamiltonian Accuracy'!E130,"&lt;&gt;0")))/SUM(IF('PARITY Accuracy'!E130&lt;&gt;0,1,0), IF('Pattern_Matching Accuracy'!E130&lt;&gt;0,1,0), IF('Reversal Accuracy'!E130&lt;&gt;0,1,0), IF('Stack Accuracy'!E130&lt;&gt;0,1,0), IF('Vending_Machine Accuracy'!E130&lt;&gt;0,1,0), IF('Vending_Machine_Sum Accuracy'!E130&lt;&gt;0,1,0), IF('MazeComplete Accuracy'!E130&lt;&gt;0,1,0), IF('MazeSolve Accuracy'!E130&lt;&gt;0,1,0), IF('Hamiltonian Accuracy'!E130&lt;&gt;0,1,0))</f>
        <v>57.854444444444439</v>
      </c>
      <c r="F130">
        <f>(SUM(SUMIF('PARITY Accuracy'!F130,"&lt;&gt;0"), SUMIF('Pattern_Matching Accuracy'!F130,"&lt;&gt;0"), SUMIF('Reversal Accuracy'!F130,"&lt;&gt;0"), SUMIF('Stack Accuracy'!F130,"&lt;&gt;0"), SUMIF('Vending_Machine Accuracy'!F130,"&lt;&gt;0"), SUMIF('Vending_Machine_Sum Accuracy'!F130,"&lt;&gt;0"), SUMIF('MazeComplete Accuracy'!F130,"&lt;&gt;0"), SUMIF('MazeSolve Accuracy'!F130,"&lt;&gt;0"), SUMIF('Hamiltonian Accuracy'!F130,"&lt;&gt;0")))/SUM(IF('PARITY Accuracy'!F130&lt;&gt;0,1,0), IF('Pattern_Matching Accuracy'!F130&lt;&gt;0,1,0), IF('Reversal Accuracy'!F130&lt;&gt;0,1,0), IF('Stack Accuracy'!F130&lt;&gt;0,1,0), IF('Vending_Machine Accuracy'!F130&lt;&gt;0,1,0), IF('Vending_Machine_Sum Accuracy'!F130&lt;&gt;0,1,0), IF('MazeComplete Accuracy'!F130&lt;&gt;0,1,0), IF('MazeSolve Accuracy'!F130&lt;&gt;0,1,0), IF('Hamiltonian Accuracy'!F130&lt;&gt;0,1,0))</f>
        <v>54.515555555555551</v>
      </c>
      <c r="G130">
        <f>(SUM(SUMIF('PARITY Accuracy'!G130,"&lt;&gt;0"), SUMIF('Pattern_Matching Accuracy'!G130,"&lt;&gt;0"), SUMIF('Reversal Accuracy'!G130,"&lt;&gt;0"), SUMIF('Stack Accuracy'!G130,"&lt;&gt;0"), SUMIF('Vending_Machine Accuracy'!G130,"&lt;&gt;0"), SUMIF('Vending_Machine_Sum Accuracy'!G130,"&lt;&gt;0"), SUMIF('MazeComplete Accuracy'!G130,"&lt;&gt;0"), SUMIF('MazeSolve Accuracy'!G130,"&lt;&gt;0"), SUMIF('Hamiltonian Accuracy'!G130,"&lt;&gt;0")))/SUM(IF('PARITY Accuracy'!G130&lt;&gt;0,1,0), IF('Pattern_Matching Accuracy'!G130&lt;&gt;0,1,0), IF('Reversal Accuracy'!G130&lt;&gt;0,1,0), IF('Stack Accuracy'!G130&lt;&gt;0,1,0), IF('Vending_Machine Accuracy'!G130&lt;&gt;0,1,0), IF('Vending_Machine_Sum Accuracy'!G130&lt;&gt;0,1,0), IF('MazeComplete Accuracy'!G130&lt;&gt;0,1,0), IF('MazeSolve Accuracy'!G130&lt;&gt;0,1,0), IF('Hamiltonian Accuracy'!G130&lt;&gt;0,1,0))</f>
        <v>55.096666666666664</v>
      </c>
      <c r="H130" t="str">
        <f t="shared" si="43"/>
        <v>20 (δ=0.65)</v>
      </c>
      <c r="K130">
        <f>AVERAGE(K124:K129)</f>
        <v>46.259686011904762</v>
      </c>
      <c r="L130">
        <f>AVERAGE(L124:L128)</f>
        <v>46.259686011904762</v>
      </c>
      <c r="N130">
        <f t="shared" si="44"/>
        <v>55.412916666666668</v>
      </c>
      <c r="O130">
        <f t="shared" si="45"/>
        <v>1.4469025758644585</v>
      </c>
      <c r="P130" s="6">
        <f>AVERAGE(P124:P129)</f>
        <v>47.717216269841266</v>
      </c>
      <c r="Q130">
        <f>AVERAGE(Q124:Q128)</f>
        <v>47.717216269841273</v>
      </c>
      <c r="R130" s="6">
        <f>AVERAGE(R124:R129)</f>
        <v>47.495222222222225</v>
      </c>
      <c r="S130">
        <f>AVERAGE(S124:S128)</f>
        <v>47.495222222222218</v>
      </c>
      <c r="T130" s="6">
        <f>AVERAGE(T124:T129)</f>
        <v>44.889740740740741</v>
      </c>
      <c r="U130">
        <f>AVERAGE(U124:U128)</f>
        <v>44.889740740740741</v>
      </c>
      <c r="V130" s="6">
        <f>AVERAGE(V124:V129)</f>
        <v>44.936564814814808</v>
      </c>
      <c r="W130">
        <f>AVERAGE(W124:W128)</f>
        <v>44.936564814814815</v>
      </c>
    </row>
    <row r="131" spans="1:23" x14ac:dyDescent="0.75">
      <c r="A131" s="1">
        <v>19</v>
      </c>
      <c r="B131">
        <v>20</v>
      </c>
      <c r="C131">
        <v>0.85</v>
      </c>
      <c r="D131">
        <f>(SUM(SUMIF('PARITY Accuracy'!D131,"&lt;&gt;0"), SUMIF('Pattern_Matching Accuracy'!D131,"&lt;&gt;0"), SUMIF('Reversal Accuracy'!D131,"&lt;&gt;0"), SUMIF('Stack Accuracy'!D131,"&lt;&gt;0"), SUMIF('Vending_Machine Accuracy'!D131,"&lt;&gt;0"), SUMIF('Vending_Machine_Sum Accuracy'!D131,"&lt;&gt;0"), SUMIF('MazeComplete Accuracy'!D131,"&lt;&gt;0"), SUMIF('MazeSolve Accuracy'!D131,"&lt;&gt;0"), SUMIF('Hamiltonian Accuracy'!D131,"&lt;&gt;0")))/SUM(IF('PARITY Accuracy'!D131&lt;&gt;0,1,0), IF('Pattern_Matching Accuracy'!D131&lt;&gt;0,1,0), IF('Reversal Accuracy'!D131&lt;&gt;0,1,0), IF('Stack Accuracy'!D131&lt;&gt;0,1,0), IF('Vending_Machine Accuracy'!D131&lt;&gt;0,1,0), IF('Vending_Machine_Sum Accuracy'!D131&lt;&gt;0,1,0), IF('MazeComplete Accuracy'!D131&lt;&gt;0,1,0), IF('MazeSolve Accuracy'!D131&lt;&gt;0,1,0), IF('Hamiltonian Accuracy'!D131&lt;&gt;0,1,0))</f>
        <v>54.776249999999997</v>
      </c>
      <c r="E131">
        <f>(SUM(SUMIF('PARITY Accuracy'!E131,"&lt;&gt;0"), SUMIF('Pattern_Matching Accuracy'!E131,"&lt;&gt;0"), SUMIF('Reversal Accuracy'!E131,"&lt;&gt;0"), SUMIF('Stack Accuracy'!E131,"&lt;&gt;0"), SUMIF('Vending_Machine Accuracy'!E131,"&lt;&gt;0"), SUMIF('Vending_Machine_Sum Accuracy'!E131,"&lt;&gt;0"), SUMIF('MazeComplete Accuracy'!E131,"&lt;&gt;0"), SUMIF('MazeSolve Accuracy'!E131,"&lt;&gt;0"), SUMIF('Hamiltonian Accuracy'!E131,"&lt;&gt;0")))/SUM(IF('PARITY Accuracy'!E131&lt;&gt;0,1,0), IF('Pattern_Matching Accuracy'!E131&lt;&gt;0,1,0), IF('Reversal Accuracy'!E131&lt;&gt;0,1,0), IF('Stack Accuracy'!E131&lt;&gt;0,1,0), IF('Vending_Machine Accuracy'!E131&lt;&gt;0,1,0), IF('Vending_Machine_Sum Accuracy'!E131&lt;&gt;0,1,0), IF('MazeComplete Accuracy'!E131&lt;&gt;0,1,0), IF('MazeSolve Accuracy'!E131&lt;&gt;0,1,0), IF('Hamiltonian Accuracy'!E131&lt;&gt;0,1,0))</f>
        <v>56.361111111111114</v>
      </c>
      <c r="F131">
        <f>(SUM(SUMIF('PARITY Accuracy'!F131,"&lt;&gt;0"), SUMIF('Pattern_Matching Accuracy'!F131,"&lt;&gt;0"), SUMIF('Reversal Accuracy'!F131,"&lt;&gt;0"), SUMIF('Stack Accuracy'!F131,"&lt;&gt;0"), SUMIF('Vending_Machine Accuracy'!F131,"&lt;&gt;0"), SUMIF('Vending_Machine_Sum Accuracy'!F131,"&lt;&gt;0"), SUMIF('MazeComplete Accuracy'!F131,"&lt;&gt;0"), SUMIF('MazeSolve Accuracy'!F131,"&lt;&gt;0"), SUMIF('Hamiltonian Accuracy'!F131,"&lt;&gt;0")))/SUM(IF('PARITY Accuracy'!F131&lt;&gt;0,1,0), IF('Pattern_Matching Accuracy'!F131&lt;&gt;0,1,0), IF('Reversal Accuracy'!F131&lt;&gt;0,1,0), IF('Stack Accuracy'!F131&lt;&gt;0,1,0), IF('Vending_Machine Accuracy'!F131&lt;&gt;0,1,0), IF('Vending_Machine_Sum Accuracy'!F131&lt;&gt;0,1,0), IF('MazeComplete Accuracy'!F131&lt;&gt;0,1,0), IF('MazeSolve Accuracy'!F131&lt;&gt;0,1,0), IF('Hamiltonian Accuracy'!F131&lt;&gt;0,1,0))</f>
        <v>53.616666666666674</v>
      </c>
      <c r="G131">
        <f>(SUM(SUMIF('PARITY Accuracy'!G131,"&lt;&gt;0"), SUMIF('Pattern_Matching Accuracy'!G131,"&lt;&gt;0"), SUMIF('Reversal Accuracy'!G131,"&lt;&gt;0"), SUMIF('Stack Accuracy'!G131,"&lt;&gt;0"), SUMIF('Vending_Machine Accuracy'!G131,"&lt;&gt;0"), SUMIF('Vending_Machine_Sum Accuracy'!G131,"&lt;&gt;0"), SUMIF('MazeComplete Accuracy'!G131,"&lt;&gt;0"), SUMIF('MazeSolve Accuracy'!G131,"&lt;&gt;0"), SUMIF('Hamiltonian Accuracy'!G131,"&lt;&gt;0")))/SUM(IF('PARITY Accuracy'!G131&lt;&gt;0,1,0), IF('Pattern_Matching Accuracy'!G131&lt;&gt;0,1,0), IF('Reversal Accuracy'!G131&lt;&gt;0,1,0), IF('Stack Accuracy'!G131&lt;&gt;0,1,0), IF('Vending_Machine Accuracy'!G131&lt;&gt;0,1,0), IF('Vending_Machine_Sum Accuracy'!G131&lt;&gt;0,1,0), IF('MazeComplete Accuracy'!G131&lt;&gt;0,1,0), IF('MazeSolve Accuracy'!G131&lt;&gt;0,1,0), IF('Hamiltonian Accuracy'!G131&lt;&gt;0,1,0))</f>
        <v>54.246666666666677</v>
      </c>
      <c r="H131" t="str">
        <f t="shared" si="43"/>
        <v>20 (δ=0.85)</v>
      </c>
      <c r="K131">
        <f>_xlfn.STDEV.P(K124:K129)</f>
        <v>20.788562089488394</v>
      </c>
      <c r="L131">
        <f>_xlfn.STDEV.P(L124:L128)</f>
        <v>0.43149026513120814</v>
      </c>
      <c r="N131">
        <f t="shared" si="44"/>
        <v>54.750173611111116</v>
      </c>
      <c r="O131">
        <f t="shared" si="45"/>
        <v>1.0166313052394262</v>
      </c>
      <c r="P131" s="6">
        <f>_xlfn.STDEV.P(P124:P129)</f>
        <v>21.520127992583976</v>
      </c>
      <c r="Q131">
        <f>_xlfn.STDEV.P(Q124:Q128)</f>
        <v>0.74733575045961131</v>
      </c>
      <c r="R131" s="6">
        <f>_xlfn.STDEV.P(R124:R129)</f>
        <v>21.739094628987328</v>
      </c>
      <c r="S131">
        <f>_xlfn.STDEV.P(S124:S128)</f>
        <v>0.31635692887494443</v>
      </c>
      <c r="T131" s="6">
        <f>_xlfn.STDEV.P(T124:T129)</f>
        <v>21.404953770478535</v>
      </c>
      <c r="U131">
        <f>_xlfn.STDEV.P(U124:U128)</f>
        <v>0.30925468171373943</v>
      </c>
      <c r="V131" s="6">
        <f>_xlfn.STDEV.P(V124:V129)</f>
        <v>18.912244259486247</v>
      </c>
      <c r="W131">
        <f>_xlfn.STDEV.P(W124:W128)</f>
        <v>0.60062443333534732</v>
      </c>
    </row>
    <row r="132" spans="1:23" ht="15.5" thickBot="1" x14ac:dyDescent="0.9">
      <c r="A132" s="1">
        <v>20</v>
      </c>
      <c r="B132">
        <v>50</v>
      </c>
      <c r="C132">
        <v>0</v>
      </c>
      <c r="D132">
        <f>(SUM(SUMIF('PARITY Accuracy'!D132,"&lt;&gt;0"), SUMIF('Pattern_Matching Accuracy'!D132,"&lt;&gt;0"), SUMIF('Reversal Accuracy'!D132,"&lt;&gt;0"), SUMIF('Stack Accuracy'!D132,"&lt;&gt;0"), SUMIF('Vending_Machine Accuracy'!D132,"&lt;&gt;0"), SUMIF('Vending_Machine_Sum Accuracy'!D132,"&lt;&gt;0"), SUMIF('MazeComplete Accuracy'!D132,"&lt;&gt;0"), SUMIF('MazeSolve Accuracy'!D132,"&lt;&gt;0"), SUMIF('Hamiltonian Accuracy'!D132,"&lt;&gt;0")))/SUM(IF('PARITY Accuracy'!D132&lt;&gt;0,1,0), IF('Pattern_Matching Accuracy'!D132&lt;&gt;0,1,0), IF('Reversal Accuracy'!D132&lt;&gt;0,1,0), IF('Stack Accuracy'!D132&lt;&gt;0,1,0), IF('Vending_Machine Accuracy'!D132&lt;&gt;0,1,0), IF('Vending_Machine_Sum Accuracy'!D132&lt;&gt;0,1,0), IF('MazeComplete Accuracy'!D132&lt;&gt;0,1,0), IF('MazeSolve Accuracy'!D132&lt;&gt;0,1,0), IF('Hamiltonian Accuracy'!D132&lt;&gt;0,1,0))</f>
        <v>59.182500000000005</v>
      </c>
      <c r="E132">
        <f>(SUM(SUMIF('PARITY Accuracy'!E132,"&lt;&gt;0"), SUMIF('Pattern_Matching Accuracy'!E132,"&lt;&gt;0"), SUMIF('Reversal Accuracy'!E132,"&lt;&gt;0"), SUMIF('Stack Accuracy'!E132,"&lt;&gt;0"), SUMIF('Vending_Machine Accuracy'!E132,"&lt;&gt;0"), SUMIF('Vending_Machine_Sum Accuracy'!E132,"&lt;&gt;0"), SUMIF('MazeComplete Accuracy'!E132,"&lt;&gt;0"), SUMIF('MazeSolve Accuracy'!E132,"&lt;&gt;0"), SUMIF('Hamiltonian Accuracy'!E132,"&lt;&gt;0")))/SUM(IF('PARITY Accuracy'!E132&lt;&gt;0,1,0), IF('Pattern_Matching Accuracy'!E132&lt;&gt;0,1,0), IF('Reversal Accuracy'!E132&lt;&gt;0,1,0), IF('Stack Accuracy'!E132&lt;&gt;0,1,0), IF('Vending_Machine Accuracy'!E132&lt;&gt;0,1,0), IF('Vending_Machine_Sum Accuracy'!E132&lt;&gt;0,1,0), IF('MazeComplete Accuracy'!E132&lt;&gt;0,1,0), IF('MazeSolve Accuracy'!E132&lt;&gt;0,1,0), IF('Hamiltonian Accuracy'!E132&lt;&gt;0,1,0))</f>
        <v>61.254444444444438</v>
      </c>
      <c r="F132">
        <f>(SUM(SUMIF('PARITY Accuracy'!F132,"&lt;&gt;0"), SUMIF('Pattern_Matching Accuracy'!F132,"&lt;&gt;0"), SUMIF('Reversal Accuracy'!F132,"&lt;&gt;0"), SUMIF('Stack Accuracy'!F132,"&lt;&gt;0"), SUMIF('Vending_Machine Accuracy'!F132,"&lt;&gt;0"), SUMIF('Vending_Machine_Sum Accuracy'!F132,"&lt;&gt;0"), SUMIF('MazeComplete Accuracy'!F132,"&lt;&gt;0"), SUMIF('MazeSolve Accuracy'!F132,"&lt;&gt;0"), SUMIF('Hamiltonian Accuracy'!F132,"&lt;&gt;0")))/SUM(IF('PARITY Accuracy'!F132&lt;&gt;0,1,0), IF('Pattern_Matching Accuracy'!F132&lt;&gt;0,1,0), IF('Reversal Accuracy'!F132&lt;&gt;0,1,0), IF('Stack Accuracy'!F132&lt;&gt;0,1,0), IF('Vending_Machine Accuracy'!F132&lt;&gt;0,1,0), IF('Vending_Machine_Sum Accuracy'!F132&lt;&gt;0,1,0), IF('MazeComplete Accuracy'!F132&lt;&gt;0,1,0), IF('MazeSolve Accuracy'!F132&lt;&gt;0,1,0), IF('Hamiltonian Accuracy'!F132&lt;&gt;0,1,0))</f>
        <v>60.221111111111114</v>
      </c>
      <c r="G132">
        <f>(SUM(SUMIF('PARITY Accuracy'!G132,"&lt;&gt;0"), SUMIF('Pattern_Matching Accuracy'!G132,"&lt;&gt;0"), SUMIF('Reversal Accuracy'!G132,"&lt;&gt;0"), SUMIF('Stack Accuracy'!G132,"&lt;&gt;0"), SUMIF('Vending_Machine Accuracy'!G132,"&lt;&gt;0"), SUMIF('Vending_Machine_Sum Accuracy'!G132,"&lt;&gt;0"), SUMIF('MazeComplete Accuracy'!G132,"&lt;&gt;0"), SUMIF('MazeSolve Accuracy'!G132,"&lt;&gt;0"), SUMIF('Hamiltonian Accuracy'!G132,"&lt;&gt;0")))/SUM(IF('PARITY Accuracy'!G132&lt;&gt;0,1,0), IF('Pattern_Matching Accuracy'!G132&lt;&gt;0,1,0), IF('Reversal Accuracy'!G132&lt;&gt;0,1,0), IF('Stack Accuracy'!G132&lt;&gt;0,1,0), IF('Vending_Machine Accuracy'!G132&lt;&gt;0,1,0), IF('Vending_Machine_Sum Accuracy'!G132&lt;&gt;0,1,0), IF('MazeComplete Accuracy'!G132&lt;&gt;0,1,0), IF('MazeSolve Accuracy'!G132&lt;&gt;0,1,0), IF('Hamiltonian Accuracy'!G132&lt;&gt;0,1,0))</f>
        <v>55.747500000000002</v>
      </c>
      <c r="H132" t="str">
        <f t="shared" si="43"/>
        <v>50 (δ=0)</v>
      </c>
      <c r="N132">
        <f t="shared" si="44"/>
        <v>59.101388888888891</v>
      </c>
      <c r="O132">
        <f t="shared" si="45"/>
        <v>2.0703004474957796</v>
      </c>
      <c r="P132" s="6"/>
      <c r="R132" s="6"/>
      <c r="T132" s="6"/>
      <c r="V132" s="6"/>
    </row>
    <row r="133" spans="1:23" x14ac:dyDescent="0.75">
      <c r="A133" s="1">
        <v>21</v>
      </c>
      <c r="B133">
        <v>50</v>
      </c>
      <c r="C133">
        <v>0.2</v>
      </c>
      <c r="D133">
        <f>(SUM(SUMIF('PARITY Accuracy'!D133,"&lt;&gt;0"), SUMIF('Pattern_Matching Accuracy'!D133,"&lt;&gt;0"), SUMIF('Reversal Accuracy'!D133,"&lt;&gt;0"), SUMIF('Stack Accuracy'!D133,"&lt;&gt;0"), SUMIF('Vending_Machine Accuracy'!D133,"&lt;&gt;0"), SUMIF('Vending_Machine_Sum Accuracy'!D133,"&lt;&gt;0"), SUMIF('MazeComplete Accuracy'!D133,"&lt;&gt;0"), SUMIF('MazeSolve Accuracy'!D133,"&lt;&gt;0"), SUMIF('Hamiltonian Accuracy'!D133,"&lt;&gt;0")))/SUM(IF('PARITY Accuracy'!D133&lt;&gt;0,1,0), IF('Pattern_Matching Accuracy'!D133&lt;&gt;0,1,0), IF('Reversal Accuracy'!D133&lt;&gt;0,1,0), IF('Stack Accuracy'!D133&lt;&gt;0,1,0), IF('Vending_Machine Accuracy'!D133&lt;&gt;0,1,0), IF('Vending_Machine_Sum Accuracy'!D133&lt;&gt;0,1,0), IF('MazeComplete Accuracy'!D133&lt;&gt;0,1,0), IF('MazeSolve Accuracy'!D133&lt;&gt;0,1,0), IF('Hamiltonian Accuracy'!D133&lt;&gt;0,1,0))</f>
        <v>58.782499999999999</v>
      </c>
      <c r="E133">
        <f>(SUM(SUMIF('PARITY Accuracy'!E133,"&lt;&gt;0"), SUMIF('Pattern_Matching Accuracy'!E133,"&lt;&gt;0"), SUMIF('Reversal Accuracy'!E133,"&lt;&gt;0"), SUMIF('Stack Accuracy'!E133,"&lt;&gt;0"), SUMIF('Vending_Machine Accuracy'!E133,"&lt;&gt;0"), SUMIF('Vending_Machine_Sum Accuracy'!E133,"&lt;&gt;0"), SUMIF('MazeComplete Accuracy'!E133,"&lt;&gt;0"), SUMIF('MazeSolve Accuracy'!E133,"&lt;&gt;0"), SUMIF('Hamiltonian Accuracy'!E133,"&lt;&gt;0")))/SUM(IF('PARITY Accuracy'!E133&lt;&gt;0,1,0), IF('Pattern_Matching Accuracy'!E133&lt;&gt;0,1,0), IF('Reversal Accuracy'!E133&lt;&gt;0,1,0), IF('Stack Accuracy'!E133&lt;&gt;0,1,0), IF('Vending_Machine Accuracy'!E133&lt;&gt;0,1,0), IF('Vending_Machine_Sum Accuracy'!E133&lt;&gt;0,1,0), IF('MazeComplete Accuracy'!E133&lt;&gt;0,1,0), IF('MazeSolve Accuracy'!E133&lt;&gt;0,1,0), IF('Hamiltonian Accuracy'!E133&lt;&gt;0,1,0))</f>
        <v>62.71</v>
      </c>
      <c r="F133">
        <f>(SUM(SUMIF('PARITY Accuracy'!F133,"&lt;&gt;0"), SUMIF('Pattern_Matching Accuracy'!F133,"&lt;&gt;0"), SUMIF('Reversal Accuracy'!F133,"&lt;&gt;0"), SUMIF('Stack Accuracy'!F133,"&lt;&gt;0"), SUMIF('Vending_Machine Accuracy'!F133,"&lt;&gt;0"), SUMIF('Vending_Machine_Sum Accuracy'!F133,"&lt;&gt;0"), SUMIF('MazeComplete Accuracy'!F133,"&lt;&gt;0"), SUMIF('MazeSolve Accuracy'!F133,"&lt;&gt;0"), SUMIF('Hamiltonian Accuracy'!F133,"&lt;&gt;0")))/SUM(IF('PARITY Accuracy'!F133&lt;&gt;0,1,0), IF('Pattern_Matching Accuracy'!F133&lt;&gt;0,1,0), IF('Reversal Accuracy'!F133&lt;&gt;0,1,0), IF('Stack Accuracy'!F133&lt;&gt;0,1,0), IF('Vending_Machine Accuracy'!F133&lt;&gt;0,1,0), IF('Vending_Machine_Sum Accuracy'!F133&lt;&gt;0,1,0), IF('MazeComplete Accuracy'!F133&lt;&gt;0,1,0), IF('MazeSolve Accuracy'!F133&lt;&gt;0,1,0), IF('Hamiltonian Accuracy'!F133&lt;&gt;0,1,0))</f>
        <v>61.387777777777778</v>
      </c>
      <c r="G133">
        <f>(SUM(SUMIF('PARITY Accuracy'!G133,"&lt;&gt;0"), SUMIF('Pattern_Matching Accuracy'!G133,"&lt;&gt;0"), SUMIF('Reversal Accuracy'!G133,"&lt;&gt;0"), SUMIF('Stack Accuracy'!G133,"&lt;&gt;0"), SUMIF('Vending_Machine Accuracy'!G133,"&lt;&gt;0"), SUMIF('Vending_Machine_Sum Accuracy'!G133,"&lt;&gt;0"), SUMIF('MazeComplete Accuracy'!G133,"&lt;&gt;0"), SUMIF('MazeSolve Accuracy'!G133,"&lt;&gt;0"), SUMIF('Hamiltonian Accuracy'!G133,"&lt;&gt;0")))/SUM(IF('PARITY Accuracy'!G133&lt;&gt;0,1,0), IF('Pattern_Matching Accuracy'!G133&lt;&gt;0,1,0), IF('Reversal Accuracy'!G133&lt;&gt;0,1,0), IF('Stack Accuracy'!G133&lt;&gt;0,1,0), IF('Vending_Machine Accuracy'!G133&lt;&gt;0,1,0), IF('Vending_Machine_Sum Accuracy'!G133&lt;&gt;0,1,0), IF('MazeComplete Accuracy'!G133&lt;&gt;0,1,0), IF('MazeSolve Accuracy'!G133&lt;&gt;0,1,0), IF('Hamiltonian Accuracy'!G133&lt;&gt;0,1,0))</f>
        <v>58.551250000000003</v>
      </c>
      <c r="H133" t="str">
        <f t="shared" si="43"/>
        <v>50 (δ=0.2)</v>
      </c>
      <c r="K133" s="10" cm="1">
        <f t="array" ref="K133">INDEX(LINEST(K124:K129), 1)</f>
        <v>9.923790844671208</v>
      </c>
      <c r="L133" s="11" cm="1">
        <f t="array" ref="L133">INDEX(LINEST(L124:L128), 1)</f>
        <v>-0.25021643518518533</v>
      </c>
      <c r="N133">
        <f t="shared" si="44"/>
        <v>60.357881944444451</v>
      </c>
      <c r="O133">
        <f t="shared" si="45"/>
        <v>1.7563379535525387</v>
      </c>
      <c r="P133" s="6" cm="1">
        <f t="array" ref="P133">INDEX(LINEST(P124:P129), 1)</f>
        <v>9.2651744897959212</v>
      </c>
      <c r="Q133" s="6" cm="1">
        <f t="array" ref="Q133">INDEX(LINEST(Q124:Q128), 1)</f>
        <v>-0.36949305555555789</v>
      </c>
      <c r="R133" s="6" cm="1">
        <f t="array" ref="R133">INDEX(LINEST(R124:R129), 1)</f>
        <v>10.176450793650798</v>
      </c>
      <c r="S133" s="6" cm="1">
        <f t="array" ref="S133">INDEX(LINEST(S124:S128), 1)</f>
        <v>-0.15972222222222135</v>
      </c>
      <c r="T133" s="6" cm="1">
        <f t="array" ref="T133">INDEX(LINEST(T124:T129), 1)</f>
        <v>10.968374603174604</v>
      </c>
      <c r="U133" s="6" cm="1">
        <f t="array" ref="U133">INDEX(LINEST(U124:U128), 1)</f>
        <v>-0.18325925925926043</v>
      </c>
      <c r="V133" s="6" cm="1">
        <f t="array" ref="V133">INDEX(LINEST(V124:V129), 1)</f>
        <v>9.2851634920634947</v>
      </c>
      <c r="W133" s="6" cm="1">
        <f t="array" ref="W133">INDEX(LINEST(W124:W128), 1)</f>
        <v>-0.28839120370370208</v>
      </c>
    </row>
    <row r="134" spans="1:23" x14ac:dyDescent="0.75">
      <c r="A134" s="1">
        <v>22</v>
      </c>
      <c r="B134">
        <v>50</v>
      </c>
      <c r="C134">
        <v>0.45</v>
      </c>
      <c r="D134">
        <f>(SUM(SUMIF('PARITY Accuracy'!D134,"&lt;&gt;0"), SUMIF('Pattern_Matching Accuracy'!D134,"&lt;&gt;0"), SUMIF('Reversal Accuracy'!D134,"&lt;&gt;0"), SUMIF('Stack Accuracy'!D134,"&lt;&gt;0"), SUMIF('Vending_Machine Accuracy'!D134,"&lt;&gt;0"), SUMIF('Vending_Machine_Sum Accuracy'!D134,"&lt;&gt;0"), SUMIF('MazeComplete Accuracy'!D134,"&lt;&gt;0"), SUMIF('MazeSolve Accuracy'!D134,"&lt;&gt;0"), SUMIF('Hamiltonian Accuracy'!D134,"&lt;&gt;0")))/SUM(IF('PARITY Accuracy'!D134&lt;&gt;0,1,0), IF('Pattern_Matching Accuracy'!D134&lt;&gt;0,1,0), IF('Reversal Accuracy'!D134&lt;&gt;0,1,0), IF('Stack Accuracy'!D134&lt;&gt;0,1,0), IF('Vending_Machine Accuracy'!D134&lt;&gt;0,1,0), IF('Vending_Machine_Sum Accuracy'!D134&lt;&gt;0,1,0), IF('MazeComplete Accuracy'!D134&lt;&gt;0,1,0), IF('MazeSolve Accuracy'!D134&lt;&gt;0,1,0), IF('Hamiltonian Accuracy'!D134&lt;&gt;0,1,0))</f>
        <v>57.63624999999999</v>
      </c>
      <c r="E134">
        <f>(SUM(SUMIF('PARITY Accuracy'!E134,"&lt;&gt;0"), SUMIF('Pattern_Matching Accuracy'!E134,"&lt;&gt;0"), SUMIF('Reversal Accuracy'!E134,"&lt;&gt;0"), SUMIF('Stack Accuracy'!E134,"&lt;&gt;0"), SUMIF('Vending_Machine Accuracy'!E134,"&lt;&gt;0"), SUMIF('Vending_Machine_Sum Accuracy'!E134,"&lt;&gt;0"), SUMIF('MazeComplete Accuracy'!E134,"&lt;&gt;0"), SUMIF('MazeSolve Accuracy'!E134,"&lt;&gt;0"), SUMIF('Hamiltonian Accuracy'!E134,"&lt;&gt;0")))/SUM(IF('PARITY Accuracy'!E134&lt;&gt;0,1,0), IF('Pattern_Matching Accuracy'!E134&lt;&gt;0,1,0), IF('Reversal Accuracy'!E134&lt;&gt;0,1,0), IF('Stack Accuracy'!E134&lt;&gt;0,1,0), IF('Vending_Machine Accuracy'!E134&lt;&gt;0,1,0), IF('Vending_Machine_Sum Accuracy'!E134&lt;&gt;0,1,0), IF('MazeComplete Accuracy'!E134&lt;&gt;0,1,0), IF('MazeSolve Accuracy'!E134&lt;&gt;0,1,0), IF('Hamiltonian Accuracy'!E134&lt;&gt;0,1,0))</f>
        <v>61.595555555555556</v>
      </c>
      <c r="F134">
        <f>(SUM(SUMIF('PARITY Accuracy'!F134,"&lt;&gt;0"), SUMIF('Pattern_Matching Accuracy'!F134,"&lt;&gt;0"), SUMIF('Reversal Accuracy'!F134,"&lt;&gt;0"), SUMIF('Stack Accuracy'!F134,"&lt;&gt;0"), SUMIF('Vending_Machine Accuracy'!F134,"&lt;&gt;0"), SUMIF('Vending_Machine_Sum Accuracy'!F134,"&lt;&gt;0"), SUMIF('MazeComplete Accuracy'!F134,"&lt;&gt;0"), SUMIF('MazeSolve Accuracy'!F134,"&lt;&gt;0"), SUMIF('Hamiltonian Accuracy'!F134,"&lt;&gt;0")))/SUM(IF('PARITY Accuracy'!F134&lt;&gt;0,1,0), IF('Pattern_Matching Accuracy'!F134&lt;&gt;0,1,0), IF('Reversal Accuracy'!F134&lt;&gt;0,1,0), IF('Stack Accuracy'!F134&lt;&gt;0,1,0), IF('Vending_Machine Accuracy'!F134&lt;&gt;0,1,0), IF('Vending_Machine_Sum Accuracy'!F134&lt;&gt;0,1,0), IF('MazeComplete Accuracy'!F134&lt;&gt;0,1,0), IF('MazeSolve Accuracy'!F134&lt;&gt;0,1,0), IF('Hamiltonian Accuracy'!F134&lt;&gt;0,1,0))</f>
        <v>61.191111111111113</v>
      </c>
      <c r="G134">
        <f>(SUM(SUMIF('PARITY Accuracy'!G134,"&lt;&gt;0"), SUMIF('Pattern_Matching Accuracy'!G134,"&lt;&gt;0"), SUMIF('Reversal Accuracy'!G134,"&lt;&gt;0"), SUMIF('Stack Accuracy'!G134,"&lt;&gt;0"), SUMIF('Vending_Machine Accuracy'!G134,"&lt;&gt;0"), SUMIF('Vending_Machine_Sum Accuracy'!G134,"&lt;&gt;0"), SUMIF('MazeComplete Accuracy'!G134,"&lt;&gt;0"), SUMIF('MazeSolve Accuracy'!G134,"&lt;&gt;0"), SUMIF('Hamiltonian Accuracy'!G134,"&lt;&gt;0")))/SUM(IF('PARITY Accuracy'!G134&lt;&gt;0,1,0), IF('Pattern_Matching Accuracy'!G134&lt;&gt;0,1,0), IF('Reversal Accuracy'!G134&lt;&gt;0,1,0), IF('Stack Accuracy'!G134&lt;&gt;0,1,0), IF('Vending_Machine Accuracy'!G134&lt;&gt;0,1,0), IF('Vending_Machine_Sum Accuracy'!G134&lt;&gt;0,1,0), IF('MazeComplete Accuracy'!G134&lt;&gt;0,1,0), IF('MazeSolve Accuracy'!G134&lt;&gt;0,1,0), IF('Hamiltonian Accuracy'!G134&lt;&gt;0,1,0))</f>
        <v>57.3675</v>
      </c>
      <c r="H134" t="str">
        <f t="shared" si="43"/>
        <v>50 (δ=0.45)</v>
      </c>
      <c r="K134" s="12">
        <f>AVERAGE('Hamiltonian Accuracy'!K134, 'MazeSolve Accuracy'!K134, 'MazeComplete Accuracy'!K134, 'Vending_Machine_Sum Accuracy'!K134, 'Vending_Machine Accuracy'!K134, 'Stack Accuracy'!K134, 'Reversal Accuracy'!K134, 'Pattern_Matching Accuracy'!K134, 'PARITY Accuracy'!K134)</f>
        <v>10.329056613756615</v>
      </c>
      <c r="L134" s="12">
        <f>AVERAGE('Hamiltonian Accuracy'!L134, 'MazeSolve Accuracy'!L134, 'MazeComplete Accuracy'!L134, 'Vending_Machine_Sum Accuracy'!L134, 'Vending_Machine Accuracy'!L134, 'Stack Accuracy'!L134, 'Reversal Accuracy'!L134, 'Pattern_Matching Accuracy'!L134, 'PARITY Accuracy'!L134)</f>
        <v>-0.1829218574635231</v>
      </c>
      <c r="N134">
        <f t="shared" si="44"/>
        <v>59.447604166666665</v>
      </c>
      <c r="O134">
        <f t="shared" si="45"/>
        <v>1.9532888224505152</v>
      </c>
    </row>
    <row r="135" spans="1:23" ht="15.5" thickBot="1" x14ac:dyDescent="0.9">
      <c r="A135" s="1">
        <v>23</v>
      </c>
      <c r="B135">
        <v>50</v>
      </c>
      <c r="C135">
        <v>0.65</v>
      </c>
      <c r="D135">
        <f>(SUM(SUMIF('PARITY Accuracy'!D135,"&lt;&gt;0"), SUMIF('Pattern_Matching Accuracy'!D135,"&lt;&gt;0"), SUMIF('Reversal Accuracy'!D135,"&lt;&gt;0"), SUMIF('Stack Accuracy'!D135,"&lt;&gt;0"), SUMIF('Vending_Machine Accuracy'!D135,"&lt;&gt;0"), SUMIF('Vending_Machine_Sum Accuracy'!D135,"&lt;&gt;0"), SUMIF('MazeComplete Accuracy'!D135,"&lt;&gt;0"), SUMIF('MazeSolve Accuracy'!D135,"&lt;&gt;0"), SUMIF('Hamiltonian Accuracy'!D135,"&lt;&gt;0")))/SUM(IF('PARITY Accuracy'!D135&lt;&gt;0,1,0), IF('Pattern_Matching Accuracy'!D135&lt;&gt;0,1,0), IF('Reversal Accuracy'!D135&lt;&gt;0,1,0), IF('Stack Accuracy'!D135&lt;&gt;0,1,0), IF('Vending_Machine Accuracy'!D135&lt;&gt;0,1,0), IF('Vending_Machine_Sum Accuracy'!D135&lt;&gt;0,1,0), IF('MazeComplete Accuracy'!D135&lt;&gt;0,1,0), IF('MazeSolve Accuracy'!D135&lt;&gt;0,1,0), IF('Hamiltonian Accuracy'!D135&lt;&gt;0,1,0))</f>
        <v>58.019999999999996</v>
      </c>
      <c r="E135">
        <f>(SUM(SUMIF('PARITY Accuracy'!E135,"&lt;&gt;0"), SUMIF('Pattern_Matching Accuracy'!E135,"&lt;&gt;0"), SUMIF('Reversal Accuracy'!E135,"&lt;&gt;0"), SUMIF('Stack Accuracy'!E135,"&lt;&gt;0"), SUMIF('Vending_Machine Accuracy'!E135,"&lt;&gt;0"), SUMIF('Vending_Machine_Sum Accuracy'!E135,"&lt;&gt;0"), SUMIF('MazeComplete Accuracy'!E135,"&lt;&gt;0"), SUMIF('MazeSolve Accuracy'!E135,"&lt;&gt;0"), SUMIF('Hamiltonian Accuracy'!E135,"&lt;&gt;0")))/SUM(IF('PARITY Accuracy'!E135&lt;&gt;0,1,0), IF('Pattern_Matching Accuracy'!E135&lt;&gt;0,1,0), IF('Reversal Accuracy'!E135&lt;&gt;0,1,0), IF('Stack Accuracy'!E135&lt;&gt;0,1,0), IF('Vending_Machine Accuracy'!E135&lt;&gt;0,1,0), IF('Vending_Machine_Sum Accuracy'!E135&lt;&gt;0,1,0), IF('MazeComplete Accuracy'!E135&lt;&gt;0,1,0), IF('MazeSolve Accuracy'!E135&lt;&gt;0,1,0), IF('Hamiltonian Accuracy'!E135&lt;&gt;0,1,0))</f>
        <v>61.313333333333325</v>
      </c>
      <c r="F135">
        <f>(SUM(SUMIF('PARITY Accuracy'!F135,"&lt;&gt;0"), SUMIF('Pattern_Matching Accuracy'!F135,"&lt;&gt;0"), SUMIF('Reversal Accuracy'!F135,"&lt;&gt;0"), SUMIF('Stack Accuracy'!F135,"&lt;&gt;0"), SUMIF('Vending_Machine Accuracy'!F135,"&lt;&gt;0"), SUMIF('Vending_Machine_Sum Accuracy'!F135,"&lt;&gt;0"), SUMIF('MazeComplete Accuracy'!F135,"&lt;&gt;0"), SUMIF('MazeSolve Accuracy'!F135,"&lt;&gt;0"), SUMIF('Hamiltonian Accuracy'!F135,"&lt;&gt;0")))/SUM(IF('PARITY Accuracy'!F135&lt;&gt;0,1,0), IF('Pattern_Matching Accuracy'!F135&lt;&gt;0,1,0), IF('Reversal Accuracy'!F135&lt;&gt;0,1,0), IF('Stack Accuracy'!F135&lt;&gt;0,1,0), IF('Vending_Machine Accuracy'!F135&lt;&gt;0,1,0), IF('Vending_Machine_Sum Accuracy'!F135&lt;&gt;0,1,0), IF('MazeComplete Accuracy'!F135&lt;&gt;0,1,0), IF('MazeSolve Accuracy'!F135&lt;&gt;0,1,0), IF('Hamiltonian Accuracy'!F135&lt;&gt;0,1,0))</f>
        <v>61.169999999999995</v>
      </c>
      <c r="G135">
        <f>(SUM(SUMIF('PARITY Accuracy'!G135,"&lt;&gt;0"), SUMIF('Pattern_Matching Accuracy'!G135,"&lt;&gt;0"), SUMIF('Reversal Accuracy'!G135,"&lt;&gt;0"), SUMIF('Stack Accuracy'!G135,"&lt;&gt;0"), SUMIF('Vending_Machine Accuracy'!G135,"&lt;&gt;0"), SUMIF('Vending_Machine_Sum Accuracy'!G135,"&lt;&gt;0"), SUMIF('MazeComplete Accuracy'!G135,"&lt;&gt;0"), SUMIF('MazeSolve Accuracy'!G135,"&lt;&gt;0"), SUMIF('Hamiltonian Accuracy'!G135,"&lt;&gt;0")))/SUM(IF('PARITY Accuracy'!G135&lt;&gt;0,1,0), IF('Pattern_Matching Accuracy'!G135&lt;&gt;0,1,0), IF('Reversal Accuracy'!G135&lt;&gt;0,1,0), IF('Stack Accuracy'!G135&lt;&gt;0,1,0), IF('Vending_Machine Accuracy'!G135&lt;&gt;0,1,0), IF('Vending_Machine_Sum Accuracy'!G135&lt;&gt;0,1,0), IF('MazeComplete Accuracy'!G135&lt;&gt;0,1,0), IF('MazeSolve Accuracy'!G135&lt;&gt;0,1,0), IF('Hamiltonian Accuracy'!G135&lt;&gt;0,1,0))</f>
        <v>57.240000000000016</v>
      </c>
      <c r="H135" t="str">
        <f t="shared" si="43"/>
        <v>50 (δ=0.65)</v>
      </c>
      <c r="K135" s="13">
        <f>_xlfn.STDEV.P('Hamiltonian Accuracy'!K134, 'MazeSolve Accuracy'!K134, 'MazeComplete Accuracy'!K134, 'Vending_Machine_Sum Accuracy'!K134, 'Vending_Machine Accuracy'!K134, 'Stack Accuracy'!K134, 'Reversal Accuracy'!K134, 'Pattern_Matching Accuracy'!K134, 'PARITY Accuracy'!K134)</f>
        <v>4.5730320405406939</v>
      </c>
      <c r="L135" s="14">
        <f>_xlfn.STDEV.P('Hamiltonian Accuracy'!L134, 'MazeSolve Accuracy'!L134, 'MazeComplete Accuracy'!L134, 'Vending_Machine_Sum Accuracy'!L134, 'Vending_Machine Accuracy'!L134, 'Stack Accuracy'!L134, 'Reversal Accuracy'!L134, 'Pattern_Matching Accuracy'!L134, 'PARITY Accuracy'!L134)</f>
        <v>0.43485996129619137</v>
      </c>
      <c r="N135">
        <f t="shared" si="44"/>
        <v>59.435833333333328</v>
      </c>
      <c r="O135">
        <f t="shared" si="45"/>
        <v>1.8274715000057611</v>
      </c>
    </row>
    <row r="136" spans="1:23" x14ac:dyDescent="0.75">
      <c r="A136" s="1">
        <v>24</v>
      </c>
      <c r="B136">
        <v>50</v>
      </c>
      <c r="C136">
        <v>0.85</v>
      </c>
      <c r="D136">
        <f>(SUM(SUMIF('PARITY Accuracy'!D136,"&lt;&gt;0"), SUMIF('Pattern_Matching Accuracy'!D136,"&lt;&gt;0"), SUMIF('Reversal Accuracy'!D136,"&lt;&gt;0"), SUMIF('Stack Accuracy'!D136,"&lt;&gt;0"), SUMIF('Vending_Machine Accuracy'!D136,"&lt;&gt;0"), SUMIF('Vending_Machine_Sum Accuracy'!D136,"&lt;&gt;0"), SUMIF('MazeComplete Accuracy'!D136,"&lt;&gt;0"), SUMIF('MazeSolve Accuracy'!D136,"&lt;&gt;0"), SUMIF('Hamiltonian Accuracy'!D136,"&lt;&gt;0")))/SUM(IF('PARITY Accuracy'!D136&lt;&gt;0,1,0), IF('Pattern_Matching Accuracy'!D136&lt;&gt;0,1,0), IF('Reversal Accuracy'!D136&lt;&gt;0,1,0), IF('Stack Accuracy'!D136&lt;&gt;0,1,0), IF('Vending_Machine Accuracy'!D136&lt;&gt;0,1,0), IF('Vending_Machine_Sum Accuracy'!D136&lt;&gt;0,1,0), IF('MazeComplete Accuracy'!D136&lt;&gt;0,1,0), IF('MazeSolve Accuracy'!D136&lt;&gt;0,1,0), IF('Hamiltonian Accuracy'!D136&lt;&gt;0,1,0))</f>
        <v>57.363749999999996</v>
      </c>
      <c r="E136">
        <f>(SUM(SUMIF('PARITY Accuracy'!E136,"&lt;&gt;0"), SUMIF('Pattern_Matching Accuracy'!E136,"&lt;&gt;0"), SUMIF('Reversal Accuracy'!E136,"&lt;&gt;0"), SUMIF('Stack Accuracy'!E136,"&lt;&gt;0"), SUMIF('Vending_Machine Accuracy'!E136,"&lt;&gt;0"), SUMIF('Vending_Machine_Sum Accuracy'!E136,"&lt;&gt;0"), SUMIF('MazeComplete Accuracy'!E136,"&lt;&gt;0"), SUMIF('MazeSolve Accuracy'!E136,"&lt;&gt;0"), SUMIF('Hamiltonian Accuracy'!E136,"&lt;&gt;0")))/SUM(IF('PARITY Accuracy'!E136&lt;&gt;0,1,0), IF('Pattern_Matching Accuracy'!E136&lt;&gt;0,1,0), IF('Reversal Accuracy'!E136&lt;&gt;0,1,0), IF('Stack Accuracy'!E136&lt;&gt;0,1,0), IF('Vending_Machine Accuracy'!E136&lt;&gt;0,1,0), IF('Vending_Machine_Sum Accuracy'!E136&lt;&gt;0,1,0), IF('MazeComplete Accuracy'!E136&lt;&gt;0,1,0), IF('MazeSolve Accuracy'!E136&lt;&gt;0,1,0), IF('Hamiltonian Accuracy'!E136&lt;&gt;0,1,0))</f>
        <v>60.839999999999996</v>
      </c>
      <c r="F136">
        <f>(SUM(SUMIF('PARITY Accuracy'!F136,"&lt;&gt;0"), SUMIF('Pattern_Matching Accuracy'!F136,"&lt;&gt;0"), SUMIF('Reversal Accuracy'!F136,"&lt;&gt;0"), SUMIF('Stack Accuracy'!F136,"&lt;&gt;0"), SUMIF('Vending_Machine Accuracy'!F136,"&lt;&gt;0"), SUMIF('Vending_Machine_Sum Accuracy'!F136,"&lt;&gt;0"), SUMIF('MazeComplete Accuracy'!F136,"&lt;&gt;0"), SUMIF('MazeSolve Accuracy'!F136,"&lt;&gt;0"), SUMIF('Hamiltonian Accuracy'!F136,"&lt;&gt;0")))/SUM(IF('PARITY Accuracy'!F136&lt;&gt;0,1,0), IF('Pattern_Matching Accuracy'!F136&lt;&gt;0,1,0), IF('Reversal Accuracy'!F136&lt;&gt;0,1,0), IF('Stack Accuracy'!F136&lt;&gt;0,1,0), IF('Vending_Machine Accuracy'!F136&lt;&gt;0,1,0), IF('Vending_Machine_Sum Accuracy'!F136&lt;&gt;0,1,0), IF('MazeComplete Accuracy'!F136&lt;&gt;0,1,0), IF('MazeSolve Accuracy'!F136&lt;&gt;0,1,0), IF('Hamiltonian Accuracy'!F136&lt;&gt;0,1,0))</f>
        <v>60.61</v>
      </c>
      <c r="G136">
        <f>(SUM(SUMIF('PARITY Accuracy'!G136,"&lt;&gt;0"), SUMIF('Pattern_Matching Accuracy'!G136,"&lt;&gt;0"), SUMIF('Reversal Accuracy'!G136,"&lt;&gt;0"), SUMIF('Stack Accuracy'!G136,"&lt;&gt;0"), SUMIF('Vending_Machine Accuracy'!G136,"&lt;&gt;0"), SUMIF('Vending_Machine_Sum Accuracy'!G136,"&lt;&gt;0"), SUMIF('MazeComplete Accuracy'!G136,"&lt;&gt;0"), SUMIF('MazeSolve Accuracy'!G136,"&lt;&gt;0"), SUMIF('Hamiltonian Accuracy'!G136,"&lt;&gt;0")))/SUM(IF('PARITY Accuracy'!G136&lt;&gt;0,1,0), IF('Pattern_Matching Accuracy'!G136&lt;&gt;0,1,0), IF('Reversal Accuracy'!G136&lt;&gt;0,1,0), IF('Stack Accuracy'!G136&lt;&gt;0,1,0), IF('Vending_Machine Accuracy'!G136&lt;&gt;0,1,0), IF('Vending_Machine_Sum Accuracy'!G136&lt;&gt;0,1,0), IF('MazeComplete Accuracy'!G136&lt;&gt;0,1,0), IF('MazeSolve Accuracy'!G136&lt;&gt;0,1,0), IF('Hamiltonian Accuracy'!G136&lt;&gt;0,1,0))</f>
        <v>55.608749999999993</v>
      </c>
      <c r="H136" t="str">
        <f t="shared" si="43"/>
        <v>50 (δ=0.85)</v>
      </c>
      <c r="N136">
        <f t="shared" si="44"/>
        <v>58.605624999999989</v>
      </c>
      <c r="O136">
        <f t="shared" si="45"/>
        <v>2.2098339339473019</v>
      </c>
    </row>
    <row r="137" spans="1:23" x14ac:dyDescent="0.75">
      <c r="A137" s="1">
        <v>25</v>
      </c>
      <c r="B137">
        <v>100</v>
      </c>
      <c r="C137">
        <v>0</v>
      </c>
      <c r="D137">
        <f>(SUM(SUMIF('PARITY Accuracy'!D137,"&lt;&gt;0"), SUMIF('Pattern_Matching Accuracy'!D137,"&lt;&gt;0"), SUMIF('Reversal Accuracy'!D137,"&lt;&gt;0"), SUMIF('Stack Accuracy'!D137,"&lt;&gt;0"), SUMIF('Vending_Machine Accuracy'!D137,"&lt;&gt;0"), SUMIF('Vending_Machine_Sum Accuracy'!D137,"&lt;&gt;0"), SUMIF('MazeComplete Accuracy'!D137,"&lt;&gt;0"), SUMIF('MazeSolve Accuracy'!D137,"&lt;&gt;0"), SUMIF('Hamiltonian Accuracy'!D137,"&lt;&gt;0")))/SUM(IF('PARITY Accuracy'!D137&lt;&gt;0,1,0), IF('Pattern_Matching Accuracy'!D137&lt;&gt;0,1,0), IF('Reversal Accuracy'!D137&lt;&gt;0,1,0), IF('Stack Accuracy'!D137&lt;&gt;0,1,0), IF('Vending_Machine Accuracy'!D137&lt;&gt;0,1,0), IF('Vending_Machine_Sum Accuracy'!D137&lt;&gt;0,1,0), IF('MazeComplete Accuracy'!D137&lt;&gt;0,1,0), IF('MazeSolve Accuracy'!D137&lt;&gt;0,1,0), IF('Hamiltonian Accuracy'!D137&lt;&gt;0,1,0))</f>
        <v>63.602499999999999</v>
      </c>
      <c r="E137">
        <f>(SUM(SUMIF('PARITY Accuracy'!E137,"&lt;&gt;0"), SUMIF('Pattern_Matching Accuracy'!E137,"&lt;&gt;0"), SUMIF('Reversal Accuracy'!E137,"&lt;&gt;0"), SUMIF('Stack Accuracy'!E137,"&lt;&gt;0"), SUMIF('Vending_Machine Accuracy'!E137,"&lt;&gt;0"), SUMIF('Vending_Machine_Sum Accuracy'!E137,"&lt;&gt;0"), SUMIF('MazeComplete Accuracy'!E137,"&lt;&gt;0"), SUMIF('MazeSolve Accuracy'!E137,"&lt;&gt;0"), SUMIF('Hamiltonian Accuracy'!E137,"&lt;&gt;0")))/SUM(IF('PARITY Accuracy'!E137&lt;&gt;0,1,0), IF('Pattern_Matching Accuracy'!E137&lt;&gt;0,1,0), IF('Reversal Accuracy'!E137&lt;&gt;0,1,0), IF('Stack Accuracy'!E137&lt;&gt;0,1,0), IF('Vending_Machine Accuracy'!E137&lt;&gt;0,1,0), IF('Vending_Machine_Sum Accuracy'!E137&lt;&gt;0,1,0), IF('MazeComplete Accuracy'!E137&lt;&gt;0,1,0), IF('MazeSolve Accuracy'!E137&lt;&gt;0,1,0), IF('Hamiltonian Accuracy'!E137&lt;&gt;0,1,0))</f>
        <v>63.81333333333334</v>
      </c>
      <c r="F137">
        <f>(SUM(SUMIF('PARITY Accuracy'!F137,"&lt;&gt;0"), SUMIF('Pattern_Matching Accuracy'!F137,"&lt;&gt;0"), SUMIF('Reversal Accuracy'!F137,"&lt;&gt;0"), SUMIF('Stack Accuracy'!F137,"&lt;&gt;0"), SUMIF('Vending_Machine Accuracy'!F137,"&lt;&gt;0"), SUMIF('Vending_Machine_Sum Accuracy'!F137,"&lt;&gt;0"), SUMIF('MazeComplete Accuracy'!F137,"&lt;&gt;0"), SUMIF('MazeSolve Accuracy'!F137,"&lt;&gt;0"), SUMIF('Hamiltonian Accuracy'!F137,"&lt;&gt;0")))/SUM(IF('PARITY Accuracy'!F137&lt;&gt;0,1,0), IF('Pattern_Matching Accuracy'!F137&lt;&gt;0,1,0), IF('Reversal Accuracy'!F137&lt;&gt;0,1,0), IF('Stack Accuracy'!F137&lt;&gt;0,1,0), IF('Vending_Machine Accuracy'!F137&lt;&gt;0,1,0), IF('Vending_Machine_Sum Accuracy'!F137&lt;&gt;0,1,0), IF('MazeComplete Accuracy'!F137&lt;&gt;0,1,0), IF('MazeSolve Accuracy'!F137&lt;&gt;0,1,0), IF('Hamiltonian Accuracy'!F137&lt;&gt;0,1,0))</f>
        <v>65.38666666666667</v>
      </c>
      <c r="G137">
        <f>(SUM(SUMIF('PARITY Accuracy'!G137,"&lt;&gt;0"), SUMIF('Pattern_Matching Accuracy'!G137,"&lt;&gt;0"), SUMIF('Reversal Accuracy'!G137,"&lt;&gt;0"), SUMIF('Stack Accuracy'!G137,"&lt;&gt;0"), SUMIF('Vending_Machine Accuracy'!G137,"&lt;&gt;0"), SUMIF('Vending_Machine_Sum Accuracy'!G137,"&lt;&gt;0"), SUMIF('MazeComplete Accuracy'!G137,"&lt;&gt;0"), SUMIF('MazeSolve Accuracy'!G137,"&lt;&gt;0"), SUMIF('Hamiltonian Accuracy'!G137,"&lt;&gt;0")))/SUM(IF('PARITY Accuracy'!G137&lt;&gt;0,1,0), IF('Pattern_Matching Accuracy'!G137&lt;&gt;0,1,0), IF('Reversal Accuracy'!G137&lt;&gt;0,1,0), IF('Stack Accuracy'!G137&lt;&gt;0,1,0), IF('Vending_Machine Accuracy'!G137&lt;&gt;0,1,0), IF('Vending_Machine_Sum Accuracy'!G137&lt;&gt;0,1,0), IF('MazeComplete Accuracy'!G137&lt;&gt;0,1,0), IF('MazeSolve Accuracy'!G137&lt;&gt;0,1,0), IF('Hamiltonian Accuracy'!G137&lt;&gt;0,1,0))</f>
        <v>59.336250000000007</v>
      </c>
      <c r="H137" t="str">
        <f t="shared" si="43"/>
        <v>100 (δ=0)</v>
      </c>
      <c r="N137">
        <f t="shared" si="44"/>
        <v>63.034687500000004</v>
      </c>
      <c r="O137">
        <f t="shared" si="45"/>
        <v>2.243821868529444</v>
      </c>
    </row>
    <row r="138" spans="1:23" x14ac:dyDescent="0.75">
      <c r="A138" s="1">
        <v>26</v>
      </c>
      <c r="B138">
        <v>100</v>
      </c>
      <c r="C138">
        <v>0.2</v>
      </c>
      <c r="D138">
        <f>(SUM(SUMIF('PARITY Accuracy'!D138,"&lt;&gt;0"), SUMIF('Pattern_Matching Accuracy'!D138,"&lt;&gt;0"), SUMIF('Reversal Accuracy'!D138,"&lt;&gt;0"), SUMIF('Stack Accuracy'!D138,"&lt;&gt;0"), SUMIF('Vending_Machine Accuracy'!D138,"&lt;&gt;0"), SUMIF('Vending_Machine_Sum Accuracy'!D138,"&lt;&gt;0"), SUMIF('MazeComplete Accuracy'!D138,"&lt;&gt;0"), SUMIF('MazeSolve Accuracy'!D138,"&lt;&gt;0"), SUMIF('Hamiltonian Accuracy'!D138,"&lt;&gt;0")))/SUM(IF('PARITY Accuracy'!D138&lt;&gt;0,1,0), IF('Pattern_Matching Accuracy'!D138&lt;&gt;0,1,0), IF('Reversal Accuracy'!D138&lt;&gt;0,1,0), IF('Stack Accuracy'!D138&lt;&gt;0,1,0), IF('Vending_Machine Accuracy'!D138&lt;&gt;0,1,0), IF('Vending_Machine_Sum Accuracy'!D138&lt;&gt;0,1,0), IF('MazeComplete Accuracy'!D138&lt;&gt;0,1,0), IF('MazeSolve Accuracy'!D138&lt;&gt;0,1,0), IF('Hamiltonian Accuracy'!D138&lt;&gt;0,1,0))</f>
        <v>62.4375</v>
      </c>
      <c r="E138">
        <f>(SUM(SUMIF('PARITY Accuracy'!E138,"&lt;&gt;0"), SUMIF('Pattern_Matching Accuracy'!E138,"&lt;&gt;0"), SUMIF('Reversal Accuracy'!E138,"&lt;&gt;0"), SUMIF('Stack Accuracy'!E138,"&lt;&gt;0"), SUMIF('Vending_Machine Accuracy'!E138,"&lt;&gt;0"), SUMIF('Vending_Machine_Sum Accuracy'!E138,"&lt;&gt;0"), SUMIF('MazeComplete Accuracy'!E138,"&lt;&gt;0"), SUMIF('MazeSolve Accuracy'!E138,"&lt;&gt;0"), SUMIF('Hamiltonian Accuracy'!E138,"&lt;&gt;0")))/SUM(IF('PARITY Accuracy'!E138&lt;&gt;0,1,0), IF('Pattern_Matching Accuracy'!E138&lt;&gt;0,1,0), IF('Reversal Accuracy'!E138&lt;&gt;0,1,0), IF('Stack Accuracy'!E138&lt;&gt;0,1,0), IF('Vending_Machine Accuracy'!E138&lt;&gt;0,1,0), IF('Vending_Machine_Sum Accuracy'!E138&lt;&gt;0,1,0), IF('MazeComplete Accuracy'!E138&lt;&gt;0,1,0), IF('MazeSolve Accuracy'!E138&lt;&gt;0,1,0), IF('Hamiltonian Accuracy'!E138&lt;&gt;0,1,0))</f>
        <v>64.067777777777778</v>
      </c>
      <c r="F138">
        <f>(SUM(SUMIF('PARITY Accuracy'!F138,"&lt;&gt;0"), SUMIF('Pattern_Matching Accuracy'!F138,"&lt;&gt;0"), SUMIF('Reversal Accuracy'!F138,"&lt;&gt;0"), SUMIF('Stack Accuracy'!F138,"&lt;&gt;0"), SUMIF('Vending_Machine Accuracy'!F138,"&lt;&gt;0"), SUMIF('Vending_Machine_Sum Accuracy'!F138,"&lt;&gt;0"), SUMIF('MazeComplete Accuracy'!F138,"&lt;&gt;0"), SUMIF('MazeSolve Accuracy'!F138,"&lt;&gt;0"), SUMIF('Hamiltonian Accuracy'!F138,"&lt;&gt;0")))/SUM(IF('PARITY Accuracy'!F138&lt;&gt;0,1,0), IF('Pattern_Matching Accuracy'!F138&lt;&gt;0,1,0), IF('Reversal Accuracy'!F138&lt;&gt;0,1,0), IF('Stack Accuracy'!F138&lt;&gt;0,1,0), IF('Vending_Machine Accuracy'!F138&lt;&gt;0,1,0), IF('Vending_Machine_Sum Accuracy'!F138&lt;&gt;0,1,0), IF('MazeComplete Accuracy'!F138&lt;&gt;0,1,0), IF('MazeSolve Accuracy'!F138&lt;&gt;0,1,0), IF('Hamiltonian Accuracy'!F138&lt;&gt;0,1,0))</f>
        <v>65.108888888888885</v>
      </c>
      <c r="G138">
        <f>(SUM(SUMIF('PARITY Accuracy'!G138,"&lt;&gt;0"), SUMIF('Pattern_Matching Accuracy'!G138,"&lt;&gt;0"), SUMIF('Reversal Accuracy'!G138,"&lt;&gt;0"), SUMIF('Stack Accuracy'!G138,"&lt;&gt;0"), SUMIF('Vending_Machine Accuracy'!G138,"&lt;&gt;0"), SUMIF('Vending_Machine_Sum Accuracy'!G138,"&lt;&gt;0"), SUMIF('MazeComplete Accuracy'!G138,"&lt;&gt;0"), SUMIF('MazeSolve Accuracy'!G138,"&lt;&gt;0"), SUMIF('Hamiltonian Accuracy'!G138,"&lt;&gt;0")))/SUM(IF('PARITY Accuracy'!G138&lt;&gt;0,1,0), IF('Pattern_Matching Accuracy'!G138&lt;&gt;0,1,0), IF('Reversal Accuracy'!G138&lt;&gt;0,1,0), IF('Stack Accuracy'!G138&lt;&gt;0,1,0), IF('Vending_Machine Accuracy'!G138&lt;&gt;0,1,0), IF('Vending_Machine_Sum Accuracy'!G138&lt;&gt;0,1,0), IF('MazeComplete Accuracy'!G138&lt;&gt;0,1,0), IF('MazeSolve Accuracy'!G138&lt;&gt;0,1,0), IF('Hamiltonian Accuracy'!G138&lt;&gt;0,1,0))</f>
        <v>62.128749999999989</v>
      </c>
      <c r="H138" t="str">
        <f t="shared" si="43"/>
        <v>100 (δ=0.2)</v>
      </c>
      <c r="N138">
        <f t="shared" si="44"/>
        <v>63.435729166666668</v>
      </c>
      <c r="O138">
        <f t="shared" si="45"/>
        <v>1.2148667534095008</v>
      </c>
    </row>
    <row r="139" spans="1:23" x14ac:dyDescent="0.75">
      <c r="A139" s="1">
        <v>27</v>
      </c>
      <c r="B139">
        <v>100</v>
      </c>
      <c r="C139">
        <v>0.45</v>
      </c>
      <c r="D139">
        <f>(SUM(SUMIF('PARITY Accuracy'!D139,"&lt;&gt;0"), SUMIF('Pattern_Matching Accuracy'!D139,"&lt;&gt;0"), SUMIF('Reversal Accuracy'!D139,"&lt;&gt;0"), SUMIF('Stack Accuracy'!D139,"&lt;&gt;0"), SUMIF('Vending_Machine Accuracy'!D139,"&lt;&gt;0"), SUMIF('Vending_Machine_Sum Accuracy'!D139,"&lt;&gt;0"), SUMIF('MazeComplete Accuracy'!D139,"&lt;&gt;0"), SUMIF('MazeSolve Accuracy'!D139,"&lt;&gt;0"), SUMIF('Hamiltonian Accuracy'!D139,"&lt;&gt;0")))/SUM(IF('PARITY Accuracy'!D139&lt;&gt;0,1,0), IF('Pattern_Matching Accuracy'!D139&lt;&gt;0,1,0), IF('Reversal Accuracy'!D139&lt;&gt;0,1,0), IF('Stack Accuracy'!D139&lt;&gt;0,1,0), IF('Vending_Machine Accuracy'!D139&lt;&gt;0,1,0), IF('Vending_Machine_Sum Accuracy'!D139&lt;&gt;0,1,0), IF('MazeComplete Accuracy'!D139&lt;&gt;0,1,0), IF('MazeSolve Accuracy'!D139&lt;&gt;0,1,0), IF('Hamiltonian Accuracy'!D139&lt;&gt;0,1,0))</f>
        <v>63.298749999999998</v>
      </c>
      <c r="E139">
        <f>(SUM(SUMIF('PARITY Accuracy'!E139,"&lt;&gt;0"), SUMIF('Pattern_Matching Accuracy'!E139,"&lt;&gt;0"), SUMIF('Reversal Accuracy'!E139,"&lt;&gt;0"), SUMIF('Stack Accuracy'!E139,"&lt;&gt;0"), SUMIF('Vending_Machine Accuracy'!E139,"&lt;&gt;0"), SUMIF('Vending_Machine_Sum Accuracy'!E139,"&lt;&gt;0"), SUMIF('MazeComplete Accuracy'!E139,"&lt;&gt;0"), SUMIF('MazeSolve Accuracy'!E139,"&lt;&gt;0"), SUMIF('Hamiltonian Accuracy'!E139,"&lt;&gt;0")))/SUM(IF('PARITY Accuracy'!E139&lt;&gt;0,1,0), IF('Pattern_Matching Accuracy'!E139&lt;&gt;0,1,0), IF('Reversal Accuracy'!E139&lt;&gt;0,1,0), IF('Stack Accuracy'!E139&lt;&gt;0,1,0), IF('Vending_Machine Accuracy'!E139&lt;&gt;0,1,0), IF('Vending_Machine_Sum Accuracy'!E139&lt;&gt;0,1,0), IF('MazeComplete Accuracy'!E139&lt;&gt;0,1,0), IF('MazeSolve Accuracy'!E139&lt;&gt;0,1,0), IF('Hamiltonian Accuracy'!E139&lt;&gt;0,1,0))</f>
        <v>63.397777777777783</v>
      </c>
      <c r="F139">
        <f>(SUM(SUMIF('PARITY Accuracy'!F139,"&lt;&gt;0"), SUMIF('Pattern_Matching Accuracy'!F139,"&lt;&gt;0"), SUMIF('Reversal Accuracy'!F139,"&lt;&gt;0"), SUMIF('Stack Accuracy'!F139,"&lt;&gt;0"), SUMIF('Vending_Machine Accuracy'!F139,"&lt;&gt;0"), SUMIF('Vending_Machine_Sum Accuracy'!F139,"&lt;&gt;0"), SUMIF('MazeComplete Accuracy'!F139,"&lt;&gt;0"), SUMIF('MazeSolve Accuracy'!F139,"&lt;&gt;0"), SUMIF('Hamiltonian Accuracy'!F139,"&lt;&gt;0")))/SUM(IF('PARITY Accuracy'!F139&lt;&gt;0,1,0), IF('Pattern_Matching Accuracy'!F139&lt;&gt;0,1,0), IF('Reversal Accuracy'!F139&lt;&gt;0,1,0), IF('Stack Accuracy'!F139&lt;&gt;0,1,0), IF('Vending_Machine Accuracy'!F139&lt;&gt;0,1,0), IF('Vending_Machine_Sum Accuracy'!F139&lt;&gt;0,1,0), IF('MazeComplete Accuracy'!F139&lt;&gt;0,1,0), IF('MazeSolve Accuracy'!F139&lt;&gt;0,1,0), IF('Hamiltonian Accuracy'!F139&lt;&gt;0,1,0))</f>
        <v>64.571111111111108</v>
      </c>
      <c r="G139">
        <f>(SUM(SUMIF('PARITY Accuracy'!G139,"&lt;&gt;0"), SUMIF('Pattern_Matching Accuracy'!G139,"&lt;&gt;0"), SUMIF('Reversal Accuracy'!G139,"&lt;&gt;0"), SUMIF('Stack Accuracy'!G139,"&lt;&gt;0"), SUMIF('Vending_Machine Accuracy'!G139,"&lt;&gt;0"), SUMIF('Vending_Machine_Sum Accuracy'!G139,"&lt;&gt;0"), SUMIF('MazeComplete Accuracy'!G139,"&lt;&gt;0"), SUMIF('MazeSolve Accuracy'!G139,"&lt;&gt;0"), SUMIF('Hamiltonian Accuracy'!G139,"&lt;&gt;0")))/SUM(IF('PARITY Accuracy'!G139&lt;&gt;0,1,0), IF('Pattern_Matching Accuracy'!G139&lt;&gt;0,1,0), IF('Reversal Accuracy'!G139&lt;&gt;0,1,0), IF('Stack Accuracy'!G139&lt;&gt;0,1,0), IF('Vending_Machine Accuracy'!G139&lt;&gt;0,1,0), IF('Vending_Machine_Sum Accuracy'!G139&lt;&gt;0,1,0), IF('MazeComplete Accuracy'!G139&lt;&gt;0,1,0), IF('MazeSolve Accuracy'!G139&lt;&gt;0,1,0), IF('Hamiltonian Accuracy'!G139&lt;&gt;0,1,0))</f>
        <v>61.2575</v>
      </c>
      <c r="H139" t="str">
        <f t="shared" si="43"/>
        <v>100 (δ=0.45)</v>
      </c>
      <c r="N139">
        <f t="shared" si="44"/>
        <v>63.131284722222219</v>
      </c>
      <c r="O139">
        <f t="shared" si="45"/>
        <v>1.1919765500309503</v>
      </c>
    </row>
    <row r="140" spans="1:23" x14ac:dyDescent="0.75">
      <c r="A140" s="1">
        <v>28</v>
      </c>
      <c r="B140">
        <v>100</v>
      </c>
      <c r="C140">
        <v>0.65</v>
      </c>
      <c r="D140">
        <f>(SUM(SUMIF('PARITY Accuracy'!D140,"&lt;&gt;0"), SUMIF('Pattern_Matching Accuracy'!D140,"&lt;&gt;0"), SUMIF('Reversal Accuracy'!D140,"&lt;&gt;0"), SUMIF('Stack Accuracy'!D140,"&lt;&gt;0"), SUMIF('Vending_Machine Accuracy'!D140,"&lt;&gt;0"), SUMIF('Vending_Machine_Sum Accuracy'!D140,"&lt;&gt;0"), SUMIF('MazeComplete Accuracy'!D140,"&lt;&gt;0"), SUMIF('MazeSolve Accuracy'!D140,"&lt;&gt;0"), SUMIF('Hamiltonian Accuracy'!D140,"&lt;&gt;0")))/SUM(IF('PARITY Accuracy'!D140&lt;&gt;0,1,0), IF('Pattern_Matching Accuracy'!D140&lt;&gt;0,1,0), IF('Reversal Accuracy'!D140&lt;&gt;0,1,0), IF('Stack Accuracy'!D140&lt;&gt;0,1,0), IF('Vending_Machine Accuracy'!D140&lt;&gt;0,1,0), IF('Vending_Machine_Sum Accuracy'!D140&lt;&gt;0,1,0), IF('MazeComplete Accuracy'!D140&lt;&gt;0,1,0), IF('MazeSolve Accuracy'!D140&lt;&gt;0,1,0), IF('Hamiltonian Accuracy'!D140&lt;&gt;0,1,0))</f>
        <v>62.735000000000007</v>
      </c>
      <c r="E140">
        <f>(SUM(SUMIF('PARITY Accuracy'!E140,"&lt;&gt;0"), SUMIF('Pattern_Matching Accuracy'!E140,"&lt;&gt;0"), SUMIF('Reversal Accuracy'!E140,"&lt;&gt;0"), SUMIF('Stack Accuracy'!E140,"&lt;&gt;0"), SUMIF('Vending_Machine Accuracy'!E140,"&lt;&gt;0"), SUMIF('Vending_Machine_Sum Accuracy'!E140,"&lt;&gt;0"), SUMIF('MazeComplete Accuracy'!E140,"&lt;&gt;0"), SUMIF('MazeSolve Accuracy'!E140,"&lt;&gt;0"), SUMIF('Hamiltonian Accuracy'!E140,"&lt;&gt;0")))/SUM(IF('PARITY Accuracy'!E140&lt;&gt;0,1,0), IF('Pattern_Matching Accuracy'!E140&lt;&gt;0,1,0), IF('Reversal Accuracy'!E140&lt;&gt;0,1,0), IF('Stack Accuracy'!E140&lt;&gt;0,1,0), IF('Vending_Machine Accuracy'!E140&lt;&gt;0,1,0), IF('Vending_Machine_Sum Accuracy'!E140&lt;&gt;0,1,0), IF('MazeComplete Accuracy'!E140&lt;&gt;0,1,0), IF('MazeSolve Accuracy'!E140&lt;&gt;0,1,0), IF('Hamiltonian Accuracy'!E140&lt;&gt;0,1,0))</f>
        <v>63.492222222222232</v>
      </c>
      <c r="F140">
        <f>(SUM(SUMIF('PARITY Accuracy'!F140,"&lt;&gt;0"), SUMIF('Pattern_Matching Accuracy'!F140,"&lt;&gt;0"), SUMIF('Reversal Accuracy'!F140,"&lt;&gt;0"), SUMIF('Stack Accuracy'!F140,"&lt;&gt;0"), SUMIF('Vending_Machine Accuracy'!F140,"&lt;&gt;0"), SUMIF('Vending_Machine_Sum Accuracy'!F140,"&lt;&gt;0"), SUMIF('MazeComplete Accuracy'!F140,"&lt;&gt;0"), SUMIF('MazeSolve Accuracy'!F140,"&lt;&gt;0"), SUMIF('Hamiltonian Accuracy'!F140,"&lt;&gt;0")))/SUM(IF('PARITY Accuracy'!F140&lt;&gt;0,1,0), IF('Pattern_Matching Accuracy'!F140&lt;&gt;0,1,0), IF('Reversal Accuracy'!F140&lt;&gt;0,1,0), IF('Stack Accuracy'!F140&lt;&gt;0,1,0), IF('Vending_Machine Accuracy'!F140&lt;&gt;0,1,0), IF('Vending_Machine_Sum Accuracy'!F140&lt;&gt;0,1,0), IF('MazeComplete Accuracy'!F140&lt;&gt;0,1,0), IF('MazeSolve Accuracy'!F140&lt;&gt;0,1,0), IF('Hamiltonian Accuracy'!F140&lt;&gt;0,1,0))</f>
        <v>63.937777777777768</v>
      </c>
      <c r="G140">
        <f>(SUM(SUMIF('PARITY Accuracy'!G140,"&lt;&gt;0"), SUMIF('Pattern_Matching Accuracy'!G140,"&lt;&gt;0"), SUMIF('Reversal Accuracy'!G140,"&lt;&gt;0"), SUMIF('Stack Accuracy'!G140,"&lt;&gt;0"), SUMIF('Vending_Machine Accuracy'!G140,"&lt;&gt;0"), SUMIF('Vending_Machine_Sum Accuracy'!G140,"&lt;&gt;0"), SUMIF('MazeComplete Accuracy'!G140,"&lt;&gt;0"), SUMIF('MazeSolve Accuracy'!G140,"&lt;&gt;0"), SUMIF('Hamiltonian Accuracy'!G140,"&lt;&gt;0")))/SUM(IF('PARITY Accuracy'!G140&lt;&gt;0,1,0), IF('Pattern_Matching Accuracy'!G140&lt;&gt;0,1,0), IF('Reversal Accuracy'!G140&lt;&gt;0,1,0), IF('Stack Accuracy'!G140&lt;&gt;0,1,0), IF('Vending_Machine Accuracy'!G140&lt;&gt;0,1,0), IF('Vending_Machine_Sum Accuracy'!G140&lt;&gt;0,1,0), IF('MazeComplete Accuracy'!G140&lt;&gt;0,1,0), IF('MazeSolve Accuracy'!G140&lt;&gt;0,1,0), IF('Hamiltonian Accuracy'!G140&lt;&gt;0,1,0))</f>
        <v>60.381249999999994</v>
      </c>
      <c r="H140" t="str">
        <f t="shared" si="43"/>
        <v>100 (δ=0.65)</v>
      </c>
      <c r="N140">
        <f t="shared" si="44"/>
        <v>62.636562500000004</v>
      </c>
      <c r="O140">
        <f t="shared" si="45"/>
        <v>1.3712621169399222</v>
      </c>
    </row>
    <row r="141" spans="1:23" x14ac:dyDescent="0.75">
      <c r="A141" s="1">
        <v>29</v>
      </c>
      <c r="B141">
        <v>100</v>
      </c>
      <c r="C141">
        <v>0.85</v>
      </c>
      <c r="D141">
        <f>(SUM(SUMIF('PARITY Accuracy'!D141,"&lt;&gt;0"), SUMIF('Pattern_Matching Accuracy'!D141,"&lt;&gt;0"), SUMIF('Reversal Accuracy'!D141,"&lt;&gt;0"), SUMIF('Stack Accuracy'!D141,"&lt;&gt;0"), SUMIF('Vending_Machine Accuracy'!D141,"&lt;&gt;0"), SUMIF('Vending_Machine_Sum Accuracy'!D141,"&lt;&gt;0"), SUMIF('MazeComplete Accuracy'!D141,"&lt;&gt;0"), SUMIF('MazeSolve Accuracy'!D141,"&lt;&gt;0"), SUMIF('Hamiltonian Accuracy'!D141,"&lt;&gt;0")))/SUM(IF('PARITY Accuracy'!D141&lt;&gt;0,1,0), IF('Pattern_Matching Accuracy'!D141&lt;&gt;0,1,0), IF('Reversal Accuracy'!D141&lt;&gt;0,1,0), IF('Stack Accuracy'!D141&lt;&gt;0,1,0), IF('Vending_Machine Accuracy'!D141&lt;&gt;0,1,0), IF('Vending_Machine_Sum Accuracy'!D141&lt;&gt;0,1,0), IF('MazeComplete Accuracy'!D141&lt;&gt;0,1,0), IF('MazeSolve Accuracy'!D141&lt;&gt;0,1,0), IF('Hamiltonian Accuracy'!D141&lt;&gt;0,1,0))</f>
        <v>60.626249999999999</v>
      </c>
      <c r="E141">
        <f>(SUM(SUMIF('PARITY Accuracy'!E141,"&lt;&gt;0"), SUMIF('Pattern_Matching Accuracy'!E141,"&lt;&gt;0"), SUMIF('Reversal Accuracy'!E141,"&lt;&gt;0"), SUMIF('Stack Accuracy'!E141,"&lt;&gt;0"), SUMIF('Vending_Machine Accuracy'!E141,"&lt;&gt;0"), SUMIF('Vending_Machine_Sum Accuracy'!E141,"&lt;&gt;0"), SUMIF('MazeComplete Accuracy'!E141,"&lt;&gt;0"), SUMIF('MazeSolve Accuracy'!E141,"&lt;&gt;0"), SUMIF('Hamiltonian Accuracy'!E141,"&lt;&gt;0")))/SUM(IF('PARITY Accuracy'!E141&lt;&gt;0,1,0), IF('Pattern_Matching Accuracy'!E141&lt;&gt;0,1,0), IF('Reversal Accuracy'!E141&lt;&gt;0,1,0), IF('Stack Accuracy'!E141&lt;&gt;0,1,0), IF('Vending_Machine Accuracy'!E141&lt;&gt;0,1,0), IF('Vending_Machine_Sum Accuracy'!E141&lt;&gt;0,1,0), IF('MazeComplete Accuracy'!E141&lt;&gt;0,1,0), IF('MazeSolve Accuracy'!E141&lt;&gt;0,1,0), IF('Hamiltonian Accuracy'!E141&lt;&gt;0,1,0))</f>
        <v>62.115555555555552</v>
      </c>
      <c r="F141">
        <f>(SUM(SUMIF('PARITY Accuracy'!F141,"&lt;&gt;0"), SUMIF('Pattern_Matching Accuracy'!F141,"&lt;&gt;0"), SUMIF('Reversal Accuracy'!F141,"&lt;&gt;0"), SUMIF('Stack Accuracy'!F141,"&lt;&gt;0"), SUMIF('Vending_Machine Accuracy'!F141,"&lt;&gt;0"), SUMIF('Vending_Machine_Sum Accuracy'!F141,"&lt;&gt;0"), SUMIF('MazeComplete Accuracy'!F141,"&lt;&gt;0"), SUMIF('MazeSolve Accuracy'!F141,"&lt;&gt;0"), SUMIF('Hamiltonian Accuracy'!F141,"&lt;&gt;0")))/SUM(IF('PARITY Accuracy'!F141&lt;&gt;0,1,0), IF('Pattern_Matching Accuracy'!F141&lt;&gt;0,1,0), IF('Reversal Accuracy'!F141&lt;&gt;0,1,0), IF('Stack Accuracy'!F141&lt;&gt;0,1,0), IF('Vending_Machine Accuracy'!F141&lt;&gt;0,1,0), IF('Vending_Machine_Sum Accuracy'!F141&lt;&gt;0,1,0), IF('MazeComplete Accuracy'!F141&lt;&gt;0,1,0), IF('MazeSolve Accuracy'!F141&lt;&gt;0,1,0), IF('Hamiltonian Accuracy'!F141&lt;&gt;0,1,0))</f>
        <v>62.59</v>
      </c>
      <c r="G141">
        <f>(SUM(SUMIF('PARITY Accuracy'!G141,"&lt;&gt;0"), SUMIF('Pattern_Matching Accuracy'!G141,"&lt;&gt;0"), SUMIF('Reversal Accuracy'!G141,"&lt;&gt;0"), SUMIF('Stack Accuracy'!G141,"&lt;&gt;0"), SUMIF('Vending_Machine Accuracy'!G141,"&lt;&gt;0"), SUMIF('Vending_Machine_Sum Accuracy'!G141,"&lt;&gt;0"), SUMIF('MazeComplete Accuracy'!G141,"&lt;&gt;0"), SUMIF('MazeSolve Accuracy'!G141,"&lt;&gt;0"), SUMIF('Hamiltonian Accuracy'!G141,"&lt;&gt;0")))/SUM(IF('PARITY Accuracy'!G141&lt;&gt;0,1,0), IF('Pattern_Matching Accuracy'!G141&lt;&gt;0,1,0), IF('Reversal Accuracy'!G141&lt;&gt;0,1,0), IF('Stack Accuracy'!G141&lt;&gt;0,1,0), IF('Vending_Machine Accuracy'!G141&lt;&gt;0,1,0), IF('Vending_Machine_Sum Accuracy'!G141&lt;&gt;0,1,0), IF('MazeComplete Accuracy'!G141&lt;&gt;0,1,0), IF('MazeSolve Accuracy'!G141&lt;&gt;0,1,0), IF('Hamiltonian Accuracy'!G141&lt;&gt;0,1,0))</f>
        <v>59.063750000000006</v>
      </c>
      <c r="H141" t="str">
        <f t="shared" si="43"/>
        <v>100 (δ=0.85)</v>
      </c>
      <c r="N141">
        <f t="shared" si="44"/>
        <v>61.098888888888887</v>
      </c>
      <c r="O141">
        <f t="shared" si="45"/>
        <v>1.3804167190696555</v>
      </c>
    </row>
    <row r="142" spans="1:23" x14ac:dyDescent="0.75">
      <c r="C142" t="s">
        <v>37</v>
      </c>
      <c r="D142">
        <f>(D141 - D112)/30</f>
        <v>2.0208749999999998</v>
      </c>
      <c r="E142">
        <f t="shared" ref="E142:G142" si="56">(E141 - E112)/30</f>
        <v>2.0705185185185182</v>
      </c>
      <c r="F142">
        <f t="shared" si="56"/>
        <v>2.0863333333333336</v>
      </c>
      <c r="G142">
        <f t="shared" si="56"/>
        <v>1.8131250000000001</v>
      </c>
      <c r="O142">
        <f>AVERAGE(O112:O141)</f>
        <v>2.5035521267109853</v>
      </c>
    </row>
    <row r="145" spans="1:23" x14ac:dyDescent="0.75">
      <c r="A145" s="1">
        <v>0</v>
      </c>
      <c r="B145" t="s">
        <v>18</v>
      </c>
    </row>
    <row r="147" spans="1:23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H147" s="1" t="s">
        <v>14</v>
      </c>
      <c r="J147" s="2"/>
      <c r="K147" s="2" t="s">
        <v>26</v>
      </c>
      <c r="L147" s="2" t="s">
        <v>27</v>
      </c>
      <c r="N147" s="3" t="s">
        <v>28</v>
      </c>
      <c r="O147" s="3" t="s">
        <v>29</v>
      </c>
      <c r="P147" s="2"/>
      <c r="Q147" s="2" t="s">
        <v>30</v>
      </c>
      <c r="R147" s="2"/>
      <c r="S147" s="2" t="s">
        <v>22</v>
      </c>
      <c r="T147" s="2"/>
      <c r="U147" s="2" t="s">
        <v>31</v>
      </c>
      <c r="V147" s="2"/>
      <c r="W147" s="2" t="s">
        <v>32</v>
      </c>
    </row>
    <row r="148" spans="1:23" x14ac:dyDescent="0.75">
      <c r="A148" s="1">
        <v>0</v>
      </c>
      <c r="B148">
        <v>0</v>
      </c>
      <c r="C148">
        <v>0</v>
      </c>
      <c r="D148">
        <f>AVERAGE('PARITY Accuracy'!D148, 'Pattern_Matching Accuracy'!D148, 'Reversal Accuracy'!D148, 'Stack Accuracy'!D148, 'Vending_Machine Accuracy'!D148, 'Vending_Machine_Sum Accuracy'!D148, 'MazeComplete Accuracy'!D148, 'MazeSolve Accuracy'!D148, 'Hamiltonian Accuracy'!D148)</f>
        <v>37.802222222222227</v>
      </c>
      <c r="E148">
        <f>AVERAGE('PARITY Accuracy'!E148, 'Pattern_Matching Accuracy'!E148, 'Reversal Accuracy'!E148, 'Stack Accuracy'!E148, 'Vending_Machine Accuracy'!E148, 'Vending_Machine_Sum Accuracy'!E148, 'MazeComplete Accuracy'!E148, 'MazeSolve Accuracy'!E148, 'Hamiltonian Accuracy'!E148)</f>
        <v>59.833333333333336</v>
      </c>
      <c r="F148">
        <f>AVERAGE('PARITY Accuracy'!F148, 'Pattern_Matching Accuracy'!F148, 'Reversal Accuracy'!F148, 'Stack Accuracy'!F148, 'Vending_Machine Accuracy'!F148, 'Vending_Machine_Sum Accuracy'!F148, 'MazeComplete Accuracy'!F148, 'MazeSolve Accuracy'!F148, 'Hamiltonian Accuracy'!F148)</f>
        <v>51.166666666666664</v>
      </c>
      <c r="G148">
        <f>AVERAGE('PARITY Accuracy'!G148, 'Pattern_Matching Accuracy'!G148, 'Reversal Accuracy'!G148, 'Stack Accuracy'!G148, 'Vending_Machine Accuracy'!G148, 'Vending_Machine_Sum Accuracy'!G148, 'MazeComplete Accuracy'!G148, 'MazeSolve Accuracy'!G148, 'Hamiltonian Accuracy'!G148)</f>
        <v>5.2444444444444445</v>
      </c>
      <c r="H148" t="str">
        <f t="shared" ref="H148:H177" si="57">B148&amp;" (δ="&amp;C148&amp;")"</f>
        <v>0 (δ=0)</v>
      </c>
      <c r="J148">
        <v>2</v>
      </c>
      <c r="K148">
        <f>_xlfn.STDEV.P(D148:G152)</f>
        <v>20.388480808132318</v>
      </c>
      <c r="L148">
        <f>_xlfn.STDEV.P(D148:G148,D153:G153,D158:G158,D163:G163,D168:G168,D173:G173)</f>
        <v>12.127296136344439</v>
      </c>
      <c r="M148">
        <v>0</v>
      </c>
      <c r="N148">
        <f>AVERAGE(D148:G148)</f>
        <v>38.511666666666663</v>
      </c>
      <c r="O148">
        <f>_xlfn.STDEV.P(D148:G148)</f>
        <v>20.748336561318087</v>
      </c>
      <c r="P148" s="6">
        <f>_xlfn.STDEV.P(D148:D152)</f>
        <v>5.1000609243516744</v>
      </c>
      <c r="Q148">
        <f>_xlfn.STDEV.P(D148,D153,D158,D163,D168,D173)</f>
        <v>9.1581110016935945</v>
      </c>
      <c r="R148" s="6">
        <f>_xlfn.STDEV.P(E148:E152)</f>
        <v>0.60913741886517558</v>
      </c>
      <c r="S148">
        <f>_xlfn.STDEV.P(E148,E153,E158,E163,E168,E173)</f>
        <v>2.4970984533796545</v>
      </c>
      <c r="T148" s="6">
        <f>_xlfn.STDEV.P(F148:F152)</f>
        <v>1.3100652325667765</v>
      </c>
      <c r="U148">
        <f>_xlfn.STDEV.P(F148,F153,F158,F163,F168,F173)</f>
        <v>6.2697332484611676</v>
      </c>
      <c r="V148" s="6">
        <f>_xlfn.STDEV.P(G148:G152)</f>
        <v>0.14170043170604302</v>
      </c>
      <c r="W148">
        <f>_xlfn.STDEV.P(G148,G153,G158,G163,G168,G173)</f>
        <v>19.34599967396052</v>
      </c>
    </row>
    <row r="149" spans="1:23" x14ac:dyDescent="0.75">
      <c r="A149" s="1">
        <v>1</v>
      </c>
      <c r="B149">
        <v>0</v>
      </c>
      <c r="C149">
        <v>0.2</v>
      </c>
      <c r="D149">
        <f>AVERAGE('PARITY Accuracy'!D149, 'Pattern_Matching Accuracy'!D149, 'Reversal Accuracy'!D149, 'Stack Accuracy'!D149, 'Vending_Machine Accuracy'!D149, 'Vending_Machine_Sum Accuracy'!D149, 'MazeComplete Accuracy'!D149, 'MazeSolve Accuracy'!D149, 'Hamiltonian Accuracy'!D149)</f>
        <v>46.593333333333334</v>
      </c>
      <c r="E149">
        <f>AVERAGE('PARITY Accuracy'!E149, 'Pattern_Matching Accuracy'!E149, 'Reversal Accuracy'!E149, 'Stack Accuracy'!E149, 'Vending_Machine Accuracy'!E149, 'Vending_Machine_Sum Accuracy'!E149, 'MazeComplete Accuracy'!E149, 'MazeSolve Accuracy'!E149, 'Hamiltonian Accuracy'!E149)</f>
        <v>59.635555555555555</v>
      </c>
      <c r="F149">
        <f>AVERAGE('PARITY Accuracy'!F149, 'Pattern_Matching Accuracy'!F149, 'Reversal Accuracy'!F149, 'Stack Accuracy'!F149, 'Vending_Machine Accuracy'!F149, 'Vending_Machine_Sum Accuracy'!F149, 'MazeComplete Accuracy'!F149, 'MazeSolve Accuracy'!F149, 'Hamiltonian Accuracy'!F149)</f>
        <v>49.174444444444447</v>
      </c>
      <c r="G149">
        <f>AVERAGE('PARITY Accuracy'!G149, 'Pattern_Matching Accuracy'!G149, 'Reversal Accuracy'!G149, 'Stack Accuracy'!G149, 'Vending_Machine Accuracy'!G149, 'Vending_Machine_Sum Accuracy'!G149, 'MazeComplete Accuracy'!G149, 'MazeSolve Accuracy'!G149, 'Hamiltonian Accuracy'!G149)</f>
        <v>5.5333333333333332</v>
      </c>
      <c r="H149" t="str">
        <f t="shared" si="57"/>
        <v>0 (δ=0.2)</v>
      </c>
      <c r="J149">
        <v>5</v>
      </c>
      <c r="K149">
        <f>_xlfn.STDEV.P(D153:G157)</f>
        <v>2.940459867347534</v>
      </c>
      <c r="L149">
        <f>_xlfn.STDEV.P(D149:G149,D154:G154,D159:G159,D164:G164,D169:G169,D174:G174)</f>
        <v>11.686018250875724</v>
      </c>
      <c r="M149">
        <v>0.2</v>
      </c>
      <c r="N149">
        <f t="shared" ref="N149:N177" si="58">AVERAGE(D149:G149)</f>
        <v>40.234166666666667</v>
      </c>
      <c r="O149">
        <f t="shared" ref="O149:O177" si="59">_xlfn.STDEV.P(D149:G149)</f>
        <v>20.621162020385452</v>
      </c>
      <c r="P149" s="6">
        <f>_xlfn.STDEV.P(D153:D157)</f>
        <v>0.57793869553999444</v>
      </c>
      <c r="Q149">
        <f t="shared" ref="Q149:Q152" si="60">_xlfn.STDEV.P(D149,D154,D159,D164,D169,D174)</f>
        <v>6.4225040547541878</v>
      </c>
      <c r="R149" s="6">
        <f>_xlfn.STDEV.P(E153:E157)</f>
        <v>0.90757035573958966</v>
      </c>
      <c r="S149">
        <f t="shared" ref="S149:S152" si="61">_xlfn.STDEV.P(E149,E154,E159,E164,E169,E174)</f>
        <v>2.3104432795782173</v>
      </c>
      <c r="T149" s="6">
        <f>_xlfn.STDEV.P(F153:F157)</f>
        <v>0.78376363279930095</v>
      </c>
      <c r="U149">
        <f t="shared" ref="U149:U152" si="62">_xlfn.STDEV.P(F149,F154,F159,F164,F169,F174)</f>
        <v>7.5384478636796421</v>
      </c>
      <c r="V149" s="6">
        <f>_xlfn.STDEV.P(G153:G157)</f>
        <v>0.38936478817634007</v>
      </c>
      <c r="W149">
        <f t="shared" ref="W149:W152" si="63">_xlfn.STDEV.P(G149,G154,G159,G164,G169,G174)</f>
        <v>19.465992033281111</v>
      </c>
    </row>
    <row r="150" spans="1:23" x14ac:dyDescent="0.75">
      <c r="A150" s="1">
        <v>2</v>
      </c>
      <c r="B150">
        <v>0</v>
      </c>
      <c r="C150">
        <v>0.45</v>
      </c>
      <c r="D150">
        <f>AVERAGE('PARITY Accuracy'!D150, 'Pattern_Matching Accuracy'!D150, 'Reversal Accuracy'!D150, 'Stack Accuracy'!D150, 'Vending_Machine Accuracy'!D150, 'Vending_Machine_Sum Accuracy'!D150, 'MazeComplete Accuracy'!D150, 'MazeSolve Accuracy'!D150, 'Hamiltonian Accuracy'!D150)</f>
        <v>46.842222222222219</v>
      </c>
      <c r="E150">
        <f>AVERAGE('PARITY Accuracy'!E150, 'Pattern_Matching Accuracy'!E150, 'Reversal Accuracy'!E150, 'Stack Accuracy'!E150, 'Vending_Machine Accuracy'!E150, 'Vending_Machine_Sum Accuracy'!E150, 'MazeComplete Accuracy'!E150, 'MazeSolve Accuracy'!E150, 'Hamiltonian Accuracy'!E150)</f>
        <v>59.518888888888881</v>
      </c>
      <c r="F150">
        <f>AVERAGE('PARITY Accuracy'!F150, 'Pattern_Matching Accuracy'!F150, 'Reversal Accuracy'!F150, 'Stack Accuracy'!F150, 'Vending_Machine Accuracy'!F150, 'Vending_Machine_Sum Accuracy'!F150, 'MazeComplete Accuracy'!F150, 'MazeSolve Accuracy'!F150, 'Hamiltonian Accuracy'!F150)</f>
        <v>48.856666666666669</v>
      </c>
      <c r="G150">
        <f>AVERAGE('PARITY Accuracy'!G150, 'Pattern_Matching Accuracy'!G150, 'Reversal Accuracy'!G150, 'Stack Accuracy'!G150, 'Vending_Machine Accuracy'!G150, 'Vending_Machine_Sum Accuracy'!G150, 'MazeComplete Accuracy'!G150, 'MazeSolve Accuracy'!G150, 'Hamiltonian Accuracy'!G150)</f>
        <v>5.6</v>
      </c>
      <c r="H150" t="str">
        <f t="shared" si="57"/>
        <v>0 (δ=0.45)</v>
      </c>
      <c r="J150">
        <v>10</v>
      </c>
      <c r="K150">
        <f>_xlfn.STDEV.P(D158:G162)</f>
        <v>3.1781104332489667</v>
      </c>
      <c r="L150">
        <f t="shared" ref="L150:L152" si="64">_xlfn.STDEV.P(D150:G150,D155:G155,D160:G160,D165:G165,D170:G170,D175:G175)</f>
        <v>11.59288655346287</v>
      </c>
      <c r="M150">
        <v>0.45</v>
      </c>
      <c r="N150">
        <f t="shared" si="58"/>
        <v>40.204444444444441</v>
      </c>
      <c r="O150">
        <f t="shared" si="59"/>
        <v>20.551376977687223</v>
      </c>
      <c r="P150" s="6">
        <f>_xlfn.STDEV.P(D158:D162)</f>
        <v>0.61654489288151237</v>
      </c>
      <c r="Q150">
        <f t="shared" si="60"/>
        <v>6.4834963243976498</v>
      </c>
      <c r="R150" s="6">
        <f>_xlfn.STDEV.P(E158:E162)</f>
        <v>2.0871553090152686</v>
      </c>
      <c r="S150">
        <f t="shared" si="61"/>
        <v>2.2433330963867815</v>
      </c>
      <c r="T150" s="6">
        <f>_xlfn.STDEV.P(F158:F162)</f>
        <v>1.0719937350102515</v>
      </c>
      <c r="U150">
        <f t="shared" si="62"/>
        <v>7.2709822010064391</v>
      </c>
      <c r="V150" s="6">
        <f>_xlfn.STDEV.P(G158:G162)</f>
        <v>0.35670647060690958</v>
      </c>
      <c r="W150">
        <f t="shared" si="63"/>
        <v>19.51033837285917</v>
      </c>
    </row>
    <row r="151" spans="1:23" x14ac:dyDescent="0.75">
      <c r="A151" s="1">
        <v>3</v>
      </c>
      <c r="B151">
        <v>0</v>
      </c>
      <c r="C151">
        <v>0.65</v>
      </c>
      <c r="D151">
        <f>AVERAGE('PARITY Accuracy'!D151, 'Pattern_Matching Accuracy'!D151, 'Reversal Accuracy'!D151, 'Stack Accuracy'!D151, 'Vending_Machine Accuracy'!D151, 'Vending_Machine_Sum Accuracy'!D151, 'MazeComplete Accuracy'!D151, 'MazeSolve Accuracy'!D151, 'Hamiltonian Accuracy'!D151)</f>
        <v>36.254444444444438</v>
      </c>
      <c r="E151">
        <f>AVERAGE('PARITY Accuracy'!E151, 'Pattern_Matching Accuracy'!E151, 'Reversal Accuracy'!E151, 'Stack Accuracy'!E151, 'Vending_Machine Accuracy'!E151, 'Vending_Machine_Sum Accuracy'!E151, 'MazeComplete Accuracy'!E151, 'MazeSolve Accuracy'!E151, 'Hamiltonian Accuracy'!E151)</f>
        <v>59.370000000000005</v>
      </c>
      <c r="F151">
        <f>AVERAGE('PARITY Accuracy'!F151, 'Pattern_Matching Accuracy'!F151, 'Reversal Accuracy'!F151, 'Stack Accuracy'!F151, 'Vending_Machine Accuracy'!F151, 'Vending_Machine_Sum Accuracy'!F151, 'MazeComplete Accuracy'!F151, 'MazeSolve Accuracy'!F151, 'Hamiltonian Accuracy'!F151)</f>
        <v>48.522222222222219</v>
      </c>
      <c r="G151">
        <f>AVERAGE('PARITY Accuracy'!G151, 'Pattern_Matching Accuracy'!G151, 'Reversal Accuracy'!G151, 'Stack Accuracy'!G151, 'Vending_Machine Accuracy'!G151, 'Vending_Machine_Sum Accuracy'!G151, 'MazeComplete Accuracy'!G151, 'MazeSolve Accuracy'!G151, 'Hamiltonian Accuracy'!G151)</f>
        <v>5.5</v>
      </c>
      <c r="H151" t="str">
        <f t="shared" si="57"/>
        <v>0 (δ=0.65)</v>
      </c>
      <c r="J151">
        <v>20</v>
      </c>
      <c r="K151">
        <f>_xlfn.STDEV.P(D163:G167)</f>
        <v>1.5790999731836628</v>
      </c>
      <c r="L151">
        <f t="shared" si="64"/>
        <v>11.975556297610197</v>
      </c>
      <c r="M151">
        <v>0.65</v>
      </c>
      <c r="N151">
        <f t="shared" si="58"/>
        <v>37.411666666666662</v>
      </c>
      <c r="O151">
        <f t="shared" si="59"/>
        <v>20.157544990938966</v>
      </c>
      <c r="P151" s="6">
        <f>_xlfn.STDEV.P(D163:D167)</f>
        <v>0.11353489701191054</v>
      </c>
      <c r="Q151">
        <f t="shared" si="60"/>
        <v>9.6310907509739927</v>
      </c>
      <c r="R151" s="6">
        <f>_xlfn.STDEV.P(E163:E167)</f>
        <v>1.5914183440186376</v>
      </c>
      <c r="S151">
        <f t="shared" si="61"/>
        <v>2.3776410843944187</v>
      </c>
      <c r="T151" s="6">
        <f>_xlfn.STDEV.P(F163:F167)</f>
        <v>0.68503668460839218</v>
      </c>
      <c r="U151">
        <f t="shared" si="62"/>
        <v>7.1606677639580898</v>
      </c>
      <c r="V151" s="6">
        <f>_xlfn.STDEV.P(G163:G167)</f>
        <v>0.70395706939809388</v>
      </c>
      <c r="W151">
        <f t="shared" si="63"/>
        <v>19.348396539941984</v>
      </c>
    </row>
    <row r="152" spans="1:23" x14ac:dyDescent="0.75">
      <c r="A152" s="1">
        <v>4</v>
      </c>
      <c r="B152">
        <v>0</v>
      </c>
      <c r="C152">
        <v>0.85</v>
      </c>
      <c r="D152">
        <f>AVERAGE('PARITY Accuracy'!D152, 'Pattern_Matching Accuracy'!D152, 'Reversal Accuracy'!D152, 'Stack Accuracy'!D152, 'Vending_Machine Accuracy'!D152, 'Vending_Machine_Sum Accuracy'!D152, 'MazeComplete Accuracy'!D152, 'MazeSolve Accuracy'!D152, 'Hamiltonian Accuracy'!D152)</f>
        <v>35.264444444444443</v>
      </c>
      <c r="E152">
        <f>AVERAGE('PARITY Accuracy'!E152, 'Pattern_Matching Accuracy'!E152, 'Reversal Accuracy'!E152, 'Stack Accuracy'!E152, 'Vending_Machine Accuracy'!E152, 'Vending_Machine_Sum Accuracy'!E152, 'MazeComplete Accuracy'!E152, 'MazeSolve Accuracy'!E152, 'Hamiltonian Accuracy'!E152)</f>
        <v>58.114444444444445</v>
      </c>
      <c r="F152">
        <f>AVERAGE('PARITY Accuracy'!F152, 'Pattern_Matching Accuracy'!F152, 'Reversal Accuracy'!F152, 'Stack Accuracy'!F152, 'Vending_Machine Accuracy'!F152, 'Vending_Machine_Sum Accuracy'!F152, 'MazeComplete Accuracy'!F152, 'MazeSolve Accuracy'!F152, 'Hamiltonian Accuracy'!F152)</f>
        <v>47.098888888888894</v>
      </c>
      <c r="G152">
        <f>AVERAGE('PARITY Accuracy'!G152, 'Pattern_Matching Accuracy'!G152, 'Reversal Accuracy'!G152, 'Stack Accuracy'!G152, 'Vending_Machine Accuracy'!G152, 'Vending_Machine_Sum Accuracy'!G152, 'MazeComplete Accuracy'!G152, 'MazeSolve Accuracy'!G152, 'Hamiltonian Accuracy'!G152)</f>
        <v>5.655555555555555</v>
      </c>
      <c r="H152" t="str">
        <f t="shared" si="57"/>
        <v>0 (δ=0.85)</v>
      </c>
      <c r="J152">
        <v>50</v>
      </c>
      <c r="K152">
        <f>_xlfn.STDEV.P(D169:G172)</f>
        <v>2.2204964547257102</v>
      </c>
      <c r="L152">
        <f t="shared" si="64"/>
        <v>11.811098615757729</v>
      </c>
      <c r="M152">
        <v>0.85</v>
      </c>
      <c r="N152">
        <f t="shared" si="58"/>
        <v>36.533333333333339</v>
      </c>
      <c r="O152">
        <f t="shared" si="59"/>
        <v>19.573084583771067</v>
      </c>
      <c r="P152" s="6">
        <f>_xlfn.STDEV.P(D168:D172)</f>
        <v>0.31603047204226398</v>
      </c>
      <c r="Q152">
        <f t="shared" si="60"/>
        <v>9.8145387172906169</v>
      </c>
      <c r="R152" s="6">
        <f>_xlfn.STDEV.P(E168:E172)</f>
        <v>1.8977777777777771</v>
      </c>
      <c r="S152">
        <f t="shared" si="61"/>
        <v>2.2662490915895166</v>
      </c>
      <c r="T152" s="6">
        <f>_xlfn.STDEV.P(F168:F172)</f>
        <v>0.83655513495953315</v>
      </c>
      <c r="U152">
        <f t="shared" si="62"/>
        <v>7.1712588407313103</v>
      </c>
      <c r="V152" s="6">
        <f>_xlfn.STDEV.P(G168:G172)</f>
        <v>0.54460157454784974</v>
      </c>
      <c r="W152">
        <f t="shared" si="63"/>
        <v>19.016660764736116</v>
      </c>
    </row>
    <row r="153" spans="1:23" x14ac:dyDescent="0.75">
      <c r="A153" s="1">
        <v>5</v>
      </c>
      <c r="B153">
        <v>5</v>
      </c>
      <c r="C153">
        <v>0</v>
      </c>
      <c r="D153">
        <f>AVERAGE('PARITY Accuracy'!D153, 'Pattern_Matching Accuracy'!D153, 'Reversal Accuracy'!D153, 'Stack Accuracy'!D153, 'Vending_Machine Accuracy'!D153, 'Vending_Machine_Sum Accuracy'!D153, 'MazeComplete Accuracy'!D153, 'MazeSolve Accuracy'!D153, 'Hamiltonian Accuracy'!D153)</f>
        <v>53.567777777777778</v>
      </c>
      <c r="E153">
        <f>AVERAGE('PARITY Accuracy'!E153, 'Pattern_Matching Accuracy'!E153, 'Reversal Accuracy'!E153, 'Stack Accuracy'!E153, 'Vending_Machine Accuracy'!E153, 'Vending_Machine_Sum Accuracy'!E153, 'MazeComplete Accuracy'!E153, 'MazeSolve Accuracy'!E153, 'Hamiltonian Accuracy'!E153)</f>
        <v>58</v>
      </c>
      <c r="F153">
        <f>AVERAGE('PARITY Accuracy'!F153, 'Pattern_Matching Accuracy'!F153, 'Reversal Accuracy'!F153, 'Stack Accuracy'!F153, 'Vending_Machine Accuracy'!F153, 'Vending_Machine_Sum Accuracy'!F153, 'MazeComplete Accuracy'!F153, 'MazeSolve Accuracy'!F153, 'Hamiltonian Accuracy'!F153)</f>
        <v>49.928888888888885</v>
      </c>
      <c r="G153">
        <f>AVERAGE('PARITY Accuracy'!G153, 'Pattern_Matching Accuracy'!G153, 'Reversal Accuracy'!G153, 'Stack Accuracy'!G153, 'Vending_Machine Accuracy'!G153, 'Vending_Machine_Sum Accuracy'!G153, 'MazeComplete Accuracy'!G153, 'MazeSolve Accuracy'!G153, 'Hamiltonian Accuracy'!G153)</f>
        <v>51.06666666666667</v>
      </c>
      <c r="H153" t="str">
        <f t="shared" si="57"/>
        <v>5 (δ=0)</v>
      </c>
      <c r="J153">
        <v>100</v>
      </c>
      <c r="K153">
        <f>_xlfn.STDEV.P(D173:G177)</f>
        <v>3.0067078596946182</v>
      </c>
      <c r="N153">
        <f t="shared" si="58"/>
        <v>53.140833333333333</v>
      </c>
      <c r="O153">
        <f t="shared" si="59"/>
        <v>3.0988924121528916</v>
      </c>
      <c r="P153" s="6">
        <f>_xlfn.STDEV.P(D173:D177)</f>
        <v>0.32516616834633283</v>
      </c>
      <c r="R153" s="6">
        <f>_xlfn.STDEV.P(E173:E177)</f>
        <v>1.7200717757059634</v>
      </c>
      <c r="T153" s="6">
        <f>_xlfn.STDEV.P(F173:F177)</f>
        <v>1.0207841091684697</v>
      </c>
      <c r="V153" s="6">
        <f>_xlfn.STDEV.P(G173:G177)</f>
        <v>1.012418391772886</v>
      </c>
    </row>
    <row r="154" spans="1:23" x14ac:dyDescent="0.75">
      <c r="A154" s="1">
        <v>6</v>
      </c>
      <c r="B154">
        <v>5</v>
      </c>
      <c r="C154">
        <v>0.2</v>
      </c>
      <c r="D154">
        <f>AVERAGE('PARITY Accuracy'!D154, 'Pattern_Matching Accuracy'!D154, 'Reversal Accuracy'!D154, 'Stack Accuracy'!D154, 'Vending_Machine Accuracy'!D154, 'Vending_Machine_Sum Accuracy'!D154, 'MazeComplete Accuracy'!D154, 'MazeSolve Accuracy'!D154, 'Hamiltonian Accuracy'!D154)</f>
        <v>54.27000000000001</v>
      </c>
      <c r="E154">
        <f>AVERAGE('PARITY Accuracy'!E154, 'Pattern_Matching Accuracy'!E154, 'Reversal Accuracy'!E154, 'Stack Accuracy'!E154, 'Vending_Machine Accuracy'!E154, 'Vending_Machine_Sum Accuracy'!E154, 'MazeComplete Accuracy'!E154, 'MazeSolve Accuracy'!E154, 'Hamiltonian Accuracy'!E154)</f>
        <v>56.777777777777779</v>
      </c>
      <c r="F154">
        <f>AVERAGE('PARITY Accuracy'!F154, 'Pattern_Matching Accuracy'!F154, 'Reversal Accuracy'!F154, 'Stack Accuracy'!F154, 'Vending_Machine Accuracy'!F154, 'Vending_Machine_Sum Accuracy'!F154, 'MazeComplete Accuracy'!F154, 'MazeSolve Accuracy'!F154, 'Hamiltonian Accuracy'!F154)</f>
        <v>48.524444444444455</v>
      </c>
      <c r="G154">
        <f>AVERAGE('PARITY Accuracy'!G154, 'Pattern_Matching Accuracy'!G154, 'Reversal Accuracy'!G154, 'Stack Accuracy'!G154, 'Vending_Machine Accuracy'!G154, 'Vending_Machine_Sum Accuracy'!G154, 'MazeComplete Accuracy'!G154, 'MazeSolve Accuracy'!G154, 'Hamiltonian Accuracy'!G154)</f>
        <v>51.31111111111111</v>
      </c>
      <c r="H154" t="str">
        <f t="shared" si="57"/>
        <v>5 (δ=0.2)</v>
      </c>
      <c r="K154">
        <f>AVERAGE(K148:K153)</f>
        <v>5.5522258993888016</v>
      </c>
      <c r="N154">
        <f t="shared" si="58"/>
        <v>52.720833333333339</v>
      </c>
      <c r="O154">
        <f t="shared" si="59"/>
        <v>3.1006334851541624</v>
      </c>
      <c r="P154" s="6">
        <f>AVERAGE(P148:P153)</f>
        <v>1.1748793416956145</v>
      </c>
      <c r="Q154">
        <f>AVERAGE(Q148:Q152)</f>
        <v>8.3019481698220083</v>
      </c>
      <c r="R154" s="6">
        <f>AVERAGE(R148:R153)</f>
        <v>1.4688551635204021</v>
      </c>
      <c r="S154">
        <f>AVERAGE(S148:S152)</f>
        <v>2.3389530010657178</v>
      </c>
      <c r="T154" s="6">
        <f>AVERAGE(T148:T153)</f>
        <v>0.95136642151878748</v>
      </c>
      <c r="U154">
        <f>AVERAGE(U148:U152)</f>
        <v>7.0822179835673298</v>
      </c>
      <c r="V154" s="6">
        <f>AVERAGE(V148:V153)</f>
        <v>0.52479145436802044</v>
      </c>
      <c r="W154">
        <f>AVERAGE(W148:W152)</f>
        <v>19.33747747695578</v>
      </c>
    </row>
    <row r="155" spans="1:23" ht="15.5" thickBot="1" x14ac:dyDescent="0.9">
      <c r="A155" s="1">
        <v>7</v>
      </c>
      <c r="B155">
        <v>5</v>
      </c>
      <c r="C155">
        <v>0.45</v>
      </c>
      <c r="D155">
        <f>AVERAGE('PARITY Accuracy'!D155, 'Pattern_Matching Accuracy'!D155, 'Reversal Accuracy'!D155, 'Stack Accuracy'!D155, 'Vending_Machine Accuracy'!D155, 'Vending_Machine_Sum Accuracy'!D155, 'MazeComplete Accuracy'!D155, 'MazeSolve Accuracy'!D155, 'Hamiltonian Accuracy'!D155)</f>
        <v>54.328888888888891</v>
      </c>
      <c r="E155">
        <f>AVERAGE('PARITY Accuracy'!E155, 'Pattern_Matching Accuracy'!E155, 'Reversal Accuracy'!E155, 'Stack Accuracy'!E155, 'Vending_Machine Accuracy'!E155, 'Vending_Machine_Sum Accuracy'!E155, 'MazeComplete Accuracy'!E155, 'MazeSolve Accuracy'!E155, 'Hamiltonian Accuracy'!E155)</f>
        <v>56.344444444444449</v>
      </c>
      <c r="F155">
        <f>AVERAGE('PARITY Accuracy'!F155, 'Pattern_Matching Accuracy'!F155, 'Reversal Accuracy'!F155, 'Stack Accuracy'!F155, 'Vending_Machine Accuracy'!F155, 'Vending_Machine_Sum Accuracy'!F155, 'MazeComplete Accuracy'!F155, 'MazeSolve Accuracy'!F155, 'Hamiltonian Accuracy'!F155)</f>
        <v>49.239999999999995</v>
      </c>
      <c r="G155">
        <f>AVERAGE('PARITY Accuracy'!G155, 'Pattern_Matching Accuracy'!G155, 'Reversal Accuracy'!G155, 'Stack Accuracy'!G155, 'Vending_Machine Accuracy'!G155, 'Vending_Machine_Sum Accuracy'!G155, 'MazeComplete Accuracy'!G155, 'MazeSolve Accuracy'!G155, 'Hamiltonian Accuracy'!G155)</f>
        <v>51.688888888888897</v>
      </c>
      <c r="H155" t="str">
        <f t="shared" si="57"/>
        <v>5 (δ=0.45)</v>
      </c>
      <c r="N155">
        <f t="shared" si="58"/>
        <v>52.900555555555563</v>
      </c>
      <c r="O155">
        <f t="shared" si="59"/>
        <v>2.6818048902065592</v>
      </c>
      <c r="P155" s="6">
        <f>_xlfn.STDEV.P(P148:P153)</f>
        <v>1.7635764720550433</v>
      </c>
      <c r="Q155">
        <f>_xlfn.STDEV.P(Q148:Q152)</f>
        <v>1.5249027677718587</v>
      </c>
      <c r="R155" s="6">
        <f>_xlfn.STDEV.P(R148:R153)</f>
        <v>0.53206460045010806</v>
      </c>
      <c r="S155">
        <f>_xlfn.STDEV.P(S148:S152)</f>
        <v>9.1376781211044547E-2</v>
      </c>
      <c r="T155" s="6">
        <f>_xlfn.STDEV.P(T148:T153)</f>
        <v>0.2082620369617473</v>
      </c>
      <c r="U155">
        <f>_xlfn.STDEV.P(U148:U152)</f>
        <v>0.42848377340596677</v>
      </c>
      <c r="V155" s="6">
        <f>_xlfn.STDEV.P(V148:V153)</f>
        <v>0.27797615721480434</v>
      </c>
      <c r="W155">
        <f>_xlfn.STDEV.P(W148:W152)</f>
        <v>0.17292316047177622</v>
      </c>
    </row>
    <row r="156" spans="1:23" x14ac:dyDescent="0.75">
      <c r="A156" s="1">
        <v>8</v>
      </c>
      <c r="B156">
        <v>5</v>
      </c>
      <c r="C156">
        <v>0.65</v>
      </c>
      <c r="D156">
        <f>AVERAGE('PARITY Accuracy'!D156, 'Pattern_Matching Accuracy'!D156, 'Reversal Accuracy'!D156, 'Stack Accuracy'!D156, 'Vending_Machine Accuracy'!D156, 'Vending_Machine_Sum Accuracy'!D156, 'MazeComplete Accuracy'!D156, 'MazeSolve Accuracy'!D156, 'Hamiltonian Accuracy'!D156)</f>
        <v>54.894444444444446</v>
      </c>
      <c r="E156">
        <f>AVERAGE('PARITY Accuracy'!E156, 'Pattern_Matching Accuracy'!E156, 'Reversal Accuracy'!E156, 'Stack Accuracy'!E156, 'Vending_Machine Accuracy'!E156, 'Vending_Machine_Sum Accuracy'!E156, 'MazeComplete Accuracy'!E156, 'MazeSolve Accuracy'!E156, 'Hamiltonian Accuracy'!E156)</f>
        <v>56.133333333333326</v>
      </c>
      <c r="F156">
        <f>AVERAGE('PARITY Accuracy'!F156, 'Pattern_Matching Accuracy'!F156, 'Reversal Accuracy'!F156, 'Stack Accuracy'!F156, 'Vending_Machine Accuracy'!F156, 'Vending_Machine_Sum Accuracy'!F156, 'MazeComplete Accuracy'!F156, 'MazeSolve Accuracy'!F156, 'Hamiltonian Accuracy'!F156)</f>
        <v>49.337777777777781</v>
      </c>
      <c r="G156">
        <f>AVERAGE('PARITY Accuracy'!G156, 'Pattern_Matching Accuracy'!G156, 'Reversal Accuracy'!G156, 'Stack Accuracy'!G156, 'Vending_Machine Accuracy'!G156, 'Vending_Machine_Sum Accuracy'!G156, 'MazeComplete Accuracy'!G156, 'MazeSolve Accuracy'!G156, 'Hamiltonian Accuracy'!G156)</f>
        <v>51.444444444444443</v>
      </c>
      <c r="H156" t="str">
        <f t="shared" si="57"/>
        <v>5 (δ=0.65)</v>
      </c>
      <c r="K156" s="10" cm="1">
        <f t="array" ref="K156">INDEX(LINEST(K148:K153),1)</f>
        <v>-2.5905075840034089</v>
      </c>
      <c r="L156" s="11" cm="1">
        <f t="array" ref="L156">INDEX(LINEST(L148:L152),1)</f>
        <v>-3.428569944389484E-2</v>
      </c>
      <c r="N156">
        <f t="shared" si="58"/>
        <v>52.952500000000001</v>
      </c>
      <c r="O156">
        <f t="shared" si="59"/>
        <v>2.7032063009610532</v>
      </c>
      <c r="P156" s="6"/>
      <c r="R156" s="6"/>
      <c r="T156" s="6"/>
      <c r="V156" s="6"/>
    </row>
    <row r="157" spans="1:23" x14ac:dyDescent="0.75">
      <c r="A157" s="1">
        <v>9</v>
      </c>
      <c r="B157">
        <v>5</v>
      </c>
      <c r="C157">
        <v>0.85</v>
      </c>
      <c r="D157">
        <f>AVERAGE('PARITY Accuracy'!D157, 'Pattern_Matching Accuracy'!D157, 'Reversal Accuracy'!D157, 'Stack Accuracy'!D157, 'Vending_Machine Accuracy'!D157, 'Vending_Machine_Sum Accuracy'!D157, 'MazeComplete Accuracy'!D157, 'MazeSolve Accuracy'!D157, 'Hamiltonian Accuracy'!D157)</f>
        <v>53.275555555555556</v>
      </c>
      <c r="E157">
        <f>AVERAGE('PARITY Accuracy'!E157, 'Pattern_Matching Accuracy'!E157, 'Reversal Accuracy'!E157, 'Stack Accuracy'!E157, 'Vending_Machine Accuracy'!E157, 'Vending_Machine_Sum Accuracy'!E157, 'MazeComplete Accuracy'!E157, 'MazeSolve Accuracy'!E157, 'Hamiltonian Accuracy'!E157)</f>
        <v>55.222222222222221</v>
      </c>
      <c r="F157">
        <f>AVERAGE('PARITY Accuracy'!F157, 'Pattern_Matching Accuracy'!F157, 'Reversal Accuracy'!F157, 'Stack Accuracy'!F157, 'Vending_Machine Accuracy'!F157, 'Vending_Machine_Sum Accuracy'!F157, 'MazeComplete Accuracy'!F157, 'MazeSolve Accuracy'!F157, 'Hamiltonian Accuracy'!F157)</f>
        <v>47.646666666666675</v>
      </c>
      <c r="G157">
        <f>AVERAGE('PARITY Accuracy'!G157, 'Pattern_Matching Accuracy'!G157, 'Reversal Accuracy'!G157, 'Stack Accuracy'!G157, 'Vending_Machine Accuracy'!G157, 'Vending_Machine_Sum Accuracy'!G157, 'MazeComplete Accuracy'!G157, 'MazeSolve Accuracy'!G157, 'Hamiltonian Accuracy'!G157)</f>
        <v>50.544444444444444</v>
      </c>
      <c r="H157" t="str">
        <f t="shared" si="57"/>
        <v>5 (δ=0.85)</v>
      </c>
      <c r="K157" s="12">
        <f>AVERAGE('Hamiltonian Accuracy'!K156, 'MazeSolve Accuracy'!K156, 'MazeComplete Accuracy'!K156, 'Vending_Machine_Sum Accuracy'!K156, 'Vending_Machine Accuracy'!K156, 'Stack Accuracy'!K156, 'Reversal Accuracy'!K156, 'Pattern_Matching Accuracy'!K156, 'PARITY Accuracy'!K156)</f>
        <v>-2.7913562304404285</v>
      </c>
      <c r="L157" s="12">
        <f>AVERAGE('Hamiltonian Accuracy'!L156, 'MazeSolve Accuracy'!L156, 'MazeComplete Accuracy'!L156, 'Vending_Machine_Sum Accuracy'!L156, 'Vending_Machine Accuracy'!L156, 'Stack Accuracy'!L156, 'Reversal Accuracy'!L156, 'Pattern_Matching Accuracy'!L156, 'PARITY Accuracy'!L156)</f>
        <v>-0.12910837054232338</v>
      </c>
      <c r="N157">
        <f t="shared" si="58"/>
        <v>51.672222222222224</v>
      </c>
      <c r="O157">
        <f t="shared" si="59"/>
        <v>2.8570158393283056</v>
      </c>
      <c r="P157" s="6"/>
      <c r="R157" s="6"/>
      <c r="T157" s="6"/>
      <c r="V157" s="6"/>
    </row>
    <row r="158" spans="1:23" ht="15.5" thickBot="1" x14ac:dyDescent="0.9">
      <c r="A158" s="1">
        <v>10</v>
      </c>
      <c r="B158">
        <v>10</v>
      </c>
      <c r="C158">
        <v>0</v>
      </c>
      <c r="D158">
        <f>AVERAGE('PARITY Accuracy'!D158, 'Pattern_Matching Accuracy'!D158, 'Reversal Accuracy'!D158, 'Stack Accuracy'!D158, 'Vending_Machine Accuracy'!D158, 'Vending_Machine_Sum Accuracy'!D158, 'MazeComplete Accuracy'!D158, 'MazeSolve Accuracy'!D158, 'Hamiltonian Accuracy'!D158)</f>
        <v>54.50555555555556</v>
      </c>
      <c r="E158">
        <f>AVERAGE('PARITY Accuracy'!E158, 'Pattern_Matching Accuracy'!E158, 'Reversal Accuracy'!E158, 'Stack Accuracy'!E158, 'Vending_Machine Accuracy'!E158, 'Vending_Machine_Sum Accuracy'!E158, 'MazeComplete Accuracy'!E158, 'MazeSolve Accuracy'!E158, 'Hamiltonian Accuracy'!E158)</f>
        <v>59.600000000000009</v>
      </c>
      <c r="F158">
        <f>AVERAGE('PARITY Accuracy'!F158, 'Pattern_Matching Accuracy'!F158, 'Reversal Accuracy'!F158, 'Stack Accuracy'!F158, 'Vending_Machine Accuracy'!F158, 'Vending_Machine_Sum Accuracy'!F158, 'MazeComplete Accuracy'!F158, 'MazeSolve Accuracy'!F158, 'Hamiltonian Accuracy'!F158)</f>
        <v>49.598888888888879</v>
      </c>
      <c r="G158">
        <f>AVERAGE('PARITY Accuracy'!G158, 'Pattern_Matching Accuracy'!G158, 'Reversal Accuracy'!G158, 'Stack Accuracy'!G158, 'Vending_Machine Accuracy'!G158, 'Vending_Machine_Sum Accuracy'!G158, 'MazeComplete Accuracy'!G158, 'MazeSolve Accuracy'!G158, 'Hamiltonian Accuracy'!G158)</f>
        <v>54.288888888888891</v>
      </c>
      <c r="H158" t="str">
        <f t="shared" si="57"/>
        <v>10 (δ=0)</v>
      </c>
      <c r="K158" s="13">
        <f>_xlfn.STDEV.P('Hamiltonian Accuracy'!K156, 'MazeSolve Accuracy'!K156, 'MazeComplete Accuracy'!K156, 'Vending_Machine_Sum Accuracy'!K156, 'Vending_Machine Accuracy'!K156, 'Stack Accuracy'!K156, 'Reversal Accuracy'!K156, 'Pattern_Matching Accuracy'!K156, 'PARITY Accuracy'!K156)</f>
        <v>1.800648164626891</v>
      </c>
      <c r="L158" s="14" t="s">
        <v>29</v>
      </c>
      <c r="N158">
        <f t="shared" si="58"/>
        <v>54.498333333333335</v>
      </c>
      <c r="O158">
        <f t="shared" si="59"/>
        <v>3.5382014420386652</v>
      </c>
      <c r="P158" s="6"/>
      <c r="R158" s="6"/>
      <c r="T158" s="6"/>
      <c r="V158" s="6"/>
    </row>
    <row r="159" spans="1:23" x14ac:dyDescent="0.75">
      <c r="A159" s="1">
        <v>11</v>
      </c>
      <c r="B159">
        <v>10</v>
      </c>
      <c r="C159">
        <v>0.2</v>
      </c>
      <c r="D159">
        <f>AVERAGE('PARITY Accuracy'!D159, 'Pattern_Matching Accuracy'!D159, 'Reversal Accuracy'!D159, 'Stack Accuracy'!D159, 'Vending_Machine Accuracy'!D159, 'Vending_Machine_Sum Accuracy'!D159, 'MazeComplete Accuracy'!D159, 'MazeSolve Accuracy'!D159, 'Hamiltonian Accuracy'!D159)</f>
        <v>53.138888888888893</v>
      </c>
      <c r="E159">
        <f>AVERAGE('PARITY Accuracy'!E159, 'Pattern_Matching Accuracy'!E159, 'Reversal Accuracy'!E159, 'Stack Accuracy'!E159, 'Vending_Machine Accuracy'!E159, 'Vending_Machine_Sum Accuracy'!E159, 'MazeComplete Accuracy'!E159, 'MazeSolve Accuracy'!E159, 'Hamiltonian Accuracy'!E159)</f>
        <v>57.144444444444439</v>
      </c>
      <c r="F159">
        <f>AVERAGE('PARITY Accuracy'!F159, 'Pattern_Matching Accuracy'!F159, 'Reversal Accuracy'!F159, 'Stack Accuracy'!F159, 'Vending_Machine Accuracy'!F159, 'Vending_Machine_Sum Accuracy'!F159, 'MazeComplete Accuracy'!F159, 'MazeSolve Accuracy'!F159, 'Hamiltonian Accuracy'!F159)</f>
        <v>48.74</v>
      </c>
      <c r="G159">
        <f>AVERAGE('PARITY Accuracy'!G159, 'Pattern_Matching Accuracy'!G159, 'Reversal Accuracy'!G159, 'Stack Accuracy'!G159, 'Vending_Machine Accuracy'!G159, 'Vending_Machine_Sum Accuracy'!G159, 'MazeComplete Accuracy'!G159, 'MazeSolve Accuracy'!G159, 'Hamiltonian Accuracy'!G159)</f>
        <v>54.266666666666673</v>
      </c>
      <c r="H159" t="str">
        <f t="shared" si="57"/>
        <v>10 (δ=0.2)</v>
      </c>
      <c r="J159" s="2"/>
      <c r="K159" s="2" t="s">
        <v>26</v>
      </c>
      <c r="L159" s="2" t="s">
        <v>27</v>
      </c>
      <c r="N159">
        <f t="shared" si="58"/>
        <v>53.322500000000005</v>
      </c>
      <c r="O159">
        <f t="shared" si="59"/>
        <v>3.0220741768273824</v>
      </c>
      <c r="P159" s="2" t="s">
        <v>26</v>
      </c>
      <c r="Q159" s="2" t="s">
        <v>27</v>
      </c>
      <c r="R159" s="2" t="s">
        <v>26</v>
      </c>
      <c r="S159" s="2" t="s">
        <v>27</v>
      </c>
      <c r="T159" s="2" t="s">
        <v>26</v>
      </c>
      <c r="U159" s="2" t="s">
        <v>27</v>
      </c>
      <c r="V159" s="2" t="s">
        <v>26</v>
      </c>
      <c r="W159" s="2" t="s">
        <v>27</v>
      </c>
    </row>
    <row r="160" spans="1:23" x14ac:dyDescent="0.75">
      <c r="A160" s="1">
        <v>12</v>
      </c>
      <c r="B160">
        <v>10</v>
      </c>
      <c r="C160">
        <v>0.45</v>
      </c>
      <c r="D160">
        <f>AVERAGE('PARITY Accuracy'!D160, 'Pattern_Matching Accuracy'!D160, 'Reversal Accuracy'!D160, 'Stack Accuracy'!D160, 'Vending_Machine Accuracy'!D160, 'Vending_Machine_Sum Accuracy'!D160, 'MazeComplete Accuracy'!D160, 'MazeSolve Accuracy'!D160, 'Hamiltonian Accuracy'!D160)</f>
        <v>53.767777777777788</v>
      </c>
      <c r="E160">
        <f>AVERAGE('PARITY Accuracy'!E160, 'Pattern_Matching Accuracy'!E160, 'Reversal Accuracy'!E160, 'Stack Accuracy'!E160, 'Vending_Machine Accuracy'!E160, 'Vending_Machine_Sum Accuracy'!E160, 'MazeComplete Accuracy'!E160, 'MazeSolve Accuracy'!E160, 'Hamiltonian Accuracy'!E160)</f>
        <v>56.288888888888884</v>
      </c>
      <c r="F160">
        <f>AVERAGE('PARITY Accuracy'!F160, 'Pattern_Matching Accuracy'!F160, 'Reversal Accuracy'!F160, 'Stack Accuracy'!F160, 'Vending_Machine Accuracy'!F160, 'Vending_Machine_Sum Accuracy'!F160, 'MazeComplete Accuracy'!F160, 'MazeSolve Accuracy'!F160, 'Hamiltonian Accuracy'!F160)</f>
        <v>49.33</v>
      </c>
      <c r="G160">
        <f>AVERAGE('PARITY Accuracy'!G160, 'Pattern_Matching Accuracy'!G160, 'Reversal Accuracy'!G160, 'Stack Accuracy'!G160, 'Vending_Machine Accuracy'!G160, 'Vending_Machine_Sum Accuracy'!G160, 'MazeComplete Accuracy'!G160, 'MazeSolve Accuracy'!G160, 'Hamiltonian Accuracy'!G160)</f>
        <v>54.944444444444443</v>
      </c>
      <c r="H160" t="str">
        <f t="shared" si="57"/>
        <v>10 (δ=0.45)</v>
      </c>
      <c r="J160">
        <v>2</v>
      </c>
      <c r="K160">
        <f>AVERAGE(D148:G152)</f>
        <v>38.579055555555556</v>
      </c>
      <c r="L160">
        <f>AVERAGE(D148:G148,D153:G153,D158:G158,D163:G163,D168:G168,D173:G173)</f>
        <v>55.096892361111117</v>
      </c>
      <c r="M160">
        <v>0</v>
      </c>
      <c r="N160">
        <f t="shared" si="58"/>
        <v>53.582777777777778</v>
      </c>
      <c r="O160">
        <f t="shared" si="59"/>
        <v>2.6123513012203494</v>
      </c>
      <c r="P160" s="6">
        <f>AVERAGE(D148:D152)</f>
        <v>40.551333333333332</v>
      </c>
      <c r="Q160">
        <f>AVERAGE(D148,D153,D158,D163,D168,D173)</f>
        <v>55.592222222222226</v>
      </c>
      <c r="R160" s="6">
        <f>AVERAGE(E148:E152)</f>
        <v>59.294444444444444</v>
      </c>
      <c r="S160">
        <f>AVERAGE(E148,E153,E158,E163,E168,E173)</f>
        <v>60.803703703703697</v>
      </c>
      <c r="T160" s="6">
        <f>AVERAGE(F148:F152)</f>
        <v>48.963777777777779</v>
      </c>
      <c r="U160">
        <f>AVERAGE(F148,F153,F158,F163,F168,F173)</f>
        <v>56.03037037037037</v>
      </c>
      <c r="V160" s="6">
        <f>AVERAGE(G148:G152)</f>
        <v>5.5066666666666668</v>
      </c>
      <c r="W160">
        <f>AVERAGE(G148,G153,G158,G163,G168,G173)</f>
        <v>47.961273148148145</v>
      </c>
    </row>
    <row r="161" spans="1:23" x14ac:dyDescent="0.75">
      <c r="A161" s="1">
        <v>13</v>
      </c>
      <c r="B161">
        <v>10</v>
      </c>
      <c r="C161">
        <v>0.65</v>
      </c>
      <c r="D161">
        <f>AVERAGE('PARITY Accuracy'!D161, 'Pattern_Matching Accuracy'!D161, 'Reversal Accuracy'!D161, 'Stack Accuracy'!D161, 'Vending_Machine Accuracy'!D161, 'Vending_Machine_Sum Accuracy'!D161, 'MazeComplete Accuracy'!D161, 'MazeSolve Accuracy'!D161, 'Hamiltonian Accuracy'!D161)</f>
        <v>53.535555555555561</v>
      </c>
      <c r="E161">
        <f>AVERAGE('PARITY Accuracy'!E161, 'Pattern_Matching Accuracy'!E161, 'Reversal Accuracy'!E161, 'Stack Accuracy'!E161, 'Vending_Machine Accuracy'!E161, 'Vending_Machine_Sum Accuracy'!E161, 'MazeComplete Accuracy'!E161, 'MazeSolve Accuracy'!E161, 'Hamiltonian Accuracy'!E161)</f>
        <v>54.688888888888897</v>
      </c>
      <c r="F161">
        <f>AVERAGE('PARITY Accuracy'!F161, 'Pattern_Matching Accuracy'!F161, 'Reversal Accuracy'!F161, 'Stack Accuracy'!F161, 'Vending_Machine Accuracy'!F161, 'Vending_Machine_Sum Accuracy'!F161, 'MazeComplete Accuracy'!F161, 'MazeSolve Accuracy'!F161, 'Hamiltonian Accuracy'!F161)</f>
        <v>47.823333333333331</v>
      </c>
      <c r="G161">
        <f>AVERAGE('PARITY Accuracy'!G161, 'Pattern_Matching Accuracy'!G161, 'Reversal Accuracy'!G161, 'Stack Accuracy'!G161, 'Vending_Machine Accuracy'!G161, 'Vending_Machine_Sum Accuracy'!G161, 'MazeComplete Accuracy'!G161, 'MazeSolve Accuracy'!G161, 'Hamiltonian Accuracy'!G161)</f>
        <v>55.155555555555559</v>
      </c>
      <c r="H161" t="str">
        <f t="shared" si="57"/>
        <v>10 (δ=0.65)</v>
      </c>
      <c r="J161">
        <v>5</v>
      </c>
      <c r="K161">
        <f>AVERAGE(D153:G157)</f>
        <v>52.677388888888892</v>
      </c>
      <c r="L161">
        <f>AVERAGE(D149:G149,D154:G154,D159:G159,D164:G164,D169:G169,D174:G174)</f>
        <v>55.006180555555545</v>
      </c>
      <c r="M161">
        <v>0.2</v>
      </c>
      <c r="N161">
        <f t="shared" si="58"/>
        <v>52.800833333333337</v>
      </c>
      <c r="O161">
        <f t="shared" si="59"/>
        <v>2.9336322843242724</v>
      </c>
      <c r="P161" s="6">
        <f>AVERAGE(D153:D157)</f>
        <v>54.067333333333337</v>
      </c>
      <c r="Q161">
        <f t="shared" ref="Q161:Q164" si="65">AVERAGE(D149,D154,D159,D164,D169,D174)</f>
        <v>56.783888888888889</v>
      </c>
      <c r="R161" s="6">
        <f>AVERAGE(E153:E157)</f>
        <v>56.495555555555555</v>
      </c>
      <c r="S161">
        <f t="shared" ref="S161:S164" si="66">AVERAGE(E149,E154,E159,E164,E169,E174)</f>
        <v>59.157777777777774</v>
      </c>
      <c r="T161" s="6">
        <f>AVERAGE(F153:F157)</f>
        <v>48.935555555555553</v>
      </c>
      <c r="U161">
        <f t="shared" ref="U161:U164" si="67">AVERAGE(F149,F154,F159,F164,F169,F174)</f>
        <v>55.642777777777781</v>
      </c>
      <c r="V161" s="6">
        <f>AVERAGE(G153:G157)</f>
        <v>51.211111111111109</v>
      </c>
      <c r="W161">
        <f t="shared" ref="W161:W164" si="68">AVERAGE(G149,G154,G159,G164,G169,G174)</f>
        <v>48.440277777777773</v>
      </c>
    </row>
    <row r="162" spans="1:23" x14ac:dyDescent="0.75">
      <c r="A162" s="1">
        <v>14</v>
      </c>
      <c r="B162">
        <v>10</v>
      </c>
      <c r="C162">
        <v>0.85</v>
      </c>
      <c r="D162">
        <f>AVERAGE('PARITY Accuracy'!D162, 'Pattern_Matching Accuracy'!D162, 'Reversal Accuracy'!D162, 'Stack Accuracy'!D162, 'Vending_Machine Accuracy'!D162, 'Vending_Machine_Sum Accuracy'!D162, 'MazeComplete Accuracy'!D162, 'MazeSolve Accuracy'!D162, 'Hamiltonian Accuracy'!D162)</f>
        <v>52.669999999999995</v>
      </c>
      <c r="E162">
        <f>AVERAGE('PARITY Accuracy'!E162, 'Pattern_Matching Accuracy'!E162, 'Reversal Accuracy'!E162, 'Stack Accuracy'!E162, 'Vending_Machine Accuracy'!E162, 'Vending_Machine_Sum Accuracy'!E162, 'MazeComplete Accuracy'!E162, 'MazeSolve Accuracy'!E162, 'Hamiltonian Accuracy'!E162)</f>
        <v>53.544444444444444</v>
      </c>
      <c r="F162">
        <f>AVERAGE('PARITY Accuracy'!F162, 'Pattern_Matching Accuracy'!F162, 'Reversal Accuracy'!F162, 'Stack Accuracy'!F162, 'Vending_Machine Accuracy'!F162, 'Vending_Machine_Sum Accuracy'!F162, 'MazeComplete Accuracy'!F162, 'MazeSolve Accuracy'!F162, 'Hamiltonian Accuracy'!F162)</f>
        <v>46.667777777777779</v>
      </c>
      <c r="G162">
        <f>AVERAGE('PARITY Accuracy'!G162, 'Pattern_Matching Accuracy'!G162, 'Reversal Accuracy'!G162, 'Stack Accuracy'!G162, 'Vending_Machine Accuracy'!G162, 'Vending_Machine_Sum Accuracy'!G162, 'MazeComplete Accuracy'!G162, 'MazeSolve Accuracy'!G162, 'Hamiltonian Accuracy'!G162)</f>
        <v>54.811111111111103</v>
      </c>
      <c r="H162" t="str">
        <f t="shared" si="57"/>
        <v>10 (δ=0.85)</v>
      </c>
      <c r="J162">
        <v>10</v>
      </c>
      <c r="K162">
        <f>AVERAGE(D158:G162)</f>
        <v>53.225555555555559</v>
      </c>
      <c r="L162">
        <f t="shared" ref="L162:L164" si="69">AVERAGE(D150:G150,D155:G155,D160:G160,D165:G165,D170:G170,D175:G175)</f>
        <v>55.018512731481479</v>
      </c>
      <c r="M162">
        <v>0.45</v>
      </c>
      <c r="N162">
        <f t="shared" si="58"/>
        <v>51.923333333333332</v>
      </c>
      <c r="O162">
        <f t="shared" si="59"/>
        <v>3.1283237139495714</v>
      </c>
      <c r="P162" s="6">
        <f>AVERAGE(D158:D162)</f>
        <v>53.523555555555561</v>
      </c>
      <c r="Q162">
        <f t="shared" si="65"/>
        <v>57.126111111111108</v>
      </c>
      <c r="R162" s="6">
        <f>AVERAGE(E158:E162)</f>
        <v>56.25333333333333</v>
      </c>
      <c r="S162">
        <f t="shared" si="66"/>
        <v>58.414259259259261</v>
      </c>
      <c r="T162" s="6">
        <f>AVERAGE(F158:F162)</f>
        <v>48.432000000000002</v>
      </c>
      <c r="U162">
        <f t="shared" si="67"/>
        <v>55.863703703703699</v>
      </c>
      <c r="V162" s="6">
        <f>AVERAGE(G158:G162)</f>
        <v>54.693333333333342</v>
      </c>
      <c r="W162">
        <f t="shared" si="68"/>
        <v>48.669976851851857</v>
      </c>
    </row>
    <row r="163" spans="1:23" x14ac:dyDescent="0.75">
      <c r="A163" s="1">
        <v>15</v>
      </c>
      <c r="B163">
        <v>20</v>
      </c>
      <c r="C163">
        <v>0</v>
      </c>
      <c r="D163">
        <f>(SUM(SUMIF('PARITY Accuracy'!D163,"&lt;&gt;0"), SUMIF('Pattern_Matching Accuracy'!D163,"&lt;&gt;0"), SUMIF('Reversal Accuracy'!D163,"&lt;&gt;0"), SUMIF('Stack Accuracy'!D163,"&lt;&gt;0"), SUMIF('Vending_Machine Accuracy'!D163,"&lt;&gt;0"), SUMIF('Vending_Machine_Sum Accuracy'!D163,"&lt;&gt;0"), SUMIF('MazeComplete Accuracy'!D163,"&lt;&gt;0"), SUMIF('MazeSolve Accuracy'!D163,"&lt;&gt;0"), SUMIF('Hamiltonian Accuracy'!D163,"&lt;&gt;0")))/SUM(IF('PARITY Accuracy'!D163&lt;&gt;0,1,0), IF('Pattern_Matching Accuracy'!D163&lt;&gt;0,1,0), IF('Reversal Accuracy'!D163&lt;&gt;0,1,0), IF('Stack Accuracy'!D163&lt;&gt;0,1,0), IF('Vending_Machine Accuracy'!D163&lt;&gt;0,1,0), IF('Vending_Machine_Sum Accuracy'!D163&lt;&gt;0,1,0), IF('MazeComplete Accuracy'!D163&lt;&gt;0,1,0), IF('MazeSolve Accuracy'!D163&lt;&gt;0,1,0), IF('Hamiltonian Accuracy'!D163&lt;&gt;0,1,0))</f>
        <v>57.699999999999996</v>
      </c>
      <c r="E163">
        <f>(SUM(SUMIF('PARITY Accuracy'!E163,"&lt;&gt;0"), SUMIF('Pattern_Matching Accuracy'!E163,"&lt;&gt;0"), SUMIF('Reversal Accuracy'!E163,"&lt;&gt;0"), SUMIF('Stack Accuracy'!E163,"&lt;&gt;0"), SUMIF('Vending_Machine Accuracy'!E163,"&lt;&gt;0"), SUMIF('Vending_Machine_Sum Accuracy'!E163,"&lt;&gt;0"), SUMIF('MazeComplete Accuracy'!E163,"&lt;&gt;0"), SUMIF('MazeSolve Accuracy'!E163,"&lt;&gt;0"), SUMIF('Hamiltonian Accuracy'!E163,"&lt;&gt;0")))/SUM(IF('PARITY Accuracy'!E163&lt;&gt;0,1,0), IF('Pattern_Matching Accuracy'!E163&lt;&gt;0,1,0), IF('Reversal Accuracy'!E163&lt;&gt;0,1,0), IF('Stack Accuracy'!E163&lt;&gt;0,1,0), IF('Vending_Machine Accuracy'!E163&lt;&gt;0,1,0), IF('Vending_Machine_Sum Accuracy'!E163&lt;&gt;0,1,0), IF('MazeComplete Accuracy'!E163&lt;&gt;0,1,0), IF('MazeSolve Accuracy'!E163&lt;&gt;0,1,0), IF('Hamiltonian Accuracy'!E163&lt;&gt;0,1,0))</f>
        <v>59.06666666666667</v>
      </c>
      <c r="F163">
        <f>(SUM(SUMIF('PARITY Accuracy'!F163,"&lt;&gt;0"), SUMIF('Pattern_Matching Accuracy'!F163,"&lt;&gt;0"), SUMIF('Reversal Accuracy'!F163,"&lt;&gt;0"), SUMIF('Stack Accuracy'!F163,"&lt;&gt;0"), SUMIF('Vending_Machine Accuracy'!F163,"&lt;&gt;0"), SUMIF('Vending_Machine_Sum Accuracy'!F163,"&lt;&gt;0"), SUMIF('MazeComplete Accuracy'!F163,"&lt;&gt;0"), SUMIF('MazeSolve Accuracy'!F163,"&lt;&gt;0"), SUMIF('Hamiltonian Accuracy'!F163,"&lt;&gt;0")))/SUM(IF('PARITY Accuracy'!F163&lt;&gt;0,1,0), IF('Pattern_Matching Accuracy'!F163&lt;&gt;0,1,0), IF('Reversal Accuracy'!F163&lt;&gt;0,1,0), IF('Stack Accuracy'!F163&lt;&gt;0,1,0), IF('Vending_Machine Accuracy'!F163&lt;&gt;0,1,0), IF('Vending_Machine_Sum Accuracy'!F163&lt;&gt;0,1,0), IF('MazeComplete Accuracy'!F163&lt;&gt;0,1,0), IF('MazeSolve Accuracy'!F163&lt;&gt;0,1,0), IF('Hamiltonian Accuracy'!F163&lt;&gt;0,1,0))</f>
        <v>57.356666666666669</v>
      </c>
      <c r="G163">
        <f>(SUM(SUMIF('PARITY Accuracy'!G163,"&lt;&gt;0"), SUMIF('Pattern_Matching Accuracy'!G163,"&lt;&gt;0"), SUMIF('Reversal Accuracy'!G163,"&lt;&gt;0"), SUMIF('Stack Accuracy'!G163,"&lt;&gt;0"), SUMIF('Vending_Machine Accuracy'!G163,"&lt;&gt;0"), SUMIF('Vending_Machine_Sum Accuracy'!G163,"&lt;&gt;0"), SUMIF('MazeComplete Accuracy'!G163,"&lt;&gt;0"), SUMIF('MazeSolve Accuracy'!G163,"&lt;&gt;0"), SUMIF('Hamiltonian Accuracy'!G163,"&lt;&gt;0")))/SUM(IF('PARITY Accuracy'!G163&lt;&gt;0,1,0), IF('Pattern_Matching Accuracy'!G163&lt;&gt;0,1,0), IF('Reversal Accuracy'!G163&lt;&gt;0,1,0), IF('Stack Accuracy'!G163&lt;&gt;0,1,0), IF('Vending_Machine Accuracy'!G163&lt;&gt;0,1,0), IF('Vending_Machine_Sum Accuracy'!G163&lt;&gt;0,1,0), IF('MazeComplete Accuracy'!G163&lt;&gt;0,1,0), IF('MazeSolve Accuracy'!G163&lt;&gt;0,1,0), IF('Hamiltonian Accuracy'!G163&lt;&gt;0,1,0))</f>
        <v>60.188888888888883</v>
      </c>
      <c r="H163" t="str">
        <f t="shared" si="57"/>
        <v>20 (δ=0)</v>
      </c>
      <c r="J163">
        <v>20</v>
      </c>
      <c r="K163">
        <f>AVERAGE(D163:G167)</f>
        <v>57.560500000000005</v>
      </c>
      <c r="L163">
        <f t="shared" si="69"/>
        <v>54.119965277777794</v>
      </c>
      <c r="M163">
        <v>0.65</v>
      </c>
      <c r="N163">
        <f t="shared" si="58"/>
        <v>58.578055555555551</v>
      </c>
      <c r="O163">
        <f t="shared" si="59"/>
        <v>1.1287490002456488</v>
      </c>
      <c r="P163" s="6">
        <f>AVERAGE(D163:D167)</f>
        <v>57.691777777777773</v>
      </c>
      <c r="Q163">
        <f t="shared" si="65"/>
        <v>55.382222222222225</v>
      </c>
      <c r="R163" s="6">
        <f>AVERAGE(E163:E167)</f>
        <v>56.491111111111103</v>
      </c>
      <c r="S163">
        <f t="shared" si="66"/>
        <v>57.719074074074079</v>
      </c>
      <c r="T163" s="6">
        <f>AVERAGE(F163:F167)</f>
        <v>56.470222222222219</v>
      </c>
      <c r="U163">
        <f t="shared" si="67"/>
        <v>55.098518518518517</v>
      </c>
      <c r="V163" s="6">
        <f>AVERAGE(G163:G167)</f>
        <v>59.588888888888889</v>
      </c>
      <c r="W163">
        <f t="shared" si="68"/>
        <v>48.280046296296291</v>
      </c>
    </row>
    <row r="164" spans="1:23" x14ac:dyDescent="0.75">
      <c r="A164" s="1">
        <v>16</v>
      </c>
      <c r="B164">
        <v>20</v>
      </c>
      <c r="C164">
        <v>0.2</v>
      </c>
      <c r="D164">
        <f>(SUM(SUMIF('PARITY Accuracy'!D164,"&lt;&gt;0"), SUMIF('Pattern_Matching Accuracy'!D164,"&lt;&gt;0"), SUMIF('Reversal Accuracy'!D164,"&lt;&gt;0"), SUMIF('Stack Accuracy'!D164,"&lt;&gt;0"), SUMIF('Vending_Machine Accuracy'!D164,"&lt;&gt;0"), SUMIF('Vending_Machine_Sum Accuracy'!D164,"&lt;&gt;0"), SUMIF('MazeComplete Accuracy'!D164,"&lt;&gt;0"), SUMIF('MazeSolve Accuracy'!D164,"&lt;&gt;0"), SUMIF('Hamiltonian Accuracy'!D164,"&lt;&gt;0")))/SUM(IF('PARITY Accuracy'!D164&lt;&gt;0,1,0), IF('Pattern_Matching Accuracy'!D164&lt;&gt;0,1,0), IF('Reversal Accuracy'!D164&lt;&gt;0,1,0), IF('Stack Accuracy'!D164&lt;&gt;0,1,0), IF('Vending_Machine Accuracy'!D164&lt;&gt;0,1,0), IF('Vending_Machine_Sum Accuracy'!D164&lt;&gt;0,1,0), IF('MazeComplete Accuracy'!D164&lt;&gt;0,1,0), IF('MazeSolve Accuracy'!D164&lt;&gt;0,1,0), IF('Hamiltonian Accuracy'!D164&lt;&gt;0,1,0))</f>
        <v>57.50555555555556</v>
      </c>
      <c r="E164">
        <f>(SUM(SUMIF('PARITY Accuracy'!E164,"&lt;&gt;0"), SUMIF('Pattern_Matching Accuracy'!E164,"&lt;&gt;0"), SUMIF('Reversal Accuracy'!E164,"&lt;&gt;0"), SUMIF('Stack Accuracy'!E164,"&lt;&gt;0"), SUMIF('Vending_Machine Accuracy'!E164,"&lt;&gt;0"), SUMIF('Vending_Machine_Sum Accuracy'!E164,"&lt;&gt;0"), SUMIF('MazeComplete Accuracy'!E164,"&lt;&gt;0"), SUMIF('MazeSolve Accuracy'!E164,"&lt;&gt;0"), SUMIF('Hamiltonian Accuracy'!E164,"&lt;&gt;0")))/SUM(IF('PARITY Accuracy'!E164&lt;&gt;0,1,0), IF('Pattern_Matching Accuracy'!E164&lt;&gt;0,1,0), IF('Reversal Accuracy'!E164&lt;&gt;0,1,0), IF('Stack Accuracy'!E164&lt;&gt;0,1,0), IF('Vending_Machine Accuracy'!E164&lt;&gt;0,1,0), IF('Vending_Machine_Sum Accuracy'!E164&lt;&gt;0,1,0), IF('MazeComplete Accuracy'!E164&lt;&gt;0,1,0), IF('MazeSolve Accuracy'!E164&lt;&gt;0,1,0), IF('Hamiltonian Accuracy'!E164&lt;&gt;0,1,0))</f>
        <v>57.255555555555553</v>
      </c>
      <c r="F164">
        <f>(SUM(SUMIF('PARITY Accuracy'!F164,"&lt;&gt;0"), SUMIF('Pattern_Matching Accuracy'!F164,"&lt;&gt;0"), SUMIF('Reversal Accuracy'!F164,"&lt;&gt;0"), SUMIF('Stack Accuracy'!F164,"&lt;&gt;0"), SUMIF('Vending_Machine Accuracy'!F164,"&lt;&gt;0"), SUMIF('Vending_Machine_Sum Accuracy'!F164,"&lt;&gt;0"), SUMIF('MazeComplete Accuracy'!F164,"&lt;&gt;0"), SUMIF('MazeSolve Accuracy'!F164,"&lt;&gt;0"), SUMIF('Hamiltonian Accuracy'!F164,"&lt;&gt;0")))/SUM(IF('PARITY Accuracy'!F164&lt;&gt;0,1,0), IF('Pattern_Matching Accuracy'!F164&lt;&gt;0,1,0), IF('Reversal Accuracy'!F164&lt;&gt;0,1,0), IF('Stack Accuracy'!F164&lt;&gt;0,1,0), IF('Vending_Machine Accuracy'!F164&lt;&gt;0,1,0), IF('Vending_Machine_Sum Accuracy'!F164&lt;&gt;0,1,0), IF('MazeComplete Accuracy'!F164&lt;&gt;0,1,0), IF('MazeSolve Accuracy'!F164&lt;&gt;0,1,0), IF('Hamiltonian Accuracy'!F164&lt;&gt;0,1,0))</f>
        <v>56.192222222222227</v>
      </c>
      <c r="G164">
        <f>(SUM(SUMIF('PARITY Accuracy'!G164,"&lt;&gt;0"), SUMIF('Pattern_Matching Accuracy'!G164,"&lt;&gt;0"), SUMIF('Reversal Accuracy'!G164,"&lt;&gt;0"), SUMIF('Stack Accuracy'!G164,"&lt;&gt;0"), SUMIF('Vending_Machine Accuracy'!G164,"&lt;&gt;0"), SUMIF('Vending_Machine_Sum Accuracy'!G164,"&lt;&gt;0"), SUMIF('MazeComplete Accuracy'!G164,"&lt;&gt;0"), SUMIF('MazeSolve Accuracy'!G164,"&lt;&gt;0"), SUMIF('Hamiltonian Accuracy'!G164,"&lt;&gt;0")))/SUM(IF('PARITY Accuracy'!G164&lt;&gt;0,1,0), IF('Pattern_Matching Accuracy'!G164&lt;&gt;0,1,0), IF('Reversal Accuracy'!G164&lt;&gt;0,1,0), IF('Stack Accuracy'!G164&lt;&gt;0,1,0), IF('Vending_Machine Accuracy'!G164&lt;&gt;0,1,0), IF('Vending_Machine_Sum Accuracy'!G164&lt;&gt;0,1,0), IF('MazeComplete Accuracy'!G164&lt;&gt;0,1,0), IF('MazeSolve Accuracy'!G164&lt;&gt;0,1,0), IF('Hamiltonian Accuracy'!G164&lt;&gt;0,1,0))</f>
        <v>60.155555555555551</v>
      </c>
      <c r="H164" t="str">
        <f t="shared" si="57"/>
        <v>20 (δ=0.2)</v>
      </c>
      <c r="J164">
        <v>50</v>
      </c>
      <c r="K164">
        <f>AVERAGE(D168:G172)</f>
        <v>61.863868055555564</v>
      </c>
      <c r="L164">
        <f t="shared" si="69"/>
        <v>53.14586226851852</v>
      </c>
      <c r="M164">
        <v>0.85</v>
      </c>
      <c r="N164">
        <f t="shared" si="58"/>
        <v>57.777222222222221</v>
      </c>
      <c r="O164">
        <f t="shared" si="59"/>
        <v>1.4589922321017768</v>
      </c>
      <c r="P164" s="6">
        <f>AVERAGE(D168:D172)</f>
        <v>64.088666666666668</v>
      </c>
      <c r="Q164">
        <f t="shared" si="65"/>
        <v>54.581851851851845</v>
      </c>
      <c r="R164" s="6">
        <f>AVERAGE(E168:E172)</f>
        <v>60.351111111111116</v>
      </c>
      <c r="S164">
        <f t="shared" si="66"/>
        <v>56.470925925925918</v>
      </c>
      <c r="T164" s="6">
        <f>AVERAGE(F168:F172)</f>
        <v>63.50044444444444</v>
      </c>
      <c r="U164">
        <f t="shared" si="67"/>
        <v>53.850370370370378</v>
      </c>
      <c r="V164" s="6">
        <f>AVERAGE(G168:G172)</f>
        <v>59.515250000000002</v>
      </c>
      <c r="W164">
        <f t="shared" si="68"/>
        <v>47.680300925925927</v>
      </c>
    </row>
    <row r="165" spans="1:23" x14ac:dyDescent="0.75">
      <c r="A165" s="1">
        <v>17</v>
      </c>
      <c r="B165">
        <v>20</v>
      </c>
      <c r="C165">
        <v>0.45</v>
      </c>
      <c r="D165">
        <f>(SUM(SUMIF('PARITY Accuracy'!D165,"&lt;&gt;0"), SUMIF('Pattern_Matching Accuracy'!D165,"&lt;&gt;0"), SUMIF('Reversal Accuracy'!D165,"&lt;&gt;0"), SUMIF('Stack Accuracy'!D165,"&lt;&gt;0"), SUMIF('Vending_Machine Accuracy'!D165,"&lt;&gt;0"), SUMIF('Vending_Machine_Sum Accuracy'!D165,"&lt;&gt;0"), SUMIF('MazeComplete Accuracy'!D165,"&lt;&gt;0"), SUMIF('MazeSolve Accuracy'!D165,"&lt;&gt;0"), SUMIF('Hamiltonian Accuracy'!D165,"&lt;&gt;0")))/SUM(IF('PARITY Accuracy'!D165&lt;&gt;0,1,0), IF('Pattern_Matching Accuracy'!D165&lt;&gt;0,1,0), IF('Reversal Accuracy'!D165&lt;&gt;0,1,0), IF('Stack Accuracy'!D165&lt;&gt;0,1,0), IF('Vending_Machine Accuracy'!D165&lt;&gt;0,1,0), IF('Vending_Machine_Sum Accuracy'!D165&lt;&gt;0,1,0), IF('MazeComplete Accuracy'!D165&lt;&gt;0,1,0), IF('MazeSolve Accuracy'!D165&lt;&gt;0,1,0), IF('Hamiltonian Accuracy'!D165&lt;&gt;0,1,0))</f>
        <v>57.72999999999999</v>
      </c>
      <c r="E165">
        <f>(SUM(SUMIF('PARITY Accuracy'!E165,"&lt;&gt;0"), SUMIF('Pattern_Matching Accuracy'!E165,"&lt;&gt;0"), SUMIF('Reversal Accuracy'!E165,"&lt;&gt;0"), SUMIF('Stack Accuracy'!E165,"&lt;&gt;0"), SUMIF('Vending_Machine Accuracy'!E165,"&lt;&gt;0"), SUMIF('Vending_Machine_Sum Accuracy'!E165,"&lt;&gt;0"), SUMIF('MazeComplete Accuracy'!E165,"&lt;&gt;0"), SUMIF('MazeSolve Accuracy'!E165,"&lt;&gt;0"), SUMIF('Hamiltonian Accuracy'!E165,"&lt;&gt;0")))/SUM(IF('PARITY Accuracy'!E165&lt;&gt;0,1,0), IF('Pattern_Matching Accuracy'!E165&lt;&gt;0,1,0), IF('Reversal Accuracy'!E165&lt;&gt;0,1,0), IF('Stack Accuracy'!E165&lt;&gt;0,1,0), IF('Vending_Machine Accuracy'!E165&lt;&gt;0,1,0), IF('Vending_Machine_Sum Accuracy'!E165&lt;&gt;0,1,0), IF('MazeComplete Accuracy'!E165&lt;&gt;0,1,0), IF('MazeSolve Accuracy'!E165&lt;&gt;0,1,0), IF('Hamiltonian Accuracy'!E165&lt;&gt;0,1,0))</f>
        <v>56.144444444444446</v>
      </c>
      <c r="F165">
        <f>(SUM(SUMIF('PARITY Accuracy'!F165,"&lt;&gt;0"), SUMIF('Pattern_Matching Accuracy'!F165,"&lt;&gt;0"), SUMIF('Reversal Accuracy'!F165,"&lt;&gt;0"), SUMIF('Stack Accuracy'!F165,"&lt;&gt;0"), SUMIF('Vending_Machine Accuracy'!F165,"&lt;&gt;0"), SUMIF('Vending_Machine_Sum Accuracy'!F165,"&lt;&gt;0"), SUMIF('MazeComplete Accuracy'!F165,"&lt;&gt;0"), SUMIF('MazeSolve Accuracy'!F165,"&lt;&gt;0"), SUMIF('Hamiltonian Accuracy'!F165,"&lt;&gt;0")))/SUM(IF('PARITY Accuracy'!F165&lt;&gt;0,1,0), IF('Pattern_Matching Accuracy'!F165&lt;&gt;0,1,0), IF('Reversal Accuracy'!F165&lt;&gt;0,1,0), IF('Stack Accuracy'!F165&lt;&gt;0,1,0), IF('Vending_Machine Accuracy'!F165&lt;&gt;0,1,0), IF('Vending_Machine_Sum Accuracy'!F165&lt;&gt;0,1,0), IF('MazeComplete Accuracy'!F165&lt;&gt;0,1,0), IF('MazeSolve Accuracy'!F165&lt;&gt;0,1,0), IF('Hamiltonian Accuracy'!F165&lt;&gt;0,1,0))</f>
        <v>57.189999999999991</v>
      </c>
      <c r="G165">
        <f>(SUM(SUMIF('PARITY Accuracy'!G165,"&lt;&gt;0"), SUMIF('Pattern_Matching Accuracy'!G165,"&lt;&gt;0"), SUMIF('Reversal Accuracy'!G165,"&lt;&gt;0"), SUMIF('Stack Accuracy'!G165,"&lt;&gt;0"), SUMIF('Vending_Machine Accuracy'!G165,"&lt;&gt;0"), SUMIF('Vending_Machine_Sum Accuracy'!G165,"&lt;&gt;0"), SUMIF('MazeComplete Accuracy'!G165,"&lt;&gt;0"), SUMIF('MazeSolve Accuracy'!G165,"&lt;&gt;0"), SUMIF('Hamiltonian Accuracy'!G165,"&lt;&gt;0")))/SUM(IF('PARITY Accuracy'!G165&lt;&gt;0,1,0), IF('Pattern_Matching Accuracy'!G165&lt;&gt;0,1,0), IF('Reversal Accuracy'!G165&lt;&gt;0,1,0), IF('Stack Accuracy'!G165&lt;&gt;0,1,0), IF('Vending_Machine Accuracy'!G165&lt;&gt;0,1,0), IF('Vending_Machine_Sum Accuracy'!G165&lt;&gt;0,1,0), IF('MazeComplete Accuracy'!G165&lt;&gt;0,1,0), IF('MazeSolve Accuracy'!G165&lt;&gt;0,1,0), IF('Hamiltonian Accuracy'!G165&lt;&gt;0,1,0))</f>
        <v>59.977777777777789</v>
      </c>
      <c r="H165" t="str">
        <f t="shared" si="57"/>
        <v>20 (δ=0.45)</v>
      </c>
      <c r="J165">
        <v>100</v>
      </c>
      <c r="K165">
        <f>AVERAGE(D173:G177)</f>
        <v>62.958527777777775</v>
      </c>
      <c r="L165">
        <f>AVERAGE((L164-L163), (L163-L162), (L162-L161), (L161-L160))</f>
        <v>-0.48775752314814902</v>
      </c>
      <c r="N165">
        <f t="shared" si="58"/>
        <v>57.760555555555555</v>
      </c>
      <c r="O165">
        <f t="shared" si="59"/>
        <v>1.4012812699564916</v>
      </c>
      <c r="P165" s="6">
        <f>AVERAGE(D173:D177)</f>
        <v>65.436888888888888</v>
      </c>
      <c r="R165" s="6">
        <f>AVERAGE(E173:E177)</f>
        <v>62.193333333333328</v>
      </c>
      <c r="T165" s="6">
        <f>AVERAGE(F173:F177)</f>
        <v>65.480888888888899</v>
      </c>
      <c r="V165" s="6">
        <f>AVERAGE(G173:G177)</f>
        <v>58.722999999999999</v>
      </c>
    </row>
    <row r="166" spans="1:23" x14ac:dyDescent="0.75">
      <c r="A166" s="1">
        <v>18</v>
      </c>
      <c r="B166">
        <v>20</v>
      </c>
      <c r="C166">
        <v>0.65</v>
      </c>
      <c r="D166">
        <f>(SUM(SUMIF('PARITY Accuracy'!D166,"&lt;&gt;0"), SUMIF('Pattern_Matching Accuracy'!D166,"&lt;&gt;0"), SUMIF('Reversal Accuracy'!D166,"&lt;&gt;0"), SUMIF('Stack Accuracy'!D166,"&lt;&gt;0"), SUMIF('Vending_Machine Accuracy'!D166,"&lt;&gt;0"), SUMIF('Vending_Machine_Sum Accuracy'!D166,"&lt;&gt;0"), SUMIF('MazeComplete Accuracy'!D166,"&lt;&gt;0"), SUMIF('MazeSolve Accuracy'!D166,"&lt;&gt;0"), SUMIF('Hamiltonian Accuracy'!D166,"&lt;&gt;0")))/SUM(IF('PARITY Accuracy'!D166&lt;&gt;0,1,0), IF('Pattern_Matching Accuracy'!D166&lt;&gt;0,1,0), IF('Reversal Accuracy'!D166&lt;&gt;0,1,0), IF('Stack Accuracy'!D166&lt;&gt;0,1,0), IF('Vending_Machine Accuracy'!D166&lt;&gt;0,1,0), IF('Vending_Machine_Sum Accuracy'!D166&lt;&gt;0,1,0), IF('MazeComplete Accuracy'!D166&lt;&gt;0,1,0), IF('MazeSolve Accuracy'!D166&lt;&gt;0,1,0), IF('Hamiltonian Accuracy'!D166&lt;&gt;0,1,0))</f>
        <v>57.85777777777777</v>
      </c>
      <c r="E166">
        <f>(SUM(SUMIF('PARITY Accuracy'!E166,"&lt;&gt;0"), SUMIF('Pattern_Matching Accuracy'!E166,"&lt;&gt;0"), SUMIF('Reversal Accuracy'!E166,"&lt;&gt;0"), SUMIF('Stack Accuracy'!E166,"&lt;&gt;0"), SUMIF('Vending_Machine Accuracy'!E166,"&lt;&gt;0"), SUMIF('Vending_Machine_Sum Accuracy'!E166,"&lt;&gt;0"), SUMIF('MazeComplete Accuracy'!E166,"&lt;&gt;0"), SUMIF('MazeSolve Accuracy'!E166,"&lt;&gt;0"), SUMIF('Hamiltonian Accuracy'!E166,"&lt;&gt;0")))/SUM(IF('PARITY Accuracy'!E166&lt;&gt;0,1,0), IF('Pattern_Matching Accuracy'!E166&lt;&gt;0,1,0), IF('Reversal Accuracy'!E166&lt;&gt;0,1,0), IF('Stack Accuracy'!E166&lt;&gt;0,1,0), IF('Vending_Machine Accuracy'!E166&lt;&gt;0,1,0), IF('Vending_Machine_Sum Accuracy'!E166&lt;&gt;0,1,0), IF('MazeComplete Accuracy'!E166&lt;&gt;0,1,0), IF('MazeSolve Accuracy'!E166&lt;&gt;0,1,0), IF('Hamiltonian Accuracy'!E166&lt;&gt;0,1,0))</f>
        <v>55.644444444444446</v>
      </c>
      <c r="F166">
        <f>(SUM(SUMIF('PARITY Accuracy'!F166,"&lt;&gt;0"), SUMIF('Pattern_Matching Accuracy'!F166,"&lt;&gt;0"), SUMIF('Reversal Accuracy'!F166,"&lt;&gt;0"), SUMIF('Stack Accuracy'!F166,"&lt;&gt;0"), SUMIF('Vending_Machine Accuracy'!F166,"&lt;&gt;0"), SUMIF('Vending_Machine_Sum Accuracy'!F166,"&lt;&gt;0"), SUMIF('MazeComplete Accuracy'!F166,"&lt;&gt;0"), SUMIF('MazeSolve Accuracy'!F166,"&lt;&gt;0"), SUMIF('Hamiltonian Accuracy'!F166,"&lt;&gt;0")))/SUM(IF('PARITY Accuracy'!F166&lt;&gt;0,1,0), IF('Pattern_Matching Accuracy'!F166&lt;&gt;0,1,0), IF('Reversal Accuracy'!F166&lt;&gt;0,1,0), IF('Stack Accuracy'!F166&lt;&gt;0,1,0), IF('Vending_Machine Accuracy'!F166&lt;&gt;0,1,0), IF('Vending_Machine_Sum Accuracy'!F166&lt;&gt;0,1,0), IF('MazeComplete Accuracy'!F166&lt;&gt;0,1,0), IF('MazeSolve Accuracy'!F166&lt;&gt;0,1,0), IF('Hamiltonian Accuracy'!F166&lt;&gt;0,1,0))</f>
        <v>56.010000000000005</v>
      </c>
      <c r="G166">
        <f>(SUM(SUMIF('PARITY Accuracy'!G166,"&lt;&gt;0"), SUMIF('Pattern_Matching Accuracy'!G166,"&lt;&gt;0"), SUMIF('Reversal Accuracy'!G166,"&lt;&gt;0"), SUMIF('Stack Accuracy'!G166,"&lt;&gt;0"), SUMIF('Vending_Machine Accuracy'!G166,"&lt;&gt;0"), SUMIF('Vending_Machine_Sum Accuracy'!G166,"&lt;&gt;0"), SUMIF('MazeComplete Accuracy'!G166,"&lt;&gt;0"), SUMIF('MazeSolve Accuracy'!G166,"&lt;&gt;0"), SUMIF('Hamiltonian Accuracy'!G166,"&lt;&gt;0")))/SUM(IF('PARITY Accuracy'!G166&lt;&gt;0,1,0), IF('Pattern_Matching Accuracy'!G166&lt;&gt;0,1,0), IF('Reversal Accuracy'!G166&lt;&gt;0,1,0), IF('Stack Accuracy'!G166&lt;&gt;0,1,0), IF('Vending_Machine Accuracy'!G166&lt;&gt;0,1,0), IF('Vending_Machine_Sum Accuracy'!G166&lt;&gt;0,1,0), IF('MazeComplete Accuracy'!G166&lt;&gt;0,1,0), IF('MazeSolve Accuracy'!G166&lt;&gt;0,1,0), IF('Hamiltonian Accuracy'!G166&lt;&gt;0,1,0))</f>
        <v>59.277777777777779</v>
      </c>
      <c r="H166" t="str">
        <f t="shared" si="57"/>
        <v>20 (δ=0.65)</v>
      </c>
      <c r="K166">
        <f>AVERAGE(K160:K165)</f>
        <v>54.477482638888887</v>
      </c>
      <c r="L166">
        <f>AVERAGE(L160:L164)</f>
        <v>54.477482638888887</v>
      </c>
      <c r="N166">
        <f t="shared" si="58"/>
        <v>57.197499999999998</v>
      </c>
      <c r="O166">
        <f t="shared" si="59"/>
        <v>1.4650648607813548</v>
      </c>
      <c r="P166" s="6">
        <f>AVERAGE(P160:P165)</f>
        <v>55.893259259259253</v>
      </c>
      <c r="Q166">
        <f>AVERAGE(Q160:Q164)</f>
        <v>55.893259259259267</v>
      </c>
      <c r="R166" s="6">
        <f>AVERAGE(R160:R165)</f>
        <v>58.51314814814814</v>
      </c>
      <c r="S166">
        <f>AVERAGE(S160:S164)</f>
        <v>58.513148148148147</v>
      </c>
      <c r="T166" s="6">
        <f>AVERAGE(T160:T165)</f>
        <v>55.297148148148153</v>
      </c>
      <c r="U166">
        <f>AVERAGE(U160:U164)</f>
        <v>55.297148148148153</v>
      </c>
      <c r="V166" s="6">
        <f>AVERAGE(V160:V165)</f>
        <v>48.206375000000001</v>
      </c>
      <c r="W166">
        <f>AVERAGE(W160:W164)</f>
        <v>48.206374999999994</v>
      </c>
    </row>
    <row r="167" spans="1:23" x14ac:dyDescent="0.75">
      <c r="A167" s="1">
        <v>19</v>
      </c>
      <c r="B167">
        <v>20</v>
      </c>
      <c r="C167">
        <v>0.85</v>
      </c>
      <c r="D167">
        <f>(SUM(SUMIF('PARITY Accuracy'!D167,"&lt;&gt;0"), SUMIF('Pattern_Matching Accuracy'!D167,"&lt;&gt;0"), SUMIF('Reversal Accuracy'!D167,"&lt;&gt;0"), SUMIF('Stack Accuracy'!D167,"&lt;&gt;0"), SUMIF('Vending_Machine Accuracy'!D167,"&lt;&gt;0"), SUMIF('Vending_Machine_Sum Accuracy'!D167,"&lt;&gt;0"), SUMIF('MazeComplete Accuracy'!D167,"&lt;&gt;0"), SUMIF('MazeSolve Accuracy'!D167,"&lt;&gt;0"), SUMIF('Hamiltonian Accuracy'!D167,"&lt;&gt;0")))/SUM(IF('PARITY Accuracy'!D167&lt;&gt;0,1,0), IF('Pattern_Matching Accuracy'!D167&lt;&gt;0,1,0), IF('Reversal Accuracy'!D167&lt;&gt;0,1,0), IF('Stack Accuracy'!D167&lt;&gt;0,1,0), IF('Vending_Machine Accuracy'!D167&lt;&gt;0,1,0), IF('Vending_Machine_Sum Accuracy'!D167&lt;&gt;0,1,0), IF('MazeComplete Accuracy'!D167&lt;&gt;0,1,0), IF('MazeSolve Accuracy'!D167&lt;&gt;0,1,0), IF('Hamiltonian Accuracy'!D167&lt;&gt;0,1,0))</f>
        <v>57.665555555555557</v>
      </c>
      <c r="E167">
        <f>(SUM(SUMIF('PARITY Accuracy'!E167,"&lt;&gt;0"), SUMIF('Pattern_Matching Accuracy'!E167,"&lt;&gt;0"), SUMIF('Reversal Accuracy'!E167,"&lt;&gt;0"), SUMIF('Stack Accuracy'!E167,"&lt;&gt;0"), SUMIF('Vending_Machine Accuracy'!E167,"&lt;&gt;0"), SUMIF('Vending_Machine_Sum Accuracy'!E167,"&lt;&gt;0"), SUMIF('MazeComplete Accuracy'!E167,"&lt;&gt;0"), SUMIF('MazeSolve Accuracy'!E167,"&lt;&gt;0"), SUMIF('Hamiltonian Accuracy'!E167,"&lt;&gt;0")))/SUM(IF('PARITY Accuracy'!E167&lt;&gt;0,1,0), IF('Pattern_Matching Accuracy'!E167&lt;&gt;0,1,0), IF('Reversal Accuracy'!E167&lt;&gt;0,1,0), IF('Stack Accuracy'!E167&lt;&gt;0,1,0), IF('Vending_Machine Accuracy'!E167&lt;&gt;0,1,0), IF('Vending_Machine_Sum Accuracy'!E167&lt;&gt;0,1,0), IF('MazeComplete Accuracy'!E167&lt;&gt;0,1,0), IF('MazeSolve Accuracy'!E167&lt;&gt;0,1,0), IF('Hamiltonian Accuracy'!E167&lt;&gt;0,1,0))</f>
        <v>54.344444444444434</v>
      </c>
      <c r="F167">
        <f>(SUM(SUMIF('PARITY Accuracy'!F167,"&lt;&gt;0"), SUMIF('Pattern_Matching Accuracy'!F167,"&lt;&gt;0"), SUMIF('Reversal Accuracy'!F167,"&lt;&gt;0"), SUMIF('Stack Accuracy'!F167,"&lt;&gt;0"), SUMIF('Vending_Machine Accuracy'!F167,"&lt;&gt;0"), SUMIF('Vending_Machine_Sum Accuracy'!F167,"&lt;&gt;0"), SUMIF('MazeComplete Accuracy'!F167,"&lt;&gt;0"), SUMIF('MazeSolve Accuracy'!F167,"&lt;&gt;0"), SUMIF('Hamiltonian Accuracy'!F167,"&lt;&gt;0")))/SUM(IF('PARITY Accuracy'!F167&lt;&gt;0,1,0), IF('Pattern_Matching Accuracy'!F167&lt;&gt;0,1,0), IF('Reversal Accuracy'!F167&lt;&gt;0,1,0), IF('Stack Accuracy'!F167&lt;&gt;0,1,0), IF('Vending_Machine Accuracy'!F167&lt;&gt;0,1,0), IF('Vending_Machine_Sum Accuracy'!F167&lt;&gt;0,1,0), IF('MazeComplete Accuracy'!F167&lt;&gt;0,1,0), IF('MazeSolve Accuracy'!F167&lt;&gt;0,1,0), IF('Hamiltonian Accuracy'!F167&lt;&gt;0,1,0))</f>
        <v>55.602222222222217</v>
      </c>
      <c r="G167">
        <f>(SUM(SUMIF('PARITY Accuracy'!G167,"&lt;&gt;0"), SUMIF('Pattern_Matching Accuracy'!G167,"&lt;&gt;0"), SUMIF('Reversal Accuracy'!G167,"&lt;&gt;0"), SUMIF('Stack Accuracy'!G167,"&lt;&gt;0"), SUMIF('Vending_Machine Accuracy'!G167,"&lt;&gt;0"), SUMIF('Vending_Machine_Sum Accuracy'!G167,"&lt;&gt;0"), SUMIF('MazeComplete Accuracy'!G167,"&lt;&gt;0"), SUMIF('MazeSolve Accuracy'!G167,"&lt;&gt;0"), SUMIF('Hamiltonian Accuracy'!G167,"&lt;&gt;0")))/SUM(IF('PARITY Accuracy'!G167&lt;&gt;0,1,0), IF('Pattern_Matching Accuracy'!G167&lt;&gt;0,1,0), IF('Reversal Accuracy'!G167&lt;&gt;0,1,0), IF('Stack Accuracy'!G167&lt;&gt;0,1,0), IF('Vending_Machine Accuracy'!G167&lt;&gt;0,1,0), IF('Vending_Machine_Sum Accuracy'!G167&lt;&gt;0,1,0), IF('MazeComplete Accuracy'!G167&lt;&gt;0,1,0), IF('MazeSolve Accuracy'!G167&lt;&gt;0,1,0), IF('Hamiltonian Accuracy'!G167&lt;&gt;0,1,0))</f>
        <v>58.344444444444449</v>
      </c>
      <c r="H167" t="str">
        <f t="shared" si="57"/>
        <v>20 (δ=0.85)</v>
      </c>
      <c r="K167">
        <f>_xlfn.STDEV.P(K160:K165)</f>
        <v>8.0989655190768399</v>
      </c>
      <c r="L167">
        <f>_xlfn.STDEV.P(L160:L164)</f>
        <v>0.75590143887189221</v>
      </c>
      <c r="N167">
        <f t="shared" si="58"/>
        <v>56.489166666666662</v>
      </c>
      <c r="O167">
        <f t="shared" si="59"/>
        <v>1.5978462307620567</v>
      </c>
      <c r="P167" s="6">
        <f>_xlfn.STDEV.P(P160:P165)</f>
        <v>8.2239936586926579</v>
      </c>
      <c r="Q167">
        <f>_xlfn.STDEV.P(Q160:Q164)</f>
        <v>0.93645249371053607</v>
      </c>
      <c r="R167" s="6">
        <f>_xlfn.STDEV.P(R160:R165)</f>
        <v>2.2656261606590862</v>
      </c>
      <c r="S167">
        <f>_xlfn.STDEV.P(S160:S164)</f>
        <v>1.4472868661660263</v>
      </c>
      <c r="T167" s="6">
        <f>_xlfn.STDEV.P(T160:T165)</f>
        <v>7.0721336719214456</v>
      </c>
      <c r="U167">
        <f>_xlfn.STDEV.P(U160:U164)</f>
        <v>0.78875592341454492</v>
      </c>
      <c r="V167" s="6">
        <f>_xlfn.STDEV.P(V160:V165)</f>
        <v>19.332295245928751</v>
      </c>
      <c r="W167">
        <f>_xlfn.STDEV.P(W160:W164)</f>
        <v>0.34982667010527002</v>
      </c>
    </row>
    <row r="168" spans="1:23" ht="15.5" thickBot="1" x14ac:dyDescent="0.9">
      <c r="A168" s="1">
        <v>20</v>
      </c>
      <c r="B168">
        <v>50</v>
      </c>
      <c r="C168">
        <v>0</v>
      </c>
      <c r="D168">
        <f>(SUM(SUMIF('PARITY Accuracy'!D168,"&lt;&gt;0"), SUMIF('Pattern_Matching Accuracy'!D168,"&lt;&gt;0"), SUMIF('Reversal Accuracy'!D168,"&lt;&gt;0"), SUMIF('Stack Accuracy'!D168,"&lt;&gt;0"), SUMIF('Vending_Machine Accuracy'!D168,"&lt;&gt;0"), SUMIF('Vending_Machine_Sum Accuracy'!D168,"&lt;&gt;0"), SUMIF('MazeComplete Accuracy'!D168,"&lt;&gt;0"), SUMIF('MazeSolve Accuracy'!D168,"&lt;&gt;0"), SUMIF('Hamiltonian Accuracy'!D168,"&lt;&gt;0")))/SUM(IF('PARITY Accuracy'!D168&lt;&gt;0,1,0), IF('Pattern_Matching Accuracy'!D168&lt;&gt;0,1,0), IF('Reversal Accuracy'!D168&lt;&gt;0,1,0), IF('Stack Accuracy'!D168&lt;&gt;0,1,0), IF('Vending_Machine Accuracy'!D168&lt;&gt;0,1,0), IF('Vending_Machine_Sum Accuracy'!D168&lt;&gt;0,1,0), IF('MazeComplete Accuracy'!D168&lt;&gt;0,1,0), IF('MazeSolve Accuracy'!D168&lt;&gt;0,1,0), IF('Hamiltonian Accuracy'!D168&lt;&gt;0,1,0))</f>
        <v>64.527777777777771</v>
      </c>
      <c r="E168">
        <f>(SUM(SUMIF('PARITY Accuracy'!E168,"&lt;&gt;0"), SUMIF('Pattern_Matching Accuracy'!E168,"&lt;&gt;0"), SUMIF('Reversal Accuracy'!E168,"&lt;&gt;0"), SUMIF('Stack Accuracy'!E168,"&lt;&gt;0"), SUMIF('Vending_Machine Accuracy'!E168,"&lt;&gt;0"), SUMIF('Vending_Machine_Sum Accuracy'!E168,"&lt;&gt;0"), SUMIF('MazeComplete Accuracy'!E168,"&lt;&gt;0"), SUMIF('MazeSolve Accuracy'!E168,"&lt;&gt;0"), SUMIF('Hamiltonian Accuracy'!E168,"&lt;&gt;0")))/SUM(IF('PARITY Accuracy'!E168&lt;&gt;0,1,0), IF('Pattern_Matching Accuracy'!E168&lt;&gt;0,1,0), IF('Reversal Accuracy'!E168&lt;&gt;0,1,0), IF('Stack Accuracy'!E168&lt;&gt;0,1,0), IF('Vending_Machine Accuracy'!E168&lt;&gt;0,1,0), IF('Vending_Machine_Sum Accuracy'!E168&lt;&gt;0,1,0), IF('MazeComplete Accuracy'!E168&lt;&gt;0,1,0), IF('MazeSolve Accuracy'!E168&lt;&gt;0,1,0), IF('Hamiltonian Accuracy'!E168&lt;&gt;0,1,0))</f>
        <v>63.26666666666668</v>
      </c>
      <c r="F168">
        <f>(SUM(SUMIF('PARITY Accuracy'!F168,"&lt;&gt;0"), SUMIF('Pattern_Matching Accuracy'!F168,"&lt;&gt;0"), SUMIF('Reversal Accuracy'!F168,"&lt;&gt;0"), SUMIF('Stack Accuracy'!F168,"&lt;&gt;0"), SUMIF('Vending_Machine Accuracy'!F168,"&lt;&gt;0"), SUMIF('Vending_Machine_Sum Accuracy'!F168,"&lt;&gt;0"), SUMIF('MazeComplete Accuracy'!F168,"&lt;&gt;0"), SUMIF('MazeSolve Accuracy'!F168,"&lt;&gt;0"), SUMIF('Hamiltonian Accuracy'!F168,"&lt;&gt;0")))/SUM(IF('PARITY Accuracy'!F168&lt;&gt;0,1,0), IF('Pattern_Matching Accuracy'!F168&lt;&gt;0,1,0), IF('Reversal Accuracy'!F168&lt;&gt;0,1,0), IF('Stack Accuracy'!F168&lt;&gt;0,1,0), IF('Vending_Machine Accuracy'!F168&lt;&gt;0,1,0), IF('Vending_Machine_Sum Accuracy'!F168&lt;&gt;0,1,0), IF('MazeComplete Accuracy'!F168&lt;&gt;0,1,0), IF('MazeSolve Accuracy'!F168&lt;&gt;0,1,0), IF('Hamiltonian Accuracy'!F168&lt;&gt;0,1,0))</f>
        <v>62.898888888888891</v>
      </c>
      <c r="G168">
        <f>(SUM(SUMIF('PARITY Accuracy'!G168,"&lt;&gt;0"), SUMIF('Pattern_Matching Accuracy'!G168,"&lt;&gt;0"), SUMIF('Reversal Accuracy'!G168,"&lt;&gt;0"), SUMIF('Stack Accuracy'!G168,"&lt;&gt;0"), SUMIF('Vending_Machine Accuracy'!G168,"&lt;&gt;0"), SUMIF('Vending_Machine_Sum Accuracy'!G168,"&lt;&gt;0"), SUMIF('MazeComplete Accuracy'!G168,"&lt;&gt;0"), SUMIF('MazeSolve Accuracy'!G168,"&lt;&gt;0"), SUMIF('Hamiltonian Accuracy'!G168,"&lt;&gt;0")))/SUM(IF('PARITY Accuracy'!G168&lt;&gt;0,1,0), IF('Pattern_Matching Accuracy'!G168&lt;&gt;0,1,0), IF('Reversal Accuracy'!G168&lt;&gt;0,1,0), IF('Stack Accuracy'!G168&lt;&gt;0,1,0), IF('Vending_Machine Accuracy'!G168&lt;&gt;0,1,0), IF('Vending_Machine_Sum Accuracy'!G168&lt;&gt;0,1,0), IF('MazeComplete Accuracy'!G168&lt;&gt;0,1,0), IF('MazeSolve Accuracy'!G168&lt;&gt;0,1,0), IF('Hamiltonian Accuracy'!G168&lt;&gt;0,1,0))</f>
        <v>58.48125000000001</v>
      </c>
      <c r="H168" t="str">
        <f t="shared" si="57"/>
        <v>50 (δ=0)</v>
      </c>
      <c r="N168">
        <f t="shared" si="58"/>
        <v>62.293645833333336</v>
      </c>
      <c r="O168">
        <f t="shared" si="59"/>
        <v>2.2824765186964857</v>
      </c>
      <c r="P168" s="6"/>
      <c r="R168" s="6"/>
      <c r="T168" s="6"/>
      <c r="V168" s="6"/>
    </row>
    <row r="169" spans="1:23" x14ac:dyDescent="0.75">
      <c r="A169" s="1">
        <v>21</v>
      </c>
      <c r="B169">
        <v>50</v>
      </c>
      <c r="C169">
        <v>0.2</v>
      </c>
      <c r="D169">
        <f>(SUM(SUMIF('PARITY Accuracy'!D169,"&lt;&gt;0"), SUMIF('Pattern_Matching Accuracy'!D169,"&lt;&gt;0"), SUMIF('Reversal Accuracy'!D169,"&lt;&gt;0"), SUMIF('Stack Accuracy'!D169,"&lt;&gt;0"), SUMIF('Vending_Machine Accuracy'!D169,"&lt;&gt;0"), SUMIF('Vending_Machine_Sum Accuracy'!D169,"&lt;&gt;0"), SUMIF('MazeComplete Accuracy'!D169,"&lt;&gt;0"), SUMIF('MazeSolve Accuracy'!D169,"&lt;&gt;0"), SUMIF('Hamiltonian Accuracy'!D169,"&lt;&gt;0")))/SUM(IF('PARITY Accuracy'!D169&lt;&gt;0,1,0), IF('Pattern_Matching Accuracy'!D169&lt;&gt;0,1,0), IF('Reversal Accuracy'!D169&lt;&gt;0,1,0), IF('Stack Accuracy'!D169&lt;&gt;0,1,0), IF('Vending_Machine Accuracy'!D169&lt;&gt;0,1,0), IF('Vending_Machine_Sum Accuracy'!D169&lt;&gt;0,1,0), IF('MazeComplete Accuracy'!D169&lt;&gt;0,1,0), IF('MazeSolve Accuracy'!D169&lt;&gt;0,1,0), IF('Hamiltonian Accuracy'!D169&lt;&gt;0,1,0))</f>
        <v>63.760000000000005</v>
      </c>
      <c r="E169">
        <f>(SUM(SUMIF('PARITY Accuracy'!E169,"&lt;&gt;0"), SUMIF('Pattern_Matching Accuracy'!E169,"&lt;&gt;0"), SUMIF('Reversal Accuracy'!E169,"&lt;&gt;0"), SUMIF('Stack Accuracy'!E169,"&lt;&gt;0"), SUMIF('Vending_Machine Accuracy'!E169,"&lt;&gt;0"), SUMIF('Vending_Machine_Sum Accuracy'!E169,"&lt;&gt;0"), SUMIF('MazeComplete Accuracy'!E169,"&lt;&gt;0"), SUMIF('MazeSolve Accuracy'!E169,"&lt;&gt;0"), SUMIF('Hamiltonian Accuracy'!E169,"&lt;&gt;0")))/SUM(IF('PARITY Accuracy'!E169&lt;&gt;0,1,0), IF('Pattern_Matching Accuracy'!E169&lt;&gt;0,1,0), IF('Reversal Accuracy'!E169&lt;&gt;0,1,0), IF('Stack Accuracy'!E169&lt;&gt;0,1,0), IF('Vending_Machine Accuracy'!E169&lt;&gt;0,1,0), IF('Vending_Machine_Sum Accuracy'!E169&lt;&gt;0,1,0), IF('MazeComplete Accuracy'!E169&lt;&gt;0,1,0), IF('MazeSolve Accuracy'!E169&lt;&gt;0,1,0), IF('Hamiltonian Accuracy'!E169&lt;&gt;0,1,0))</f>
        <v>61.188888888888883</v>
      </c>
      <c r="F169">
        <f>(SUM(SUMIF('PARITY Accuracy'!F169,"&lt;&gt;0"), SUMIF('Pattern_Matching Accuracy'!F169,"&lt;&gt;0"), SUMIF('Reversal Accuracy'!F169,"&lt;&gt;0"), SUMIF('Stack Accuracy'!F169,"&lt;&gt;0"), SUMIF('Vending_Machine Accuracy'!F169,"&lt;&gt;0"), SUMIF('Vending_Machine_Sum Accuracy'!F169,"&lt;&gt;0"), SUMIF('MazeComplete Accuracy'!F169,"&lt;&gt;0"), SUMIF('MazeSolve Accuracy'!F169,"&lt;&gt;0"), SUMIF('Hamiltonian Accuracy'!F169,"&lt;&gt;0")))/SUM(IF('PARITY Accuracy'!F169&lt;&gt;0,1,0), IF('Pattern_Matching Accuracy'!F169&lt;&gt;0,1,0), IF('Reversal Accuracy'!F169&lt;&gt;0,1,0), IF('Stack Accuracy'!F169&lt;&gt;0,1,0), IF('Vending_Machine Accuracy'!F169&lt;&gt;0,1,0), IF('Vending_Machine_Sum Accuracy'!F169&lt;&gt;0,1,0), IF('MazeComplete Accuracy'!F169&lt;&gt;0,1,0), IF('MazeSolve Accuracy'!F169&lt;&gt;0,1,0), IF('Hamiltonian Accuracy'!F169&lt;&gt;0,1,0))</f>
        <v>64.688888888888897</v>
      </c>
      <c r="G169">
        <f>(SUM(SUMIF('PARITY Accuracy'!G169,"&lt;&gt;0"), SUMIF('Pattern_Matching Accuracy'!G169,"&lt;&gt;0"), SUMIF('Reversal Accuracy'!G169,"&lt;&gt;0"), SUMIF('Stack Accuracy'!G169,"&lt;&gt;0"), SUMIF('Vending_Machine Accuracy'!G169,"&lt;&gt;0"), SUMIF('Vending_Machine_Sum Accuracy'!G169,"&lt;&gt;0"), SUMIF('MazeComplete Accuracy'!G169,"&lt;&gt;0"), SUMIF('MazeSolve Accuracy'!G169,"&lt;&gt;0"), SUMIF('Hamiltonian Accuracy'!G169,"&lt;&gt;0")))/SUM(IF('PARITY Accuracy'!G169&lt;&gt;0,1,0), IF('Pattern_Matching Accuracy'!G169&lt;&gt;0,1,0), IF('Reversal Accuracy'!G169&lt;&gt;0,1,0), IF('Stack Accuracy'!G169&lt;&gt;0,1,0), IF('Vending_Machine Accuracy'!G169&lt;&gt;0,1,0), IF('Vending_Machine_Sum Accuracy'!G169&lt;&gt;0,1,0), IF('MazeComplete Accuracy'!G169&lt;&gt;0,1,0), IF('MazeSolve Accuracy'!G169&lt;&gt;0,1,0), IF('Hamiltonian Accuracy'!G169&lt;&gt;0,1,0))</f>
        <v>59.918750000000003</v>
      </c>
      <c r="H169" t="str">
        <f t="shared" si="57"/>
        <v>50 (δ=0.2)</v>
      </c>
      <c r="K169" s="10" cm="1">
        <f t="array" ref="K169">INDEX(LINEST(K160:K165), 1)</f>
        <v>4.3940498015873022</v>
      </c>
      <c r="L169" s="11" cm="1">
        <f t="array" ref="L169">INDEX(LINEST(L160:L164), 1)</f>
        <v>-0.47882754629629426</v>
      </c>
      <c r="N169">
        <f t="shared" si="58"/>
        <v>62.389131944444443</v>
      </c>
      <c r="O169">
        <f t="shared" si="59"/>
        <v>1.9177807208535091</v>
      </c>
      <c r="P169" s="6" cm="1">
        <f t="array" ref="P169">INDEX(LINEST(P160:P165), 1)</f>
        <v>4.5331428571428578</v>
      </c>
      <c r="Q169" s="6" cm="1">
        <f t="array" ref="Q169">INDEX(LINEST(Q160:Q164), 1)</f>
        <v>-0.34224074074074257</v>
      </c>
      <c r="R169" s="6" cm="1">
        <f t="array" ref="R169">INDEX(LINEST(R160:R165), 1)</f>
        <v>0.75139682539682473</v>
      </c>
      <c r="S169" s="6" cm="1">
        <f t="array" ref="S169">INDEX(LINEST(S160:S164), 1)</f>
        <v>-1.0104259259259252</v>
      </c>
      <c r="T169" s="6" cm="1">
        <f t="array" ref="T169">INDEX(LINEST(T160:T165), 1)</f>
        <v>3.8376698412698418</v>
      </c>
      <c r="U169" s="6" cm="1">
        <f t="array" ref="U169">INDEX(LINEST(U160:U164), 1)</f>
        <v>-0.49042592592592477</v>
      </c>
      <c r="V169" s="6" cm="1">
        <f t="array" ref="V169">INDEX(LINEST(V160:V165), 1)</f>
        <v>8.4539896825396834</v>
      </c>
      <c r="W169" s="6" cm="1">
        <f t="array" ref="W169">INDEX(LINEST(W160:W164), 1)</f>
        <v>-7.2217592592591709E-2</v>
      </c>
    </row>
    <row r="170" spans="1:23" x14ac:dyDescent="0.75">
      <c r="A170" s="1">
        <v>22</v>
      </c>
      <c r="B170">
        <v>50</v>
      </c>
      <c r="C170">
        <v>0.45</v>
      </c>
      <c r="D170">
        <f>(SUM(SUMIF('PARITY Accuracy'!D170,"&lt;&gt;0"), SUMIF('Pattern_Matching Accuracy'!D170,"&lt;&gt;0"), SUMIF('Reversal Accuracy'!D170,"&lt;&gt;0"), SUMIF('Stack Accuracy'!D170,"&lt;&gt;0"), SUMIF('Vending_Machine Accuracy'!D170,"&lt;&gt;0"), SUMIF('Vending_Machine_Sum Accuracy'!D170,"&lt;&gt;0"), SUMIF('MazeComplete Accuracy'!D170,"&lt;&gt;0"), SUMIF('MazeSolve Accuracy'!D170,"&lt;&gt;0"), SUMIF('Hamiltonian Accuracy'!D170,"&lt;&gt;0")))/SUM(IF('PARITY Accuracy'!D170&lt;&gt;0,1,0), IF('Pattern_Matching Accuracy'!D170&lt;&gt;0,1,0), IF('Reversal Accuracy'!D170&lt;&gt;0,1,0), IF('Stack Accuracy'!D170&lt;&gt;0,1,0), IF('Vending_Machine Accuracy'!D170&lt;&gt;0,1,0), IF('Vending_Machine_Sum Accuracy'!D170&lt;&gt;0,1,0), IF('MazeComplete Accuracy'!D170&lt;&gt;0,1,0), IF('MazeSolve Accuracy'!D170&lt;&gt;0,1,0), IF('Hamiltonian Accuracy'!D170&lt;&gt;0,1,0))</f>
        <v>64.147777777777776</v>
      </c>
      <c r="E170">
        <f>(SUM(SUMIF('PARITY Accuracy'!E170,"&lt;&gt;0"), SUMIF('Pattern_Matching Accuracy'!E170,"&lt;&gt;0"), SUMIF('Reversal Accuracy'!E170,"&lt;&gt;0"), SUMIF('Stack Accuracy'!E170,"&lt;&gt;0"), SUMIF('Vending_Machine Accuracy'!E170,"&lt;&gt;0"), SUMIF('Vending_Machine_Sum Accuracy'!E170,"&lt;&gt;0"), SUMIF('MazeComplete Accuracy'!E170,"&lt;&gt;0"), SUMIF('MazeSolve Accuracy'!E170,"&lt;&gt;0"), SUMIF('Hamiltonian Accuracy'!E170,"&lt;&gt;0")))/SUM(IF('PARITY Accuracy'!E170&lt;&gt;0,1,0), IF('Pattern_Matching Accuracy'!E170&lt;&gt;0,1,0), IF('Reversal Accuracy'!E170&lt;&gt;0,1,0), IF('Stack Accuracy'!E170&lt;&gt;0,1,0), IF('Vending_Machine Accuracy'!E170&lt;&gt;0,1,0), IF('Vending_Machine_Sum Accuracy'!E170&lt;&gt;0,1,0), IF('MazeComplete Accuracy'!E170&lt;&gt;0,1,0), IF('MazeSolve Accuracy'!E170&lt;&gt;0,1,0), IF('Hamiltonian Accuracy'!E170&lt;&gt;0,1,0))</f>
        <v>60.522222222222226</v>
      </c>
      <c r="F170">
        <f>(SUM(SUMIF('PARITY Accuracy'!F170,"&lt;&gt;0"), SUMIF('Pattern_Matching Accuracy'!F170,"&lt;&gt;0"), SUMIF('Reversal Accuracy'!F170,"&lt;&gt;0"), SUMIF('Stack Accuracy'!F170,"&lt;&gt;0"), SUMIF('Vending_Machine Accuracy'!F170,"&lt;&gt;0"), SUMIF('Vending_Machine_Sum Accuracy'!F170,"&lt;&gt;0"), SUMIF('MazeComplete Accuracy'!F170,"&lt;&gt;0"), SUMIF('MazeSolve Accuracy'!F170,"&lt;&gt;0"), SUMIF('Hamiltonian Accuracy'!F170,"&lt;&gt;0")))/SUM(IF('PARITY Accuracy'!F170&lt;&gt;0,1,0), IF('Pattern_Matching Accuracy'!F170&lt;&gt;0,1,0), IF('Reversal Accuracy'!F170&lt;&gt;0,1,0), IF('Stack Accuracy'!F170&lt;&gt;0,1,0), IF('Vending_Machine Accuracy'!F170&lt;&gt;0,1,0), IF('Vending_Machine_Sum Accuracy'!F170&lt;&gt;0,1,0), IF('MazeComplete Accuracy'!F170&lt;&gt;0,1,0), IF('MazeSolve Accuracy'!F170&lt;&gt;0,1,0), IF('Hamiltonian Accuracy'!F170&lt;&gt;0,1,0))</f>
        <v>64.199999999999989</v>
      </c>
      <c r="G170">
        <f>(SUM(SUMIF('PARITY Accuracy'!G170,"&lt;&gt;0"), SUMIF('Pattern_Matching Accuracy'!G170,"&lt;&gt;0"), SUMIF('Reversal Accuracy'!G170,"&lt;&gt;0"), SUMIF('Stack Accuracy'!G170,"&lt;&gt;0"), SUMIF('Vending_Machine Accuracy'!G170,"&lt;&gt;0"), SUMIF('Vending_Machine_Sum Accuracy'!G170,"&lt;&gt;0"), SUMIF('MazeComplete Accuracy'!G170,"&lt;&gt;0"), SUMIF('MazeSolve Accuracy'!G170,"&lt;&gt;0"), SUMIF('Hamiltonian Accuracy'!G170,"&lt;&gt;0")))/SUM(IF('PARITY Accuracy'!G170&lt;&gt;0,1,0), IF('Pattern_Matching Accuracy'!G170&lt;&gt;0,1,0), IF('Reversal Accuracy'!G170&lt;&gt;0,1,0), IF('Stack Accuracy'!G170&lt;&gt;0,1,0), IF('Vending_Machine Accuracy'!G170&lt;&gt;0,1,0), IF('Vending_Machine_Sum Accuracy'!G170&lt;&gt;0,1,0), IF('MazeComplete Accuracy'!G170&lt;&gt;0,1,0), IF('MazeSolve Accuracy'!G170&lt;&gt;0,1,0), IF('Hamiltonian Accuracy'!G170&lt;&gt;0,1,0))</f>
        <v>59.655000000000001</v>
      </c>
      <c r="H170" t="str">
        <f t="shared" si="57"/>
        <v>50 (δ=0.45)</v>
      </c>
      <c r="K170" s="12">
        <f>AVERAGE('Hamiltonian Accuracy'!K170, 'MazeSolve Accuracy'!K170, 'MazeComplete Accuracy'!K170, 'Vending_Machine_Sum Accuracy'!K170, 'Vending_Machine Accuracy'!K170, 'Stack Accuracy'!K170, 'Reversal Accuracy'!K170, 'Pattern_Matching Accuracy'!K170, 'PARITY Accuracy'!K170)</f>
        <v>4.5533560846560848</v>
      </c>
      <c r="L170" s="12">
        <f>AVERAGE('Hamiltonian Accuracy'!L170, 'MazeSolve Accuracy'!L170, 'MazeComplete Accuracy'!L170, 'Vending_Machine_Sum Accuracy'!L170, 'Vending_Machine Accuracy'!L170, 'Stack Accuracy'!L170, 'Reversal Accuracy'!L170, 'Pattern_Matching Accuracy'!L170, 'PARITY Accuracy'!L170)</f>
        <v>-0.48349368686868704</v>
      </c>
      <c r="N170">
        <f t="shared" si="58"/>
        <v>62.131250000000001</v>
      </c>
      <c r="O170">
        <f t="shared" si="59"/>
        <v>2.0656049533496117</v>
      </c>
    </row>
    <row r="171" spans="1:23" ht="15.5" thickBot="1" x14ac:dyDescent="0.9">
      <c r="A171" s="1">
        <v>23</v>
      </c>
      <c r="B171">
        <v>50</v>
      </c>
      <c r="C171">
        <v>0.65</v>
      </c>
      <c r="D171">
        <f>(SUM(SUMIF('PARITY Accuracy'!D171,"&lt;&gt;0"), SUMIF('Pattern_Matching Accuracy'!D171,"&lt;&gt;0"), SUMIF('Reversal Accuracy'!D171,"&lt;&gt;0"), SUMIF('Stack Accuracy'!D171,"&lt;&gt;0"), SUMIF('Vending_Machine Accuracy'!D171,"&lt;&gt;0"), SUMIF('Vending_Machine_Sum Accuracy'!D171,"&lt;&gt;0"), SUMIF('MazeComplete Accuracy'!D171,"&lt;&gt;0"), SUMIF('MazeSolve Accuracy'!D171,"&lt;&gt;0"), SUMIF('Hamiltonian Accuracy'!D171,"&lt;&gt;0")))/SUM(IF('PARITY Accuracy'!D171&lt;&gt;0,1,0), IF('Pattern_Matching Accuracy'!D171&lt;&gt;0,1,0), IF('Reversal Accuracy'!D171&lt;&gt;0,1,0), IF('Stack Accuracy'!D171&lt;&gt;0,1,0), IF('Vending_Machine Accuracy'!D171&lt;&gt;0,1,0), IF('Vending_Machine_Sum Accuracy'!D171&lt;&gt;0,1,0), IF('MazeComplete Accuracy'!D171&lt;&gt;0,1,0), IF('MazeSolve Accuracy'!D171&lt;&gt;0,1,0), IF('Hamiltonian Accuracy'!D171&lt;&gt;0,1,0))</f>
        <v>64.304444444444442</v>
      </c>
      <c r="E171">
        <f>(SUM(SUMIF('PARITY Accuracy'!E171,"&lt;&gt;0"), SUMIF('Pattern_Matching Accuracy'!E171,"&lt;&gt;0"), SUMIF('Reversal Accuracy'!E171,"&lt;&gt;0"), SUMIF('Stack Accuracy'!E171,"&lt;&gt;0"), SUMIF('Vending_Machine Accuracy'!E171,"&lt;&gt;0"), SUMIF('Vending_Machine_Sum Accuracy'!E171,"&lt;&gt;0"), SUMIF('MazeComplete Accuracy'!E171,"&lt;&gt;0"), SUMIF('MazeSolve Accuracy'!E171,"&lt;&gt;0"), SUMIF('Hamiltonian Accuracy'!E171,"&lt;&gt;0")))/SUM(IF('PARITY Accuracy'!E171&lt;&gt;0,1,0), IF('Pattern_Matching Accuracy'!E171&lt;&gt;0,1,0), IF('Reversal Accuracy'!E171&lt;&gt;0,1,0), IF('Stack Accuracy'!E171&lt;&gt;0,1,0), IF('Vending_Machine Accuracy'!E171&lt;&gt;0,1,0), IF('Vending_Machine_Sum Accuracy'!E171&lt;&gt;0,1,0), IF('MazeComplete Accuracy'!E171&lt;&gt;0,1,0), IF('MazeSolve Accuracy'!E171&lt;&gt;0,1,0), IF('Hamiltonian Accuracy'!E171&lt;&gt;0,1,0))</f>
        <v>59.122222222222234</v>
      </c>
      <c r="F171">
        <f>(SUM(SUMIF('PARITY Accuracy'!F171,"&lt;&gt;0"), SUMIF('Pattern_Matching Accuracy'!F171,"&lt;&gt;0"), SUMIF('Reversal Accuracy'!F171,"&lt;&gt;0"), SUMIF('Stack Accuracy'!F171,"&lt;&gt;0"), SUMIF('Vending_Machine Accuracy'!F171,"&lt;&gt;0"), SUMIF('Vending_Machine_Sum Accuracy'!F171,"&lt;&gt;0"), SUMIF('MazeComplete Accuracy'!F171,"&lt;&gt;0"), SUMIF('MazeSolve Accuracy'!F171,"&lt;&gt;0"), SUMIF('Hamiltonian Accuracy'!F171,"&lt;&gt;0")))/SUM(IF('PARITY Accuracy'!F171&lt;&gt;0,1,0), IF('Pattern_Matching Accuracy'!F171&lt;&gt;0,1,0), IF('Reversal Accuracy'!F171&lt;&gt;0,1,0), IF('Stack Accuracy'!F171&lt;&gt;0,1,0), IF('Vending_Machine Accuracy'!F171&lt;&gt;0,1,0), IF('Vending_Machine_Sum Accuracy'!F171&lt;&gt;0,1,0), IF('MazeComplete Accuracy'!F171&lt;&gt;0,1,0), IF('MazeSolve Accuracy'!F171&lt;&gt;0,1,0), IF('Hamiltonian Accuracy'!F171&lt;&gt;0,1,0))</f>
        <v>63.308888888888887</v>
      </c>
      <c r="G171">
        <f>(SUM(SUMIF('PARITY Accuracy'!G171,"&lt;&gt;0"), SUMIF('Pattern_Matching Accuracy'!G171,"&lt;&gt;0"), SUMIF('Reversal Accuracy'!G171,"&lt;&gt;0"), SUMIF('Stack Accuracy'!G171,"&lt;&gt;0"), SUMIF('Vending_Machine Accuracy'!G171,"&lt;&gt;0"), SUMIF('Vending_Machine_Sum Accuracy'!G171,"&lt;&gt;0"), SUMIF('MazeComplete Accuracy'!G171,"&lt;&gt;0"), SUMIF('MazeSolve Accuracy'!G171,"&lt;&gt;0"), SUMIF('Hamiltonian Accuracy'!G171,"&lt;&gt;0")))/SUM(IF('PARITY Accuracy'!G171&lt;&gt;0,1,0), IF('Pattern_Matching Accuracy'!G171&lt;&gt;0,1,0), IF('Reversal Accuracy'!G171&lt;&gt;0,1,0), IF('Stack Accuracy'!G171&lt;&gt;0,1,0), IF('Vending_Machine Accuracy'!G171&lt;&gt;0,1,0), IF('Vending_Machine_Sum Accuracy'!G171&lt;&gt;0,1,0), IF('MazeComplete Accuracy'!G171&lt;&gt;0,1,0), IF('MazeSolve Accuracy'!G171&lt;&gt;0,1,0), IF('Hamiltonian Accuracy'!G171&lt;&gt;0,1,0))</f>
        <v>59.996250000000003</v>
      </c>
      <c r="H171" t="str">
        <f t="shared" si="57"/>
        <v>50 (δ=0.65)</v>
      </c>
      <c r="K171" s="13">
        <f>_xlfn.STDEV.P('Hamiltonian Accuracy'!K170, 'MazeSolve Accuracy'!K170, 'MazeComplete Accuracy'!K170, 'Vending_Machine_Sum Accuracy'!K170, 'Vending_Machine Accuracy'!K170, 'Stack Accuracy'!K170, 'Reversal Accuracy'!K170, 'Pattern_Matching Accuracy'!K170, 'PARITY Accuracy'!K170)</f>
        <v>2.2787560179484441</v>
      </c>
      <c r="L171" s="14">
        <f>_xlfn.STDEV.P('Hamiltonian Accuracy'!L170, 'MazeSolve Accuracy'!L170, 'MazeComplete Accuracy'!L170, 'Vending_Machine_Sum Accuracy'!L170, 'Vending_Machine Accuracy'!L170, 'Stack Accuracy'!L170, 'Reversal Accuracy'!L170, 'Pattern_Matching Accuracy'!L170, 'PARITY Accuracy'!L170)</f>
        <v>0.44928727747199104</v>
      </c>
      <c r="N171">
        <f t="shared" si="58"/>
        <v>61.682951388888888</v>
      </c>
      <c r="O171">
        <f t="shared" si="59"/>
        <v>2.1747525166400679</v>
      </c>
    </row>
    <row r="172" spans="1:23" x14ac:dyDescent="0.75">
      <c r="A172" s="1">
        <v>24</v>
      </c>
      <c r="B172">
        <v>50</v>
      </c>
      <c r="C172">
        <v>0.85</v>
      </c>
      <c r="D172">
        <f>(SUM(SUMIF('PARITY Accuracy'!D172,"&lt;&gt;0"), SUMIF('Pattern_Matching Accuracy'!D172,"&lt;&gt;0"), SUMIF('Reversal Accuracy'!D172,"&lt;&gt;0"), SUMIF('Stack Accuracy'!D172,"&lt;&gt;0"), SUMIF('Vending_Machine Accuracy'!D172,"&lt;&gt;0"), SUMIF('Vending_Machine_Sum Accuracy'!D172,"&lt;&gt;0"), SUMIF('MazeComplete Accuracy'!D172,"&lt;&gt;0"), SUMIF('MazeSolve Accuracy'!D172,"&lt;&gt;0"), SUMIF('Hamiltonian Accuracy'!D172,"&lt;&gt;0")))/SUM(IF('PARITY Accuracy'!D172&lt;&gt;0,1,0), IF('Pattern_Matching Accuracy'!D172&lt;&gt;0,1,0), IF('Reversal Accuracy'!D172&lt;&gt;0,1,0), IF('Stack Accuracy'!D172&lt;&gt;0,1,0), IF('Vending_Machine Accuracy'!D172&lt;&gt;0,1,0), IF('Vending_Machine_Sum Accuracy'!D172&lt;&gt;0,1,0), IF('MazeComplete Accuracy'!D172&lt;&gt;0,1,0), IF('MazeSolve Accuracy'!D172&lt;&gt;0,1,0), IF('Hamiltonian Accuracy'!D172&lt;&gt;0,1,0))</f>
        <v>63.70333333333334</v>
      </c>
      <c r="E172">
        <f>(SUM(SUMIF('PARITY Accuracy'!E172,"&lt;&gt;0"), SUMIF('Pattern_Matching Accuracy'!E172,"&lt;&gt;0"), SUMIF('Reversal Accuracy'!E172,"&lt;&gt;0"), SUMIF('Stack Accuracy'!E172,"&lt;&gt;0"), SUMIF('Vending_Machine Accuracy'!E172,"&lt;&gt;0"), SUMIF('Vending_Machine_Sum Accuracy'!E172,"&lt;&gt;0"), SUMIF('MazeComplete Accuracy'!E172,"&lt;&gt;0"), SUMIF('MazeSolve Accuracy'!E172,"&lt;&gt;0"), SUMIF('Hamiltonian Accuracy'!E172,"&lt;&gt;0")))/SUM(IF('PARITY Accuracy'!E172&lt;&gt;0,1,0), IF('Pattern_Matching Accuracy'!E172&lt;&gt;0,1,0), IF('Reversal Accuracy'!E172&lt;&gt;0,1,0), IF('Stack Accuracy'!E172&lt;&gt;0,1,0), IF('Vending_Machine Accuracy'!E172&lt;&gt;0,1,0), IF('Vending_Machine_Sum Accuracy'!E172&lt;&gt;0,1,0), IF('MazeComplete Accuracy'!E172&lt;&gt;0,1,0), IF('MazeSolve Accuracy'!E172&lt;&gt;0,1,0), IF('Hamiltonian Accuracy'!E172&lt;&gt;0,1,0))</f>
        <v>57.655555555555566</v>
      </c>
      <c r="F172">
        <f>(SUM(SUMIF('PARITY Accuracy'!F172,"&lt;&gt;0"), SUMIF('Pattern_Matching Accuracy'!F172,"&lt;&gt;0"), SUMIF('Reversal Accuracy'!F172,"&lt;&gt;0"), SUMIF('Stack Accuracy'!F172,"&lt;&gt;0"), SUMIF('Vending_Machine Accuracy'!F172,"&lt;&gt;0"), SUMIF('Vending_Machine_Sum Accuracy'!F172,"&lt;&gt;0"), SUMIF('MazeComplete Accuracy'!F172,"&lt;&gt;0"), SUMIF('MazeSolve Accuracy'!F172,"&lt;&gt;0"), SUMIF('Hamiltonian Accuracy'!F172,"&lt;&gt;0")))/SUM(IF('PARITY Accuracy'!F172&lt;&gt;0,1,0), IF('Pattern_Matching Accuracy'!F172&lt;&gt;0,1,0), IF('Reversal Accuracy'!F172&lt;&gt;0,1,0), IF('Stack Accuracy'!F172&lt;&gt;0,1,0), IF('Vending_Machine Accuracy'!F172&lt;&gt;0,1,0), IF('Vending_Machine_Sum Accuracy'!F172&lt;&gt;0,1,0), IF('MazeComplete Accuracy'!F172&lt;&gt;0,1,0), IF('MazeSolve Accuracy'!F172&lt;&gt;0,1,0), IF('Hamiltonian Accuracy'!F172&lt;&gt;0,1,0))</f>
        <v>62.405555555555551</v>
      </c>
      <c r="G172">
        <f>(SUM(SUMIF('PARITY Accuracy'!G172,"&lt;&gt;0"), SUMIF('Pattern_Matching Accuracy'!G172,"&lt;&gt;0"), SUMIF('Reversal Accuracy'!G172,"&lt;&gt;0"), SUMIF('Stack Accuracy'!G172,"&lt;&gt;0"), SUMIF('Vending_Machine Accuracy'!G172,"&lt;&gt;0"), SUMIF('Vending_Machine_Sum Accuracy'!G172,"&lt;&gt;0"), SUMIF('MazeComplete Accuracy'!G172,"&lt;&gt;0"), SUMIF('MazeSolve Accuracy'!G172,"&lt;&gt;0"), SUMIF('Hamiltonian Accuracy'!G172,"&lt;&gt;0")))/SUM(IF('PARITY Accuracy'!G172&lt;&gt;0,1,0), IF('Pattern_Matching Accuracy'!G172&lt;&gt;0,1,0), IF('Reversal Accuracy'!G172&lt;&gt;0,1,0), IF('Stack Accuracy'!G172&lt;&gt;0,1,0), IF('Vending_Machine Accuracy'!G172&lt;&gt;0,1,0), IF('Vending_Machine_Sum Accuracy'!G172&lt;&gt;0,1,0), IF('MazeComplete Accuracy'!G172&lt;&gt;0,1,0), IF('MazeSolve Accuracy'!G172&lt;&gt;0,1,0), IF('Hamiltonian Accuracy'!G172&lt;&gt;0,1,0))</f>
        <v>59.525000000000006</v>
      </c>
      <c r="H172" t="str">
        <f t="shared" si="57"/>
        <v>50 (δ=0.85)</v>
      </c>
      <c r="N172">
        <f t="shared" si="58"/>
        <v>60.822361111111114</v>
      </c>
      <c r="O172">
        <f t="shared" si="59"/>
        <v>2.3726730112605456</v>
      </c>
    </row>
    <row r="173" spans="1:23" x14ac:dyDescent="0.75">
      <c r="A173" s="1">
        <v>25</v>
      </c>
      <c r="B173">
        <v>100</v>
      </c>
      <c r="C173">
        <v>0</v>
      </c>
      <c r="D173">
        <f>(SUM(SUMIF('PARITY Accuracy'!D173,"&lt;&gt;0"), SUMIF('Pattern_Matching Accuracy'!D173,"&lt;&gt;0"), SUMIF('Reversal Accuracy'!D173,"&lt;&gt;0"), SUMIF('Stack Accuracy'!D173,"&lt;&gt;0"), SUMIF('Vending_Machine Accuracy'!D173,"&lt;&gt;0"), SUMIF('Vending_Machine_Sum Accuracy'!D173,"&lt;&gt;0"), SUMIF('MazeComplete Accuracy'!D173,"&lt;&gt;0"), SUMIF('MazeSolve Accuracy'!D173,"&lt;&gt;0"), SUMIF('Hamiltonian Accuracy'!D173,"&lt;&gt;0")))/SUM(IF('PARITY Accuracy'!D173&lt;&gt;0,1,0), IF('Pattern_Matching Accuracy'!D173&lt;&gt;0,1,0), IF('Reversal Accuracy'!D173&lt;&gt;0,1,0), IF('Stack Accuracy'!D173&lt;&gt;0,1,0), IF('Vending_Machine Accuracy'!D173&lt;&gt;0,1,0), IF('Vending_Machine_Sum Accuracy'!D173&lt;&gt;0,1,0), IF('MazeComplete Accuracy'!D173&lt;&gt;0,1,0), IF('MazeSolve Accuracy'!D173&lt;&gt;0,1,0), IF('Hamiltonian Accuracy'!D173&lt;&gt;0,1,0))</f>
        <v>65.449999999999989</v>
      </c>
      <c r="E173">
        <f>(SUM(SUMIF('PARITY Accuracy'!E173,"&lt;&gt;0"), SUMIF('Pattern_Matching Accuracy'!E173,"&lt;&gt;0"), SUMIF('Reversal Accuracy'!E173,"&lt;&gt;0"), SUMIF('Stack Accuracy'!E173,"&lt;&gt;0"), SUMIF('Vending_Machine Accuracy'!E173,"&lt;&gt;0"), SUMIF('Vending_Machine_Sum Accuracy'!E173,"&lt;&gt;0"), SUMIF('MazeComplete Accuracy'!E173,"&lt;&gt;0"), SUMIF('MazeSolve Accuracy'!E173,"&lt;&gt;0"), SUMIF('Hamiltonian Accuracy'!E173,"&lt;&gt;0")))/SUM(IF('PARITY Accuracy'!E173&lt;&gt;0,1,0), IF('Pattern_Matching Accuracy'!E173&lt;&gt;0,1,0), IF('Reversal Accuracy'!E173&lt;&gt;0,1,0), IF('Stack Accuracy'!E173&lt;&gt;0,1,0), IF('Vending_Machine Accuracy'!E173&lt;&gt;0,1,0), IF('Vending_Machine_Sum Accuracy'!E173&lt;&gt;0,1,0), IF('MazeComplete Accuracy'!E173&lt;&gt;0,1,0), IF('MazeSolve Accuracy'!E173&lt;&gt;0,1,0), IF('Hamiltonian Accuracy'!E173&lt;&gt;0,1,0))</f>
        <v>65.055555555555557</v>
      </c>
      <c r="F173">
        <f>(SUM(SUMIF('PARITY Accuracy'!F173,"&lt;&gt;0"), SUMIF('Pattern_Matching Accuracy'!F173,"&lt;&gt;0"), SUMIF('Reversal Accuracy'!F173,"&lt;&gt;0"), SUMIF('Stack Accuracy'!F173,"&lt;&gt;0"), SUMIF('Vending_Machine Accuracy'!F173,"&lt;&gt;0"), SUMIF('Vending_Machine_Sum Accuracy'!F173,"&lt;&gt;0"), SUMIF('MazeComplete Accuracy'!F173,"&lt;&gt;0"), SUMIF('MazeSolve Accuracy'!F173,"&lt;&gt;0"), SUMIF('Hamiltonian Accuracy'!F173,"&lt;&gt;0")))/SUM(IF('PARITY Accuracy'!F173&lt;&gt;0,1,0), IF('Pattern_Matching Accuracy'!F173&lt;&gt;0,1,0), IF('Reversal Accuracy'!F173&lt;&gt;0,1,0), IF('Stack Accuracy'!F173&lt;&gt;0,1,0), IF('Vending_Machine Accuracy'!F173&lt;&gt;0,1,0), IF('Vending_Machine_Sum Accuracy'!F173&lt;&gt;0,1,0), IF('MazeComplete Accuracy'!F173&lt;&gt;0,1,0), IF('MazeSolve Accuracy'!F173&lt;&gt;0,1,0), IF('Hamiltonian Accuracy'!F173&lt;&gt;0,1,0))</f>
        <v>65.232222222222219</v>
      </c>
      <c r="G173">
        <f>(SUM(SUMIF('PARITY Accuracy'!G173,"&lt;&gt;0"), SUMIF('Pattern_Matching Accuracy'!G173,"&lt;&gt;0"), SUMIF('Reversal Accuracy'!G173,"&lt;&gt;0"), SUMIF('Stack Accuracy'!G173,"&lt;&gt;0"), SUMIF('Vending_Machine Accuracy'!G173,"&lt;&gt;0"), SUMIF('Vending_Machine_Sum Accuracy'!G173,"&lt;&gt;0"), SUMIF('MazeComplete Accuracy'!G173,"&lt;&gt;0"), SUMIF('MazeSolve Accuracy'!G173,"&lt;&gt;0"), SUMIF('Hamiltonian Accuracy'!G173,"&lt;&gt;0")))/SUM(IF('PARITY Accuracy'!G173&lt;&gt;0,1,0), IF('Pattern_Matching Accuracy'!G173&lt;&gt;0,1,0), IF('Reversal Accuracy'!G173&lt;&gt;0,1,0), IF('Stack Accuracy'!G173&lt;&gt;0,1,0), IF('Vending_Machine Accuracy'!G173&lt;&gt;0,1,0), IF('Vending_Machine_Sum Accuracy'!G173&lt;&gt;0,1,0), IF('MazeComplete Accuracy'!G173&lt;&gt;0,1,0), IF('MazeSolve Accuracy'!G173&lt;&gt;0,1,0), IF('Hamiltonian Accuracy'!G173&lt;&gt;0,1,0))</f>
        <v>58.497499999999988</v>
      </c>
      <c r="H173" t="str">
        <f t="shared" si="57"/>
        <v>100 (δ=0)</v>
      </c>
      <c r="N173">
        <f t="shared" si="58"/>
        <v>63.558819444444438</v>
      </c>
      <c r="O173">
        <f t="shared" si="59"/>
        <v>2.9254920208146742</v>
      </c>
    </row>
    <row r="174" spans="1:23" x14ac:dyDescent="0.75">
      <c r="A174" s="1">
        <v>26</v>
      </c>
      <c r="B174">
        <v>100</v>
      </c>
      <c r="C174">
        <v>0.2</v>
      </c>
      <c r="D174">
        <f>(SUM(SUMIF('PARITY Accuracy'!D174,"&lt;&gt;0"), SUMIF('Pattern_Matching Accuracy'!D174,"&lt;&gt;0"), SUMIF('Reversal Accuracy'!D174,"&lt;&gt;0"), SUMIF('Stack Accuracy'!D174,"&lt;&gt;0"), SUMIF('Vending_Machine Accuracy'!D174,"&lt;&gt;0"), SUMIF('Vending_Machine_Sum Accuracy'!D174,"&lt;&gt;0"), SUMIF('MazeComplete Accuracy'!D174,"&lt;&gt;0"), SUMIF('MazeSolve Accuracy'!D174,"&lt;&gt;0"), SUMIF('Hamiltonian Accuracy'!D174,"&lt;&gt;0")))/SUM(IF('PARITY Accuracy'!D174&lt;&gt;0,1,0), IF('Pattern_Matching Accuracy'!D174&lt;&gt;0,1,0), IF('Reversal Accuracy'!D174&lt;&gt;0,1,0), IF('Stack Accuracy'!D174&lt;&gt;0,1,0), IF('Vending_Machine Accuracy'!D174&lt;&gt;0,1,0), IF('Vending_Machine_Sum Accuracy'!D174&lt;&gt;0,1,0), IF('MazeComplete Accuracy'!D174&lt;&gt;0,1,0), IF('MazeSolve Accuracy'!D174&lt;&gt;0,1,0), IF('Hamiltonian Accuracy'!D174&lt;&gt;0,1,0))</f>
        <v>65.435555555555553</v>
      </c>
      <c r="E174">
        <f>(SUM(SUMIF('PARITY Accuracy'!E174,"&lt;&gt;0"), SUMIF('Pattern_Matching Accuracy'!E174,"&lt;&gt;0"), SUMIF('Reversal Accuracy'!E174,"&lt;&gt;0"), SUMIF('Stack Accuracy'!E174,"&lt;&gt;0"), SUMIF('Vending_Machine Accuracy'!E174,"&lt;&gt;0"), SUMIF('Vending_Machine_Sum Accuracy'!E174,"&lt;&gt;0"), SUMIF('MazeComplete Accuracy'!E174,"&lt;&gt;0"), SUMIF('MazeSolve Accuracy'!E174,"&lt;&gt;0"), SUMIF('Hamiltonian Accuracy'!E174,"&lt;&gt;0")))/SUM(IF('PARITY Accuracy'!E174&lt;&gt;0,1,0), IF('Pattern_Matching Accuracy'!E174&lt;&gt;0,1,0), IF('Reversal Accuracy'!E174&lt;&gt;0,1,0), IF('Stack Accuracy'!E174&lt;&gt;0,1,0), IF('Vending_Machine Accuracy'!E174&lt;&gt;0,1,0), IF('Vending_Machine_Sum Accuracy'!E174&lt;&gt;0,1,0), IF('MazeComplete Accuracy'!E174&lt;&gt;0,1,0), IF('MazeSolve Accuracy'!E174&lt;&gt;0,1,0), IF('Hamiltonian Accuracy'!E174&lt;&gt;0,1,0))</f>
        <v>62.944444444444443</v>
      </c>
      <c r="F174">
        <f>(SUM(SUMIF('PARITY Accuracy'!F174,"&lt;&gt;0"), SUMIF('Pattern_Matching Accuracy'!F174,"&lt;&gt;0"), SUMIF('Reversal Accuracy'!F174,"&lt;&gt;0"), SUMIF('Stack Accuracy'!F174,"&lt;&gt;0"), SUMIF('Vending_Machine Accuracy'!F174,"&lt;&gt;0"), SUMIF('Vending_Machine_Sum Accuracy'!F174,"&lt;&gt;0"), SUMIF('MazeComplete Accuracy'!F174,"&lt;&gt;0"), SUMIF('MazeSolve Accuracy'!F174,"&lt;&gt;0"), SUMIF('Hamiltonian Accuracy'!F174,"&lt;&gt;0")))/SUM(IF('PARITY Accuracy'!F174&lt;&gt;0,1,0), IF('Pattern_Matching Accuracy'!F174&lt;&gt;0,1,0), IF('Reversal Accuracy'!F174&lt;&gt;0,1,0), IF('Stack Accuracy'!F174&lt;&gt;0,1,0), IF('Vending_Machine Accuracy'!F174&lt;&gt;0,1,0), IF('Vending_Machine_Sum Accuracy'!F174&lt;&gt;0,1,0), IF('MazeComplete Accuracy'!F174&lt;&gt;0,1,0), IF('MazeSolve Accuracy'!F174&lt;&gt;0,1,0), IF('Hamiltonian Accuracy'!F174&lt;&gt;0,1,0))</f>
        <v>66.536666666666662</v>
      </c>
      <c r="G174">
        <f>(SUM(SUMIF('PARITY Accuracy'!G174,"&lt;&gt;0"), SUMIF('Pattern_Matching Accuracy'!G174,"&lt;&gt;0"), SUMIF('Reversal Accuracy'!G174,"&lt;&gt;0"), SUMIF('Stack Accuracy'!G174,"&lt;&gt;0"), SUMIF('Vending_Machine Accuracy'!G174,"&lt;&gt;0"), SUMIF('Vending_Machine_Sum Accuracy'!G174,"&lt;&gt;0"), SUMIF('MazeComplete Accuracy'!G174,"&lt;&gt;0"), SUMIF('MazeSolve Accuracy'!G174,"&lt;&gt;0"), SUMIF('Hamiltonian Accuracy'!G174,"&lt;&gt;0")))/SUM(IF('PARITY Accuracy'!G174&lt;&gt;0,1,0), IF('Pattern_Matching Accuracy'!G174&lt;&gt;0,1,0), IF('Reversal Accuracy'!G174&lt;&gt;0,1,0), IF('Stack Accuracy'!G174&lt;&gt;0,1,0), IF('Vending_Machine Accuracy'!G174&lt;&gt;0,1,0), IF('Vending_Machine_Sum Accuracy'!G174&lt;&gt;0,1,0), IF('MazeComplete Accuracy'!G174&lt;&gt;0,1,0), IF('MazeSolve Accuracy'!G174&lt;&gt;0,1,0), IF('Hamiltonian Accuracy'!G174&lt;&gt;0,1,0))</f>
        <v>59.456249999999997</v>
      </c>
      <c r="H174" t="str">
        <f t="shared" si="57"/>
        <v>100 (δ=0.2)</v>
      </c>
      <c r="N174">
        <f t="shared" si="58"/>
        <v>63.59322916666666</v>
      </c>
      <c r="O174">
        <f t="shared" si="59"/>
        <v>2.7199958217259086</v>
      </c>
    </row>
    <row r="175" spans="1:23" x14ac:dyDescent="0.75">
      <c r="A175" s="1">
        <v>27</v>
      </c>
      <c r="B175">
        <v>100</v>
      </c>
      <c r="C175">
        <v>0.45</v>
      </c>
      <c r="D175">
        <f>(SUM(SUMIF('PARITY Accuracy'!D175,"&lt;&gt;0"), SUMIF('Pattern_Matching Accuracy'!D175,"&lt;&gt;0"), SUMIF('Reversal Accuracy'!D175,"&lt;&gt;0"), SUMIF('Stack Accuracy'!D175,"&lt;&gt;0"), SUMIF('Vending_Machine Accuracy'!D175,"&lt;&gt;0"), SUMIF('Vending_Machine_Sum Accuracy'!D175,"&lt;&gt;0"), SUMIF('MazeComplete Accuracy'!D175,"&lt;&gt;0"), SUMIF('MazeSolve Accuracy'!D175,"&lt;&gt;0"), SUMIF('Hamiltonian Accuracy'!D175,"&lt;&gt;0")))/SUM(IF('PARITY Accuracy'!D175&lt;&gt;0,1,0), IF('Pattern_Matching Accuracy'!D175&lt;&gt;0,1,0), IF('Reversal Accuracy'!D175&lt;&gt;0,1,0), IF('Stack Accuracy'!D175&lt;&gt;0,1,0), IF('Vending_Machine Accuracy'!D175&lt;&gt;0,1,0), IF('Vending_Machine_Sum Accuracy'!D175&lt;&gt;0,1,0), IF('MazeComplete Accuracy'!D175&lt;&gt;0,1,0), IF('MazeSolve Accuracy'!D175&lt;&gt;0,1,0), IF('Hamiltonian Accuracy'!D175&lt;&gt;0,1,0))</f>
        <v>65.94</v>
      </c>
      <c r="E175">
        <f>(SUM(SUMIF('PARITY Accuracy'!E175,"&lt;&gt;0"), SUMIF('Pattern_Matching Accuracy'!E175,"&lt;&gt;0"), SUMIF('Reversal Accuracy'!E175,"&lt;&gt;0"), SUMIF('Stack Accuracy'!E175,"&lt;&gt;0"), SUMIF('Vending_Machine Accuracy'!E175,"&lt;&gt;0"), SUMIF('Vending_Machine_Sum Accuracy'!E175,"&lt;&gt;0"), SUMIF('MazeComplete Accuracy'!E175,"&lt;&gt;0"), SUMIF('MazeSolve Accuracy'!E175,"&lt;&gt;0"), SUMIF('Hamiltonian Accuracy'!E175,"&lt;&gt;0")))/SUM(IF('PARITY Accuracy'!E175&lt;&gt;0,1,0), IF('Pattern_Matching Accuracy'!E175&lt;&gt;0,1,0), IF('Reversal Accuracy'!E175&lt;&gt;0,1,0), IF('Stack Accuracy'!E175&lt;&gt;0,1,0), IF('Vending_Machine Accuracy'!E175&lt;&gt;0,1,0), IF('Vending_Machine_Sum Accuracy'!E175&lt;&gt;0,1,0), IF('MazeComplete Accuracy'!E175&lt;&gt;0,1,0), IF('MazeSolve Accuracy'!E175&lt;&gt;0,1,0), IF('Hamiltonian Accuracy'!E175&lt;&gt;0,1,0))</f>
        <v>61.666666666666664</v>
      </c>
      <c r="F175">
        <f>(SUM(SUMIF('PARITY Accuracy'!F175,"&lt;&gt;0"), SUMIF('Pattern_Matching Accuracy'!F175,"&lt;&gt;0"), SUMIF('Reversal Accuracy'!F175,"&lt;&gt;0"), SUMIF('Stack Accuracy'!F175,"&lt;&gt;0"), SUMIF('Vending_Machine Accuracy'!F175,"&lt;&gt;0"), SUMIF('Vending_Machine_Sum Accuracy'!F175,"&lt;&gt;0"), SUMIF('MazeComplete Accuracy'!F175,"&lt;&gt;0"), SUMIF('MazeSolve Accuracy'!F175,"&lt;&gt;0"), SUMIF('Hamiltonian Accuracy'!F175,"&lt;&gt;0")))/SUM(IF('PARITY Accuracy'!F175&lt;&gt;0,1,0), IF('Pattern_Matching Accuracy'!F175&lt;&gt;0,1,0), IF('Reversal Accuracy'!F175&lt;&gt;0,1,0), IF('Stack Accuracy'!F175&lt;&gt;0,1,0), IF('Vending_Machine Accuracy'!F175&lt;&gt;0,1,0), IF('Vending_Machine_Sum Accuracy'!F175&lt;&gt;0,1,0), IF('MazeComplete Accuracy'!F175&lt;&gt;0,1,0), IF('MazeSolve Accuracy'!F175&lt;&gt;0,1,0), IF('Hamiltonian Accuracy'!F175&lt;&gt;0,1,0))</f>
        <v>66.365555555555559</v>
      </c>
      <c r="G175">
        <f>(SUM(SUMIF('PARITY Accuracy'!G175,"&lt;&gt;0"), SUMIF('Pattern_Matching Accuracy'!G175,"&lt;&gt;0"), SUMIF('Reversal Accuracy'!G175,"&lt;&gt;0"), SUMIF('Stack Accuracy'!G175,"&lt;&gt;0"), SUMIF('Vending_Machine Accuracy'!G175,"&lt;&gt;0"), SUMIF('Vending_Machine_Sum Accuracy'!G175,"&lt;&gt;0"), SUMIF('MazeComplete Accuracy'!G175,"&lt;&gt;0"), SUMIF('MazeSolve Accuracy'!G175,"&lt;&gt;0"), SUMIF('Hamiltonian Accuracy'!G175,"&lt;&gt;0")))/SUM(IF('PARITY Accuracy'!G175&lt;&gt;0,1,0), IF('Pattern_Matching Accuracy'!G175&lt;&gt;0,1,0), IF('Reversal Accuracy'!G175&lt;&gt;0,1,0), IF('Stack Accuracy'!G175&lt;&gt;0,1,0), IF('Vending_Machine Accuracy'!G175&lt;&gt;0,1,0), IF('Vending_Machine_Sum Accuracy'!G175&lt;&gt;0,1,0), IF('MazeComplete Accuracy'!G175&lt;&gt;0,1,0), IF('MazeSolve Accuracy'!G175&lt;&gt;0,1,0), IF('Hamiltonian Accuracy'!G175&lt;&gt;0,1,0))</f>
        <v>60.153749999999995</v>
      </c>
      <c r="H175" t="str">
        <f t="shared" si="57"/>
        <v>100 (δ=0.45)</v>
      </c>
      <c r="N175">
        <f t="shared" si="58"/>
        <v>63.531493055555558</v>
      </c>
      <c r="O175">
        <f t="shared" si="59"/>
        <v>2.6795308155250597</v>
      </c>
    </row>
    <row r="176" spans="1:23" x14ac:dyDescent="0.75">
      <c r="A176" s="1">
        <v>28</v>
      </c>
      <c r="B176">
        <v>100</v>
      </c>
      <c r="C176">
        <v>0.65</v>
      </c>
      <c r="D176">
        <f>(SUM(SUMIF('PARITY Accuracy'!D176,"&lt;&gt;0"), SUMIF('Pattern_Matching Accuracy'!D176,"&lt;&gt;0"), SUMIF('Reversal Accuracy'!D176,"&lt;&gt;0"), SUMIF('Stack Accuracy'!D176,"&lt;&gt;0"), SUMIF('Vending_Machine Accuracy'!D176,"&lt;&gt;0"), SUMIF('Vending_Machine_Sum Accuracy'!D176,"&lt;&gt;0"), SUMIF('MazeComplete Accuracy'!D176,"&lt;&gt;0"), SUMIF('MazeSolve Accuracy'!D176,"&lt;&gt;0"), SUMIF('Hamiltonian Accuracy'!D176,"&lt;&gt;0")))/SUM(IF('PARITY Accuracy'!D176&lt;&gt;0,1,0), IF('Pattern_Matching Accuracy'!D176&lt;&gt;0,1,0), IF('Reversal Accuracy'!D176&lt;&gt;0,1,0), IF('Stack Accuracy'!D176&lt;&gt;0,1,0), IF('Vending_Machine Accuracy'!D176&lt;&gt;0,1,0), IF('Vending_Machine_Sum Accuracy'!D176&lt;&gt;0,1,0), IF('MazeComplete Accuracy'!D176&lt;&gt;0,1,0), IF('MazeSolve Accuracy'!D176&lt;&gt;0,1,0), IF('Hamiltonian Accuracy'!D176&lt;&gt;0,1,0))</f>
        <v>65.446666666666658</v>
      </c>
      <c r="E176">
        <f>(SUM(SUMIF('PARITY Accuracy'!E176,"&lt;&gt;0"), SUMIF('Pattern_Matching Accuracy'!E176,"&lt;&gt;0"), SUMIF('Reversal Accuracy'!E176,"&lt;&gt;0"), SUMIF('Stack Accuracy'!E176,"&lt;&gt;0"), SUMIF('Vending_Machine Accuracy'!E176,"&lt;&gt;0"), SUMIF('Vending_Machine_Sum Accuracy'!E176,"&lt;&gt;0"), SUMIF('MazeComplete Accuracy'!E176,"&lt;&gt;0"), SUMIF('MazeSolve Accuracy'!E176,"&lt;&gt;0"), SUMIF('Hamiltonian Accuracy'!E176,"&lt;&gt;0")))/SUM(IF('PARITY Accuracy'!E176&lt;&gt;0,1,0), IF('Pattern_Matching Accuracy'!E176&lt;&gt;0,1,0), IF('Reversal Accuracy'!E176&lt;&gt;0,1,0), IF('Stack Accuracy'!E176&lt;&gt;0,1,0), IF('Vending_Machine Accuracy'!E176&lt;&gt;0,1,0), IF('Vending_Machine_Sum Accuracy'!E176&lt;&gt;0,1,0), IF('MazeComplete Accuracy'!E176&lt;&gt;0,1,0), IF('MazeSolve Accuracy'!E176&lt;&gt;0,1,0), IF('Hamiltonian Accuracy'!E176&lt;&gt;0,1,0))</f>
        <v>61.355555555555547</v>
      </c>
      <c r="F176">
        <f>(SUM(SUMIF('PARITY Accuracy'!F176,"&lt;&gt;0"), SUMIF('Pattern_Matching Accuracy'!F176,"&lt;&gt;0"), SUMIF('Reversal Accuracy'!F176,"&lt;&gt;0"), SUMIF('Stack Accuracy'!F176,"&lt;&gt;0"), SUMIF('Vending_Machine Accuracy'!F176,"&lt;&gt;0"), SUMIF('Vending_Machine_Sum Accuracy'!F176,"&lt;&gt;0"), SUMIF('MazeComplete Accuracy'!F176,"&lt;&gt;0"), SUMIF('MazeSolve Accuracy'!F176,"&lt;&gt;0"), SUMIF('Hamiltonian Accuracy'!F176,"&lt;&gt;0")))/SUM(IF('PARITY Accuracy'!F176&lt;&gt;0,1,0), IF('Pattern_Matching Accuracy'!F176&lt;&gt;0,1,0), IF('Reversal Accuracy'!F176&lt;&gt;0,1,0), IF('Stack Accuracy'!F176&lt;&gt;0,1,0), IF('Vending_Machine Accuracy'!F176&lt;&gt;0,1,0), IF('Vending_Machine_Sum Accuracy'!F176&lt;&gt;0,1,0), IF('MazeComplete Accuracy'!F176&lt;&gt;0,1,0), IF('MazeSolve Accuracy'!F176&lt;&gt;0,1,0), IF('Hamiltonian Accuracy'!F176&lt;&gt;0,1,0))</f>
        <v>65.588888888888889</v>
      </c>
      <c r="G176">
        <f>(SUM(SUMIF('PARITY Accuracy'!G176,"&lt;&gt;0"), SUMIF('Pattern_Matching Accuracy'!G176,"&lt;&gt;0"), SUMIF('Reversal Accuracy'!G176,"&lt;&gt;0"), SUMIF('Stack Accuracy'!G176,"&lt;&gt;0"), SUMIF('Vending_Machine Accuracy'!G176,"&lt;&gt;0"), SUMIF('Vending_Machine_Sum Accuracy'!G176,"&lt;&gt;0"), SUMIF('MazeComplete Accuracy'!G176,"&lt;&gt;0"), SUMIF('MazeSolve Accuracy'!G176,"&lt;&gt;0"), SUMIF('Hamiltonian Accuracy'!G176,"&lt;&gt;0")))/SUM(IF('PARITY Accuracy'!G176&lt;&gt;0,1,0), IF('Pattern_Matching Accuracy'!G176&lt;&gt;0,1,0), IF('Reversal Accuracy'!G176&lt;&gt;0,1,0), IF('Stack Accuracy'!G176&lt;&gt;0,1,0), IF('Vending_Machine Accuracy'!G176&lt;&gt;0,1,0), IF('Vending_Machine_Sum Accuracy'!G176&lt;&gt;0,1,0), IF('MazeComplete Accuracy'!G176&lt;&gt;0,1,0), IF('MazeSolve Accuracy'!G176&lt;&gt;0,1,0), IF('Hamiltonian Accuracy'!G176&lt;&gt;0,1,0))</f>
        <v>58.306249999999999</v>
      </c>
      <c r="H176" t="str">
        <f t="shared" si="57"/>
        <v>100 (δ=0.65)</v>
      </c>
      <c r="N176">
        <f t="shared" si="58"/>
        <v>62.67434027777778</v>
      </c>
      <c r="O176">
        <f t="shared" si="59"/>
        <v>3.0413727587819159</v>
      </c>
    </row>
    <row r="177" spans="1:23" x14ac:dyDescent="0.75">
      <c r="A177" s="1">
        <v>29</v>
      </c>
      <c r="B177">
        <v>100</v>
      </c>
      <c r="C177">
        <v>0.85</v>
      </c>
      <c r="D177">
        <f>(SUM(SUMIF('PARITY Accuracy'!D177,"&lt;&gt;0"), SUMIF('Pattern_Matching Accuracy'!D177,"&lt;&gt;0"), SUMIF('Reversal Accuracy'!D177,"&lt;&gt;0"), SUMIF('Stack Accuracy'!D177,"&lt;&gt;0"), SUMIF('Vending_Machine Accuracy'!D177,"&lt;&gt;0"), SUMIF('Vending_Machine_Sum Accuracy'!D177,"&lt;&gt;0"), SUMIF('MazeComplete Accuracy'!D177,"&lt;&gt;0"), SUMIF('MazeSolve Accuracy'!D177,"&lt;&gt;0"), SUMIF('Hamiltonian Accuracy'!D177,"&lt;&gt;0")))/SUM(IF('PARITY Accuracy'!D177&lt;&gt;0,1,0), IF('Pattern_Matching Accuracy'!D177&lt;&gt;0,1,0), IF('Reversal Accuracy'!D177&lt;&gt;0,1,0), IF('Stack Accuracy'!D177&lt;&gt;0,1,0), IF('Vending_Machine Accuracy'!D177&lt;&gt;0,1,0), IF('Vending_Machine_Sum Accuracy'!D177&lt;&gt;0,1,0), IF('MazeComplete Accuracy'!D177&lt;&gt;0,1,0), IF('MazeSolve Accuracy'!D177&lt;&gt;0,1,0), IF('Hamiltonian Accuracy'!D177&lt;&gt;0,1,0))</f>
        <v>64.912222222222226</v>
      </c>
      <c r="E177">
        <f>(SUM(SUMIF('PARITY Accuracy'!E177,"&lt;&gt;0"), SUMIF('Pattern_Matching Accuracy'!E177,"&lt;&gt;0"), SUMIF('Reversal Accuracy'!E177,"&lt;&gt;0"), SUMIF('Stack Accuracy'!E177,"&lt;&gt;0"), SUMIF('Vending_Machine Accuracy'!E177,"&lt;&gt;0"), SUMIF('Vending_Machine_Sum Accuracy'!E177,"&lt;&gt;0"), SUMIF('MazeComplete Accuracy'!E177,"&lt;&gt;0"), SUMIF('MazeSolve Accuracy'!E177,"&lt;&gt;0"), SUMIF('Hamiltonian Accuracy'!E177,"&lt;&gt;0")))/SUM(IF('PARITY Accuracy'!E177&lt;&gt;0,1,0), IF('Pattern_Matching Accuracy'!E177&lt;&gt;0,1,0), IF('Reversal Accuracy'!E177&lt;&gt;0,1,0), IF('Stack Accuracy'!E177&lt;&gt;0,1,0), IF('Vending_Machine Accuracy'!E177&lt;&gt;0,1,0), IF('Vending_Machine_Sum Accuracy'!E177&lt;&gt;0,1,0), IF('MazeComplete Accuracy'!E177&lt;&gt;0,1,0), IF('MazeSolve Accuracy'!E177&lt;&gt;0,1,0), IF('Hamiltonian Accuracy'!E177&lt;&gt;0,1,0))</f>
        <v>59.944444444444429</v>
      </c>
      <c r="F177">
        <f>(SUM(SUMIF('PARITY Accuracy'!F177,"&lt;&gt;0"), SUMIF('Pattern_Matching Accuracy'!F177,"&lt;&gt;0"), SUMIF('Reversal Accuracy'!F177,"&lt;&gt;0"), SUMIF('Stack Accuracy'!F177,"&lt;&gt;0"), SUMIF('Vending_Machine Accuracy'!F177,"&lt;&gt;0"), SUMIF('Vending_Machine_Sum Accuracy'!F177,"&lt;&gt;0"), SUMIF('MazeComplete Accuracy'!F177,"&lt;&gt;0"), SUMIF('MazeSolve Accuracy'!F177,"&lt;&gt;0"), SUMIF('Hamiltonian Accuracy'!F177,"&lt;&gt;0")))/SUM(IF('PARITY Accuracy'!F177&lt;&gt;0,1,0), IF('Pattern_Matching Accuracy'!F177&lt;&gt;0,1,0), IF('Reversal Accuracy'!F177&lt;&gt;0,1,0), IF('Stack Accuracy'!F177&lt;&gt;0,1,0), IF('Vending_Machine Accuracy'!F177&lt;&gt;0,1,0), IF('Vending_Machine_Sum Accuracy'!F177&lt;&gt;0,1,0), IF('MazeComplete Accuracy'!F177&lt;&gt;0,1,0), IF('MazeSolve Accuracy'!F177&lt;&gt;0,1,0), IF('Hamiltonian Accuracy'!F177&lt;&gt;0,1,0))</f>
        <v>63.681111111111107</v>
      </c>
      <c r="G177">
        <f>(SUM(SUMIF('PARITY Accuracy'!G177,"&lt;&gt;0"), SUMIF('Pattern_Matching Accuracy'!G177,"&lt;&gt;0"), SUMIF('Reversal Accuracy'!G177,"&lt;&gt;0"), SUMIF('Stack Accuracy'!G177,"&lt;&gt;0"), SUMIF('Vending_Machine Accuracy'!G177,"&lt;&gt;0"), SUMIF('Vending_Machine_Sum Accuracy'!G177,"&lt;&gt;0"), SUMIF('MazeComplete Accuracy'!G177,"&lt;&gt;0"), SUMIF('MazeSolve Accuracy'!G177,"&lt;&gt;0"), SUMIF('Hamiltonian Accuracy'!G177,"&lt;&gt;0")))/SUM(IF('PARITY Accuracy'!G177&lt;&gt;0,1,0), IF('Pattern_Matching Accuracy'!G177&lt;&gt;0,1,0), IF('Reversal Accuracy'!G177&lt;&gt;0,1,0), IF('Stack Accuracy'!G177&lt;&gt;0,1,0), IF('Vending_Machine Accuracy'!G177&lt;&gt;0,1,0), IF('Vending_Machine_Sum Accuracy'!G177&lt;&gt;0,1,0), IF('MazeComplete Accuracy'!G177&lt;&gt;0,1,0), IF('MazeSolve Accuracy'!G177&lt;&gt;0,1,0), IF('Hamiltonian Accuracy'!G177&lt;&gt;0,1,0))</f>
        <v>57.201250000000002</v>
      </c>
      <c r="H177" t="str">
        <f t="shared" si="57"/>
        <v>100 (δ=0.85)</v>
      </c>
      <c r="N177">
        <f t="shared" si="58"/>
        <v>61.434756944444445</v>
      </c>
      <c r="O177">
        <f t="shared" si="59"/>
        <v>3.0529692185054214</v>
      </c>
    </row>
    <row r="178" spans="1:23" x14ac:dyDescent="0.75">
      <c r="C178" t="s">
        <v>37</v>
      </c>
      <c r="D178">
        <f>(D177 - D148)/30</f>
        <v>0.90366666666666662</v>
      </c>
      <c r="E178">
        <f t="shared" ref="E178:G178" si="70">(E177 - E148)/30</f>
        <v>3.7037037037030984E-3</v>
      </c>
      <c r="F178">
        <f t="shared" si="70"/>
        <v>0.4171481481481481</v>
      </c>
      <c r="G178">
        <f t="shared" si="70"/>
        <v>1.7318935185185185</v>
      </c>
      <c r="O178">
        <f>AVERAGE(O148:O177)</f>
        <v>5.4537407643421512</v>
      </c>
    </row>
    <row r="181" spans="1:23" x14ac:dyDescent="0.75">
      <c r="A181" s="1">
        <v>0</v>
      </c>
      <c r="B181" t="s">
        <v>19</v>
      </c>
    </row>
    <row r="183" spans="1:23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H183" s="1" t="s">
        <v>14</v>
      </c>
      <c r="J183" s="2"/>
      <c r="K183" s="2" t="s">
        <v>26</v>
      </c>
      <c r="L183" s="2" t="s">
        <v>27</v>
      </c>
      <c r="N183" s="3" t="s">
        <v>28</v>
      </c>
      <c r="O183" s="3" t="s">
        <v>29</v>
      </c>
      <c r="P183" s="2"/>
      <c r="Q183" s="2" t="s">
        <v>30</v>
      </c>
      <c r="R183" s="2"/>
      <c r="S183" s="2" t="s">
        <v>22</v>
      </c>
      <c r="T183" s="2"/>
      <c r="U183" s="2" t="s">
        <v>31</v>
      </c>
      <c r="V183" s="2"/>
      <c r="W183" s="2" t="s">
        <v>32</v>
      </c>
    </row>
    <row r="184" spans="1:23" x14ac:dyDescent="0.75">
      <c r="A184" s="1">
        <v>0</v>
      </c>
      <c r="B184">
        <v>0</v>
      </c>
      <c r="C184">
        <v>0</v>
      </c>
      <c r="D184">
        <f>AVERAGE('PARITY Accuracy'!D184, 'Pattern_Matching Accuracy'!D184, 'Reversal Accuracy'!D184, 'Stack Accuracy'!D184, 'Vending_Machine Accuracy'!D184, 'Vending_Machine_Sum Accuracy'!D184, 'MazeComplete Accuracy'!D184, 'MazeSolve Accuracy'!D184, 'Hamiltonian Accuracy'!D184)</f>
        <v>52.023333333333341</v>
      </c>
      <c r="E184">
        <f>AVERAGE('PARITY Accuracy'!E184, 'Pattern_Matching Accuracy'!E184, 'Reversal Accuracy'!E184, 'Stack Accuracy'!E184, 'Vending_Machine Accuracy'!E184, 'Vending_Machine_Sum Accuracy'!E184, 'MazeComplete Accuracy'!E184, 'MazeSolve Accuracy'!E184, 'Hamiltonian Accuracy'!E184)</f>
        <v>55.753333333333337</v>
      </c>
      <c r="F184">
        <f>AVERAGE('PARITY Accuracy'!F184, 'Pattern_Matching Accuracy'!F184, 'Reversal Accuracy'!F184, 'Stack Accuracy'!F184, 'Vending_Machine Accuracy'!F184, 'Vending_Machine_Sum Accuracy'!F184, 'MazeComplete Accuracy'!F184, 'MazeSolve Accuracy'!F184, 'Hamiltonian Accuracy'!F184)</f>
        <v>49.986666666666672</v>
      </c>
      <c r="G184">
        <f>AVERAGE('PARITY Accuracy'!G184, 'Pattern_Matching Accuracy'!G184, 'Reversal Accuracy'!G184, 'Stack Accuracy'!G184, 'Vending_Machine Accuracy'!G184, 'Vending_Machine_Sum Accuracy'!G184, 'MazeComplete Accuracy'!G184, 'MazeSolve Accuracy'!G184, 'Hamiltonian Accuracy'!G184)</f>
        <v>25.153333333333332</v>
      </c>
      <c r="H184" t="str">
        <f t="shared" ref="H184:H213" si="71">B184&amp;" (δ="&amp;C184&amp;")"</f>
        <v>0 (δ=0)</v>
      </c>
      <c r="J184">
        <v>2</v>
      </c>
      <c r="K184">
        <f>_xlfn.STDEV.P(D184:G188)</f>
        <v>13.086019248244757</v>
      </c>
      <c r="L184">
        <f>_xlfn.STDEV.P(D184:G184,D189:G189,D194:G194,D199:G199,D204:G204,D209:G209)</f>
        <v>9.4485913849557477</v>
      </c>
      <c r="M184">
        <v>0</v>
      </c>
      <c r="N184">
        <f>AVERAGE(D184:G184)</f>
        <v>45.729166666666671</v>
      </c>
      <c r="O184">
        <f>_xlfn.STDEV.P(D184:G184)</f>
        <v>12.058105935427832</v>
      </c>
      <c r="P184" s="6">
        <f>_xlfn.STDEV.P(D184:D188)</f>
        <v>0.68037302767682373</v>
      </c>
      <c r="Q184">
        <f>_xlfn.STDEV.P(D184,D189,D194,D199,D204,D209)</f>
        <v>3.2891943631203979</v>
      </c>
      <c r="R184" s="6">
        <f>_xlfn.STDEV.P(E184:E188)</f>
        <v>1.3255515507064386</v>
      </c>
      <c r="S184">
        <f>_xlfn.STDEV.P(E184,E189,E194,E199,E204,E209)</f>
        <v>4.8050377829374833</v>
      </c>
      <c r="T184" s="6">
        <f>_xlfn.STDEV.P(F184:F188)</f>
        <v>0.58268005747813001</v>
      </c>
      <c r="U184">
        <f>_xlfn.STDEV.P(F184,F189,F194,F199,F204,F209)</f>
        <v>2.6359628952376761</v>
      </c>
      <c r="V184" s="6">
        <f>_xlfn.STDEV.P(G184:G188)</f>
        <v>2.9419411916808698</v>
      </c>
      <c r="W184">
        <f>_xlfn.STDEV.P(G184,G189,G194,G199,G204,G209)</f>
        <v>10.938418227182463</v>
      </c>
    </row>
    <row r="185" spans="1:23" x14ac:dyDescent="0.75">
      <c r="A185" s="1">
        <v>1</v>
      </c>
      <c r="B185">
        <v>0</v>
      </c>
      <c r="C185">
        <v>0.2</v>
      </c>
      <c r="D185">
        <f>AVERAGE('PARITY Accuracy'!D185, 'Pattern_Matching Accuracy'!D185, 'Reversal Accuracy'!D185, 'Stack Accuracy'!D185, 'Vending_Machine Accuracy'!D185, 'Vending_Machine_Sum Accuracy'!D185, 'MazeComplete Accuracy'!D185, 'MazeSolve Accuracy'!D185, 'Hamiltonian Accuracy'!D185)</f>
        <v>51.27</v>
      </c>
      <c r="E185">
        <f>AVERAGE('PARITY Accuracy'!E185, 'Pattern_Matching Accuracy'!E185, 'Reversal Accuracy'!E185, 'Stack Accuracy'!E185, 'Vending_Machine Accuracy'!E185, 'Vending_Machine_Sum Accuracy'!E185, 'MazeComplete Accuracy'!E185, 'MazeSolve Accuracy'!E185, 'Hamiltonian Accuracy'!E185)</f>
        <v>54.887777777777778</v>
      </c>
      <c r="F185">
        <f>AVERAGE('PARITY Accuracy'!F185, 'Pattern_Matching Accuracy'!F185, 'Reversal Accuracy'!F185, 'Stack Accuracy'!F185, 'Vending_Machine Accuracy'!F185, 'Vending_Machine_Sum Accuracy'!F185, 'MazeComplete Accuracy'!F185, 'MazeSolve Accuracy'!F185, 'Hamiltonian Accuracy'!F185)</f>
        <v>50.704444444444448</v>
      </c>
      <c r="G185">
        <f>AVERAGE('PARITY Accuracy'!G185, 'Pattern_Matching Accuracy'!G185, 'Reversal Accuracy'!G185, 'Stack Accuracy'!G185, 'Vending_Machine Accuracy'!G185, 'Vending_Machine_Sum Accuracy'!G185, 'MazeComplete Accuracy'!G185, 'MazeSolve Accuracy'!G185, 'Hamiltonian Accuracy'!G185)</f>
        <v>25.747777777777781</v>
      </c>
      <c r="H185" t="str">
        <f t="shared" si="71"/>
        <v>0 (δ=0.2)</v>
      </c>
      <c r="J185">
        <v>5</v>
      </c>
      <c r="K185">
        <f>_xlfn.STDEV.P(D189:G193)</f>
        <v>7.5755451653639581</v>
      </c>
      <c r="L185">
        <f>_xlfn.STDEV.P(D185:G185,D190:G190,D195:G195,D200:G200,D205:G205,D210:G210)</f>
        <v>8.9844499665414084</v>
      </c>
      <c r="M185">
        <v>0.2</v>
      </c>
      <c r="N185">
        <f t="shared" ref="N185:N213" si="72">AVERAGE(D185:G185)</f>
        <v>45.652499999999996</v>
      </c>
      <c r="O185">
        <f t="shared" ref="O185:O213" si="73">_xlfn.STDEV.P(D185:G185)</f>
        <v>11.603520708133143</v>
      </c>
      <c r="P185" s="6">
        <f>_xlfn.STDEV.P(D189:D193)</f>
        <v>1.4658566113158107</v>
      </c>
      <c r="Q185">
        <f t="shared" ref="Q185:Q188" si="74">_xlfn.STDEV.P(D185,D190,D195,D200,D205,D210)</f>
        <v>4.322819583729367</v>
      </c>
      <c r="R185" s="6">
        <f>_xlfn.STDEV.P(E189:E193)</f>
        <v>1.79738748682018</v>
      </c>
      <c r="S185">
        <f t="shared" ref="S185:S188" si="75">_xlfn.STDEV.P(E185,E190,E195,E200,E205,E210)</f>
        <v>4.7439568500218172</v>
      </c>
      <c r="T185" s="6">
        <f>_xlfn.STDEV.P(F189:F193)</f>
        <v>2.2649149440329315</v>
      </c>
      <c r="U185">
        <f t="shared" ref="U185:U188" si="76">_xlfn.STDEV.P(F185,F190,F195,F200,F205,F210)</f>
        <v>3.0288588550114119</v>
      </c>
      <c r="V185" s="6">
        <f>_xlfn.STDEV.P(G189:G193)</f>
        <v>0.64398681069233088</v>
      </c>
      <c r="W185">
        <f t="shared" ref="W185:W188" si="77">_xlfn.STDEV.P(G185,G190,G195,G200,G205,G210)</f>
        <v>10.241210603463145</v>
      </c>
    </row>
    <row r="186" spans="1:23" x14ac:dyDescent="0.75">
      <c r="A186" s="1">
        <v>2</v>
      </c>
      <c r="B186">
        <v>0</v>
      </c>
      <c r="C186">
        <v>0.45</v>
      </c>
      <c r="D186">
        <f>AVERAGE('PARITY Accuracy'!D186, 'Pattern_Matching Accuracy'!D186, 'Reversal Accuracy'!D186, 'Stack Accuracy'!D186, 'Vending_Machine Accuracy'!D186, 'Vending_Machine_Sum Accuracy'!D186, 'MazeComplete Accuracy'!D186, 'MazeSolve Accuracy'!D186, 'Hamiltonian Accuracy'!D186)</f>
        <v>50.138888888888886</v>
      </c>
      <c r="E186">
        <f>AVERAGE('PARITY Accuracy'!E186, 'Pattern_Matching Accuracy'!E186, 'Reversal Accuracy'!E186, 'Stack Accuracy'!E186, 'Vending_Machine Accuracy'!E186, 'Vending_Machine_Sum Accuracy'!E186, 'MazeComplete Accuracy'!E186, 'MazeSolve Accuracy'!E186, 'Hamiltonian Accuracy'!E186)</f>
        <v>55.515555555555558</v>
      </c>
      <c r="F186">
        <f>AVERAGE('PARITY Accuracy'!F186, 'Pattern_Matching Accuracy'!F186, 'Reversal Accuracy'!F186, 'Stack Accuracy'!F186, 'Vending_Machine Accuracy'!F186, 'Vending_Machine_Sum Accuracy'!F186, 'MazeComplete Accuracy'!F186, 'MazeSolve Accuracy'!F186, 'Hamiltonian Accuracy'!F186)</f>
        <v>49.206666666666663</v>
      </c>
      <c r="G186">
        <f>AVERAGE('PARITY Accuracy'!G186, 'Pattern_Matching Accuracy'!G186, 'Reversal Accuracy'!G186, 'Stack Accuracy'!G186, 'Vending_Machine Accuracy'!G186, 'Vending_Machine_Sum Accuracy'!G186, 'MazeComplete Accuracy'!G186, 'MazeSolve Accuracy'!G186, 'Hamiltonian Accuracy'!G186)</f>
        <v>21.022222222222222</v>
      </c>
      <c r="H186" t="str">
        <f t="shared" si="71"/>
        <v>0 (δ=0.45)</v>
      </c>
      <c r="J186">
        <v>10</v>
      </c>
      <c r="K186">
        <f>_xlfn.STDEV.P(D194:G198)</f>
        <v>6.9547008651312741</v>
      </c>
      <c r="L186">
        <f t="shared" ref="L186:L188" si="78">_xlfn.STDEV.P(D186:G186,D191:G191,D196:G196,D201:G201,D206:G206,D211:G211)</f>
        <v>9.6488407888362175</v>
      </c>
      <c r="M186">
        <v>0.45</v>
      </c>
      <c r="N186">
        <f t="shared" si="72"/>
        <v>43.970833333333324</v>
      </c>
      <c r="O186">
        <f t="shared" si="73"/>
        <v>13.466423273721858</v>
      </c>
      <c r="P186" s="6">
        <f>_xlfn.STDEV.P(D194:D198)</f>
        <v>0.94625066498663823</v>
      </c>
      <c r="Q186">
        <f t="shared" si="74"/>
        <v>4.9668027933575605</v>
      </c>
      <c r="R186" s="6">
        <f>_xlfn.STDEV.P(E194:E198)</f>
        <v>1.5138689539971912</v>
      </c>
      <c r="S186">
        <f t="shared" si="75"/>
        <v>3.9844839377229269</v>
      </c>
      <c r="T186" s="6">
        <f>_xlfn.STDEV.P(F194:F198)</f>
        <v>0.98777015370136023</v>
      </c>
      <c r="U186">
        <f t="shared" si="76"/>
        <v>3.3355061094668246</v>
      </c>
      <c r="V186" s="6">
        <f>_xlfn.STDEV.P(G194:G198)</f>
        <v>1.0891172096226842</v>
      </c>
      <c r="W186">
        <f t="shared" si="77"/>
        <v>11.833367989936511</v>
      </c>
    </row>
    <row r="187" spans="1:23" x14ac:dyDescent="0.75">
      <c r="A187" s="1">
        <v>3</v>
      </c>
      <c r="B187">
        <v>0</v>
      </c>
      <c r="C187">
        <v>0.65</v>
      </c>
      <c r="D187">
        <f>AVERAGE('PARITY Accuracy'!D187, 'Pattern_Matching Accuracy'!D187, 'Reversal Accuracy'!D187, 'Stack Accuracy'!D187, 'Vending_Machine Accuracy'!D187, 'Vending_Machine_Sum Accuracy'!D187, 'MazeComplete Accuracy'!D187, 'MazeSolve Accuracy'!D187, 'Hamiltonian Accuracy'!D187)</f>
        <v>51.447777777777773</v>
      </c>
      <c r="E187">
        <f>AVERAGE('PARITY Accuracy'!E187, 'Pattern_Matching Accuracy'!E187, 'Reversal Accuracy'!E187, 'Stack Accuracy'!E187, 'Vending_Machine Accuracy'!E187, 'Vending_Machine_Sum Accuracy'!E187, 'MazeComplete Accuracy'!E187, 'MazeSolve Accuracy'!E187, 'Hamiltonian Accuracy'!E187)</f>
        <v>53.577777777777776</v>
      </c>
      <c r="F187">
        <f>AVERAGE('PARITY Accuracy'!F187, 'Pattern_Matching Accuracy'!F187, 'Reversal Accuracy'!F187, 'Stack Accuracy'!F187, 'Vending_Machine Accuracy'!F187, 'Vending_Machine_Sum Accuracy'!F187, 'MazeComplete Accuracy'!F187, 'MazeSolve Accuracy'!F187, 'Hamiltonian Accuracy'!F187)</f>
        <v>49.230000000000004</v>
      </c>
      <c r="G187">
        <f>AVERAGE('PARITY Accuracy'!G187, 'Pattern_Matching Accuracy'!G187, 'Reversal Accuracy'!G187, 'Stack Accuracy'!G187, 'Vending_Machine Accuracy'!G187, 'Vending_Machine_Sum Accuracy'!G187, 'MazeComplete Accuracy'!G187, 'MazeSolve Accuracy'!G187, 'Hamiltonian Accuracy'!G187)</f>
        <v>18.369999999999997</v>
      </c>
      <c r="H187" t="str">
        <f t="shared" si="71"/>
        <v>0 (δ=0.65)</v>
      </c>
      <c r="J187">
        <v>20</v>
      </c>
      <c r="K187">
        <f>_xlfn.STDEV.P(D199:G203)</f>
        <v>6.3375871978198388</v>
      </c>
      <c r="L187">
        <f t="shared" si="78"/>
        <v>9.978546280156495</v>
      </c>
      <c r="M187">
        <v>0.65</v>
      </c>
      <c r="N187">
        <f t="shared" si="72"/>
        <v>43.156388888888884</v>
      </c>
      <c r="O187">
        <f t="shared" si="73"/>
        <v>14.392761220145486</v>
      </c>
      <c r="P187" s="6">
        <f>_xlfn.STDEV.P(D199:D203)</f>
        <v>0.84998608557965316</v>
      </c>
      <c r="Q187">
        <f t="shared" si="74"/>
        <v>4.3126181541005568</v>
      </c>
      <c r="R187" s="6">
        <f>_xlfn.STDEV.P(E199:E203)</f>
        <v>1.0915336136050229</v>
      </c>
      <c r="S187">
        <f t="shared" si="75"/>
        <v>4.67211169076365</v>
      </c>
      <c r="T187" s="6">
        <f>_xlfn.STDEV.P(F199:F203)</f>
        <v>0.54347823561996489</v>
      </c>
      <c r="U187">
        <f t="shared" si="76"/>
        <v>3.4002430748564385</v>
      </c>
      <c r="V187" s="6">
        <f>_xlfn.STDEV.P(G199:G203)</f>
        <v>0.42020973599170841</v>
      </c>
      <c r="W187">
        <f t="shared" si="77"/>
        <v>12.564695257557792</v>
      </c>
    </row>
    <row r="188" spans="1:23" x14ac:dyDescent="0.75">
      <c r="A188" s="1">
        <v>4</v>
      </c>
      <c r="B188">
        <v>0</v>
      </c>
      <c r="C188">
        <v>0.85</v>
      </c>
      <c r="D188">
        <f>AVERAGE('PARITY Accuracy'!D188, 'Pattern_Matching Accuracy'!D188, 'Reversal Accuracy'!D188, 'Stack Accuracy'!D188, 'Vending_Machine Accuracy'!D188, 'Vending_Machine_Sum Accuracy'!D188, 'MazeComplete Accuracy'!D188, 'MazeSolve Accuracy'!D188, 'Hamiltonian Accuracy'!D188)</f>
        <v>50.473333333333329</v>
      </c>
      <c r="E188">
        <f>AVERAGE('PARITY Accuracy'!E188, 'Pattern_Matching Accuracy'!E188, 'Reversal Accuracy'!E188, 'Stack Accuracy'!E188, 'Vending_Machine Accuracy'!E188, 'Vending_Machine_Sum Accuracy'!E188, 'MazeComplete Accuracy'!E188, 'MazeSolve Accuracy'!E188, 'Hamiltonian Accuracy'!E188)</f>
        <v>52.210000000000008</v>
      </c>
      <c r="F188">
        <f>AVERAGE('PARITY Accuracy'!F188, 'Pattern_Matching Accuracy'!F188, 'Reversal Accuracy'!F188, 'Stack Accuracy'!F188, 'Vending_Machine Accuracy'!F188, 'Vending_Machine_Sum Accuracy'!F188, 'MazeComplete Accuracy'!F188, 'MazeSolve Accuracy'!F188, 'Hamiltonian Accuracy'!F188)</f>
        <v>49.32222222222223</v>
      </c>
      <c r="G188">
        <f>AVERAGE('PARITY Accuracy'!G188, 'Pattern_Matching Accuracy'!G188, 'Reversal Accuracy'!G188, 'Stack Accuracy'!G188, 'Vending_Machine Accuracy'!G188, 'Vending_Machine_Sum Accuracy'!G188, 'MazeComplete Accuracy'!G188, 'MazeSolve Accuracy'!G188, 'Hamiltonian Accuracy'!G188)</f>
        <v>19.73</v>
      </c>
      <c r="H188" t="str">
        <f t="shared" si="71"/>
        <v>0 (δ=0.85)</v>
      </c>
      <c r="J188">
        <v>50</v>
      </c>
      <c r="K188">
        <f>_xlfn.STDEV.P(D204:G208)</f>
        <v>5.2681294396970522</v>
      </c>
      <c r="L188">
        <f t="shared" si="78"/>
        <v>9.3266850737211939</v>
      </c>
      <c r="M188">
        <v>0.85</v>
      </c>
      <c r="N188">
        <f t="shared" si="72"/>
        <v>42.933888888888887</v>
      </c>
      <c r="O188">
        <f t="shared" si="73"/>
        <v>13.436151999570262</v>
      </c>
      <c r="P188" s="6">
        <f>_xlfn.STDEV.P(D204:D208)</f>
        <v>1.3874719366531381</v>
      </c>
      <c r="Q188">
        <f t="shared" si="74"/>
        <v>3.900263524936999</v>
      </c>
      <c r="R188" s="6">
        <f>_xlfn.STDEV.P(E204:E208)</f>
        <v>1.4847908943686288</v>
      </c>
      <c r="S188">
        <f t="shared" si="75"/>
        <v>4.6037139919422678</v>
      </c>
      <c r="T188" s="6">
        <f>_xlfn.STDEV.P(F204:F208)</f>
        <v>1.3385032685802469</v>
      </c>
      <c r="U188">
        <f t="shared" si="76"/>
        <v>2.99945703006951</v>
      </c>
      <c r="V188" s="6">
        <f>_xlfn.STDEV.P(G204:G208)</f>
        <v>1.3433308519414613</v>
      </c>
      <c r="W188">
        <f t="shared" si="77"/>
        <v>12.264912528060986</v>
      </c>
    </row>
    <row r="189" spans="1:23" x14ac:dyDescent="0.75">
      <c r="A189" s="1">
        <v>5</v>
      </c>
      <c r="B189">
        <v>5</v>
      </c>
      <c r="C189">
        <v>0</v>
      </c>
      <c r="D189">
        <f>AVERAGE('PARITY Accuracy'!D189, 'Pattern_Matching Accuracy'!D189, 'Reversal Accuracy'!D189, 'Stack Accuracy'!D189, 'Vending_Machine Accuracy'!D189, 'Vending_Machine_Sum Accuracy'!D189, 'MazeComplete Accuracy'!D189, 'MazeSolve Accuracy'!D189, 'Hamiltonian Accuracy'!D189)</f>
        <v>57.47</v>
      </c>
      <c r="E189">
        <f>AVERAGE('PARITY Accuracy'!E189, 'Pattern_Matching Accuracy'!E189, 'Reversal Accuracy'!E189, 'Stack Accuracy'!E189, 'Vending_Machine Accuracy'!E189, 'Vending_Machine_Sum Accuracy'!E189, 'MazeComplete Accuracy'!E189, 'MazeSolve Accuracy'!E189, 'Hamiltonian Accuracy'!E189)</f>
        <v>67.153333333333322</v>
      </c>
      <c r="F189">
        <f>AVERAGE('PARITY Accuracy'!F189, 'Pattern_Matching Accuracy'!F189, 'Reversal Accuracy'!F189, 'Stack Accuracy'!F189, 'Vending_Machine Accuracy'!F189, 'Vending_Machine_Sum Accuracy'!F189, 'MazeComplete Accuracy'!F189, 'MazeSolve Accuracy'!F189, 'Hamiltonian Accuracy'!F189)</f>
        <v>54.452222222222218</v>
      </c>
      <c r="G189">
        <f>AVERAGE('PARITY Accuracy'!G189, 'Pattern_Matching Accuracy'!G189, 'Reversal Accuracy'!G189, 'Stack Accuracy'!G189, 'Vending_Machine Accuracy'!G189, 'Vending_Machine_Sum Accuracy'!G189, 'MazeComplete Accuracy'!G189, 'MazeSolve Accuracy'!G189, 'Hamiltonian Accuracy'!G189)</f>
        <v>43.734444444444449</v>
      </c>
      <c r="H189" t="str">
        <f t="shared" si="71"/>
        <v>5 (δ=0)</v>
      </c>
      <c r="J189">
        <v>100</v>
      </c>
      <c r="K189">
        <f>_xlfn.STDEV.P(D209:G213)</f>
        <v>3.9088639588734204</v>
      </c>
      <c r="N189">
        <f t="shared" si="72"/>
        <v>55.702499999999993</v>
      </c>
      <c r="O189">
        <f t="shared" si="73"/>
        <v>8.3522929273979631</v>
      </c>
      <c r="P189" s="6">
        <f>_xlfn.STDEV.P(D209:D213)</f>
        <v>1.2675493308437555</v>
      </c>
      <c r="R189" s="6">
        <f>_xlfn.STDEV.P(E209:E213)</f>
        <v>1.8865131208401518</v>
      </c>
      <c r="T189" s="6">
        <f>_xlfn.STDEV.P(F209:F213)</f>
        <v>0.67991992325627049</v>
      </c>
      <c r="V189" s="6">
        <f>_xlfn.STDEV.P(G209:G213)</f>
        <v>2.0960916010518247</v>
      </c>
    </row>
    <row r="190" spans="1:23" x14ac:dyDescent="0.75">
      <c r="A190" s="1">
        <v>6</v>
      </c>
      <c r="B190">
        <v>5</v>
      </c>
      <c r="C190">
        <v>0.2</v>
      </c>
      <c r="D190">
        <f>AVERAGE('PARITY Accuracy'!D190, 'Pattern_Matching Accuracy'!D190, 'Reversal Accuracy'!D190, 'Stack Accuracy'!D190, 'Vending_Machine Accuracy'!D190, 'Vending_Machine_Sum Accuracy'!D190, 'MazeComplete Accuracy'!D190, 'MazeSolve Accuracy'!D190, 'Hamiltonian Accuracy'!D190)</f>
        <v>56.77</v>
      </c>
      <c r="E190">
        <f>AVERAGE('PARITY Accuracy'!E190, 'Pattern_Matching Accuracy'!E190, 'Reversal Accuracy'!E190, 'Stack Accuracy'!E190, 'Vending_Machine Accuracy'!E190, 'Vending_Machine_Sum Accuracy'!E190, 'MazeComplete Accuracy'!E190, 'MazeSolve Accuracy'!E190, 'Hamiltonian Accuracy'!E190)</f>
        <v>64.023333333333341</v>
      </c>
      <c r="F190">
        <f>AVERAGE('PARITY Accuracy'!F190, 'Pattern_Matching Accuracy'!F190, 'Reversal Accuracy'!F190, 'Stack Accuracy'!F190, 'Vending_Machine Accuracy'!F190, 'Vending_Machine_Sum Accuracy'!F190, 'MazeComplete Accuracy'!F190, 'MazeSolve Accuracy'!F190, 'Hamiltonian Accuracy'!F190)</f>
        <v>49.411111111111104</v>
      </c>
      <c r="G190">
        <f>AVERAGE('PARITY Accuracy'!G190, 'Pattern_Matching Accuracy'!G190, 'Reversal Accuracy'!G190, 'Stack Accuracy'!G190, 'Vending_Machine Accuracy'!G190, 'Vending_Machine_Sum Accuracy'!G190, 'MazeComplete Accuracy'!G190, 'MazeSolve Accuracy'!G190, 'Hamiltonian Accuracy'!G190)</f>
        <v>45.432222222222222</v>
      </c>
      <c r="H190" t="str">
        <f t="shared" si="71"/>
        <v>5 (δ=0.2)</v>
      </c>
      <c r="K190">
        <f>AVERAGE(K184:K189)</f>
        <v>7.1884743125217163</v>
      </c>
      <c r="N190">
        <f t="shared" si="72"/>
        <v>53.909166666666664</v>
      </c>
      <c r="O190">
        <f t="shared" si="73"/>
        <v>7.1163864709781937</v>
      </c>
      <c r="P190" s="6">
        <f>AVERAGE(P184:P189)</f>
        <v>1.09958127617597</v>
      </c>
      <c r="Q190">
        <f>AVERAGE(Q184:Q188)</f>
        <v>4.1583396838489772</v>
      </c>
      <c r="R190" s="6">
        <f>AVERAGE(R184:R189)</f>
        <v>1.5166076033896021</v>
      </c>
      <c r="S190">
        <f>AVERAGE(S184:S188)</f>
        <v>4.561860850677629</v>
      </c>
      <c r="T190" s="6">
        <f>AVERAGE(T184:T189)</f>
        <v>1.066211097111484</v>
      </c>
      <c r="U190">
        <f>AVERAGE(U184:U188)</f>
        <v>3.0800055929283721</v>
      </c>
      <c r="V190" s="6">
        <f>AVERAGE(V184:V189)</f>
        <v>1.4224462334968131</v>
      </c>
      <c r="W190">
        <f>AVERAGE(W184:W188)</f>
        <v>11.568520921240179</v>
      </c>
    </row>
    <row r="191" spans="1:23" ht="15.5" thickBot="1" x14ac:dyDescent="0.9">
      <c r="A191" s="1">
        <v>7</v>
      </c>
      <c r="B191">
        <v>5</v>
      </c>
      <c r="C191">
        <v>0.45</v>
      </c>
      <c r="D191">
        <f>AVERAGE('PARITY Accuracy'!D191, 'Pattern_Matching Accuracy'!D191, 'Reversal Accuracy'!D191, 'Stack Accuracy'!D191, 'Vending_Machine Accuracy'!D191, 'Vending_Machine_Sum Accuracy'!D191, 'MazeComplete Accuracy'!D191, 'MazeSolve Accuracy'!D191, 'Hamiltonian Accuracy'!D191)</f>
        <v>57.75</v>
      </c>
      <c r="E191">
        <f>AVERAGE('PARITY Accuracy'!E191, 'Pattern_Matching Accuracy'!E191, 'Reversal Accuracy'!E191, 'Stack Accuracy'!E191, 'Vending_Machine Accuracy'!E191, 'Vending_Machine_Sum Accuracy'!E191, 'MazeComplete Accuracy'!E191, 'MazeSolve Accuracy'!E191, 'Hamiltonian Accuracy'!E191)</f>
        <v>64.543333333333337</v>
      </c>
      <c r="F191">
        <f>AVERAGE('PARITY Accuracy'!F191, 'Pattern_Matching Accuracy'!F191, 'Reversal Accuracy'!F191, 'Stack Accuracy'!F191, 'Vending_Machine Accuracy'!F191, 'Vending_Machine_Sum Accuracy'!F191, 'MazeComplete Accuracy'!F191, 'MazeSolve Accuracy'!F191, 'Hamiltonian Accuracy'!F191)</f>
        <v>50.714444444444439</v>
      </c>
      <c r="G191">
        <f>AVERAGE('PARITY Accuracy'!G191, 'Pattern_Matching Accuracy'!G191, 'Reversal Accuracy'!G191, 'Stack Accuracy'!G191, 'Vending_Machine Accuracy'!G191, 'Vending_Machine_Sum Accuracy'!G191, 'MazeComplete Accuracy'!G191, 'MazeSolve Accuracy'!G191, 'Hamiltonian Accuracy'!G191)</f>
        <v>44.272222222222226</v>
      </c>
      <c r="H191" t="str">
        <f t="shared" si="71"/>
        <v>5 (δ=0.45)</v>
      </c>
      <c r="N191">
        <f t="shared" si="72"/>
        <v>54.320000000000007</v>
      </c>
      <c r="O191">
        <f t="shared" si="73"/>
        <v>7.5868193859522437</v>
      </c>
      <c r="P191" s="6">
        <f>_xlfn.STDEV.P(P184:P189)</f>
        <v>0.29063020949220303</v>
      </c>
      <c r="Q191">
        <f>_xlfn.STDEV.P(Q184:Q188)</f>
        <v>0.55253687218632541</v>
      </c>
      <c r="R191" s="6">
        <f>_xlfn.STDEV.P(R184:R189)</f>
        <v>0.26891062642053887</v>
      </c>
      <c r="S191">
        <f>_xlfn.STDEV.P(S184:S188)</f>
        <v>0.29650126682594974</v>
      </c>
      <c r="T191" s="6">
        <f>_xlfn.STDEV.P(T184:T189)</f>
        <v>0.60186649995949859</v>
      </c>
      <c r="U191">
        <f>_xlfn.STDEV.P(U184:U188)</f>
        <v>0.2735362995778256</v>
      </c>
      <c r="V191" s="6">
        <f>_xlfn.STDEV.P(V184:V189)</f>
        <v>0.86511151119523444</v>
      </c>
      <c r="W191">
        <f>_xlfn.STDEV.P(W184:W188)</f>
        <v>0.86095884139969248</v>
      </c>
    </row>
    <row r="192" spans="1:23" x14ac:dyDescent="0.75">
      <c r="A192" s="1">
        <v>8</v>
      </c>
      <c r="B192">
        <v>5</v>
      </c>
      <c r="C192">
        <v>0.65</v>
      </c>
      <c r="D192">
        <f>AVERAGE('PARITY Accuracy'!D192, 'Pattern_Matching Accuracy'!D192, 'Reversal Accuracy'!D192, 'Stack Accuracy'!D192, 'Vending_Machine Accuracy'!D192, 'Vending_Machine_Sum Accuracy'!D192, 'MazeComplete Accuracy'!D192, 'MazeSolve Accuracy'!D192, 'Hamiltonian Accuracy'!D192)</f>
        <v>55.996666666666663</v>
      </c>
      <c r="E192">
        <f>AVERAGE('PARITY Accuracy'!E192, 'Pattern_Matching Accuracy'!E192, 'Reversal Accuracy'!E192, 'Stack Accuracy'!E192, 'Vending_Machine Accuracy'!E192, 'Vending_Machine_Sum Accuracy'!E192, 'MazeComplete Accuracy'!E192, 'MazeSolve Accuracy'!E192, 'Hamiltonian Accuracy'!E192)</f>
        <v>63.93666666666666</v>
      </c>
      <c r="F192">
        <f>AVERAGE('PARITY Accuracy'!F192, 'Pattern_Matching Accuracy'!F192, 'Reversal Accuracy'!F192, 'Stack Accuracy'!F192, 'Vending_Machine Accuracy'!F192, 'Vending_Machine_Sum Accuracy'!F192, 'MazeComplete Accuracy'!F192, 'MazeSolve Accuracy'!F192, 'Hamiltonian Accuracy'!F192)</f>
        <v>49.625555555555557</v>
      </c>
      <c r="G192">
        <f>AVERAGE('PARITY Accuracy'!G192, 'Pattern_Matching Accuracy'!G192, 'Reversal Accuracy'!G192, 'Stack Accuracy'!G192, 'Vending_Machine Accuracy'!G192, 'Vending_Machine_Sum Accuracy'!G192, 'MazeComplete Accuracy'!G192, 'MazeSolve Accuracy'!G192, 'Hamiltonian Accuracy'!G192)</f>
        <v>44.072222222222223</v>
      </c>
      <c r="H192" t="str">
        <f t="shared" si="71"/>
        <v>5 (δ=0.65)</v>
      </c>
      <c r="K192" s="10" cm="1">
        <f t="array" ref="K192">INDEX(LINEST(K184:K189),1)</f>
        <v>-1.5264324940333955</v>
      </c>
      <c r="L192" s="11" cm="1">
        <f t="array" ref="L192">INDEX(LINEST(L184:L188),1)</f>
        <v>7.5028369114597884E-2</v>
      </c>
      <c r="N192">
        <f t="shared" si="72"/>
        <v>53.407777777777774</v>
      </c>
      <c r="O192">
        <f t="shared" si="73"/>
        <v>7.3996224461575535</v>
      </c>
      <c r="P192" s="6"/>
      <c r="R192" s="6"/>
      <c r="T192" s="6"/>
      <c r="V192" s="6"/>
    </row>
    <row r="193" spans="1:23" x14ac:dyDescent="0.75">
      <c r="A193" s="1">
        <v>9</v>
      </c>
      <c r="B193">
        <v>5</v>
      </c>
      <c r="C193">
        <v>0.85</v>
      </c>
      <c r="D193">
        <f>AVERAGE('PARITY Accuracy'!D193, 'Pattern_Matching Accuracy'!D193, 'Reversal Accuracy'!D193, 'Stack Accuracy'!D193, 'Vending_Machine Accuracy'!D193, 'Vending_Machine_Sum Accuracy'!D193, 'MazeComplete Accuracy'!D193, 'MazeSolve Accuracy'!D193, 'Hamiltonian Accuracy'!D193)</f>
        <v>53.661111111111111</v>
      </c>
      <c r="E193">
        <f>AVERAGE('PARITY Accuracy'!E193, 'Pattern_Matching Accuracy'!E193, 'Reversal Accuracy'!E193, 'Stack Accuracy'!E193, 'Vending_Machine Accuracy'!E193, 'Vending_Machine_Sum Accuracy'!E193, 'MazeComplete Accuracy'!E193, 'MazeSolve Accuracy'!E193, 'Hamiltonian Accuracy'!E193)</f>
        <v>61.513333333333335</v>
      </c>
      <c r="F193">
        <f>AVERAGE('PARITY Accuracy'!F193, 'Pattern_Matching Accuracy'!F193, 'Reversal Accuracy'!F193, 'Stack Accuracy'!F193, 'Vending_Machine Accuracy'!F193, 'Vending_Machine_Sum Accuracy'!F193, 'MazeComplete Accuracy'!F193, 'MazeSolve Accuracy'!F193, 'Hamiltonian Accuracy'!F193)</f>
        <v>47.651111111111113</v>
      </c>
      <c r="G193">
        <f>AVERAGE('PARITY Accuracy'!G193, 'Pattern_Matching Accuracy'!G193, 'Reversal Accuracy'!G193, 'Stack Accuracy'!G193, 'Vending_Machine Accuracy'!G193, 'Vending_Machine_Sum Accuracy'!G193, 'MazeComplete Accuracy'!G193, 'MazeSolve Accuracy'!G193, 'Hamiltonian Accuracy'!G193)</f>
        <v>43.633333333333326</v>
      </c>
      <c r="H193" t="str">
        <f t="shared" si="71"/>
        <v>5 (δ=0.85)</v>
      </c>
      <c r="K193" s="12">
        <f>AVERAGE('Hamiltonian Accuracy'!K192, 'MazeSolve Accuracy'!K192, 'MazeComplete Accuracy'!K192, 'Vending_Machine_Sum Accuracy'!K192, 'Vending_Machine Accuracy'!K192, 'Stack Accuracy'!K192, 'Reversal Accuracy'!K192, 'Pattern_Matching Accuracy'!K192, 'PARITY Accuracy'!K192)</f>
        <v>-2.0293519897571008</v>
      </c>
      <c r="L193" s="12">
        <f>AVERAGE('Hamiltonian Accuracy'!L192, 'MazeSolve Accuracy'!L192, 'MazeComplete Accuracy'!L192, 'Vending_Machine_Sum Accuracy'!L192, 'Vending_Machine Accuracy'!L192, 'Stack Accuracy'!L192, 'Reversal Accuracy'!L192, 'Pattern_Matching Accuracy'!L192, 'PARITY Accuracy'!L192)</f>
        <v>-9.4981370923949759E-2</v>
      </c>
      <c r="N193">
        <f t="shared" si="72"/>
        <v>51.61472222222222</v>
      </c>
      <c r="O193">
        <f t="shared" si="73"/>
        <v>6.7376366600126349</v>
      </c>
      <c r="P193" s="6"/>
      <c r="R193" s="6"/>
      <c r="T193" s="6"/>
      <c r="V193" s="6"/>
    </row>
    <row r="194" spans="1:23" ht="15.5" thickBot="1" x14ac:dyDescent="0.9">
      <c r="A194" s="1">
        <v>10</v>
      </c>
      <c r="B194">
        <v>10</v>
      </c>
      <c r="C194">
        <v>0</v>
      </c>
      <c r="D194">
        <f>AVERAGE('PARITY Accuracy'!D194, 'Pattern_Matching Accuracy'!D194, 'Reversal Accuracy'!D194, 'Stack Accuracy'!D194, 'Vending_Machine Accuracy'!D194, 'Vending_Machine_Sum Accuracy'!D194, 'MazeComplete Accuracy'!D194, 'MazeSolve Accuracy'!D194, 'Hamiltonian Accuracy'!D194)</f>
        <v>58.464444444444439</v>
      </c>
      <c r="E194">
        <f>AVERAGE('PARITY Accuracy'!E194, 'Pattern_Matching Accuracy'!E194, 'Reversal Accuracy'!E194, 'Stack Accuracy'!E194, 'Vending_Machine Accuracy'!E194, 'Vending_Machine_Sum Accuracy'!E194, 'MazeComplete Accuracy'!E194, 'MazeSolve Accuracy'!E194, 'Hamiltonian Accuracy'!E194)</f>
        <v>68.197777777777773</v>
      </c>
      <c r="F194">
        <f>AVERAGE('PARITY Accuracy'!F194, 'Pattern_Matching Accuracy'!F194, 'Reversal Accuracy'!F194, 'Stack Accuracy'!F194, 'Vending_Machine Accuracy'!F194, 'Vending_Machine_Sum Accuracy'!F194, 'MazeComplete Accuracy'!F194, 'MazeSolve Accuracy'!F194, 'Hamiltonian Accuracy'!F194)</f>
        <v>52.558888888888895</v>
      </c>
      <c r="G194">
        <f>AVERAGE('PARITY Accuracy'!G194, 'Pattern_Matching Accuracy'!G194, 'Reversal Accuracy'!G194, 'Stack Accuracy'!G194, 'Vending_Machine Accuracy'!G194, 'Vending_Machine_Sum Accuracy'!G194, 'MazeComplete Accuracy'!G194, 'MazeSolve Accuracy'!G194, 'Hamiltonian Accuracy'!G194)</f>
        <v>48.915555555555564</v>
      </c>
      <c r="H194" t="str">
        <f t="shared" si="71"/>
        <v>10 (δ=0)</v>
      </c>
      <c r="K194" s="13">
        <f>_xlfn.STDEV.P('Hamiltonian Accuracy'!K192, 'MazeSolve Accuracy'!K192, 'MazeComplete Accuracy'!K192, 'Vending_Machine_Sum Accuracy'!K192, 'Vending_Machine Accuracy'!K192, 'Stack Accuracy'!K192, 'Reversal Accuracy'!K192, 'Pattern_Matching Accuracy'!K192, 'PARITY Accuracy'!K192)</f>
        <v>2.4882385975742034</v>
      </c>
      <c r="L194" s="14" t="s">
        <v>29</v>
      </c>
      <c r="N194">
        <f t="shared" si="72"/>
        <v>57.034166666666664</v>
      </c>
      <c r="O194">
        <f t="shared" si="73"/>
        <v>7.2906080871806811</v>
      </c>
      <c r="P194" s="6"/>
      <c r="R194" s="6"/>
      <c r="T194" s="6"/>
      <c r="V194" s="6"/>
    </row>
    <row r="195" spans="1:23" x14ac:dyDescent="0.75">
      <c r="A195" s="1">
        <v>11</v>
      </c>
      <c r="B195">
        <v>10</v>
      </c>
      <c r="C195">
        <v>0.2</v>
      </c>
      <c r="D195">
        <f>AVERAGE('PARITY Accuracy'!D195, 'Pattern_Matching Accuracy'!D195, 'Reversal Accuracy'!D195, 'Stack Accuracy'!D195, 'Vending_Machine Accuracy'!D195, 'Vending_Machine_Sum Accuracy'!D195, 'MazeComplete Accuracy'!D195, 'MazeSolve Accuracy'!D195, 'Hamiltonian Accuracy'!D195)</f>
        <v>57.456666666666671</v>
      </c>
      <c r="E195">
        <f>AVERAGE('PARITY Accuracy'!E195, 'Pattern_Matching Accuracy'!E195, 'Reversal Accuracy'!E195, 'Stack Accuracy'!E195, 'Vending_Machine Accuracy'!E195, 'Vending_Machine_Sum Accuracy'!E195, 'MazeComplete Accuracy'!E195, 'MazeSolve Accuracy'!E195, 'Hamiltonian Accuracy'!E195)</f>
        <v>67.497777777777785</v>
      </c>
      <c r="F195">
        <f>AVERAGE('PARITY Accuracy'!F195, 'Pattern_Matching Accuracy'!F195, 'Reversal Accuracy'!F195, 'Stack Accuracy'!F195, 'Vending_Machine Accuracy'!F195, 'Vending_Machine_Sum Accuracy'!F195, 'MazeComplete Accuracy'!F195, 'MazeSolve Accuracy'!F195, 'Hamiltonian Accuracy'!F195)</f>
        <v>52.607777777777784</v>
      </c>
      <c r="G195">
        <f>AVERAGE('PARITY Accuracy'!G195, 'Pattern_Matching Accuracy'!G195, 'Reversal Accuracy'!G195, 'Stack Accuracy'!G195, 'Vending_Machine Accuracy'!G195, 'Vending_Machine_Sum Accuracy'!G195, 'MazeComplete Accuracy'!G195, 'MazeSolve Accuracy'!G195, 'Hamiltonian Accuracy'!G195)</f>
        <v>49.126666666666665</v>
      </c>
      <c r="H195" t="str">
        <f t="shared" si="71"/>
        <v>10 (δ=0.2)</v>
      </c>
      <c r="J195" s="2"/>
      <c r="K195" s="2" t="s">
        <v>26</v>
      </c>
      <c r="L195" s="2" t="s">
        <v>27</v>
      </c>
      <c r="N195">
        <f t="shared" si="72"/>
        <v>56.672222222222224</v>
      </c>
      <c r="O195">
        <f t="shared" si="73"/>
        <v>6.9148955786908406</v>
      </c>
      <c r="P195" s="2" t="s">
        <v>26</v>
      </c>
      <c r="Q195" s="2" t="s">
        <v>27</v>
      </c>
      <c r="R195" s="2" t="s">
        <v>26</v>
      </c>
      <c r="S195" s="2" t="s">
        <v>27</v>
      </c>
      <c r="T195" s="2" t="s">
        <v>26</v>
      </c>
      <c r="U195" s="2" t="s">
        <v>27</v>
      </c>
      <c r="V195" s="2" t="s">
        <v>26</v>
      </c>
      <c r="W195" s="2" t="s">
        <v>27</v>
      </c>
    </row>
    <row r="196" spans="1:23" x14ac:dyDescent="0.75">
      <c r="A196" s="1">
        <v>12</v>
      </c>
      <c r="B196">
        <v>10</v>
      </c>
      <c r="C196">
        <v>0.45</v>
      </c>
      <c r="D196">
        <f>AVERAGE('PARITY Accuracy'!D196, 'Pattern_Matching Accuracy'!D196, 'Reversal Accuracy'!D196, 'Stack Accuracy'!D196, 'Vending_Machine Accuracy'!D196, 'Vending_Machine_Sum Accuracy'!D196, 'MazeComplete Accuracy'!D196, 'MazeSolve Accuracy'!D196, 'Hamiltonian Accuracy'!D196)</f>
        <v>56.847777777777772</v>
      </c>
      <c r="E196">
        <f>AVERAGE('PARITY Accuracy'!E196, 'Pattern_Matching Accuracy'!E196, 'Reversal Accuracy'!E196, 'Stack Accuracy'!E196, 'Vending_Machine Accuracy'!E196, 'Vending_Machine_Sum Accuracy'!E196, 'MazeComplete Accuracy'!E196, 'MazeSolve Accuracy'!E196, 'Hamiltonian Accuracy'!E196)</f>
        <v>66.132222222222225</v>
      </c>
      <c r="F196">
        <f>AVERAGE('PARITY Accuracy'!F196, 'Pattern_Matching Accuracy'!F196, 'Reversal Accuracy'!F196, 'Stack Accuracy'!F196, 'Vending_Machine Accuracy'!F196, 'Vending_Machine_Sum Accuracy'!F196, 'MazeComplete Accuracy'!F196, 'MazeSolve Accuracy'!F196, 'Hamiltonian Accuracy'!F196)</f>
        <v>52.465555555555547</v>
      </c>
      <c r="G196">
        <f>AVERAGE('PARITY Accuracy'!G196, 'Pattern_Matching Accuracy'!G196, 'Reversal Accuracy'!G196, 'Stack Accuracy'!G196, 'Vending_Machine Accuracy'!G196, 'Vending_Machine_Sum Accuracy'!G196, 'MazeComplete Accuracy'!G196, 'MazeSolve Accuracy'!G196, 'Hamiltonian Accuracy'!G196)</f>
        <v>48.346666666666671</v>
      </c>
      <c r="H196" t="str">
        <f t="shared" si="71"/>
        <v>10 (δ=0.45)</v>
      </c>
      <c r="J196">
        <v>2</v>
      </c>
      <c r="K196">
        <f>AVERAGE(D184:G188)</f>
        <v>44.288555555555561</v>
      </c>
      <c r="L196">
        <f>AVERAGE(D184:G184,D189:G189,D194:G194,D199:G199,D204:G204,D209:G209)</f>
        <v>56.546229332010576</v>
      </c>
      <c r="M196">
        <v>0</v>
      </c>
      <c r="N196">
        <f t="shared" si="72"/>
        <v>55.948055555555548</v>
      </c>
      <c r="O196">
        <f t="shared" si="73"/>
        <v>6.6037048325490773</v>
      </c>
      <c r="P196" s="6">
        <f>AVERAGE(D184:D188)</f>
        <v>51.070666666666668</v>
      </c>
      <c r="Q196">
        <f>AVERAGE(D184,D189,D194,D199,D204,D209)</f>
        <v>58.464576719576719</v>
      </c>
      <c r="R196" s="6">
        <f>AVERAGE(E184:E188)</f>
        <v>54.388888888888893</v>
      </c>
      <c r="S196">
        <f>AVERAGE(E184,E189,E194,E199,E204,E209)</f>
        <v>66.296673280423263</v>
      </c>
      <c r="T196" s="6">
        <f>AVERAGE(F184:F188)</f>
        <v>49.690000000000005</v>
      </c>
      <c r="U196">
        <f>AVERAGE(F184,F189,F194,F199,F204,F209)</f>
        <v>54.569778439153446</v>
      </c>
      <c r="V196" s="6">
        <f>AVERAGE(G184:G188)</f>
        <v>22.004666666666665</v>
      </c>
      <c r="W196">
        <f>AVERAGE(G184,G189,G194,G199,G204,G209)</f>
        <v>46.853888888888889</v>
      </c>
    </row>
    <row r="197" spans="1:23" x14ac:dyDescent="0.75">
      <c r="A197" s="1">
        <v>13</v>
      </c>
      <c r="B197">
        <v>10</v>
      </c>
      <c r="C197">
        <v>0.65</v>
      </c>
      <c r="D197">
        <f>AVERAGE('PARITY Accuracy'!D197, 'Pattern_Matching Accuracy'!D197, 'Reversal Accuracy'!D197, 'Stack Accuracy'!D197, 'Vending_Machine Accuracy'!D197, 'Vending_Machine_Sum Accuracy'!D197, 'MazeComplete Accuracy'!D197, 'MazeSolve Accuracy'!D197, 'Hamiltonian Accuracy'!D197)</f>
        <v>56.822222222222223</v>
      </c>
      <c r="E197">
        <f>AVERAGE('PARITY Accuracy'!E197, 'Pattern_Matching Accuracy'!E197, 'Reversal Accuracy'!E197, 'Stack Accuracy'!E197, 'Vending_Machine Accuracy'!E197, 'Vending_Machine_Sum Accuracy'!E197, 'MazeComplete Accuracy'!E197, 'MazeSolve Accuracy'!E197, 'Hamiltonian Accuracy'!E197)</f>
        <v>65.988888888888894</v>
      </c>
      <c r="F197">
        <f>AVERAGE('PARITY Accuracy'!F197, 'Pattern_Matching Accuracy'!F197, 'Reversal Accuracy'!F197, 'Stack Accuracy'!F197, 'Vending_Machine Accuracy'!F197, 'Vending_Machine_Sum Accuracy'!F197, 'MazeComplete Accuracy'!F197, 'MazeSolve Accuracy'!F197, 'Hamiltonian Accuracy'!F197)</f>
        <v>51.871111111111119</v>
      </c>
      <c r="G197">
        <f>AVERAGE('PARITY Accuracy'!G197, 'Pattern_Matching Accuracy'!G197, 'Reversal Accuracy'!G197, 'Stack Accuracy'!G197, 'Vending_Machine Accuracy'!G197, 'Vending_Machine_Sum Accuracy'!G197, 'MazeComplete Accuracy'!G197, 'MazeSolve Accuracy'!G197, 'Hamiltonian Accuracy'!G197)</f>
        <v>47.518888888888888</v>
      </c>
      <c r="H197" t="str">
        <f t="shared" si="71"/>
        <v>10 (δ=0.65)</v>
      </c>
      <c r="J197">
        <v>5</v>
      </c>
      <c r="K197">
        <f>AVERAGE(D189:G193)</f>
        <v>53.790833333333332</v>
      </c>
      <c r="L197">
        <f>AVERAGE(D185:G185,D190:G190,D195:G195,D200:G200,D205:G205,D210:G210)</f>
        <v>56.077938988095241</v>
      </c>
      <c r="M197">
        <v>0.2</v>
      </c>
      <c r="N197">
        <f t="shared" si="72"/>
        <v>55.550277777777779</v>
      </c>
      <c r="O197">
        <f t="shared" si="73"/>
        <v>6.8669847721624819</v>
      </c>
      <c r="P197" s="6">
        <f>AVERAGE(D189:D193)</f>
        <v>56.329555555555558</v>
      </c>
      <c r="Q197">
        <f t="shared" ref="Q197:Q200" si="79">AVERAGE(D185,D190,D195,D200,D205,D210)</f>
        <v>58.825330687830693</v>
      </c>
      <c r="R197" s="6">
        <f>AVERAGE(E189:E193)</f>
        <v>64.234000000000009</v>
      </c>
      <c r="S197">
        <f t="shared" ref="S197:S200" si="80">AVERAGE(E185,E190,E195,E200,E205,E210)</f>
        <v>64.654252645502652</v>
      </c>
      <c r="T197" s="6">
        <f>AVERAGE(F189:F193)</f>
        <v>50.370888888888885</v>
      </c>
      <c r="U197">
        <f t="shared" ref="U197:U200" si="81">AVERAGE(F185,F190,F195,F200,F205,F210)</f>
        <v>53.764117063492058</v>
      </c>
      <c r="V197" s="6">
        <f>AVERAGE(G189:G193)</f>
        <v>44.228888888888889</v>
      </c>
      <c r="W197">
        <f t="shared" ref="W197:W200" si="82">AVERAGE(G185,G190,G195,G200,G205,G210)</f>
        <v>47.068055555555553</v>
      </c>
    </row>
    <row r="198" spans="1:23" x14ac:dyDescent="0.75">
      <c r="A198" s="1">
        <v>14</v>
      </c>
      <c r="B198">
        <v>10</v>
      </c>
      <c r="C198">
        <v>0.85</v>
      </c>
      <c r="D198">
        <f>AVERAGE('PARITY Accuracy'!D198, 'Pattern_Matching Accuracy'!D198, 'Reversal Accuracy'!D198, 'Stack Accuracy'!D198, 'Vending_Machine Accuracy'!D198, 'Vending_Machine_Sum Accuracy'!D198, 'MazeComplete Accuracy'!D198, 'MazeSolve Accuracy'!D198, 'Hamiltonian Accuracy'!D198)</f>
        <v>55.559999999999995</v>
      </c>
      <c r="E198">
        <f>AVERAGE('PARITY Accuracy'!E198, 'Pattern_Matching Accuracy'!E198, 'Reversal Accuracy'!E198, 'Stack Accuracy'!E198, 'Vending_Machine Accuracy'!E198, 'Vending_Machine_Sum Accuracy'!E198, 'MazeComplete Accuracy'!E198, 'MazeSolve Accuracy'!E198, 'Hamiltonian Accuracy'!E198)</f>
        <v>63.789999999999992</v>
      </c>
      <c r="F198">
        <f>AVERAGE('PARITY Accuracy'!F198, 'Pattern_Matching Accuracy'!F198, 'Reversal Accuracy'!F198, 'Stack Accuracy'!F198, 'Vending_Machine Accuracy'!F198, 'Vending_Machine_Sum Accuracy'!F198, 'MazeComplete Accuracy'!F198, 'MazeSolve Accuracy'!F198, 'Hamiltonian Accuracy'!F198)</f>
        <v>49.99666666666667</v>
      </c>
      <c r="G198">
        <f>AVERAGE('PARITY Accuracy'!G198, 'Pattern_Matching Accuracy'!G198, 'Reversal Accuracy'!G198, 'Stack Accuracy'!G198, 'Vending_Machine Accuracy'!G198, 'Vending_Machine_Sum Accuracy'!G198, 'MazeComplete Accuracy'!G198, 'MazeSolve Accuracy'!G198, 'Hamiltonian Accuracy'!G198)</f>
        <v>46.136666666666663</v>
      </c>
      <c r="H198" t="str">
        <f t="shared" si="71"/>
        <v>10 (δ=0.85)</v>
      </c>
      <c r="J198">
        <v>10</v>
      </c>
      <c r="K198">
        <f>AVERAGE(D194:G198)</f>
        <v>55.815111111111108</v>
      </c>
      <c r="L198">
        <f t="shared" ref="L198:L200" si="83">AVERAGE(D186:G186,D191:G191,D196:G196,D201:G201,D206:G206,D211:G211)</f>
        <v>55.714694113756615</v>
      </c>
      <c r="M198">
        <v>0.45</v>
      </c>
      <c r="N198">
        <f t="shared" si="72"/>
        <v>53.87083333333333</v>
      </c>
      <c r="O198">
        <f t="shared" si="73"/>
        <v>6.634562019790379</v>
      </c>
      <c r="P198" s="6">
        <f>AVERAGE(D194:D198)</f>
        <v>57.030222222222221</v>
      </c>
      <c r="Q198">
        <f t="shared" si="79"/>
        <v>59.081736111111105</v>
      </c>
      <c r="R198" s="6">
        <f>AVERAGE(E194:E198)</f>
        <v>66.321333333333342</v>
      </c>
      <c r="S198">
        <f t="shared" si="80"/>
        <v>63.997843915343914</v>
      </c>
      <c r="T198" s="6">
        <f>AVERAGE(F194:F198)</f>
        <v>51.9</v>
      </c>
      <c r="U198">
        <f t="shared" si="81"/>
        <v>53.944844576719568</v>
      </c>
      <c r="V198" s="6">
        <f>AVERAGE(G194:G198)</f>
        <v>48.008888888888883</v>
      </c>
      <c r="W198">
        <f t="shared" si="82"/>
        <v>45.834351851851856</v>
      </c>
    </row>
    <row r="199" spans="1:23" x14ac:dyDescent="0.75">
      <c r="A199" s="1">
        <v>15</v>
      </c>
      <c r="B199">
        <v>20</v>
      </c>
      <c r="C199">
        <v>0</v>
      </c>
      <c r="D199">
        <f>(SUM(SUMIF('PARITY Accuracy'!D199,"&lt;&gt;0"), SUMIF('Pattern_Matching Accuracy'!D199,"&lt;&gt;0"), SUMIF('Reversal Accuracy'!D199,"&lt;&gt;0"), SUMIF('Stack Accuracy'!D199,"&lt;&gt;0"), SUMIF('Vending_Machine Accuracy'!D199,"&lt;&gt;0"), SUMIF('Vending_Machine_Sum Accuracy'!D199,"&lt;&gt;0"), SUMIF('MazeComplete Accuracy'!D199,"&lt;&gt;0"), SUMIF('MazeSolve Accuracy'!D199,"&lt;&gt;0"), SUMIF('Hamiltonian Accuracy'!D199,"&lt;&gt;0")))/SUM(IF('PARITY Accuracy'!D199&lt;&gt;0,1,0), IF('Pattern_Matching Accuracy'!D199&lt;&gt;0,1,0), IF('Reversal Accuracy'!D199&lt;&gt;0,1,0), IF('Stack Accuracy'!D199&lt;&gt;0,1,0), IF('Vending_Machine Accuracy'!D199&lt;&gt;0,1,0), IF('Vending_Machine_Sum Accuracy'!D199&lt;&gt;0,1,0), IF('MazeComplete Accuracy'!D199&lt;&gt;0,1,0), IF('MazeSolve Accuracy'!D199&lt;&gt;0,1,0), IF('Hamiltonian Accuracy'!D199&lt;&gt;0,1,0))</f>
        <v>59.641111111111108</v>
      </c>
      <c r="E199">
        <f>(SUM(SUMIF('PARITY Accuracy'!E199,"&lt;&gt;0"), SUMIF('Pattern_Matching Accuracy'!E199,"&lt;&gt;0"), SUMIF('Reversal Accuracy'!E199,"&lt;&gt;0"), SUMIF('Stack Accuracy'!E199,"&lt;&gt;0"), SUMIF('Vending_Machine Accuracy'!E199,"&lt;&gt;0"), SUMIF('Vending_Machine_Sum Accuracy'!E199,"&lt;&gt;0"), SUMIF('MazeComplete Accuracy'!E199,"&lt;&gt;0"), SUMIF('MazeSolve Accuracy'!E199,"&lt;&gt;0"), SUMIF('Hamiltonian Accuracy'!E199,"&lt;&gt;0")))/SUM(IF('PARITY Accuracy'!E199&lt;&gt;0,1,0), IF('Pattern_Matching Accuracy'!E199&lt;&gt;0,1,0), IF('Reversal Accuracy'!E199&lt;&gt;0,1,0), IF('Stack Accuracy'!E199&lt;&gt;0,1,0), IF('Vending_Machine Accuracy'!E199&lt;&gt;0,1,0), IF('Vending_Machine_Sum Accuracy'!E199&lt;&gt;0,1,0), IF('MazeComplete Accuracy'!E199&lt;&gt;0,1,0), IF('MazeSolve Accuracy'!E199&lt;&gt;0,1,0), IF('Hamiltonian Accuracy'!E199&lt;&gt;0,1,0))</f>
        <v>68.686666666666667</v>
      </c>
      <c r="F199">
        <f>(SUM(SUMIF('PARITY Accuracy'!F199,"&lt;&gt;0"), SUMIF('Pattern_Matching Accuracy'!F199,"&lt;&gt;0"), SUMIF('Reversal Accuracy'!F199,"&lt;&gt;0"), SUMIF('Stack Accuracy'!F199,"&lt;&gt;0"), SUMIF('Vending_Machine Accuracy'!F199,"&lt;&gt;0"), SUMIF('Vending_Machine_Sum Accuracy'!F199,"&lt;&gt;0"), SUMIF('MazeComplete Accuracy'!F199,"&lt;&gt;0"), SUMIF('MazeSolve Accuracy'!F199,"&lt;&gt;0"), SUMIF('Hamiltonian Accuracy'!F199,"&lt;&gt;0")))/SUM(IF('PARITY Accuracy'!F199&lt;&gt;0,1,0), IF('Pattern_Matching Accuracy'!F199&lt;&gt;0,1,0), IF('Reversal Accuracy'!F199&lt;&gt;0,1,0), IF('Stack Accuracy'!F199&lt;&gt;0,1,0), IF('Vending_Machine Accuracy'!F199&lt;&gt;0,1,0), IF('Vending_Machine_Sum Accuracy'!F199&lt;&gt;0,1,0), IF('MazeComplete Accuracy'!F199&lt;&gt;0,1,0), IF('MazeSolve Accuracy'!F199&lt;&gt;0,1,0), IF('Hamiltonian Accuracy'!F199&lt;&gt;0,1,0))</f>
        <v>55.78</v>
      </c>
      <c r="G199">
        <f>(SUM(SUMIF('PARITY Accuracy'!G199,"&lt;&gt;0"), SUMIF('Pattern_Matching Accuracy'!G199,"&lt;&gt;0"), SUMIF('Reversal Accuracy'!G199,"&lt;&gt;0"), SUMIF('Stack Accuracy'!G199,"&lt;&gt;0"), SUMIF('Vending_Machine Accuracy'!G199,"&lt;&gt;0"), SUMIF('Vending_Machine_Sum Accuracy'!G199,"&lt;&gt;0"), SUMIF('MazeComplete Accuracy'!G199,"&lt;&gt;0"), SUMIF('MazeSolve Accuracy'!G199,"&lt;&gt;0"), SUMIF('Hamiltonian Accuracy'!G199,"&lt;&gt;0")))/SUM(IF('PARITY Accuracy'!G199&lt;&gt;0,1,0), IF('Pattern_Matching Accuracy'!G199&lt;&gt;0,1,0), IF('Reversal Accuracy'!G199&lt;&gt;0,1,0), IF('Stack Accuracy'!G199&lt;&gt;0,1,0), IF('Vending_Machine Accuracy'!G199&lt;&gt;0,1,0), IF('Vending_Machine_Sum Accuracy'!G199&lt;&gt;0,1,0), IF('MazeComplete Accuracy'!G199&lt;&gt;0,1,0), IF('MazeSolve Accuracy'!G199&lt;&gt;0,1,0), IF('Hamiltonian Accuracy'!G199&lt;&gt;0,1,0))</f>
        <v>49.580000000000005</v>
      </c>
      <c r="H199" t="str">
        <f t="shared" si="71"/>
        <v>20 (δ=0)</v>
      </c>
      <c r="J199">
        <v>20</v>
      </c>
      <c r="K199">
        <f>AVERAGE(D199:G203)</f>
        <v>58.042861111111108</v>
      </c>
      <c r="L199">
        <f t="shared" si="83"/>
        <v>55.148950066137566</v>
      </c>
      <c r="M199">
        <v>0.65</v>
      </c>
      <c r="N199">
        <f t="shared" si="72"/>
        <v>58.421944444444449</v>
      </c>
      <c r="O199">
        <f t="shared" si="73"/>
        <v>6.9283970308193421</v>
      </c>
      <c r="P199" s="6">
        <f>AVERAGE(D199:D203)</f>
        <v>59.741555555555557</v>
      </c>
      <c r="Q199">
        <f t="shared" si="79"/>
        <v>58.534646164021161</v>
      </c>
      <c r="R199" s="6">
        <f>AVERAGE(E199:E203)</f>
        <v>67.020222222222216</v>
      </c>
      <c r="S199">
        <f t="shared" si="80"/>
        <v>63.566421957671956</v>
      </c>
      <c r="T199" s="6">
        <f>AVERAGE(F199:F203)</f>
        <v>55.688666666666663</v>
      </c>
      <c r="U199">
        <f t="shared" si="81"/>
        <v>53.516491402116401</v>
      </c>
      <c r="V199" s="6">
        <f>AVERAGE(G199:G203)</f>
        <v>49.720999999999997</v>
      </c>
      <c r="W199">
        <f t="shared" si="82"/>
        <v>44.978240740740738</v>
      </c>
    </row>
    <row r="200" spans="1:23" x14ac:dyDescent="0.75">
      <c r="A200" s="1">
        <v>16</v>
      </c>
      <c r="B200">
        <v>20</v>
      </c>
      <c r="C200">
        <v>0.2</v>
      </c>
      <c r="D200">
        <f>(SUM(SUMIF('PARITY Accuracy'!D200,"&lt;&gt;0"), SUMIF('Pattern_Matching Accuracy'!D200,"&lt;&gt;0"), SUMIF('Reversal Accuracy'!D200,"&lt;&gt;0"), SUMIF('Stack Accuracy'!D200,"&lt;&gt;0"), SUMIF('Vending_Machine Accuracy'!D200,"&lt;&gt;0"), SUMIF('Vending_Machine_Sum Accuracy'!D200,"&lt;&gt;0"), SUMIF('MazeComplete Accuracy'!D200,"&lt;&gt;0"), SUMIF('MazeSolve Accuracy'!D200,"&lt;&gt;0"), SUMIF('Hamiltonian Accuracy'!D200,"&lt;&gt;0")))/SUM(IF('PARITY Accuracy'!D200&lt;&gt;0,1,0), IF('Pattern_Matching Accuracy'!D200&lt;&gt;0,1,0), IF('Reversal Accuracy'!D200&lt;&gt;0,1,0), IF('Stack Accuracy'!D200&lt;&gt;0,1,0), IF('Vending_Machine Accuracy'!D200&lt;&gt;0,1,0), IF('Vending_Machine_Sum Accuracy'!D200&lt;&gt;0,1,0), IF('MazeComplete Accuracy'!D200&lt;&gt;0,1,0), IF('MazeSolve Accuracy'!D200&lt;&gt;0,1,0), IF('Hamiltonian Accuracy'!D200&lt;&gt;0,1,0))</f>
        <v>60.068888888888893</v>
      </c>
      <c r="E200">
        <f>(SUM(SUMIF('PARITY Accuracy'!E200,"&lt;&gt;0"), SUMIF('Pattern_Matching Accuracy'!E200,"&lt;&gt;0"), SUMIF('Reversal Accuracy'!E200,"&lt;&gt;0"), SUMIF('Stack Accuracy'!E200,"&lt;&gt;0"), SUMIF('Vending_Machine Accuracy'!E200,"&lt;&gt;0"), SUMIF('Vending_Machine_Sum Accuracy'!E200,"&lt;&gt;0"), SUMIF('MazeComplete Accuracy'!E200,"&lt;&gt;0"), SUMIF('MazeSolve Accuracy'!E200,"&lt;&gt;0"), SUMIF('Hamiltonian Accuracy'!E200,"&lt;&gt;0")))/SUM(IF('PARITY Accuracy'!E200&lt;&gt;0,1,0), IF('Pattern_Matching Accuracy'!E200&lt;&gt;0,1,0), IF('Reversal Accuracy'!E200&lt;&gt;0,1,0), IF('Stack Accuracy'!E200&lt;&gt;0,1,0), IF('Vending_Machine Accuracy'!E200&lt;&gt;0,1,0), IF('Vending_Machine_Sum Accuracy'!E200&lt;&gt;0,1,0), IF('MazeComplete Accuracy'!E200&lt;&gt;0,1,0), IF('MazeSolve Accuracy'!E200&lt;&gt;0,1,0), IF('Hamiltonian Accuracy'!E200&lt;&gt;0,1,0))</f>
        <v>67.725555555555559</v>
      </c>
      <c r="F200">
        <f>(SUM(SUMIF('PARITY Accuracy'!F200,"&lt;&gt;0"), SUMIF('Pattern_Matching Accuracy'!F200,"&lt;&gt;0"), SUMIF('Reversal Accuracy'!F200,"&lt;&gt;0"), SUMIF('Stack Accuracy'!F200,"&lt;&gt;0"), SUMIF('Vending_Machine Accuracy'!F200,"&lt;&gt;0"), SUMIF('Vending_Machine_Sum Accuracy'!F200,"&lt;&gt;0"), SUMIF('MazeComplete Accuracy'!F200,"&lt;&gt;0"), SUMIF('MazeSolve Accuracy'!F200,"&lt;&gt;0"), SUMIF('Hamiltonian Accuracy'!F200,"&lt;&gt;0")))/SUM(IF('PARITY Accuracy'!F200&lt;&gt;0,1,0), IF('Pattern_Matching Accuracy'!F200&lt;&gt;0,1,0), IF('Reversal Accuracy'!F200&lt;&gt;0,1,0), IF('Stack Accuracy'!F200&lt;&gt;0,1,0), IF('Vending_Machine Accuracy'!F200&lt;&gt;0,1,0), IF('Vending_Machine_Sum Accuracy'!F200&lt;&gt;0,1,0), IF('MazeComplete Accuracy'!F200&lt;&gt;0,1,0), IF('MazeSolve Accuracy'!F200&lt;&gt;0,1,0), IF('Hamiltonian Accuracy'!F200&lt;&gt;0,1,0))</f>
        <v>55.983333333333334</v>
      </c>
      <c r="G200">
        <f>(SUM(SUMIF('PARITY Accuracy'!G200,"&lt;&gt;0"), SUMIF('Pattern_Matching Accuracy'!G200,"&lt;&gt;0"), SUMIF('Reversal Accuracy'!G200,"&lt;&gt;0"), SUMIF('Stack Accuracy'!G200,"&lt;&gt;0"), SUMIF('Vending_Machine Accuracy'!G200,"&lt;&gt;0"), SUMIF('Vending_Machine_Sum Accuracy'!G200,"&lt;&gt;0"), SUMIF('MazeComplete Accuracy'!G200,"&lt;&gt;0"), SUMIF('MazeSolve Accuracy'!G200,"&lt;&gt;0"), SUMIF('Hamiltonian Accuracy'!G200,"&lt;&gt;0")))/SUM(IF('PARITY Accuracy'!G200&lt;&gt;0,1,0), IF('Pattern_Matching Accuracy'!G200&lt;&gt;0,1,0), IF('Reversal Accuracy'!G200&lt;&gt;0,1,0), IF('Stack Accuracy'!G200&lt;&gt;0,1,0), IF('Vending_Machine Accuracy'!G200&lt;&gt;0,1,0), IF('Vending_Machine_Sum Accuracy'!G200&lt;&gt;0,1,0), IF('MazeComplete Accuracy'!G200&lt;&gt;0,1,0), IF('MazeSolve Accuracy'!G200&lt;&gt;0,1,0), IF('Hamiltonian Accuracy'!G200&lt;&gt;0,1,0))</f>
        <v>50.231666666666662</v>
      </c>
      <c r="H200" t="str">
        <f t="shared" si="71"/>
        <v>20 (δ=0.2)</v>
      </c>
      <c r="J200">
        <v>50</v>
      </c>
      <c r="K200">
        <f>AVERAGE(D204:G208)</f>
        <v>60.653291666666668</v>
      </c>
      <c r="L200">
        <f t="shared" si="83"/>
        <v>53.889517195767191</v>
      </c>
      <c r="M200">
        <v>0.85</v>
      </c>
      <c r="N200">
        <f t="shared" si="72"/>
        <v>58.502361111111107</v>
      </c>
      <c r="O200">
        <f t="shared" si="73"/>
        <v>6.3692859210660604</v>
      </c>
      <c r="P200" s="6">
        <f>AVERAGE(D204:D208)</f>
        <v>62.518500000000003</v>
      </c>
      <c r="Q200">
        <f t="shared" si="79"/>
        <v>56.703174603174602</v>
      </c>
      <c r="R200" s="6">
        <f>AVERAGE(E204:E208)</f>
        <v>68.085999999999984</v>
      </c>
      <c r="S200">
        <f t="shared" si="80"/>
        <v>61.848035714285707</v>
      </c>
      <c r="T200" s="6">
        <f>AVERAGE(F204:F208)</f>
        <v>56.822000000000003</v>
      </c>
      <c r="U200">
        <f t="shared" si="81"/>
        <v>51.882969576719582</v>
      </c>
      <c r="V200" s="6">
        <f>AVERAGE(G204:G208)</f>
        <v>55.186666666666667</v>
      </c>
      <c r="W200">
        <f t="shared" si="82"/>
        <v>45.123888888888892</v>
      </c>
    </row>
    <row r="201" spans="1:23" x14ac:dyDescent="0.75">
      <c r="A201" s="1">
        <v>17</v>
      </c>
      <c r="B201">
        <v>20</v>
      </c>
      <c r="C201">
        <v>0.45</v>
      </c>
      <c r="D201">
        <f>(SUM(SUMIF('PARITY Accuracy'!D201,"&lt;&gt;0"), SUMIF('Pattern_Matching Accuracy'!D201,"&lt;&gt;0"), SUMIF('Reversal Accuracy'!D201,"&lt;&gt;0"), SUMIF('Stack Accuracy'!D201,"&lt;&gt;0"), SUMIF('Vending_Machine Accuracy'!D201,"&lt;&gt;0"), SUMIF('Vending_Machine_Sum Accuracy'!D201,"&lt;&gt;0"), SUMIF('MazeComplete Accuracy'!D201,"&lt;&gt;0"), SUMIF('MazeSolve Accuracy'!D201,"&lt;&gt;0"), SUMIF('Hamiltonian Accuracy'!D201,"&lt;&gt;0")))/SUM(IF('PARITY Accuracy'!D201&lt;&gt;0,1,0), IF('Pattern_Matching Accuracy'!D201&lt;&gt;0,1,0), IF('Reversal Accuracy'!D201&lt;&gt;0,1,0), IF('Stack Accuracy'!D201&lt;&gt;0,1,0), IF('Vending_Machine Accuracy'!D201&lt;&gt;0,1,0), IF('Vending_Machine_Sum Accuracy'!D201&lt;&gt;0,1,0), IF('MazeComplete Accuracy'!D201&lt;&gt;0,1,0), IF('MazeSolve Accuracy'!D201&lt;&gt;0,1,0), IF('Hamiltonian Accuracy'!D201&lt;&gt;0,1,0))</f>
        <v>60.800000000000004</v>
      </c>
      <c r="E201">
        <f>(SUM(SUMIF('PARITY Accuracy'!E201,"&lt;&gt;0"), SUMIF('Pattern_Matching Accuracy'!E201,"&lt;&gt;0"), SUMIF('Reversal Accuracy'!E201,"&lt;&gt;0"), SUMIF('Stack Accuracy'!E201,"&lt;&gt;0"), SUMIF('Vending_Machine Accuracy'!E201,"&lt;&gt;0"), SUMIF('Vending_Machine_Sum Accuracy'!E201,"&lt;&gt;0"), SUMIF('MazeComplete Accuracy'!E201,"&lt;&gt;0"), SUMIF('MazeSolve Accuracy'!E201,"&lt;&gt;0"), SUMIF('Hamiltonian Accuracy'!E201,"&lt;&gt;0")))/SUM(IF('PARITY Accuracy'!E201&lt;&gt;0,1,0), IF('Pattern_Matching Accuracy'!E201&lt;&gt;0,1,0), IF('Reversal Accuracy'!E201&lt;&gt;0,1,0), IF('Stack Accuracy'!E201&lt;&gt;0,1,0), IF('Vending_Machine Accuracy'!E201&lt;&gt;0,1,0), IF('Vending_Machine_Sum Accuracy'!E201&lt;&gt;0,1,0), IF('MazeComplete Accuracy'!E201&lt;&gt;0,1,0), IF('MazeSolve Accuracy'!E201&lt;&gt;0,1,0), IF('Hamiltonian Accuracy'!E201&lt;&gt;0,1,0))</f>
        <v>66.566666666666663</v>
      </c>
      <c r="F201">
        <f>(SUM(SUMIF('PARITY Accuracy'!F201,"&lt;&gt;0"), SUMIF('Pattern_Matching Accuracy'!F201,"&lt;&gt;0"), SUMIF('Reversal Accuracy'!F201,"&lt;&gt;0"), SUMIF('Stack Accuracy'!F201,"&lt;&gt;0"), SUMIF('Vending_Machine Accuracy'!F201,"&lt;&gt;0"), SUMIF('Vending_Machine_Sum Accuracy'!F201,"&lt;&gt;0"), SUMIF('MazeComplete Accuracy'!F201,"&lt;&gt;0"), SUMIF('MazeSolve Accuracy'!F201,"&lt;&gt;0"), SUMIF('Hamiltonian Accuracy'!F201,"&lt;&gt;0")))/SUM(IF('PARITY Accuracy'!F201&lt;&gt;0,1,0), IF('Pattern_Matching Accuracy'!F201&lt;&gt;0,1,0), IF('Reversal Accuracy'!F201&lt;&gt;0,1,0), IF('Stack Accuracy'!F201&lt;&gt;0,1,0), IF('Vending_Machine Accuracy'!F201&lt;&gt;0,1,0), IF('Vending_Machine_Sum Accuracy'!F201&lt;&gt;0,1,0), IF('MazeComplete Accuracy'!F201&lt;&gt;0,1,0), IF('MazeSolve Accuracy'!F201&lt;&gt;0,1,0), IF('Hamiltonian Accuracy'!F201&lt;&gt;0,1,0))</f>
        <v>56.072222222222223</v>
      </c>
      <c r="G201">
        <f>(SUM(SUMIF('PARITY Accuracy'!G201,"&lt;&gt;0"), SUMIF('Pattern_Matching Accuracy'!G201,"&lt;&gt;0"), SUMIF('Reversal Accuracy'!G201,"&lt;&gt;0"), SUMIF('Stack Accuracy'!G201,"&lt;&gt;0"), SUMIF('Vending_Machine Accuracy'!G201,"&lt;&gt;0"), SUMIF('Vending_Machine_Sum Accuracy'!G201,"&lt;&gt;0"), SUMIF('MazeComplete Accuracy'!G201,"&lt;&gt;0"), SUMIF('MazeSolve Accuracy'!G201,"&lt;&gt;0"), SUMIF('Hamiltonian Accuracy'!G201,"&lt;&gt;0")))/SUM(IF('PARITY Accuracy'!G201&lt;&gt;0,1,0), IF('Pattern_Matching Accuracy'!G201&lt;&gt;0,1,0), IF('Reversal Accuracy'!G201&lt;&gt;0,1,0), IF('Stack Accuracy'!G201&lt;&gt;0,1,0), IF('Vending_Machine Accuracy'!G201&lt;&gt;0,1,0), IF('Vending_Machine_Sum Accuracy'!G201&lt;&gt;0,1,0), IF('MazeComplete Accuracy'!G201&lt;&gt;0,1,0), IF('MazeSolve Accuracy'!G201&lt;&gt;0,1,0), IF('Hamiltonian Accuracy'!G201&lt;&gt;0,1,0))</f>
        <v>50.19166666666667</v>
      </c>
      <c r="H201" t="str">
        <f t="shared" si="71"/>
        <v>20 (δ=0.45)</v>
      </c>
      <c r="J201">
        <v>100</v>
      </c>
      <c r="K201">
        <f>AVERAGE(D209:G213)</f>
        <v>60.262142857142848</v>
      </c>
      <c r="L201">
        <f>AVERAGE((L200-L199), (L199-L198), (L198-L197), (L197-L196))</f>
        <v>-0.6641780340608463</v>
      </c>
      <c r="N201">
        <f t="shared" si="72"/>
        <v>58.40763888888889</v>
      </c>
      <c r="O201">
        <f t="shared" si="73"/>
        <v>6.0259749528142024</v>
      </c>
      <c r="P201" s="6">
        <f>AVERAGE(D209:D213)</f>
        <v>63.240857142857145</v>
      </c>
      <c r="R201" s="6">
        <f>AVERAGE(E209:E213)</f>
        <v>64.385428571428562</v>
      </c>
      <c r="T201" s="6">
        <f>AVERAGE(F209:F213)</f>
        <v>56.742285714285721</v>
      </c>
      <c r="V201" s="6">
        <f>AVERAGE(G209:G213)</f>
        <v>56.679999999999993</v>
      </c>
    </row>
    <row r="202" spans="1:23" x14ac:dyDescent="0.75">
      <c r="A202" s="1">
        <v>18</v>
      </c>
      <c r="B202">
        <v>20</v>
      </c>
      <c r="C202">
        <v>0.65</v>
      </c>
      <c r="D202">
        <f>(SUM(SUMIF('PARITY Accuracy'!D202,"&lt;&gt;0"), SUMIF('Pattern_Matching Accuracy'!D202,"&lt;&gt;0"), SUMIF('Reversal Accuracy'!D202,"&lt;&gt;0"), SUMIF('Stack Accuracy'!D202,"&lt;&gt;0"), SUMIF('Vending_Machine Accuracy'!D202,"&lt;&gt;0"), SUMIF('Vending_Machine_Sum Accuracy'!D202,"&lt;&gt;0"), SUMIF('MazeComplete Accuracy'!D202,"&lt;&gt;0"), SUMIF('MazeSolve Accuracy'!D202,"&lt;&gt;0"), SUMIF('Hamiltonian Accuracy'!D202,"&lt;&gt;0")))/SUM(IF('PARITY Accuracy'!D202&lt;&gt;0,1,0), IF('Pattern_Matching Accuracy'!D202&lt;&gt;0,1,0), IF('Reversal Accuracy'!D202&lt;&gt;0,1,0), IF('Stack Accuracy'!D202&lt;&gt;0,1,0), IF('Vending_Machine Accuracy'!D202&lt;&gt;0,1,0), IF('Vending_Machine_Sum Accuracy'!D202&lt;&gt;0,1,0), IF('MazeComplete Accuracy'!D202&lt;&gt;0,1,0), IF('MazeSolve Accuracy'!D202&lt;&gt;0,1,0), IF('Hamiltonian Accuracy'!D202&lt;&gt;0,1,0))</f>
        <v>59.978888888888882</v>
      </c>
      <c r="E202">
        <f>(SUM(SUMIF('PARITY Accuracy'!E202,"&lt;&gt;0"), SUMIF('Pattern_Matching Accuracy'!E202,"&lt;&gt;0"), SUMIF('Reversal Accuracy'!E202,"&lt;&gt;0"), SUMIF('Stack Accuracy'!E202,"&lt;&gt;0"), SUMIF('Vending_Machine Accuracy'!E202,"&lt;&gt;0"), SUMIF('Vending_Machine_Sum Accuracy'!E202,"&lt;&gt;0"), SUMIF('MazeComplete Accuracy'!E202,"&lt;&gt;0"), SUMIF('MazeSolve Accuracy'!E202,"&lt;&gt;0"), SUMIF('Hamiltonian Accuracy'!E202,"&lt;&gt;0")))/SUM(IF('PARITY Accuracy'!E202&lt;&gt;0,1,0), IF('Pattern_Matching Accuracy'!E202&lt;&gt;0,1,0), IF('Reversal Accuracy'!E202&lt;&gt;0,1,0), IF('Stack Accuracy'!E202&lt;&gt;0,1,0), IF('Vending_Machine Accuracy'!E202&lt;&gt;0,1,0), IF('Vending_Machine_Sum Accuracy'!E202&lt;&gt;0,1,0), IF('MazeComplete Accuracy'!E202&lt;&gt;0,1,0), IF('MazeSolve Accuracy'!E202&lt;&gt;0,1,0), IF('Hamiltonian Accuracy'!E202&lt;&gt;0,1,0))</f>
        <v>66.62555555555555</v>
      </c>
      <c r="F202">
        <f>(SUM(SUMIF('PARITY Accuracy'!F202,"&lt;&gt;0"), SUMIF('Pattern_Matching Accuracy'!F202,"&lt;&gt;0"), SUMIF('Reversal Accuracy'!F202,"&lt;&gt;0"), SUMIF('Stack Accuracy'!F202,"&lt;&gt;0"), SUMIF('Vending_Machine Accuracy'!F202,"&lt;&gt;0"), SUMIF('Vending_Machine_Sum Accuracy'!F202,"&lt;&gt;0"), SUMIF('MazeComplete Accuracy'!F202,"&lt;&gt;0"), SUMIF('MazeSolve Accuracy'!F202,"&lt;&gt;0"), SUMIF('Hamiltonian Accuracy'!F202,"&lt;&gt;0")))/SUM(IF('PARITY Accuracy'!F202&lt;&gt;0,1,0), IF('Pattern_Matching Accuracy'!F202&lt;&gt;0,1,0), IF('Reversal Accuracy'!F202&lt;&gt;0,1,0), IF('Stack Accuracy'!F202&lt;&gt;0,1,0), IF('Vending_Machine Accuracy'!F202&lt;&gt;0,1,0), IF('Vending_Machine_Sum Accuracy'!F202&lt;&gt;0,1,0), IF('MazeComplete Accuracy'!F202&lt;&gt;0,1,0), IF('MazeSolve Accuracy'!F202&lt;&gt;0,1,0), IF('Hamiltonian Accuracy'!F202&lt;&gt;0,1,0))</f>
        <v>55.988888888888894</v>
      </c>
      <c r="G202">
        <f>(SUM(SUMIF('PARITY Accuracy'!G202,"&lt;&gt;0"), SUMIF('Pattern_Matching Accuracy'!G202,"&lt;&gt;0"), SUMIF('Reversal Accuracy'!G202,"&lt;&gt;0"), SUMIF('Stack Accuracy'!G202,"&lt;&gt;0"), SUMIF('Vending_Machine Accuracy'!G202,"&lt;&gt;0"), SUMIF('Vending_Machine_Sum Accuracy'!G202,"&lt;&gt;0"), SUMIF('MazeComplete Accuracy'!G202,"&lt;&gt;0"), SUMIF('MazeSolve Accuracy'!G202,"&lt;&gt;0"), SUMIF('Hamiltonian Accuracy'!G202,"&lt;&gt;0")))/SUM(IF('PARITY Accuracy'!G202&lt;&gt;0,1,0), IF('Pattern_Matching Accuracy'!G202&lt;&gt;0,1,0), IF('Reversal Accuracy'!G202&lt;&gt;0,1,0), IF('Stack Accuracy'!G202&lt;&gt;0,1,0), IF('Vending_Machine Accuracy'!G202&lt;&gt;0,1,0), IF('Vending_Machine_Sum Accuracy'!G202&lt;&gt;0,1,0), IF('MazeComplete Accuracy'!G202&lt;&gt;0,1,0), IF('MazeSolve Accuracy'!G202&lt;&gt;0,1,0), IF('Hamiltonian Accuracy'!G202&lt;&gt;0,1,0))</f>
        <v>49.418333333333329</v>
      </c>
      <c r="H202" t="str">
        <f t="shared" si="71"/>
        <v>20 (δ=0.65)</v>
      </c>
      <c r="K202">
        <f>AVERAGE(K196:K201)</f>
        <v>55.475465939153445</v>
      </c>
      <c r="L202">
        <f>AVERAGE(L196:L200)</f>
        <v>55.475465939153437</v>
      </c>
      <c r="N202">
        <f t="shared" si="72"/>
        <v>58.002916666666657</v>
      </c>
      <c r="O202">
        <f t="shared" si="73"/>
        <v>6.2451130199496889</v>
      </c>
      <c r="P202" s="6">
        <f>AVERAGE(P196:P201)</f>
        <v>58.321892857142849</v>
      </c>
      <c r="Q202">
        <f>AVERAGE(Q196:Q200)</f>
        <v>58.321892857142849</v>
      </c>
      <c r="R202" s="6">
        <f>AVERAGE(R196:R201)</f>
        <v>64.0726455026455</v>
      </c>
      <c r="S202">
        <f>AVERAGE(S196:S200)</f>
        <v>64.072645502645486</v>
      </c>
      <c r="T202" s="6">
        <f>AVERAGE(T196:T201)</f>
        <v>53.535640211640214</v>
      </c>
      <c r="U202">
        <f>AVERAGE(U196:U200)</f>
        <v>53.535640211640214</v>
      </c>
      <c r="V202" s="6">
        <f>AVERAGE(V196:V201)</f>
        <v>45.97168518518518</v>
      </c>
      <c r="W202">
        <f>AVERAGE(W196:W200)</f>
        <v>45.971685185185194</v>
      </c>
    </row>
    <row r="203" spans="1:23" x14ac:dyDescent="0.75">
      <c r="A203" s="1">
        <v>19</v>
      </c>
      <c r="B203">
        <v>20</v>
      </c>
      <c r="C203">
        <v>0.85</v>
      </c>
      <c r="D203">
        <f>(SUM(SUMIF('PARITY Accuracy'!D203,"&lt;&gt;0"), SUMIF('Pattern_Matching Accuracy'!D203,"&lt;&gt;0"), SUMIF('Reversal Accuracy'!D203,"&lt;&gt;0"), SUMIF('Stack Accuracy'!D203,"&lt;&gt;0"), SUMIF('Vending_Machine Accuracy'!D203,"&lt;&gt;0"), SUMIF('Vending_Machine_Sum Accuracy'!D203,"&lt;&gt;0"), SUMIF('MazeComplete Accuracy'!D203,"&lt;&gt;0"), SUMIF('MazeSolve Accuracy'!D203,"&lt;&gt;0"), SUMIF('Hamiltonian Accuracy'!D203,"&lt;&gt;0")))/SUM(IF('PARITY Accuracy'!D203&lt;&gt;0,1,0), IF('Pattern_Matching Accuracy'!D203&lt;&gt;0,1,0), IF('Reversal Accuracy'!D203&lt;&gt;0,1,0), IF('Stack Accuracy'!D203&lt;&gt;0,1,0), IF('Vending_Machine Accuracy'!D203&lt;&gt;0,1,0), IF('Vending_Machine_Sum Accuracy'!D203&lt;&gt;0,1,0), IF('MazeComplete Accuracy'!D203&lt;&gt;0,1,0), IF('MazeSolve Accuracy'!D203&lt;&gt;0,1,0), IF('Hamiltonian Accuracy'!D203&lt;&gt;0,1,0))</f>
        <v>58.218888888888877</v>
      </c>
      <c r="E203">
        <f>(SUM(SUMIF('PARITY Accuracy'!E203,"&lt;&gt;0"), SUMIF('Pattern_Matching Accuracy'!E203,"&lt;&gt;0"), SUMIF('Reversal Accuracy'!E203,"&lt;&gt;0"), SUMIF('Stack Accuracy'!E203,"&lt;&gt;0"), SUMIF('Vending_Machine Accuracy'!E203,"&lt;&gt;0"), SUMIF('Vending_Machine_Sum Accuracy'!E203,"&lt;&gt;0"), SUMIF('MazeComplete Accuracy'!E203,"&lt;&gt;0"), SUMIF('MazeSolve Accuracy'!E203,"&lt;&gt;0"), SUMIF('Hamiltonian Accuracy'!E203,"&lt;&gt;0")))/SUM(IF('PARITY Accuracy'!E203&lt;&gt;0,1,0), IF('Pattern_Matching Accuracy'!E203&lt;&gt;0,1,0), IF('Reversal Accuracy'!E203&lt;&gt;0,1,0), IF('Stack Accuracy'!E203&lt;&gt;0,1,0), IF('Vending_Machine Accuracy'!E203&lt;&gt;0,1,0), IF('Vending_Machine_Sum Accuracy'!E203&lt;&gt;0,1,0), IF('MazeComplete Accuracy'!E203&lt;&gt;0,1,0), IF('MazeSolve Accuracy'!E203&lt;&gt;0,1,0), IF('Hamiltonian Accuracy'!E203&lt;&gt;0,1,0))</f>
        <v>65.496666666666655</v>
      </c>
      <c r="F203">
        <f>(SUM(SUMIF('PARITY Accuracy'!F203,"&lt;&gt;0"), SUMIF('Pattern_Matching Accuracy'!F203,"&lt;&gt;0"), SUMIF('Reversal Accuracy'!F203,"&lt;&gt;0"), SUMIF('Stack Accuracy'!F203,"&lt;&gt;0"), SUMIF('Vending_Machine Accuracy'!F203,"&lt;&gt;0"), SUMIF('Vending_Machine_Sum Accuracy'!F203,"&lt;&gt;0"), SUMIF('MazeComplete Accuracy'!F203,"&lt;&gt;0"), SUMIF('MazeSolve Accuracy'!F203,"&lt;&gt;0"), SUMIF('Hamiltonian Accuracy'!F203,"&lt;&gt;0")))/SUM(IF('PARITY Accuracy'!F203&lt;&gt;0,1,0), IF('Pattern_Matching Accuracy'!F203&lt;&gt;0,1,0), IF('Reversal Accuracy'!F203&lt;&gt;0,1,0), IF('Stack Accuracy'!F203&lt;&gt;0,1,0), IF('Vending_Machine Accuracy'!F203&lt;&gt;0,1,0), IF('Vending_Machine_Sum Accuracy'!F203&lt;&gt;0,1,0), IF('MazeComplete Accuracy'!F203&lt;&gt;0,1,0), IF('MazeSolve Accuracy'!F203&lt;&gt;0,1,0), IF('Hamiltonian Accuracy'!F203&lt;&gt;0,1,0))</f>
        <v>54.618888888888897</v>
      </c>
      <c r="G203">
        <f>(SUM(SUMIF('PARITY Accuracy'!G203,"&lt;&gt;0"), SUMIF('Pattern_Matching Accuracy'!G203,"&lt;&gt;0"), SUMIF('Reversal Accuracy'!G203,"&lt;&gt;0"), SUMIF('Stack Accuracy'!G203,"&lt;&gt;0"), SUMIF('Vending_Machine Accuracy'!G203,"&lt;&gt;0"), SUMIF('Vending_Machine_Sum Accuracy'!G203,"&lt;&gt;0"), SUMIF('MazeComplete Accuracy'!G203,"&lt;&gt;0"), SUMIF('MazeSolve Accuracy'!G203,"&lt;&gt;0"), SUMIF('Hamiltonian Accuracy'!G203,"&lt;&gt;0")))/SUM(IF('PARITY Accuracy'!G203&lt;&gt;0,1,0), IF('Pattern_Matching Accuracy'!G203&lt;&gt;0,1,0), IF('Reversal Accuracy'!G203&lt;&gt;0,1,0), IF('Stack Accuracy'!G203&lt;&gt;0,1,0), IF('Vending_Machine Accuracy'!G203&lt;&gt;0,1,0), IF('Vending_Machine_Sum Accuracy'!G203&lt;&gt;0,1,0), IF('MazeComplete Accuracy'!G203&lt;&gt;0,1,0), IF('MazeSolve Accuracy'!G203&lt;&gt;0,1,0), IF('Hamiltonian Accuracy'!G203&lt;&gt;0,1,0))</f>
        <v>49.183333333333337</v>
      </c>
      <c r="H203" t="str">
        <f t="shared" si="71"/>
        <v>20 (δ=0.85)</v>
      </c>
      <c r="K203">
        <f>_xlfn.STDEV.P(K196:K201)</f>
        <v>5.5439754529996863</v>
      </c>
      <c r="L203">
        <f>_xlfn.STDEV.P(L196:L200)</f>
        <v>0.91526872225460254</v>
      </c>
      <c r="N203">
        <f t="shared" si="72"/>
        <v>56.879444444444445</v>
      </c>
      <c r="O203">
        <f t="shared" si="73"/>
        <v>5.924332618557826</v>
      </c>
      <c r="P203" s="6">
        <f>_xlfn.STDEV.P(P196:P201)</f>
        <v>4.1239395717916985</v>
      </c>
      <c r="Q203">
        <f>_xlfn.STDEV.P(Q196:Q200)</f>
        <v>0.83865163922637909</v>
      </c>
      <c r="R203" s="6">
        <f>_xlfn.STDEV.P(R196:R201)</f>
        <v>4.5414907698448976</v>
      </c>
      <c r="S203">
        <f>_xlfn.STDEV.P(S196:S200)</f>
        <v>1.4488141834178858</v>
      </c>
      <c r="T203" s="6">
        <f>_xlfn.STDEV.P(T196:T201)</f>
        <v>2.9776438512243057</v>
      </c>
      <c r="U203">
        <f>_xlfn.STDEV.P(U196:U200)</f>
        <v>0.89674730691220705</v>
      </c>
      <c r="V203" s="6">
        <f>_xlfn.STDEV.P(V196:V201)</f>
        <v>11.512650766190481</v>
      </c>
      <c r="W203">
        <f>_xlfn.STDEV.P(W196:W200)</f>
        <v>0.86079756418222764</v>
      </c>
    </row>
    <row r="204" spans="1:23" ht="15.5" thickBot="1" x14ac:dyDescent="0.9">
      <c r="A204" s="1">
        <v>20</v>
      </c>
      <c r="B204">
        <v>50</v>
      </c>
      <c r="C204">
        <v>0</v>
      </c>
      <c r="D204">
        <f>(SUM(SUMIF('PARITY Accuracy'!D204,"&lt;&gt;0"), SUMIF('Pattern_Matching Accuracy'!D204,"&lt;&gt;0"), SUMIF('Reversal Accuracy'!D204,"&lt;&gt;0"), SUMIF('Stack Accuracy'!D204,"&lt;&gt;0"), SUMIF('Vending_Machine Accuracy'!D204,"&lt;&gt;0"), SUMIF('Vending_Machine_Sum Accuracy'!D204,"&lt;&gt;0"), SUMIF('MazeComplete Accuracy'!D204,"&lt;&gt;0"), SUMIF('MazeSolve Accuracy'!D204,"&lt;&gt;0"), SUMIF('Hamiltonian Accuracy'!D204,"&lt;&gt;0")))/SUM(IF('PARITY Accuracy'!D204&lt;&gt;0,1,0), IF('Pattern_Matching Accuracy'!D204&lt;&gt;0,1,0), IF('Reversal Accuracy'!D204&lt;&gt;0,1,0), IF('Stack Accuracy'!D204&lt;&gt;0,1,0), IF('Vending_Machine Accuracy'!D204&lt;&gt;0,1,0), IF('Vending_Machine_Sum Accuracy'!D204&lt;&gt;0,1,0), IF('MazeComplete Accuracy'!D204&lt;&gt;0,1,0), IF('MazeSolve Accuracy'!D204&lt;&gt;0,1,0), IF('Hamiltonian Accuracy'!D204&lt;&gt;0,1,0))</f>
        <v>60.739999999999995</v>
      </c>
      <c r="E204">
        <f>(SUM(SUMIF('PARITY Accuracy'!E204,"&lt;&gt;0"), SUMIF('Pattern_Matching Accuracy'!E204,"&lt;&gt;0"), SUMIF('Reversal Accuracy'!E204,"&lt;&gt;0"), SUMIF('Stack Accuracy'!E204,"&lt;&gt;0"), SUMIF('Vending_Machine Accuracy'!E204,"&lt;&gt;0"), SUMIF('Vending_Machine_Sum Accuracy'!E204,"&lt;&gt;0"), SUMIF('MazeComplete Accuracy'!E204,"&lt;&gt;0"), SUMIF('MazeSolve Accuracy'!E204,"&lt;&gt;0"), SUMIF('Hamiltonian Accuracy'!E204,"&lt;&gt;0")))/SUM(IF('PARITY Accuracy'!E204&lt;&gt;0,1,0), IF('Pattern_Matching Accuracy'!E204&lt;&gt;0,1,0), IF('Reversal Accuracy'!E204&lt;&gt;0,1,0), IF('Stack Accuracy'!E204&lt;&gt;0,1,0), IF('Vending_Machine Accuracy'!E204&lt;&gt;0,1,0), IF('Vending_Machine_Sum Accuracy'!E204&lt;&gt;0,1,0), IF('MazeComplete Accuracy'!E204&lt;&gt;0,1,0), IF('MazeSolve Accuracy'!E204&lt;&gt;0,1,0), IF('Hamiltonian Accuracy'!E204&lt;&gt;0,1,0))</f>
        <v>70.16749999999999</v>
      </c>
      <c r="F204">
        <f>(SUM(SUMIF('PARITY Accuracy'!F204,"&lt;&gt;0"), SUMIF('Pattern_Matching Accuracy'!F204,"&lt;&gt;0"), SUMIF('Reversal Accuracy'!F204,"&lt;&gt;0"), SUMIF('Stack Accuracy'!F204,"&lt;&gt;0"), SUMIF('Vending_Machine Accuracy'!F204,"&lt;&gt;0"), SUMIF('Vending_Machine_Sum Accuracy'!F204,"&lt;&gt;0"), SUMIF('MazeComplete Accuracy'!F204,"&lt;&gt;0"), SUMIF('MazeSolve Accuracy'!F204,"&lt;&gt;0"), SUMIF('Hamiltonian Accuracy'!F204,"&lt;&gt;0")))/SUM(IF('PARITY Accuracy'!F204&lt;&gt;0,1,0), IF('Pattern_Matching Accuracy'!F204&lt;&gt;0,1,0), IF('Reversal Accuracy'!F204&lt;&gt;0,1,0), IF('Stack Accuracy'!F204&lt;&gt;0,1,0), IF('Vending_Machine Accuracy'!F204&lt;&gt;0,1,0), IF('Vending_Machine_Sum Accuracy'!F204&lt;&gt;0,1,0), IF('MazeComplete Accuracy'!F204&lt;&gt;0,1,0), IF('MazeSolve Accuracy'!F204&lt;&gt;0,1,0), IF('Hamiltonian Accuracy'!F204&lt;&gt;0,1,0))</f>
        <v>57.443750000000001</v>
      </c>
      <c r="G204">
        <f>(SUM(SUMIF('PARITY Accuracy'!G204,"&lt;&gt;0"), SUMIF('Pattern_Matching Accuracy'!G204,"&lt;&gt;0"), SUMIF('Reversal Accuracy'!G204,"&lt;&gt;0"), SUMIF('Stack Accuracy'!G204,"&lt;&gt;0"), SUMIF('Vending_Machine Accuracy'!G204,"&lt;&gt;0"), SUMIF('Vending_Machine_Sum Accuracy'!G204,"&lt;&gt;0"), SUMIF('MazeComplete Accuracy'!G204,"&lt;&gt;0"), SUMIF('MazeSolve Accuracy'!G204,"&lt;&gt;0"), SUMIF('Hamiltonian Accuracy'!G204,"&lt;&gt;0")))/SUM(IF('PARITY Accuracy'!G204&lt;&gt;0,1,0), IF('Pattern_Matching Accuracy'!G204&lt;&gt;0,1,0), IF('Reversal Accuracy'!G204&lt;&gt;0,1,0), IF('Stack Accuracy'!G204&lt;&gt;0,1,0), IF('Vending_Machine Accuracy'!G204&lt;&gt;0,1,0), IF('Vending_Machine_Sum Accuracy'!G204&lt;&gt;0,1,0), IF('MazeComplete Accuracy'!G204&lt;&gt;0,1,0), IF('MazeSolve Accuracy'!G204&lt;&gt;0,1,0), IF('Hamiltonian Accuracy'!G204&lt;&gt;0,1,0))</f>
        <v>53.34</v>
      </c>
      <c r="H204" t="str">
        <f t="shared" si="71"/>
        <v>50 (δ=0)</v>
      </c>
      <c r="N204">
        <f t="shared" si="72"/>
        <v>60.422812499999992</v>
      </c>
      <c r="O204">
        <f t="shared" si="73"/>
        <v>6.2068629087461691</v>
      </c>
      <c r="P204" s="6"/>
      <c r="R204" s="6"/>
      <c r="T204" s="6"/>
      <c r="V204" s="6"/>
    </row>
    <row r="205" spans="1:23" x14ac:dyDescent="0.75">
      <c r="A205" s="1">
        <v>21</v>
      </c>
      <c r="B205">
        <v>50</v>
      </c>
      <c r="C205">
        <v>0.2</v>
      </c>
      <c r="D205">
        <f>(SUM(SUMIF('PARITY Accuracy'!D205,"&lt;&gt;0"), SUMIF('Pattern_Matching Accuracy'!D205,"&lt;&gt;0"), SUMIF('Reversal Accuracy'!D205,"&lt;&gt;0"), SUMIF('Stack Accuracy'!D205,"&lt;&gt;0"), SUMIF('Vending_Machine Accuracy'!D205,"&lt;&gt;0"), SUMIF('Vending_Machine_Sum Accuracy'!D205,"&lt;&gt;0"), SUMIF('MazeComplete Accuracy'!D205,"&lt;&gt;0"), SUMIF('MazeSolve Accuracy'!D205,"&lt;&gt;0"), SUMIF('Hamiltonian Accuracy'!D205,"&lt;&gt;0")))/SUM(IF('PARITY Accuracy'!D205&lt;&gt;0,1,0), IF('Pattern_Matching Accuracy'!D205&lt;&gt;0,1,0), IF('Reversal Accuracy'!D205&lt;&gt;0,1,0), IF('Stack Accuracy'!D205&lt;&gt;0,1,0), IF('Vending_Machine Accuracy'!D205&lt;&gt;0,1,0), IF('Vending_Machine_Sum Accuracy'!D205&lt;&gt;0,1,0), IF('MazeComplete Accuracy'!D205&lt;&gt;0,1,0), IF('MazeSolve Accuracy'!D205&lt;&gt;0,1,0), IF('Hamiltonian Accuracy'!D205&lt;&gt;0,1,0))</f>
        <v>63.715000000000003</v>
      </c>
      <c r="E205">
        <f>(SUM(SUMIF('PARITY Accuracy'!E205,"&lt;&gt;0"), SUMIF('Pattern_Matching Accuracy'!E205,"&lt;&gt;0"), SUMIF('Reversal Accuracy'!E205,"&lt;&gt;0"), SUMIF('Stack Accuracy'!E205,"&lt;&gt;0"), SUMIF('Vending_Machine Accuracy'!E205,"&lt;&gt;0"), SUMIF('Vending_Machine_Sum Accuracy'!E205,"&lt;&gt;0"), SUMIF('MazeComplete Accuracy'!E205,"&lt;&gt;0"), SUMIF('MazeSolve Accuracy'!E205,"&lt;&gt;0"), SUMIF('Hamiltonian Accuracy'!E205,"&lt;&gt;0")))/SUM(IF('PARITY Accuracy'!E205&lt;&gt;0,1,0), IF('Pattern_Matching Accuracy'!E205&lt;&gt;0,1,0), IF('Reversal Accuracy'!E205&lt;&gt;0,1,0), IF('Stack Accuracy'!E205&lt;&gt;0,1,0), IF('Vending_Machine Accuracy'!E205&lt;&gt;0,1,0), IF('Vending_Machine_Sum Accuracy'!E205&lt;&gt;0,1,0), IF('MazeComplete Accuracy'!E205&lt;&gt;0,1,0), IF('MazeSolve Accuracy'!E205&lt;&gt;0,1,0), IF('Hamiltonian Accuracy'!E205&lt;&gt;0,1,0))</f>
        <v>69.3125</v>
      </c>
      <c r="F205">
        <f>(SUM(SUMIF('PARITY Accuracy'!F205,"&lt;&gt;0"), SUMIF('Pattern_Matching Accuracy'!F205,"&lt;&gt;0"), SUMIF('Reversal Accuracy'!F205,"&lt;&gt;0"), SUMIF('Stack Accuracy'!F205,"&lt;&gt;0"), SUMIF('Vending_Machine Accuracy'!F205,"&lt;&gt;0"), SUMIF('Vending_Machine_Sum Accuracy'!F205,"&lt;&gt;0"), SUMIF('MazeComplete Accuracy'!F205,"&lt;&gt;0"), SUMIF('MazeSolve Accuracy'!F205,"&lt;&gt;0"), SUMIF('Hamiltonian Accuracy'!F205,"&lt;&gt;0")))/SUM(IF('PARITY Accuracy'!F205&lt;&gt;0,1,0), IF('Pattern_Matching Accuracy'!F205&lt;&gt;0,1,0), IF('Reversal Accuracy'!F205&lt;&gt;0,1,0), IF('Stack Accuracy'!F205&lt;&gt;0,1,0), IF('Vending_Machine Accuracy'!F205&lt;&gt;0,1,0), IF('Vending_Machine_Sum Accuracy'!F205&lt;&gt;0,1,0), IF('MazeComplete Accuracy'!F205&lt;&gt;0,1,0), IF('MazeSolve Accuracy'!F205&lt;&gt;0,1,0), IF('Hamiltonian Accuracy'!F205&lt;&gt;0,1,0))</f>
        <v>57.333750000000002</v>
      </c>
      <c r="G205">
        <f>(SUM(SUMIF('PARITY Accuracy'!G205,"&lt;&gt;0"), SUMIF('Pattern_Matching Accuracy'!G205,"&lt;&gt;0"), SUMIF('Reversal Accuracy'!G205,"&lt;&gt;0"), SUMIF('Stack Accuracy'!G205,"&lt;&gt;0"), SUMIF('Vending_Machine Accuracy'!G205,"&lt;&gt;0"), SUMIF('Vending_Machine_Sum Accuracy'!G205,"&lt;&gt;0"), SUMIF('MazeComplete Accuracy'!G205,"&lt;&gt;0"), SUMIF('MazeSolve Accuracy'!G205,"&lt;&gt;0"), SUMIF('Hamiltonian Accuracy'!G205,"&lt;&gt;0")))/SUM(IF('PARITY Accuracy'!G205&lt;&gt;0,1,0), IF('Pattern_Matching Accuracy'!G205&lt;&gt;0,1,0), IF('Reversal Accuracy'!G205&lt;&gt;0,1,0), IF('Stack Accuracy'!G205&lt;&gt;0,1,0), IF('Vending_Machine Accuracy'!G205&lt;&gt;0,1,0), IF('Vending_Machine_Sum Accuracy'!G205&lt;&gt;0,1,0), IF('MazeComplete Accuracy'!G205&lt;&gt;0,1,0), IF('MazeSolve Accuracy'!G205&lt;&gt;0,1,0), IF('Hamiltonian Accuracy'!G205&lt;&gt;0,1,0))</f>
        <v>56.47</v>
      </c>
      <c r="H205" t="str">
        <f t="shared" si="71"/>
        <v>50 (δ=0.2)</v>
      </c>
      <c r="K205" s="10" cm="1">
        <f t="array" ref="K205">INDEX(LINEST(K196:K201), 1)</f>
        <v>2.9338017573696131</v>
      </c>
      <c r="L205" s="11" cm="1">
        <f t="array" ref="L205">INDEX(LINEST(L196:L200), 1)</f>
        <v>-0.62424131944444439</v>
      </c>
      <c r="N205">
        <f t="shared" si="72"/>
        <v>61.707812500000003</v>
      </c>
      <c r="O205">
        <f t="shared" si="73"/>
        <v>5.2064185428150846</v>
      </c>
      <c r="P205" s="6" cm="1">
        <f t="array" ref="P205">INDEX(LINEST(P196:P201), 1)</f>
        <v>2.3465462585034023</v>
      </c>
      <c r="Q205" s="6" cm="1">
        <f t="array" ref="Q205">INDEX(LINEST(Q196:Q200), 1)</f>
        <v>-0.38134887566137643</v>
      </c>
      <c r="R205" s="6" cm="1">
        <f t="array" ref="R205">INDEX(LINEST(R196:R201), 1)</f>
        <v>1.7782167800453477</v>
      </c>
      <c r="S205" s="6" cm="1">
        <f t="array" ref="S205">INDEX(LINEST(S196:S200), 1)</f>
        <v>-0.99851058201058085</v>
      </c>
      <c r="T205" s="6" cm="1">
        <f t="array" ref="T205">INDEX(LINEST(T196:T201), 1)</f>
        <v>1.6686693877551027</v>
      </c>
      <c r="U205" s="6" cm="1">
        <f t="array" ref="U205">INDEX(LINEST(U196:U200), 1)</f>
        <v>-0.56212433862433853</v>
      </c>
      <c r="V205" s="6" cm="1">
        <f t="array" ref="V205">INDEX(LINEST(V196:V201), 1)</f>
        <v>5.9417746031746042</v>
      </c>
      <c r="W205" s="6" cm="1">
        <f t="array" ref="W205">INDEX(LINEST(W196:W200), 1)</f>
        <v>-0.55498148148148074</v>
      </c>
    </row>
    <row r="206" spans="1:23" x14ac:dyDescent="0.75">
      <c r="A206" s="1">
        <v>22</v>
      </c>
      <c r="B206">
        <v>50</v>
      </c>
      <c r="C206">
        <v>0.45</v>
      </c>
      <c r="D206">
        <f>(SUM(SUMIF('PARITY Accuracy'!D206,"&lt;&gt;0"), SUMIF('Pattern_Matching Accuracy'!D206,"&lt;&gt;0"), SUMIF('Reversal Accuracy'!D206,"&lt;&gt;0"), SUMIF('Stack Accuracy'!D206,"&lt;&gt;0"), SUMIF('Vending_Machine Accuracy'!D206,"&lt;&gt;0"), SUMIF('Vending_Machine_Sum Accuracy'!D206,"&lt;&gt;0"), SUMIF('MazeComplete Accuracy'!D206,"&lt;&gt;0"), SUMIF('MazeSolve Accuracy'!D206,"&lt;&gt;0"), SUMIF('Hamiltonian Accuracy'!D206,"&lt;&gt;0")))/SUM(IF('PARITY Accuracy'!D206&lt;&gt;0,1,0), IF('Pattern_Matching Accuracy'!D206&lt;&gt;0,1,0), IF('Reversal Accuracy'!D206&lt;&gt;0,1,0), IF('Stack Accuracy'!D206&lt;&gt;0,1,0), IF('Vending_Machine Accuracy'!D206&lt;&gt;0,1,0), IF('Vending_Machine_Sum Accuracy'!D206&lt;&gt;0,1,0), IF('MazeComplete Accuracy'!D206&lt;&gt;0,1,0), IF('MazeSolve Accuracy'!D206&lt;&gt;0,1,0), IF('Hamiltonian Accuracy'!D206&lt;&gt;0,1,0))</f>
        <v>64.243750000000006</v>
      </c>
      <c r="E206">
        <f>(SUM(SUMIF('PARITY Accuracy'!E206,"&lt;&gt;0"), SUMIF('Pattern_Matching Accuracy'!E206,"&lt;&gt;0"), SUMIF('Reversal Accuracy'!E206,"&lt;&gt;0"), SUMIF('Stack Accuracy'!E206,"&lt;&gt;0"), SUMIF('Vending_Machine Accuracy'!E206,"&lt;&gt;0"), SUMIF('Vending_Machine_Sum Accuracy'!E206,"&lt;&gt;0"), SUMIF('MazeComplete Accuracy'!E206,"&lt;&gt;0"), SUMIF('MazeSolve Accuracy'!E206,"&lt;&gt;0"), SUMIF('Hamiltonian Accuracy'!E206,"&lt;&gt;0")))/SUM(IF('PARITY Accuracy'!E206&lt;&gt;0,1,0), IF('Pattern_Matching Accuracy'!E206&lt;&gt;0,1,0), IF('Reversal Accuracy'!E206&lt;&gt;0,1,0), IF('Stack Accuracy'!E206&lt;&gt;0,1,0), IF('Vending_Machine Accuracy'!E206&lt;&gt;0,1,0), IF('Vending_Machine_Sum Accuracy'!E206&lt;&gt;0,1,0), IF('MazeComplete Accuracy'!E206&lt;&gt;0,1,0), IF('MazeSolve Accuracy'!E206&lt;&gt;0,1,0), IF('Hamiltonian Accuracy'!E206&lt;&gt;0,1,0))</f>
        <v>67.435000000000002</v>
      </c>
      <c r="F206">
        <f>(SUM(SUMIF('PARITY Accuracy'!F206,"&lt;&gt;0"), SUMIF('Pattern_Matching Accuracy'!F206,"&lt;&gt;0"), SUMIF('Reversal Accuracy'!F206,"&lt;&gt;0"), SUMIF('Stack Accuracy'!F206,"&lt;&gt;0"), SUMIF('Vending_Machine Accuracy'!F206,"&lt;&gt;0"), SUMIF('Vending_Machine_Sum Accuracy'!F206,"&lt;&gt;0"), SUMIF('MazeComplete Accuracy'!F206,"&lt;&gt;0"), SUMIF('MazeSolve Accuracy'!F206,"&lt;&gt;0"), SUMIF('Hamiltonian Accuracy'!F206,"&lt;&gt;0")))/SUM(IF('PARITY Accuracy'!F206&lt;&gt;0,1,0), IF('Pattern_Matching Accuracy'!F206&lt;&gt;0,1,0), IF('Reversal Accuracy'!F206&lt;&gt;0,1,0), IF('Stack Accuracy'!F206&lt;&gt;0,1,0), IF('Vending_Machine Accuracy'!F206&lt;&gt;0,1,0), IF('Vending_Machine_Sum Accuracy'!F206&lt;&gt;0,1,0), IF('MazeComplete Accuracy'!F206&lt;&gt;0,1,0), IF('MazeSolve Accuracy'!F206&lt;&gt;0,1,0), IF('Hamiltonian Accuracy'!F206&lt;&gt;0,1,0))</f>
        <v>58.028749999999995</v>
      </c>
      <c r="G206">
        <f>(SUM(SUMIF('PARITY Accuracy'!G206,"&lt;&gt;0"), SUMIF('Pattern_Matching Accuracy'!G206,"&lt;&gt;0"), SUMIF('Reversal Accuracy'!G206,"&lt;&gt;0"), SUMIF('Stack Accuracy'!G206,"&lt;&gt;0"), SUMIF('Vending_Machine Accuracy'!G206,"&lt;&gt;0"), SUMIF('Vending_Machine_Sum Accuracy'!G206,"&lt;&gt;0"), SUMIF('MazeComplete Accuracy'!G206,"&lt;&gt;0"), SUMIF('MazeSolve Accuracy'!G206,"&lt;&gt;0"), SUMIF('Hamiltonian Accuracy'!G206,"&lt;&gt;0")))/SUM(IF('PARITY Accuracy'!G206&lt;&gt;0,1,0), IF('Pattern_Matching Accuracy'!G206&lt;&gt;0,1,0), IF('Reversal Accuracy'!G206&lt;&gt;0,1,0), IF('Stack Accuracy'!G206&lt;&gt;0,1,0), IF('Vending_Machine Accuracy'!G206&lt;&gt;0,1,0), IF('Vending_Machine_Sum Accuracy'!G206&lt;&gt;0,1,0), IF('MazeComplete Accuracy'!G206&lt;&gt;0,1,0), IF('MazeSolve Accuracy'!G206&lt;&gt;0,1,0), IF('Hamiltonian Accuracy'!G206&lt;&gt;0,1,0))</f>
        <v>53.773333333333333</v>
      </c>
      <c r="H206" t="str">
        <f t="shared" si="71"/>
        <v>50 (δ=0.45)</v>
      </c>
      <c r="K206" s="12">
        <f>AVERAGE('Hamiltonian Accuracy'!K206, 'MazeSolve Accuracy'!K206, 'MazeComplete Accuracy'!K206, 'Vending_Machine_Sum Accuracy'!K206, 'Vending_Machine Accuracy'!K206, 'Stack Accuracy'!K206, 'Reversal Accuracy'!K206, 'Pattern_Matching Accuracy'!K206, 'PARITY Accuracy'!K206)</f>
        <v>3.3247071428571422</v>
      </c>
      <c r="L206" s="12">
        <f>AVERAGE('Hamiltonian Accuracy'!L206, 'MazeSolve Accuracy'!L206, 'MazeComplete Accuracy'!L206, 'Vending_Machine_Sum Accuracy'!L206, 'Vending_Machine Accuracy'!L206, 'Stack Accuracy'!L206, 'Reversal Accuracy'!L206, 'Pattern_Matching Accuracy'!L206, 'PARITY Accuracy'!L206)</f>
        <v>-0.65317722201309159</v>
      </c>
      <c r="N206">
        <f t="shared" si="72"/>
        <v>60.870208333333338</v>
      </c>
      <c r="O206">
        <f t="shared" si="73"/>
        <v>5.3131156873619538</v>
      </c>
    </row>
    <row r="207" spans="1:23" ht="15.5" thickBot="1" x14ac:dyDescent="0.9">
      <c r="A207" s="1">
        <v>23</v>
      </c>
      <c r="B207">
        <v>50</v>
      </c>
      <c r="C207">
        <v>0.65</v>
      </c>
      <c r="D207">
        <f>(SUM(SUMIF('PARITY Accuracy'!D207,"&lt;&gt;0"), SUMIF('Pattern_Matching Accuracy'!D207,"&lt;&gt;0"), SUMIF('Reversal Accuracy'!D207,"&lt;&gt;0"), SUMIF('Stack Accuracy'!D207,"&lt;&gt;0"), SUMIF('Vending_Machine Accuracy'!D207,"&lt;&gt;0"), SUMIF('Vending_Machine_Sum Accuracy'!D207,"&lt;&gt;0"), SUMIF('MazeComplete Accuracy'!D207,"&lt;&gt;0"), SUMIF('MazeSolve Accuracy'!D207,"&lt;&gt;0"), SUMIF('Hamiltonian Accuracy'!D207,"&lt;&gt;0")))/SUM(IF('PARITY Accuracy'!D207&lt;&gt;0,1,0), IF('Pattern_Matching Accuracy'!D207&lt;&gt;0,1,0), IF('Reversal Accuracy'!D207&lt;&gt;0,1,0), IF('Stack Accuracy'!D207&lt;&gt;0,1,0), IF('Vending_Machine Accuracy'!D207&lt;&gt;0,1,0), IF('Vending_Machine_Sum Accuracy'!D207&lt;&gt;0,1,0), IF('MazeComplete Accuracy'!D207&lt;&gt;0,1,0), IF('MazeSolve Accuracy'!D207&lt;&gt;0,1,0), IF('Hamiltonian Accuracy'!D207&lt;&gt;0,1,0))</f>
        <v>62.783749999999998</v>
      </c>
      <c r="E207">
        <f>(SUM(SUMIF('PARITY Accuracy'!E207,"&lt;&gt;0"), SUMIF('Pattern_Matching Accuracy'!E207,"&lt;&gt;0"), SUMIF('Reversal Accuracy'!E207,"&lt;&gt;0"), SUMIF('Stack Accuracy'!E207,"&lt;&gt;0"), SUMIF('Vending_Machine Accuracy'!E207,"&lt;&gt;0"), SUMIF('Vending_Machine_Sum Accuracy'!E207,"&lt;&gt;0"), SUMIF('MazeComplete Accuracy'!E207,"&lt;&gt;0"), SUMIF('MazeSolve Accuracy'!E207,"&lt;&gt;0"), SUMIF('Hamiltonian Accuracy'!E207,"&lt;&gt;0")))/SUM(IF('PARITY Accuracy'!E207&lt;&gt;0,1,0), IF('Pattern_Matching Accuracy'!E207&lt;&gt;0,1,0), IF('Reversal Accuracy'!E207&lt;&gt;0,1,0), IF('Stack Accuracy'!E207&lt;&gt;0,1,0), IF('Vending_Machine Accuracy'!E207&lt;&gt;0,1,0), IF('Vending_Machine_Sum Accuracy'!E207&lt;&gt;0,1,0), IF('MazeComplete Accuracy'!E207&lt;&gt;0,1,0), IF('MazeSolve Accuracy'!E207&lt;&gt;0,1,0), IF('Hamiltonian Accuracy'!E207&lt;&gt;0,1,0))</f>
        <v>67.542500000000004</v>
      </c>
      <c r="F207">
        <f>(SUM(SUMIF('PARITY Accuracy'!F207,"&lt;&gt;0"), SUMIF('Pattern_Matching Accuracy'!F207,"&lt;&gt;0"), SUMIF('Reversal Accuracy'!F207,"&lt;&gt;0"), SUMIF('Stack Accuracy'!F207,"&lt;&gt;0"), SUMIF('Vending_Machine Accuracy'!F207,"&lt;&gt;0"), SUMIF('Vending_Machine_Sum Accuracy'!F207,"&lt;&gt;0"), SUMIF('MazeComplete Accuracy'!F207,"&lt;&gt;0"), SUMIF('MazeSolve Accuracy'!F207,"&lt;&gt;0"), SUMIF('Hamiltonian Accuracy'!F207,"&lt;&gt;0")))/SUM(IF('PARITY Accuracy'!F207&lt;&gt;0,1,0), IF('Pattern_Matching Accuracy'!F207&lt;&gt;0,1,0), IF('Reversal Accuracy'!F207&lt;&gt;0,1,0), IF('Stack Accuracy'!F207&lt;&gt;0,1,0), IF('Vending_Machine Accuracy'!F207&lt;&gt;0,1,0), IF('Vending_Machine_Sum Accuracy'!F207&lt;&gt;0,1,0), IF('MazeComplete Accuracy'!F207&lt;&gt;0,1,0), IF('MazeSolve Accuracy'!F207&lt;&gt;0,1,0), IF('Hamiltonian Accuracy'!F207&lt;&gt;0,1,0))</f>
        <v>57.08625</v>
      </c>
      <c r="G207">
        <f>(SUM(SUMIF('PARITY Accuracy'!G207,"&lt;&gt;0"), SUMIF('Pattern_Matching Accuracy'!G207,"&lt;&gt;0"), SUMIF('Reversal Accuracy'!G207,"&lt;&gt;0"), SUMIF('Stack Accuracy'!G207,"&lt;&gt;0"), SUMIF('Vending_Machine Accuracy'!G207,"&lt;&gt;0"), SUMIF('Vending_Machine_Sum Accuracy'!G207,"&lt;&gt;0"), SUMIF('MazeComplete Accuracy'!G207,"&lt;&gt;0"), SUMIF('MazeSolve Accuracy'!G207,"&lt;&gt;0"), SUMIF('Hamiltonian Accuracy'!G207,"&lt;&gt;0")))/SUM(IF('PARITY Accuracy'!G207&lt;&gt;0,1,0), IF('Pattern_Matching Accuracy'!G207&lt;&gt;0,1,0), IF('Reversal Accuracy'!G207&lt;&gt;0,1,0), IF('Stack Accuracy'!G207&lt;&gt;0,1,0), IF('Vending_Machine Accuracy'!G207&lt;&gt;0,1,0), IF('Vending_Machine_Sum Accuracy'!G207&lt;&gt;0,1,0), IF('MazeComplete Accuracy'!G207&lt;&gt;0,1,0), IF('MazeSolve Accuracy'!G207&lt;&gt;0,1,0), IF('Hamiltonian Accuracy'!G207&lt;&gt;0,1,0))</f>
        <v>56.089999999999996</v>
      </c>
      <c r="H207" t="str">
        <f t="shared" si="71"/>
        <v>50 (δ=0.65)</v>
      </c>
      <c r="K207" s="13">
        <f>_xlfn.STDEV.P('Hamiltonian Accuracy'!K206, 'MazeSolve Accuracy'!K206, 'MazeComplete Accuracy'!K206, 'Vending_Machine_Sum Accuracy'!K206, 'Vending_Machine Accuracy'!K206, 'Stack Accuracy'!K206, 'Reversal Accuracy'!K206, 'Pattern_Matching Accuracy'!K206, 'PARITY Accuracy'!K206)</f>
        <v>2.3606561086887563</v>
      </c>
      <c r="L207" s="14">
        <f>_xlfn.STDEV.P('Hamiltonian Accuracy'!L206, 'MazeSolve Accuracy'!L206, 'MazeComplete Accuracy'!L206, 'Vending_Machine_Sum Accuracy'!L206, 'Vending_Machine Accuracy'!L206, 'Stack Accuracy'!L206, 'Reversal Accuracy'!L206, 'Pattern_Matching Accuracy'!L206, 'PARITY Accuracy'!L206)</f>
        <v>0.70285280396551431</v>
      </c>
      <c r="N207">
        <f t="shared" si="72"/>
        <v>60.875625000000007</v>
      </c>
      <c r="O207">
        <f t="shared" si="73"/>
        <v>4.6192459561193555</v>
      </c>
    </row>
    <row r="208" spans="1:23" x14ac:dyDescent="0.75">
      <c r="A208" s="1">
        <v>24</v>
      </c>
      <c r="B208">
        <v>50</v>
      </c>
      <c r="C208">
        <v>0.85</v>
      </c>
      <c r="D208">
        <f>(SUM(SUMIF('PARITY Accuracy'!D208,"&lt;&gt;0"), SUMIF('Pattern_Matching Accuracy'!D208,"&lt;&gt;0"), SUMIF('Reversal Accuracy'!D208,"&lt;&gt;0"), SUMIF('Stack Accuracy'!D208,"&lt;&gt;0"), SUMIF('Vending_Machine Accuracy'!D208,"&lt;&gt;0"), SUMIF('Vending_Machine_Sum Accuracy'!D208,"&lt;&gt;0"), SUMIF('MazeComplete Accuracy'!D208,"&lt;&gt;0"), SUMIF('MazeSolve Accuracy'!D208,"&lt;&gt;0"), SUMIF('Hamiltonian Accuracy'!D208,"&lt;&gt;0")))/SUM(IF('PARITY Accuracy'!D208&lt;&gt;0,1,0), IF('Pattern_Matching Accuracy'!D208&lt;&gt;0,1,0), IF('Reversal Accuracy'!D208&lt;&gt;0,1,0), IF('Stack Accuracy'!D208&lt;&gt;0,1,0), IF('Vending_Machine Accuracy'!D208&lt;&gt;0,1,0), IF('Vending_Machine_Sum Accuracy'!D208&lt;&gt;0,1,0), IF('MazeComplete Accuracy'!D208&lt;&gt;0,1,0), IF('MazeSolve Accuracy'!D208&lt;&gt;0,1,0), IF('Hamiltonian Accuracy'!D208&lt;&gt;0,1,0))</f>
        <v>61.11</v>
      </c>
      <c r="E208">
        <f>(SUM(SUMIF('PARITY Accuracy'!E208,"&lt;&gt;0"), SUMIF('Pattern_Matching Accuracy'!E208,"&lt;&gt;0"), SUMIF('Reversal Accuracy'!E208,"&lt;&gt;0"), SUMIF('Stack Accuracy'!E208,"&lt;&gt;0"), SUMIF('Vending_Machine Accuracy'!E208,"&lt;&gt;0"), SUMIF('Vending_Machine_Sum Accuracy'!E208,"&lt;&gt;0"), SUMIF('MazeComplete Accuracy'!E208,"&lt;&gt;0"), SUMIF('MazeSolve Accuracy'!E208,"&lt;&gt;0"), SUMIF('Hamiltonian Accuracy'!E208,"&lt;&gt;0")))/SUM(IF('PARITY Accuracy'!E208&lt;&gt;0,1,0), IF('Pattern_Matching Accuracy'!E208&lt;&gt;0,1,0), IF('Reversal Accuracy'!E208&lt;&gt;0,1,0), IF('Stack Accuracy'!E208&lt;&gt;0,1,0), IF('Vending_Machine Accuracy'!E208&lt;&gt;0,1,0), IF('Vending_Machine_Sum Accuracy'!E208&lt;&gt;0,1,0), IF('MazeComplete Accuracy'!E208&lt;&gt;0,1,0), IF('MazeSolve Accuracy'!E208&lt;&gt;0,1,0), IF('Hamiltonian Accuracy'!E208&lt;&gt;0,1,0))</f>
        <v>65.972499999999997</v>
      </c>
      <c r="F208">
        <f>(SUM(SUMIF('PARITY Accuracy'!F208,"&lt;&gt;0"), SUMIF('Pattern_Matching Accuracy'!F208,"&lt;&gt;0"), SUMIF('Reversal Accuracy'!F208,"&lt;&gt;0"), SUMIF('Stack Accuracy'!F208,"&lt;&gt;0"), SUMIF('Vending_Machine Accuracy'!F208,"&lt;&gt;0"), SUMIF('Vending_Machine_Sum Accuracy'!F208,"&lt;&gt;0"), SUMIF('MazeComplete Accuracy'!F208,"&lt;&gt;0"), SUMIF('MazeSolve Accuracy'!F208,"&lt;&gt;0"), SUMIF('Hamiltonian Accuracy'!F208,"&lt;&gt;0")))/SUM(IF('PARITY Accuracy'!F208&lt;&gt;0,1,0), IF('Pattern_Matching Accuracy'!F208&lt;&gt;0,1,0), IF('Reversal Accuracy'!F208&lt;&gt;0,1,0), IF('Stack Accuracy'!F208&lt;&gt;0,1,0), IF('Vending_Machine Accuracy'!F208&lt;&gt;0,1,0), IF('Vending_Machine_Sum Accuracy'!F208&lt;&gt;0,1,0), IF('MazeComplete Accuracy'!F208&lt;&gt;0,1,0), IF('MazeSolve Accuracy'!F208&lt;&gt;0,1,0), IF('Hamiltonian Accuracy'!F208&lt;&gt;0,1,0))</f>
        <v>54.217499999999994</v>
      </c>
      <c r="G208">
        <f>(SUM(SUMIF('PARITY Accuracy'!G208,"&lt;&gt;0"), SUMIF('Pattern_Matching Accuracy'!G208,"&lt;&gt;0"), SUMIF('Reversal Accuracy'!G208,"&lt;&gt;0"), SUMIF('Stack Accuracy'!G208,"&lt;&gt;0"), SUMIF('Vending_Machine Accuracy'!G208,"&lt;&gt;0"), SUMIF('Vending_Machine_Sum Accuracy'!G208,"&lt;&gt;0"), SUMIF('MazeComplete Accuracy'!G208,"&lt;&gt;0"), SUMIF('MazeSolve Accuracy'!G208,"&lt;&gt;0"), SUMIF('Hamiltonian Accuracy'!G208,"&lt;&gt;0")))/SUM(IF('PARITY Accuracy'!G208&lt;&gt;0,1,0), IF('Pattern_Matching Accuracy'!G208&lt;&gt;0,1,0), IF('Reversal Accuracy'!G208&lt;&gt;0,1,0), IF('Stack Accuracy'!G208&lt;&gt;0,1,0), IF('Vending_Machine Accuracy'!G208&lt;&gt;0,1,0), IF('Vending_Machine_Sum Accuracy'!G208&lt;&gt;0,1,0), IF('MazeComplete Accuracy'!G208&lt;&gt;0,1,0), IF('MazeSolve Accuracy'!G208&lt;&gt;0,1,0), IF('Hamiltonian Accuracy'!G208&lt;&gt;0,1,0))</f>
        <v>56.26</v>
      </c>
      <c r="H208" t="str">
        <f t="shared" si="71"/>
        <v>50 (δ=0.85)</v>
      </c>
      <c r="N208">
        <f t="shared" si="72"/>
        <v>59.389999999999993</v>
      </c>
      <c r="O208">
        <f t="shared" si="73"/>
        <v>4.5508065905946831</v>
      </c>
    </row>
    <row r="209" spans="1:23" x14ac:dyDescent="0.75">
      <c r="A209" s="1">
        <v>25</v>
      </c>
      <c r="B209">
        <v>100</v>
      </c>
      <c r="C209">
        <v>0</v>
      </c>
      <c r="D209">
        <f>(SUM(SUMIF('PARITY Accuracy'!D209,"&lt;&gt;0"), SUMIF('Pattern_Matching Accuracy'!D209,"&lt;&gt;0"), SUMIF('Reversal Accuracy'!D209,"&lt;&gt;0"), SUMIF('Stack Accuracy'!D209,"&lt;&gt;0"), SUMIF('Vending_Machine Accuracy'!D209,"&lt;&gt;0"), SUMIF('Vending_Machine_Sum Accuracy'!D209,"&lt;&gt;0"), SUMIF('MazeComplete Accuracy'!D209,"&lt;&gt;0"), SUMIF('MazeSolve Accuracy'!D209,"&lt;&gt;0"), SUMIF('Hamiltonian Accuracy'!D209,"&lt;&gt;0")))/SUM(IF('PARITY Accuracy'!D209&lt;&gt;0,1,0), IF('Pattern_Matching Accuracy'!D209&lt;&gt;0,1,0), IF('Reversal Accuracy'!D209&lt;&gt;0,1,0), IF('Stack Accuracy'!D209&lt;&gt;0,1,0), IF('Vending_Machine Accuracy'!D209&lt;&gt;0,1,0), IF('Vending_Machine_Sum Accuracy'!D209&lt;&gt;0,1,0), IF('MazeComplete Accuracy'!D209&lt;&gt;0,1,0), IF('MazeSolve Accuracy'!D209&lt;&gt;0,1,0), IF('Hamiltonian Accuracy'!D209&lt;&gt;0,1,0))</f>
        <v>62.448571428571427</v>
      </c>
      <c r="E209">
        <f>(SUM(SUMIF('PARITY Accuracy'!E209,"&lt;&gt;0"), SUMIF('Pattern_Matching Accuracy'!E209,"&lt;&gt;0"), SUMIF('Reversal Accuracy'!E209,"&lt;&gt;0"), SUMIF('Stack Accuracy'!E209,"&lt;&gt;0"), SUMIF('Vending_Machine Accuracy'!E209,"&lt;&gt;0"), SUMIF('Vending_Machine_Sum Accuracy'!E209,"&lt;&gt;0"), SUMIF('MazeComplete Accuracy'!E209,"&lt;&gt;0"), SUMIF('MazeSolve Accuracy'!E209,"&lt;&gt;0"), SUMIF('Hamiltonian Accuracy'!E209,"&lt;&gt;0")))/SUM(IF('PARITY Accuracy'!E209&lt;&gt;0,1,0), IF('Pattern_Matching Accuracy'!E209&lt;&gt;0,1,0), IF('Reversal Accuracy'!E209&lt;&gt;0,1,0), IF('Stack Accuracy'!E209&lt;&gt;0,1,0), IF('Vending_Machine Accuracy'!E209&lt;&gt;0,1,0), IF('Vending_Machine_Sum Accuracy'!E209&lt;&gt;0,1,0), IF('MazeComplete Accuracy'!E209&lt;&gt;0,1,0), IF('MazeSolve Accuracy'!E209&lt;&gt;0,1,0), IF('Hamiltonian Accuracy'!E209&lt;&gt;0,1,0))</f>
        <v>67.821428571428569</v>
      </c>
      <c r="F209">
        <f>(SUM(SUMIF('PARITY Accuracy'!F209,"&lt;&gt;0"), SUMIF('Pattern_Matching Accuracy'!F209,"&lt;&gt;0"), SUMIF('Reversal Accuracy'!F209,"&lt;&gt;0"), SUMIF('Stack Accuracy'!F209,"&lt;&gt;0"), SUMIF('Vending_Machine Accuracy'!F209,"&lt;&gt;0"), SUMIF('Vending_Machine_Sum Accuracy'!F209,"&lt;&gt;0"), SUMIF('MazeComplete Accuracy'!F209,"&lt;&gt;0"), SUMIF('MazeSolve Accuracy'!F209,"&lt;&gt;0"), SUMIF('Hamiltonian Accuracy'!F209,"&lt;&gt;0")))/SUM(IF('PARITY Accuracy'!F209&lt;&gt;0,1,0), IF('Pattern_Matching Accuracy'!F209&lt;&gt;0,1,0), IF('Reversal Accuracy'!F209&lt;&gt;0,1,0), IF('Stack Accuracy'!F209&lt;&gt;0,1,0), IF('Vending_Machine Accuracy'!F209&lt;&gt;0,1,0), IF('Vending_Machine_Sum Accuracy'!F209&lt;&gt;0,1,0), IF('MazeComplete Accuracy'!F209&lt;&gt;0,1,0), IF('MazeSolve Accuracy'!F209&lt;&gt;0,1,0), IF('Hamiltonian Accuracy'!F209&lt;&gt;0,1,0))</f>
        <v>57.197142857142865</v>
      </c>
      <c r="G209">
        <f>(SUM(SUMIF('PARITY Accuracy'!G209,"&lt;&gt;0"), SUMIF('Pattern_Matching Accuracy'!G209,"&lt;&gt;0"), SUMIF('Reversal Accuracy'!G209,"&lt;&gt;0"), SUMIF('Stack Accuracy'!G209,"&lt;&gt;0"), SUMIF('Vending_Machine Accuracy'!G209,"&lt;&gt;0"), SUMIF('Vending_Machine_Sum Accuracy'!G209,"&lt;&gt;0"), SUMIF('MazeComplete Accuracy'!G209,"&lt;&gt;0"), SUMIF('MazeSolve Accuracy'!G209,"&lt;&gt;0"), SUMIF('Hamiltonian Accuracy'!G209,"&lt;&gt;0")))/SUM(IF('PARITY Accuracy'!G209&lt;&gt;0,1,0), IF('Pattern_Matching Accuracy'!G209&lt;&gt;0,1,0), IF('Reversal Accuracy'!G209&lt;&gt;0,1,0), IF('Stack Accuracy'!G209&lt;&gt;0,1,0), IF('Vending_Machine Accuracy'!G209&lt;&gt;0,1,0), IF('Vending_Machine_Sum Accuracy'!G209&lt;&gt;0,1,0), IF('MazeComplete Accuracy'!G209&lt;&gt;0,1,0), IF('MazeSolve Accuracy'!G209&lt;&gt;0,1,0), IF('Hamiltonian Accuracy'!G209&lt;&gt;0,1,0))</f>
        <v>60.4</v>
      </c>
      <c r="H209" t="str">
        <f t="shared" si="71"/>
        <v>100 (δ=0)</v>
      </c>
      <c r="N209">
        <f t="shared" si="72"/>
        <v>61.966785714285713</v>
      </c>
      <c r="O209">
        <f t="shared" si="73"/>
        <v>3.8637181224297166</v>
      </c>
    </row>
    <row r="210" spans="1:23" x14ac:dyDescent="0.75">
      <c r="A210" s="1">
        <v>26</v>
      </c>
      <c r="B210">
        <v>100</v>
      </c>
      <c r="C210">
        <v>0.2</v>
      </c>
      <c r="D210">
        <f>(SUM(SUMIF('PARITY Accuracy'!D210,"&lt;&gt;0"), SUMIF('Pattern_Matching Accuracy'!D210,"&lt;&gt;0"), SUMIF('Reversal Accuracy'!D210,"&lt;&gt;0"), SUMIF('Stack Accuracy'!D210,"&lt;&gt;0"), SUMIF('Vending_Machine Accuracy'!D210,"&lt;&gt;0"), SUMIF('Vending_Machine_Sum Accuracy'!D210,"&lt;&gt;0"), SUMIF('MazeComplete Accuracy'!D210,"&lt;&gt;0"), SUMIF('MazeSolve Accuracy'!D210,"&lt;&gt;0"), SUMIF('Hamiltonian Accuracy'!D210,"&lt;&gt;0")))/SUM(IF('PARITY Accuracy'!D210&lt;&gt;0,1,0), IF('Pattern_Matching Accuracy'!D210&lt;&gt;0,1,0), IF('Reversal Accuracy'!D210&lt;&gt;0,1,0), IF('Stack Accuracy'!D210&lt;&gt;0,1,0), IF('Vending_Machine Accuracy'!D210&lt;&gt;0,1,0), IF('Vending_Machine_Sum Accuracy'!D210&lt;&gt;0,1,0), IF('MazeComplete Accuracy'!D210&lt;&gt;0,1,0), IF('MazeSolve Accuracy'!D210&lt;&gt;0,1,0), IF('Hamiltonian Accuracy'!D210&lt;&gt;0,1,0))</f>
        <v>63.671428571428571</v>
      </c>
      <c r="E210">
        <f>(SUM(SUMIF('PARITY Accuracy'!E210,"&lt;&gt;0"), SUMIF('Pattern_Matching Accuracy'!E210,"&lt;&gt;0"), SUMIF('Reversal Accuracy'!E210,"&lt;&gt;0"), SUMIF('Stack Accuracy'!E210,"&lt;&gt;0"), SUMIF('Vending_Machine Accuracy'!E210,"&lt;&gt;0"), SUMIF('Vending_Machine_Sum Accuracy'!E210,"&lt;&gt;0"), SUMIF('MazeComplete Accuracy'!E210,"&lt;&gt;0"), SUMIF('MazeSolve Accuracy'!E210,"&lt;&gt;0"), SUMIF('Hamiltonian Accuracy'!E210,"&lt;&gt;0")))/SUM(IF('PARITY Accuracy'!E210&lt;&gt;0,1,0), IF('Pattern_Matching Accuracy'!E210&lt;&gt;0,1,0), IF('Reversal Accuracy'!E210&lt;&gt;0,1,0), IF('Stack Accuracy'!E210&lt;&gt;0,1,0), IF('Vending_Machine Accuracy'!E210&lt;&gt;0,1,0), IF('Vending_Machine_Sum Accuracy'!E210&lt;&gt;0,1,0), IF('MazeComplete Accuracy'!E210&lt;&gt;0,1,0), IF('MazeSolve Accuracy'!E210&lt;&gt;0,1,0), IF('Hamiltonian Accuracy'!E210&lt;&gt;0,1,0))</f>
        <v>64.478571428571428</v>
      </c>
      <c r="F210">
        <f>(SUM(SUMIF('PARITY Accuracy'!F210,"&lt;&gt;0"), SUMIF('Pattern_Matching Accuracy'!F210,"&lt;&gt;0"), SUMIF('Reversal Accuracy'!F210,"&lt;&gt;0"), SUMIF('Stack Accuracy'!F210,"&lt;&gt;0"), SUMIF('Vending_Machine Accuracy'!F210,"&lt;&gt;0"), SUMIF('Vending_Machine_Sum Accuracy'!F210,"&lt;&gt;0"), SUMIF('MazeComplete Accuracy'!F210,"&lt;&gt;0"), SUMIF('MazeSolve Accuracy'!F210,"&lt;&gt;0"), SUMIF('Hamiltonian Accuracy'!F210,"&lt;&gt;0")))/SUM(IF('PARITY Accuracy'!F210&lt;&gt;0,1,0), IF('Pattern_Matching Accuracy'!F210&lt;&gt;0,1,0), IF('Reversal Accuracy'!F210&lt;&gt;0,1,0), IF('Stack Accuracy'!F210&lt;&gt;0,1,0), IF('Vending_Machine Accuracy'!F210&lt;&gt;0,1,0), IF('Vending_Machine_Sum Accuracy'!F210&lt;&gt;0,1,0), IF('MazeComplete Accuracy'!F210&lt;&gt;0,1,0), IF('MazeSolve Accuracy'!F210&lt;&gt;0,1,0), IF('Hamiltonian Accuracy'!F210&lt;&gt;0,1,0))</f>
        <v>56.544285714285714</v>
      </c>
      <c r="G210">
        <f>(SUM(SUMIF('PARITY Accuracy'!G210,"&lt;&gt;0"), SUMIF('Pattern_Matching Accuracy'!G210,"&lt;&gt;0"), SUMIF('Reversal Accuracy'!G210,"&lt;&gt;0"), SUMIF('Stack Accuracy'!G210,"&lt;&gt;0"), SUMIF('Vending_Machine Accuracy'!G210,"&lt;&gt;0"), SUMIF('Vending_Machine_Sum Accuracy'!G210,"&lt;&gt;0"), SUMIF('MazeComplete Accuracy'!G210,"&lt;&gt;0"), SUMIF('MazeSolve Accuracy'!G210,"&lt;&gt;0"), SUMIF('Hamiltonian Accuracy'!G210,"&lt;&gt;0")))/SUM(IF('PARITY Accuracy'!G210&lt;&gt;0,1,0), IF('Pattern_Matching Accuracy'!G210&lt;&gt;0,1,0), IF('Reversal Accuracy'!G210&lt;&gt;0,1,0), IF('Stack Accuracy'!G210&lt;&gt;0,1,0), IF('Vending_Machine Accuracy'!G210&lt;&gt;0,1,0), IF('Vending_Machine_Sum Accuracy'!G210&lt;&gt;0,1,0), IF('MazeComplete Accuracy'!G210&lt;&gt;0,1,0), IF('MazeSolve Accuracy'!G210&lt;&gt;0,1,0), IF('Hamiltonian Accuracy'!G210&lt;&gt;0,1,0))</f>
        <v>55.4</v>
      </c>
      <c r="H210" t="str">
        <f t="shared" si="71"/>
        <v>100 (δ=0.2)</v>
      </c>
      <c r="N210">
        <f t="shared" si="72"/>
        <v>60.023571428571429</v>
      </c>
      <c r="O210">
        <f t="shared" si="73"/>
        <v>4.0815661384886495</v>
      </c>
    </row>
    <row r="211" spans="1:23" x14ac:dyDescent="0.75">
      <c r="A211" s="1">
        <v>27</v>
      </c>
      <c r="B211">
        <v>100</v>
      </c>
      <c r="C211">
        <v>0.45</v>
      </c>
      <c r="D211">
        <f>(SUM(SUMIF('PARITY Accuracy'!D211,"&lt;&gt;0"), SUMIF('Pattern_Matching Accuracy'!D211,"&lt;&gt;0"), SUMIF('Reversal Accuracy'!D211,"&lt;&gt;0"), SUMIF('Stack Accuracy'!D211,"&lt;&gt;0"), SUMIF('Vending_Machine Accuracy'!D211,"&lt;&gt;0"), SUMIF('Vending_Machine_Sum Accuracy'!D211,"&lt;&gt;0"), SUMIF('MazeComplete Accuracy'!D211,"&lt;&gt;0"), SUMIF('MazeSolve Accuracy'!D211,"&lt;&gt;0"), SUMIF('Hamiltonian Accuracy'!D211,"&lt;&gt;0")))/SUM(IF('PARITY Accuracy'!D211&lt;&gt;0,1,0), IF('Pattern_Matching Accuracy'!D211&lt;&gt;0,1,0), IF('Reversal Accuracy'!D211&lt;&gt;0,1,0), IF('Stack Accuracy'!D211&lt;&gt;0,1,0), IF('Vending_Machine Accuracy'!D211&lt;&gt;0,1,0), IF('Vending_Machine_Sum Accuracy'!D211&lt;&gt;0,1,0), IF('MazeComplete Accuracy'!D211&lt;&gt;0,1,0), IF('MazeSolve Accuracy'!D211&lt;&gt;0,1,0), IF('Hamiltonian Accuracy'!D211&lt;&gt;0,1,0))</f>
        <v>64.710000000000008</v>
      </c>
      <c r="E211">
        <f>(SUM(SUMIF('PARITY Accuracy'!E211,"&lt;&gt;0"), SUMIF('Pattern_Matching Accuracy'!E211,"&lt;&gt;0"), SUMIF('Reversal Accuracy'!E211,"&lt;&gt;0"), SUMIF('Stack Accuracy'!E211,"&lt;&gt;0"), SUMIF('Vending_Machine Accuracy'!E211,"&lt;&gt;0"), SUMIF('Vending_Machine_Sum Accuracy'!E211,"&lt;&gt;0"), SUMIF('MazeComplete Accuracy'!E211,"&lt;&gt;0"), SUMIF('MazeSolve Accuracy'!E211,"&lt;&gt;0"), SUMIF('Hamiltonian Accuracy'!E211,"&lt;&gt;0")))/SUM(IF('PARITY Accuracy'!E211&lt;&gt;0,1,0), IF('Pattern_Matching Accuracy'!E211&lt;&gt;0,1,0), IF('Reversal Accuracy'!E211&lt;&gt;0,1,0), IF('Stack Accuracy'!E211&lt;&gt;0,1,0), IF('Vending_Machine Accuracy'!E211&lt;&gt;0,1,0), IF('Vending_Machine_Sum Accuracy'!E211&lt;&gt;0,1,0), IF('MazeComplete Accuracy'!E211&lt;&gt;0,1,0), IF('MazeSolve Accuracy'!E211&lt;&gt;0,1,0), IF('Hamiltonian Accuracy'!E211&lt;&gt;0,1,0))</f>
        <v>63.794285714285706</v>
      </c>
      <c r="F211">
        <f>(SUM(SUMIF('PARITY Accuracy'!F211,"&lt;&gt;0"), SUMIF('Pattern_Matching Accuracy'!F211,"&lt;&gt;0"), SUMIF('Reversal Accuracy'!F211,"&lt;&gt;0"), SUMIF('Stack Accuracy'!F211,"&lt;&gt;0"), SUMIF('Vending_Machine Accuracy'!F211,"&lt;&gt;0"), SUMIF('Vending_Machine_Sum Accuracy'!F211,"&lt;&gt;0"), SUMIF('MazeComplete Accuracy'!F211,"&lt;&gt;0"), SUMIF('MazeSolve Accuracy'!F211,"&lt;&gt;0"), SUMIF('Hamiltonian Accuracy'!F211,"&lt;&gt;0")))/SUM(IF('PARITY Accuracy'!F211&lt;&gt;0,1,0), IF('Pattern_Matching Accuracy'!F211&lt;&gt;0,1,0), IF('Reversal Accuracy'!F211&lt;&gt;0,1,0), IF('Stack Accuracy'!F211&lt;&gt;0,1,0), IF('Vending_Machine Accuracy'!F211&lt;&gt;0,1,0), IF('Vending_Machine_Sum Accuracy'!F211&lt;&gt;0,1,0), IF('MazeComplete Accuracy'!F211&lt;&gt;0,1,0), IF('MazeSolve Accuracy'!F211&lt;&gt;0,1,0), IF('Hamiltonian Accuracy'!F211&lt;&gt;0,1,0))</f>
        <v>57.181428571428569</v>
      </c>
      <c r="G211">
        <f>(SUM(SUMIF('PARITY Accuracy'!G211,"&lt;&gt;0"), SUMIF('Pattern_Matching Accuracy'!G211,"&lt;&gt;0"), SUMIF('Reversal Accuracy'!G211,"&lt;&gt;0"), SUMIF('Stack Accuracy'!G211,"&lt;&gt;0"), SUMIF('Vending_Machine Accuracy'!G211,"&lt;&gt;0"), SUMIF('Vending_Machine_Sum Accuracy'!G211,"&lt;&gt;0"), SUMIF('MazeComplete Accuracy'!G211,"&lt;&gt;0"), SUMIF('MazeSolve Accuracy'!G211,"&lt;&gt;0"), SUMIF('Hamiltonian Accuracy'!G211,"&lt;&gt;0")))/SUM(IF('PARITY Accuracy'!G211&lt;&gt;0,1,0), IF('Pattern_Matching Accuracy'!G211&lt;&gt;0,1,0), IF('Reversal Accuracy'!G211&lt;&gt;0,1,0), IF('Stack Accuracy'!G211&lt;&gt;0,1,0), IF('Vending_Machine Accuracy'!G211&lt;&gt;0,1,0), IF('Vending_Machine_Sum Accuracy'!G211&lt;&gt;0,1,0), IF('MazeComplete Accuracy'!G211&lt;&gt;0,1,0), IF('MazeSolve Accuracy'!G211&lt;&gt;0,1,0), IF('Hamiltonian Accuracy'!G211&lt;&gt;0,1,0))</f>
        <v>57.4</v>
      </c>
      <c r="H211" t="str">
        <f t="shared" si="71"/>
        <v>100 (δ=0.45)</v>
      </c>
      <c r="N211">
        <f t="shared" si="72"/>
        <v>60.771428571428572</v>
      </c>
      <c r="O211">
        <f t="shared" si="73"/>
        <v>3.4965926562986493</v>
      </c>
    </row>
    <row r="212" spans="1:23" x14ac:dyDescent="0.75">
      <c r="A212" s="1">
        <v>28</v>
      </c>
      <c r="B212">
        <v>100</v>
      </c>
      <c r="C212">
        <v>0.65</v>
      </c>
      <c r="D212">
        <f>(SUM(SUMIF('PARITY Accuracy'!D212,"&lt;&gt;0"), SUMIF('Pattern_Matching Accuracy'!D212,"&lt;&gt;0"), SUMIF('Reversal Accuracy'!D212,"&lt;&gt;0"), SUMIF('Stack Accuracy'!D212,"&lt;&gt;0"), SUMIF('Vending_Machine Accuracy'!D212,"&lt;&gt;0"), SUMIF('Vending_Machine_Sum Accuracy'!D212,"&lt;&gt;0"), SUMIF('MazeComplete Accuracy'!D212,"&lt;&gt;0"), SUMIF('MazeSolve Accuracy'!D212,"&lt;&gt;0"), SUMIF('Hamiltonian Accuracy'!D212,"&lt;&gt;0")))/SUM(IF('PARITY Accuracy'!D212&lt;&gt;0,1,0), IF('Pattern_Matching Accuracy'!D212&lt;&gt;0,1,0), IF('Reversal Accuracy'!D212&lt;&gt;0,1,0), IF('Stack Accuracy'!D212&lt;&gt;0,1,0), IF('Vending_Machine Accuracy'!D212&lt;&gt;0,1,0), IF('Vending_Machine_Sum Accuracy'!D212&lt;&gt;0,1,0), IF('MazeComplete Accuracy'!D212&lt;&gt;0,1,0), IF('MazeSolve Accuracy'!D212&lt;&gt;0,1,0), IF('Hamiltonian Accuracy'!D212&lt;&gt;0,1,0))</f>
        <v>64.178571428571431</v>
      </c>
      <c r="E212">
        <f>(SUM(SUMIF('PARITY Accuracy'!E212,"&lt;&gt;0"), SUMIF('Pattern_Matching Accuracy'!E212,"&lt;&gt;0"), SUMIF('Reversal Accuracy'!E212,"&lt;&gt;0"), SUMIF('Stack Accuracy'!E212,"&lt;&gt;0"), SUMIF('Vending_Machine Accuracy'!E212,"&lt;&gt;0"), SUMIF('Vending_Machine_Sum Accuracy'!E212,"&lt;&gt;0"), SUMIF('MazeComplete Accuracy'!E212,"&lt;&gt;0"), SUMIF('MazeSolve Accuracy'!E212,"&lt;&gt;0"), SUMIF('Hamiltonian Accuracy'!E212,"&lt;&gt;0")))/SUM(IF('PARITY Accuracy'!E212&lt;&gt;0,1,0), IF('Pattern_Matching Accuracy'!E212&lt;&gt;0,1,0), IF('Reversal Accuracy'!E212&lt;&gt;0,1,0), IF('Stack Accuracy'!E212&lt;&gt;0,1,0), IF('Vending_Machine Accuracy'!E212&lt;&gt;0,1,0), IF('Vending_Machine_Sum Accuracy'!E212&lt;&gt;0,1,0), IF('MazeComplete Accuracy'!E212&lt;&gt;0,1,0), IF('MazeSolve Accuracy'!E212&lt;&gt;0,1,0), IF('Hamiltonian Accuracy'!E212&lt;&gt;0,1,0))</f>
        <v>63.727142857142852</v>
      </c>
      <c r="F212">
        <f>(SUM(SUMIF('PARITY Accuracy'!F212,"&lt;&gt;0"), SUMIF('Pattern_Matching Accuracy'!F212,"&lt;&gt;0"), SUMIF('Reversal Accuracy'!F212,"&lt;&gt;0"), SUMIF('Stack Accuracy'!F212,"&lt;&gt;0"), SUMIF('Vending_Machine Accuracy'!F212,"&lt;&gt;0"), SUMIF('Vending_Machine_Sum Accuracy'!F212,"&lt;&gt;0"), SUMIF('MazeComplete Accuracy'!F212,"&lt;&gt;0"), SUMIF('MazeSolve Accuracy'!F212,"&lt;&gt;0"), SUMIF('Hamiltonian Accuracy'!F212,"&lt;&gt;0")))/SUM(IF('PARITY Accuracy'!F212&lt;&gt;0,1,0), IF('Pattern_Matching Accuracy'!F212&lt;&gt;0,1,0), IF('Reversal Accuracy'!F212&lt;&gt;0,1,0), IF('Stack Accuracy'!F212&lt;&gt;0,1,0), IF('Vending_Machine Accuracy'!F212&lt;&gt;0,1,0), IF('Vending_Machine_Sum Accuracy'!F212&lt;&gt;0,1,0), IF('MazeComplete Accuracy'!F212&lt;&gt;0,1,0), IF('MazeSolve Accuracy'!F212&lt;&gt;0,1,0), IF('Hamiltonian Accuracy'!F212&lt;&gt;0,1,0))</f>
        <v>57.297142857142852</v>
      </c>
      <c r="G212">
        <f>(SUM(SUMIF('PARITY Accuracy'!G212,"&lt;&gt;0"), SUMIF('Pattern_Matching Accuracy'!G212,"&lt;&gt;0"), SUMIF('Reversal Accuracy'!G212,"&lt;&gt;0"), SUMIF('Stack Accuracy'!G212,"&lt;&gt;0"), SUMIF('Vending_Machine Accuracy'!G212,"&lt;&gt;0"), SUMIF('Vending_Machine_Sum Accuracy'!G212,"&lt;&gt;0"), SUMIF('MazeComplete Accuracy'!G212,"&lt;&gt;0"), SUMIF('MazeSolve Accuracy'!G212,"&lt;&gt;0"), SUMIF('Hamiltonian Accuracy'!G212,"&lt;&gt;0")))/SUM(IF('PARITY Accuracy'!G212&lt;&gt;0,1,0), IF('Pattern_Matching Accuracy'!G212&lt;&gt;0,1,0), IF('Reversal Accuracy'!G212&lt;&gt;0,1,0), IF('Stack Accuracy'!G212&lt;&gt;0,1,0), IF('Vending_Machine Accuracy'!G212&lt;&gt;0,1,0), IF('Vending_Machine_Sum Accuracy'!G212&lt;&gt;0,1,0), IF('MazeComplete Accuracy'!G212&lt;&gt;0,1,0), IF('MazeSolve Accuracy'!G212&lt;&gt;0,1,0), IF('Hamiltonian Accuracy'!G212&lt;&gt;0,1,0))</f>
        <v>54.4</v>
      </c>
      <c r="H212" t="str">
        <f t="shared" si="71"/>
        <v>100 (δ=0.65)</v>
      </c>
      <c r="N212">
        <f t="shared" si="72"/>
        <v>59.900714285714287</v>
      </c>
      <c r="O212">
        <f t="shared" si="73"/>
        <v>4.1826444740042596</v>
      </c>
    </row>
    <row r="213" spans="1:23" x14ac:dyDescent="0.75">
      <c r="A213" s="1">
        <v>29</v>
      </c>
      <c r="B213">
        <v>100</v>
      </c>
      <c r="C213">
        <v>0.85</v>
      </c>
      <c r="D213">
        <f>(SUM(SUMIF('PARITY Accuracy'!D213,"&lt;&gt;0"), SUMIF('Pattern_Matching Accuracy'!D213,"&lt;&gt;0"), SUMIF('Reversal Accuracy'!D213,"&lt;&gt;0"), SUMIF('Stack Accuracy'!D213,"&lt;&gt;0"), SUMIF('Vending_Machine Accuracy'!D213,"&lt;&gt;0"), SUMIF('Vending_Machine_Sum Accuracy'!D213,"&lt;&gt;0"), SUMIF('MazeComplete Accuracy'!D213,"&lt;&gt;0"), SUMIF('MazeSolve Accuracy'!D213,"&lt;&gt;0"), SUMIF('Hamiltonian Accuracy'!D213,"&lt;&gt;0")))/SUM(IF('PARITY Accuracy'!D213&lt;&gt;0,1,0), IF('Pattern_Matching Accuracy'!D213&lt;&gt;0,1,0), IF('Reversal Accuracy'!D213&lt;&gt;0,1,0), IF('Stack Accuracy'!D213&lt;&gt;0,1,0), IF('Vending_Machine Accuracy'!D213&lt;&gt;0,1,0), IF('Vending_Machine_Sum Accuracy'!D213&lt;&gt;0,1,0), IF('MazeComplete Accuracy'!D213&lt;&gt;0,1,0), IF('MazeSolve Accuracy'!D213&lt;&gt;0,1,0), IF('Hamiltonian Accuracy'!D213&lt;&gt;0,1,0))</f>
        <v>61.195714285714288</v>
      </c>
      <c r="E213">
        <f>(SUM(SUMIF('PARITY Accuracy'!E213,"&lt;&gt;0"), SUMIF('Pattern_Matching Accuracy'!E213,"&lt;&gt;0"), SUMIF('Reversal Accuracy'!E213,"&lt;&gt;0"), SUMIF('Stack Accuracy'!E213,"&lt;&gt;0"), SUMIF('Vending_Machine Accuracy'!E213,"&lt;&gt;0"), SUMIF('Vending_Machine_Sum Accuracy'!E213,"&lt;&gt;0"), SUMIF('MazeComplete Accuracy'!E213,"&lt;&gt;0"), SUMIF('MazeSolve Accuracy'!E213,"&lt;&gt;0"), SUMIF('Hamiltonian Accuracy'!E213,"&lt;&gt;0")))/SUM(IF('PARITY Accuracy'!E213&lt;&gt;0,1,0), IF('Pattern_Matching Accuracy'!E213&lt;&gt;0,1,0), IF('Reversal Accuracy'!E213&lt;&gt;0,1,0), IF('Stack Accuracy'!E213&lt;&gt;0,1,0), IF('Vending_Machine Accuracy'!E213&lt;&gt;0,1,0), IF('Vending_Machine_Sum Accuracy'!E213&lt;&gt;0,1,0), IF('MazeComplete Accuracy'!E213&lt;&gt;0,1,0), IF('MazeSolve Accuracy'!E213&lt;&gt;0,1,0), IF('Hamiltonian Accuracy'!E213&lt;&gt;0,1,0))</f>
        <v>62.105714285714278</v>
      </c>
      <c r="F213">
        <f>(SUM(SUMIF('PARITY Accuracy'!F213,"&lt;&gt;0"), SUMIF('Pattern_Matching Accuracy'!F213,"&lt;&gt;0"), SUMIF('Reversal Accuracy'!F213,"&lt;&gt;0"), SUMIF('Stack Accuracy'!F213,"&lt;&gt;0"), SUMIF('Vending_Machine Accuracy'!F213,"&lt;&gt;0"), SUMIF('Vending_Machine_Sum Accuracy'!F213,"&lt;&gt;0"), SUMIF('MazeComplete Accuracy'!F213,"&lt;&gt;0"), SUMIF('MazeSolve Accuracy'!F213,"&lt;&gt;0"), SUMIF('Hamiltonian Accuracy'!F213,"&lt;&gt;0")))/SUM(IF('PARITY Accuracy'!F213&lt;&gt;0,1,0), IF('Pattern_Matching Accuracy'!F213&lt;&gt;0,1,0), IF('Reversal Accuracy'!F213&lt;&gt;0,1,0), IF('Stack Accuracy'!F213&lt;&gt;0,1,0), IF('Vending_Machine Accuracy'!F213&lt;&gt;0,1,0), IF('Vending_Machine_Sum Accuracy'!F213&lt;&gt;0,1,0), IF('MazeComplete Accuracy'!F213&lt;&gt;0,1,0), IF('MazeSolve Accuracy'!F213&lt;&gt;0,1,0), IF('Hamiltonian Accuracy'!F213&lt;&gt;0,1,0))</f>
        <v>55.491428571428578</v>
      </c>
      <c r="G213">
        <f>(SUM(SUMIF('PARITY Accuracy'!G213,"&lt;&gt;0"), SUMIF('Pattern_Matching Accuracy'!G213,"&lt;&gt;0"), SUMIF('Reversal Accuracy'!G213,"&lt;&gt;0"), SUMIF('Stack Accuracy'!G213,"&lt;&gt;0"), SUMIF('Vending_Machine Accuracy'!G213,"&lt;&gt;0"), SUMIF('Vending_Machine_Sum Accuracy'!G213,"&lt;&gt;0"), SUMIF('MazeComplete Accuracy'!G213,"&lt;&gt;0"), SUMIF('MazeSolve Accuracy'!G213,"&lt;&gt;0"), SUMIF('Hamiltonian Accuracy'!G213,"&lt;&gt;0")))/SUM(IF('PARITY Accuracy'!G213&lt;&gt;0,1,0), IF('Pattern_Matching Accuracy'!G213&lt;&gt;0,1,0), IF('Reversal Accuracy'!G213&lt;&gt;0,1,0), IF('Stack Accuracy'!G213&lt;&gt;0,1,0), IF('Vending_Machine Accuracy'!G213&lt;&gt;0,1,0), IF('Vending_Machine_Sum Accuracy'!G213&lt;&gt;0,1,0), IF('MazeComplete Accuracy'!G213&lt;&gt;0,1,0), IF('MazeSolve Accuracy'!G213&lt;&gt;0,1,0), IF('Hamiltonian Accuracy'!G213&lt;&gt;0,1,0))</f>
        <v>55.8</v>
      </c>
      <c r="H213" t="str">
        <f t="shared" si="71"/>
        <v>100 (δ=0.85)</v>
      </c>
      <c r="N213">
        <f t="shared" si="72"/>
        <v>58.648214285714289</v>
      </c>
      <c r="O213">
        <f t="shared" si="73"/>
        <v>3.0216586158625383</v>
      </c>
    </row>
    <row r="214" spans="1:23" x14ac:dyDescent="0.75">
      <c r="C214" t="s">
        <v>37</v>
      </c>
      <c r="D214">
        <f>(D213 - D184)/30</f>
        <v>0.3057460317460316</v>
      </c>
      <c r="E214">
        <f t="shared" ref="E214:G214" si="84">(E213 - E184)/30</f>
        <v>0.21174603174603135</v>
      </c>
      <c r="F214">
        <f t="shared" si="84"/>
        <v>0.18349206349206354</v>
      </c>
      <c r="G214">
        <f t="shared" si="84"/>
        <v>1.0215555555555556</v>
      </c>
      <c r="O214">
        <f>AVERAGE(O184:O213)</f>
        <v>7.0832069851266271</v>
      </c>
    </row>
    <row r="217" spans="1:23" x14ac:dyDescent="0.75">
      <c r="A217" s="1">
        <v>0</v>
      </c>
      <c r="B217" t="s">
        <v>20</v>
      </c>
    </row>
    <row r="218" spans="1:23" x14ac:dyDescent="0.75">
      <c r="P218" t="s">
        <v>35</v>
      </c>
    </row>
    <row r="219" spans="1:23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H219" s="1" t="s">
        <v>14</v>
      </c>
      <c r="J219" s="2"/>
      <c r="K219" s="2" t="s">
        <v>26</v>
      </c>
      <c r="L219" s="2" t="s">
        <v>27</v>
      </c>
      <c r="N219" s="3" t="s">
        <v>28</v>
      </c>
      <c r="O219" s="3" t="s">
        <v>29</v>
      </c>
      <c r="P219" s="2"/>
      <c r="Q219" s="2" t="s">
        <v>30</v>
      </c>
      <c r="R219" s="2"/>
      <c r="S219" s="2" t="s">
        <v>22</v>
      </c>
      <c r="T219" s="2"/>
      <c r="U219" s="2" t="s">
        <v>31</v>
      </c>
      <c r="V219" s="2"/>
      <c r="W219" s="2" t="s">
        <v>32</v>
      </c>
    </row>
    <row r="220" spans="1:23" x14ac:dyDescent="0.75">
      <c r="A220" s="1">
        <v>0</v>
      </c>
      <c r="B220">
        <v>0</v>
      </c>
      <c r="C220">
        <v>0</v>
      </c>
      <c r="D220">
        <f>AVERAGE('PARITY Accuracy'!D220, 'Pattern_Matching Accuracy'!D220, 'Reversal Accuracy'!D220, 'Stack Accuracy'!D220, 'Vending_Machine Accuracy'!D220, 'Vending_Machine_Sum Accuracy'!D220, 'MazeComplete Accuracy'!D220, 'MazeSolve Accuracy'!D220, 'Hamiltonian Accuracy'!D220)</f>
        <v>38.934444444444438</v>
      </c>
      <c r="E220">
        <f>AVERAGE('PARITY Accuracy'!E220, 'Pattern_Matching Accuracy'!E220, 'Reversal Accuracy'!E220, 'Stack Accuracy'!E220, 'Vending_Machine Accuracy'!E220, 'Vending_Machine_Sum Accuracy'!E220, 'MazeComplete Accuracy'!E220, 'MazeSolve Accuracy'!E220, 'Hamiltonian Accuracy'!E220)</f>
        <v>34.213333333333331</v>
      </c>
      <c r="F220">
        <f>AVERAGE('PARITY Accuracy'!F220, 'Pattern_Matching Accuracy'!F220, 'Reversal Accuracy'!F220, 'Stack Accuracy'!F220, 'Vending_Machine Accuracy'!F220, 'Vending_Machine_Sum Accuracy'!F220, 'MazeComplete Accuracy'!F220, 'MazeSolve Accuracy'!F220, 'Hamiltonian Accuracy'!F220)</f>
        <v>46.872222222222227</v>
      </c>
      <c r="G220">
        <f>AVERAGE('PARITY Accuracy'!G220, 'Pattern_Matching Accuracy'!G220, 'Reversal Accuracy'!G220, 'Stack Accuracy'!G220, 'Vending_Machine Accuracy'!G220, 'Vending_Machine_Sum Accuracy'!G220, 'MazeComplete Accuracy'!G220, 'MazeSolve Accuracy'!G220, 'Hamiltonian Accuracy'!G220)</f>
        <v>24.395555555555557</v>
      </c>
      <c r="H220" t="str">
        <f t="shared" ref="H220:H249" si="85">B220&amp;" (δ="&amp;C220&amp;")"</f>
        <v>0 (δ=0)</v>
      </c>
      <c r="J220">
        <v>2</v>
      </c>
      <c r="K220">
        <f>_xlfn.STDEV.P(D220:G224)</f>
        <v>7.079687030773588</v>
      </c>
      <c r="L220" cm="1">
        <f t="array" ref="L220">_xlfn.STDEV.P(D220:G220,D225:G225,D230:G230,IFERROR(IF(D235:G235&gt;0,D235:G235),""),IFERROR(IF(D240:G240&gt;0,D240:G240), ""), IFERROR(IF(D245:G245&gt;0,D245:G245), ""))</f>
        <v>7.266414195469399</v>
      </c>
      <c r="M220">
        <v>0</v>
      </c>
      <c r="N220">
        <f>AVERAGE(D220:G220)</f>
        <v>36.103888888888889</v>
      </c>
      <c r="O220">
        <f>_xlfn.STDEV.P(D220:G220)</f>
        <v>8.1337002232063984</v>
      </c>
      <c r="P220" s="6">
        <f>_xlfn.STDEV.P(D220:D224)</f>
        <v>2.6144344807856652</v>
      </c>
      <c r="Q220">
        <f>_xlfn.STDEV.P(D220,D225,D230,D235,D240,D245)</f>
        <v>5.1280513891546429</v>
      </c>
      <c r="R220" s="6">
        <f>_xlfn.STDEV.P(E220:E224)</f>
        <v>0.39208212795500874</v>
      </c>
      <c r="S220">
        <f>_xlfn.STDEV.P(E220,E225,E230,E235,E240,E245)</f>
        <v>5.7140300259551333</v>
      </c>
      <c r="T220" s="6">
        <f>_xlfn.STDEV.P(F220:F224)</f>
        <v>1.165730926325879</v>
      </c>
      <c r="U220">
        <f>_xlfn.STDEV.P(F220,F225,F230,F235,F240,F245)</f>
        <v>2.9917631183262356</v>
      </c>
      <c r="V220" s="6">
        <f>_xlfn.STDEV.P(G220:G224)</f>
        <v>2.5661166895130716</v>
      </c>
      <c r="W220" t="e">
        <f>_xlfn.STDEV.P(G220,G225,G230,G235,G240,G245)</f>
        <v>#DIV/0!</v>
      </c>
    </row>
    <row r="221" spans="1:23" x14ac:dyDescent="0.75">
      <c r="A221" s="1">
        <v>1</v>
      </c>
      <c r="B221">
        <v>0</v>
      </c>
      <c r="C221">
        <v>0.2</v>
      </c>
      <c r="D221">
        <f>AVERAGE('PARITY Accuracy'!D221, 'Pattern_Matching Accuracy'!D221, 'Reversal Accuracy'!D221, 'Stack Accuracy'!D221, 'Vending_Machine Accuracy'!D221, 'Vending_Machine_Sum Accuracy'!D221, 'MazeComplete Accuracy'!D221, 'MazeSolve Accuracy'!D221, 'Hamiltonian Accuracy'!D221)</f>
        <v>45.145555555555561</v>
      </c>
      <c r="E221">
        <f>AVERAGE('PARITY Accuracy'!E221, 'Pattern_Matching Accuracy'!E221, 'Reversal Accuracy'!E221, 'Stack Accuracy'!E221, 'Vending_Machine Accuracy'!E221, 'Vending_Machine_Sum Accuracy'!E221, 'MazeComplete Accuracy'!E221, 'MazeSolve Accuracy'!E221, 'Hamiltonian Accuracy'!E221)</f>
        <v>35.262222222222221</v>
      </c>
      <c r="F221">
        <f>AVERAGE('PARITY Accuracy'!F221, 'Pattern_Matching Accuracy'!F221, 'Reversal Accuracy'!F221, 'Stack Accuracy'!F221, 'Vending_Machine Accuracy'!F221, 'Vending_Machine_Sum Accuracy'!F221, 'MazeComplete Accuracy'!F221, 'MazeSolve Accuracy'!F221, 'Hamiltonian Accuracy'!F221)</f>
        <v>44.851111111111116</v>
      </c>
      <c r="G221">
        <f>AVERAGE('PARITY Accuracy'!G221, 'Pattern_Matching Accuracy'!G221, 'Reversal Accuracy'!G221, 'Stack Accuracy'!G221, 'Vending_Machine Accuracy'!G221, 'Vending_Machine_Sum Accuracy'!G221, 'MazeComplete Accuracy'!G221, 'MazeSolve Accuracy'!G221, 'Hamiltonian Accuracy'!G221)</f>
        <v>32.119999999999997</v>
      </c>
      <c r="H221" t="str">
        <f t="shared" si="85"/>
        <v>0 (δ=0.2)</v>
      </c>
      <c r="J221">
        <v>5</v>
      </c>
      <c r="K221">
        <f>_xlfn.STDEV.P(D225:G229)</f>
        <v>5.1947182993764676</v>
      </c>
      <c r="L221" cm="1">
        <f t="array" ref="L221">_xlfn.STDEV.P(D221:G221,D226:G226,D231:G231,IFERROR(IF(D236:G236&gt;0,D236:G236),""),IFERROR(IF(D241:G241&gt;0,D241:G241), ""), IFERROR(IF(D246:G246&gt;0,D246:G246), ""))</f>
        <v>6.9995902226102302</v>
      </c>
      <c r="M221">
        <v>0.2</v>
      </c>
      <c r="N221">
        <f t="shared" ref="N221:N244" si="86">AVERAGE(D221:G221)</f>
        <v>39.344722222222224</v>
      </c>
      <c r="O221">
        <f t="shared" ref="O221:O244" si="87">_xlfn.STDEV.P(D221:G221)</f>
        <v>5.7626687262730405</v>
      </c>
      <c r="P221" s="6">
        <f>_xlfn.STDEV.P(D225:D229)</f>
        <v>3.3370141159240743</v>
      </c>
      <c r="Q221">
        <f t="shared" ref="Q221:Q224" si="88">_xlfn.STDEV.P(D221,D226,D231,D236,D241,D246)</f>
        <v>5.2425062170007779</v>
      </c>
      <c r="R221" s="6">
        <f>_xlfn.STDEV.P(E225:E229)</f>
        <v>0.87292809371111624</v>
      </c>
      <c r="S221">
        <f t="shared" ref="S221:S224" si="89">_xlfn.STDEV.P(E221,E226,E231,E236,E241,E246)</f>
        <v>6.4167434639463909</v>
      </c>
      <c r="T221" s="6">
        <f>_xlfn.STDEV.P(F225:F229)</f>
        <v>2.3293908068128459</v>
      </c>
      <c r="U221">
        <f t="shared" ref="U221:U224" si="90">_xlfn.STDEV.P(F221,F226,F231,F236,F241,F246)</f>
        <v>2.839665486841803</v>
      </c>
      <c r="V221" s="6">
        <f>_xlfn.STDEV.P(G225:G229)</f>
        <v>2.0205230468163542</v>
      </c>
      <c r="W221" t="e">
        <f t="shared" ref="W221:W224" si="91">_xlfn.STDEV.P(G221,G226,G231,G236,G241,G246)</f>
        <v>#DIV/0!</v>
      </c>
    </row>
    <row r="222" spans="1:23" x14ac:dyDescent="0.75">
      <c r="A222" s="1">
        <v>2</v>
      </c>
      <c r="B222">
        <v>0</v>
      </c>
      <c r="C222">
        <v>0.45</v>
      </c>
      <c r="D222">
        <f>AVERAGE('PARITY Accuracy'!D222, 'Pattern_Matching Accuracy'!D222, 'Reversal Accuracy'!D222, 'Stack Accuracy'!D222, 'Vending_Machine Accuracy'!D222, 'Vending_Machine_Sum Accuracy'!D222, 'MazeComplete Accuracy'!D222, 'MazeSolve Accuracy'!D222, 'Hamiltonian Accuracy'!D222)</f>
        <v>45.031111111111109</v>
      </c>
      <c r="E222">
        <f>AVERAGE('PARITY Accuracy'!E222, 'Pattern_Matching Accuracy'!E222, 'Reversal Accuracy'!E222, 'Stack Accuracy'!E222, 'Vending_Machine Accuracy'!E222, 'Vending_Machine_Sum Accuracy'!E222, 'MazeComplete Accuracy'!E222, 'MazeSolve Accuracy'!E222, 'Hamiltonian Accuracy'!E222)</f>
        <v>34.233333333333334</v>
      </c>
      <c r="F222">
        <f>AVERAGE('PARITY Accuracy'!F222, 'Pattern_Matching Accuracy'!F222, 'Reversal Accuracy'!F222, 'Stack Accuracy'!F222, 'Vending_Machine Accuracy'!F222, 'Vending_Machine_Sum Accuracy'!F222, 'MazeComplete Accuracy'!F222, 'MazeSolve Accuracy'!F222, 'Hamiltonian Accuracy'!F222)</f>
        <v>45.365555555555552</v>
      </c>
      <c r="G222">
        <f>AVERAGE('PARITY Accuracy'!G222, 'Pattern_Matching Accuracy'!G222, 'Reversal Accuracy'!G222, 'Stack Accuracy'!G222, 'Vending_Machine Accuracy'!G222, 'Vending_Machine_Sum Accuracy'!G222, 'MazeComplete Accuracy'!G222, 'MazeSolve Accuracy'!G222, 'Hamiltonian Accuracy'!G222)</f>
        <v>28.484444444444446</v>
      </c>
      <c r="H222" t="str">
        <f t="shared" si="85"/>
        <v>0 (δ=0.45)</v>
      </c>
      <c r="J222">
        <v>10</v>
      </c>
      <c r="K222">
        <f>_xlfn.STDEV.P(D230:G234)</f>
        <v>7.6928228768648408</v>
      </c>
      <c r="L222" cm="1">
        <f t="array" ref="L222">_xlfn.STDEV.P(D222:G222,D227:G227,D232:G232,IFERROR(IF(D237:G237&gt;0,D237:G237),""),IFERROR(IF(D242:G242&gt;0,D242:G242), ""), IFERROR(IF(D247:G247&gt;0,D247:G247), ""))</f>
        <v>8.2549573897525068</v>
      </c>
      <c r="M222">
        <v>0.45</v>
      </c>
      <c r="N222">
        <f t="shared" si="86"/>
        <v>38.278611111111111</v>
      </c>
      <c r="O222">
        <f t="shared" si="87"/>
        <v>7.2130265978032524</v>
      </c>
      <c r="P222" s="6">
        <f>_xlfn.STDEV.P(D230:D234)</f>
        <v>0.58151848903230863</v>
      </c>
      <c r="Q222">
        <f t="shared" si="88"/>
        <v>5.8440326142664327</v>
      </c>
      <c r="R222" s="6">
        <f>_xlfn.STDEV.P(E230:E234)</f>
        <v>0.67231701810939182</v>
      </c>
      <c r="S222">
        <f t="shared" si="89"/>
        <v>6.7031842672709159</v>
      </c>
      <c r="T222" s="6">
        <f>_xlfn.STDEV.P(F230:F234)</f>
        <v>1.3126953893364577</v>
      </c>
      <c r="U222">
        <f t="shared" si="90"/>
        <v>3.313934643193603</v>
      </c>
      <c r="V222" s="6">
        <f>_xlfn.STDEV.P(G230:G234)</f>
        <v>5.5854020755607978</v>
      </c>
      <c r="W222" t="e">
        <f t="shared" si="91"/>
        <v>#DIV/0!</v>
      </c>
    </row>
    <row r="223" spans="1:23" x14ac:dyDescent="0.75">
      <c r="A223" s="1">
        <v>3</v>
      </c>
      <c r="B223">
        <v>0</v>
      </c>
      <c r="C223">
        <v>0.65</v>
      </c>
      <c r="D223">
        <f>AVERAGE('PARITY Accuracy'!D223, 'Pattern_Matching Accuracy'!D223, 'Reversal Accuracy'!D223, 'Stack Accuracy'!D223, 'Vending_Machine Accuracy'!D223, 'Vending_Machine_Sum Accuracy'!D223, 'MazeComplete Accuracy'!D223, 'MazeSolve Accuracy'!D223, 'Hamiltonian Accuracy'!D223)</f>
        <v>45.086666666666673</v>
      </c>
      <c r="E223">
        <f>AVERAGE('PARITY Accuracy'!E223, 'Pattern_Matching Accuracy'!E223, 'Reversal Accuracy'!E223, 'Stack Accuracy'!E223, 'Vending_Machine Accuracy'!E223, 'Vending_Machine_Sum Accuracy'!E223, 'MazeComplete Accuracy'!E223, 'MazeSolve Accuracy'!E223, 'Hamiltonian Accuracy'!E223)</f>
        <v>34.387777777777778</v>
      </c>
      <c r="F223">
        <f>AVERAGE('PARITY Accuracy'!F223, 'Pattern_Matching Accuracy'!F223, 'Reversal Accuracy'!F223, 'Stack Accuracy'!F223, 'Vending_Machine Accuracy'!F223, 'Vending_Machine_Sum Accuracy'!F223, 'MazeComplete Accuracy'!F223, 'MazeSolve Accuracy'!F223, 'Hamiltonian Accuracy'!F223)</f>
        <v>43.547777777777782</v>
      </c>
      <c r="G223">
        <f>AVERAGE('PARITY Accuracy'!G223, 'Pattern_Matching Accuracy'!G223, 'Reversal Accuracy'!G223, 'Stack Accuracy'!G223, 'Vending_Machine Accuracy'!G223, 'Vending_Machine_Sum Accuracy'!G223, 'MazeComplete Accuracy'!G223, 'MazeSolve Accuracy'!G223, 'Hamiltonian Accuracy'!G223)</f>
        <v>27.024444444444445</v>
      </c>
      <c r="H223" t="str">
        <f t="shared" si="85"/>
        <v>0 (δ=0.65)</v>
      </c>
      <c r="J223">
        <v>20</v>
      </c>
      <c r="K223">
        <f>_xlfn.STDEV.P(D235:G239)</f>
        <v>4.7241565380029007</v>
      </c>
      <c r="L223" cm="1">
        <f t="array" ref="L223">_xlfn.STDEV.P(D223:G223,D228:G228,D233:G233,IFERROR(IF(D238:G238&gt;0,D238:G238),""),IFERROR(IF(D243:G243&gt;0,D243:G243), ""), IFERROR(IF(D248:G248&gt;0,D248:G248), ""))</f>
        <v>8.5923705046831902</v>
      </c>
      <c r="M223">
        <v>0.65</v>
      </c>
      <c r="N223">
        <f t="shared" si="86"/>
        <v>37.51166666666667</v>
      </c>
      <c r="O223">
        <f t="shared" si="87"/>
        <v>7.3067738105485756</v>
      </c>
      <c r="P223" s="6">
        <f>_xlfn.STDEV.P(D235:D239)</f>
        <v>3.727820123745246</v>
      </c>
      <c r="Q223">
        <f t="shared" si="88"/>
        <v>5.5243011551456584</v>
      </c>
      <c r="R223" s="6">
        <f>_xlfn.STDEV.P(E235:E239)</f>
        <v>1.9859484160247243</v>
      </c>
      <c r="S223">
        <f t="shared" si="89"/>
        <v>5.7502755495495759</v>
      </c>
      <c r="T223" s="6">
        <f>_xlfn.STDEV.P(F235:F239)</f>
        <v>0.86002420024090009</v>
      </c>
      <c r="U223">
        <f t="shared" si="90"/>
        <v>1.2613528138031254</v>
      </c>
      <c r="V223" s="6">
        <f>_xlfn.STDEV.P(G235:G239)</f>
        <v>8.1488834542599324</v>
      </c>
      <c r="W223" t="e">
        <f t="shared" si="91"/>
        <v>#DIV/0!</v>
      </c>
    </row>
    <row r="224" spans="1:23" x14ac:dyDescent="0.75">
      <c r="A224" s="1">
        <v>4</v>
      </c>
      <c r="B224">
        <v>0</v>
      </c>
      <c r="C224">
        <v>0.85</v>
      </c>
      <c r="D224">
        <f>AVERAGE('PARITY Accuracy'!D224, 'Pattern_Matching Accuracy'!D224, 'Reversal Accuracy'!D224, 'Stack Accuracy'!D224, 'Vending_Machine Accuracy'!D224, 'Vending_Machine_Sum Accuracy'!D224, 'MazeComplete Accuracy'!D224, 'MazeSolve Accuracy'!D224, 'Hamiltonian Accuracy'!D224)</f>
        <v>40.86333333333333</v>
      </c>
      <c r="E224">
        <f>AVERAGE('PARITY Accuracy'!E224, 'Pattern_Matching Accuracy'!E224, 'Reversal Accuracy'!E224, 'Stack Accuracy'!E224, 'Vending_Machine Accuracy'!E224, 'Vending_Machine_Sum Accuracy'!E224, 'MazeComplete Accuracy'!E224, 'MazeSolve Accuracy'!E224, 'Hamiltonian Accuracy'!E224)</f>
        <v>34.697777777777773</v>
      </c>
      <c r="F224">
        <f>AVERAGE('PARITY Accuracy'!F224, 'Pattern_Matching Accuracy'!F224, 'Reversal Accuracy'!F224, 'Stack Accuracy'!F224, 'Vending_Machine Accuracy'!F224, 'Vending_Machine_Sum Accuracy'!F224, 'MazeComplete Accuracy'!F224, 'MazeSolve Accuracy'!F224, 'Hamiltonian Accuracy'!F224)</f>
        <v>46.345555555555556</v>
      </c>
      <c r="G224">
        <f>AVERAGE('PARITY Accuracy'!G224, 'Pattern_Matching Accuracy'!G224, 'Reversal Accuracy'!G224, 'Stack Accuracy'!G224, 'Vending_Machine Accuracy'!G224, 'Vending_Machine_Sum Accuracy'!G224, 'MazeComplete Accuracy'!G224, 'MazeSolve Accuracy'!G224, 'Hamiltonian Accuracy'!G224)</f>
        <v>29.494444444444444</v>
      </c>
      <c r="H224" t="str">
        <f t="shared" si="85"/>
        <v>0 (δ=0.85)</v>
      </c>
      <c r="J224">
        <v>50</v>
      </c>
      <c r="K224">
        <f>_xlfn.STDEV.P(D240:G244)</f>
        <v>5.1399019039223965</v>
      </c>
      <c r="L224" cm="1">
        <f t="array" ref="L224">_xlfn.STDEV.P(D224:G224,D229:G229,D234:G234,IFERROR(IF(D239:G239&gt;0,D239:G239),""),IFERROR(IF(D244:G244&gt;0,D244:G244), ""), IFERROR(IF(D249:G249&gt;0,D249:G249), ""))</f>
        <v>8.0921794328594512</v>
      </c>
      <c r="M224">
        <v>0.85</v>
      </c>
      <c r="N224">
        <f t="shared" si="86"/>
        <v>37.850277777777777</v>
      </c>
      <c r="O224">
        <f t="shared" si="87"/>
        <v>6.3444159551316046</v>
      </c>
      <c r="P224" s="6">
        <f>_xlfn.STDEV.P(D240:D244)</f>
        <v>0.6079118357130463</v>
      </c>
      <c r="Q224">
        <f t="shared" si="88"/>
        <v>6.1609679407952385</v>
      </c>
      <c r="R224" s="6">
        <f>_xlfn.STDEV.P(E240:E244)</f>
        <v>0.71006369041406836</v>
      </c>
      <c r="S224">
        <f t="shared" si="89"/>
        <v>5.3487710759874689</v>
      </c>
      <c r="T224" s="6">
        <f>_xlfn.STDEV.P(F240:F244)</f>
        <v>2.2644767607551173</v>
      </c>
      <c r="U224">
        <f t="shared" si="90"/>
        <v>1.8944420034785696</v>
      </c>
      <c r="V224" s="6">
        <f>_xlfn.STDEV.P(G240:G244)</f>
        <v>6.329256354422693</v>
      </c>
      <c r="W224" t="e">
        <f t="shared" si="91"/>
        <v>#DIV/0!</v>
      </c>
    </row>
    <row r="225" spans="1:23" x14ac:dyDescent="0.75">
      <c r="A225" s="1">
        <v>5</v>
      </c>
      <c r="B225">
        <v>5</v>
      </c>
      <c r="C225">
        <v>0</v>
      </c>
      <c r="D225">
        <f>AVERAGE('PARITY Accuracy'!D225, 'Pattern_Matching Accuracy'!D225, 'Reversal Accuracy'!D225, 'Stack Accuracy'!D225, 'Vending_Machine Accuracy'!D225, 'Vending_Machine_Sum Accuracy'!D225, 'MazeComplete Accuracy'!D225, 'MazeSolve Accuracy'!D225, 'Hamiltonian Accuracy'!D225)</f>
        <v>43.352222222222224</v>
      </c>
      <c r="E225">
        <f>AVERAGE('PARITY Accuracy'!E225, 'Pattern_Matching Accuracy'!E225, 'Reversal Accuracy'!E225, 'Stack Accuracy'!E225, 'Vending_Machine Accuracy'!E225, 'Vending_Machine_Sum Accuracy'!E225, 'MazeComplete Accuracy'!E225, 'MazeSolve Accuracy'!E225, 'Hamiltonian Accuracy'!E225)</f>
        <v>43.06666666666667</v>
      </c>
      <c r="F225">
        <f>AVERAGE('PARITY Accuracy'!F225, 'Pattern_Matching Accuracy'!F225, 'Reversal Accuracy'!F225, 'Stack Accuracy'!F225, 'Vending_Machine Accuracy'!F225, 'Vending_Machine_Sum Accuracy'!F225, 'MazeComplete Accuracy'!F225, 'MazeSolve Accuracy'!F225, 'Hamiltonian Accuracy'!F225)</f>
        <v>44.134444444444441</v>
      </c>
      <c r="G225">
        <f>AVERAGE('PARITY Accuracy'!G225, 'Pattern_Matching Accuracy'!G225, 'Reversal Accuracy'!G225, 'Stack Accuracy'!G225, 'Vending_Machine Accuracy'!G225, 'Vending_Machine_Sum Accuracy'!G225, 'MazeComplete Accuracy'!G225, 'MazeSolve Accuracy'!G225, 'Hamiltonian Accuracy'!G225)</f>
        <v>40.951111111111103</v>
      </c>
      <c r="H225" t="str">
        <f t="shared" si="85"/>
        <v>5 (δ=0)</v>
      </c>
      <c r="J225">
        <v>100</v>
      </c>
      <c r="K225">
        <f>_xlfn.STDEV.P(D245:F249)</f>
        <v>4.4505075809838885</v>
      </c>
      <c r="N225">
        <f t="shared" si="86"/>
        <v>42.876111111111115</v>
      </c>
      <c r="O225">
        <f t="shared" si="87"/>
        <v>1.1781363447893398</v>
      </c>
      <c r="P225" s="6">
        <f>_xlfn.STDEV.P(D245:D249)</f>
        <v>2.7019540254333663</v>
      </c>
      <c r="R225" s="6">
        <f>_xlfn.STDEV.P(E245:E249)</f>
        <v>1.5901175358374529</v>
      </c>
      <c r="T225" s="6">
        <f>_xlfn.STDEV.P(F245:F249)</f>
        <v>2.7723787620020452</v>
      </c>
      <c r="V225" s="6" t="e">
        <f>_xlfn.STDEV.P(G245:G249)</f>
        <v>#DIV/0!</v>
      </c>
    </row>
    <row r="226" spans="1:23" x14ac:dyDescent="0.75">
      <c r="A226" s="1">
        <v>6</v>
      </c>
      <c r="B226">
        <v>5</v>
      </c>
      <c r="C226">
        <v>0.2</v>
      </c>
      <c r="D226">
        <f>AVERAGE('PARITY Accuracy'!D226, 'Pattern_Matching Accuracy'!D226, 'Reversal Accuracy'!D226, 'Stack Accuracy'!D226, 'Vending_Machine Accuracy'!D226, 'Vending_Machine_Sum Accuracy'!D226, 'MazeComplete Accuracy'!D226, 'MazeSolve Accuracy'!D226, 'Hamiltonian Accuracy'!D226)</f>
        <v>50.076666666666661</v>
      </c>
      <c r="E226">
        <f>AVERAGE('PARITY Accuracy'!E226, 'Pattern_Matching Accuracy'!E226, 'Reversal Accuracy'!E226, 'Stack Accuracy'!E226, 'Vending_Machine Accuracy'!E226, 'Vending_Machine_Sum Accuracy'!E226, 'MazeComplete Accuracy'!E226, 'MazeSolve Accuracy'!E226, 'Hamiltonian Accuracy'!E226)</f>
        <v>43.419999999999987</v>
      </c>
      <c r="F226">
        <f>AVERAGE('PARITY Accuracy'!F226, 'Pattern_Matching Accuracy'!F226, 'Reversal Accuracy'!F226, 'Stack Accuracy'!F226, 'Vending_Machine Accuracy'!F226, 'Vending_Machine_Sum Accuracy'!F226, 'MazeComplete Accuracy'!F226, 'MazeSolve Accuracy'!F226, 'Hamiltonian Accuracy'!F226)</f>
        <v>50.811111111111117</v>
      </c>
      <c r="G226">
        <f>AVERAGE('PARITY Accuracy'!G226, 'Pattern_Matching Accuracy'!G226, 'Reversal Accuracy'!G226, 'Stack Accuracy'!G226, 'Vending_Machine Accuracy'!G226, 'Vending_Machine_Sum Accuracy'!G226, 'MazeComplete Accuracy'!G226, 'MazeSolve Accuracy'!G226, 'Hamiltonian Accuracy'!G226)</f>
        <v>35.984444444444449</v>
      </c>
      <c r="H226" t="str">
        <f t="shared" si="85"/>
        <v>5 (δ=0.2)</v>
      </c>
      <c r="K226">
        <f>AVERAGE(K220:K225)</f>
        <v>5.7136323716540147</v>
      </c>
      <c r="N226">
        <f t="shared" si="86"/>
        <v>45.073055555555548</v>
      </c>
      <c r="O226">
        <f t="shared" si="87"/>
        <v>5.9853331216533618</v>
      </c>
      <c r="P226" s="6">
        <f>AVERAGE(P220:P225)</f>
        <v>2.2617755117722846</v>
      </c>
      <c r="Q226">
        <f>AVERAGE(Q220:Q224)</f>
        <v>5.5799718632725499</v>
      </c>
      <c r="R226" s="6">
        <f>AVERAGE(R220:R225)</f>
        <v>1.0372428136752936</v>
      </c>
      <c r="S226">
        <f>AVERAGE(S220:S224)</f>
        <v>5.9866008765418979</v>
      </c>
      <c r="T226" s="6">
        <f>AVERAGE(T220:T225)</f>
        <v>1.7841161409122075</v>
      </c>
      <c r="U226">
        <f>AVERAGE(U220:U224)</f>
        <v>2.4602316131286672</v>
      </c>
      <c r="V226" s="6" t="e">
        <f>AVERAGE(V220:V225)</f>
        <v>#DIV/0!</v>
      </c>
      <c r="W226" t="e">
        <f>AVERAGE(W220:W224)</f>
        <v>#DIV/0!</v>
      </c>
    </row>
    <row r="227" spans="1:23" ht="15.5" thickBot="1" x14ac:dyDescent="0.9">
      <c r="A227" s="1">
        <v>7</v>
      </c>
      <c r="B227">
        <v>5</v>
      </c>
      <c r="C227">
        <v>0.45</v>
      </c>
      <c r="D227">
        <f>AVERAGE('PARITY Accuracy'!D227, 'Pattern_Matching Accuracy'!D227, 'Reversal Accuracy'!D227, 'Stack Accuracy'!D227, 'Vending_Machine Accuracy'!D227, 'Vending_Machine_Sum Accuracy'!D227, 'MazeComplete Accuracy'!D227, 'MazeSolve Accuracy'!D227, 'Hamiltonian Accuracy'!D227)</f>
        <v>46.68888888888889</v>
      </c>
      <c r="E227">
        <f>AVERAGE('PARITY Accuracy'!E227, 'Pattern_Matching Accuracy'!E227, 'Reversal Accuracy'!E227, 'Stack Accuracy'!E227, 'Vending_Machine Accuracy'!E227, 'Vending_Machine_Sum Accuracy'!E227, 'MazeComplete Accuracy'!E227, 'MazeSolve Accuracy'!E227, 'Hamiltonian Accuracy'!E227)</f>
        <v>41.716666666666669</v>
      </c>
      <c r="F227">
        <f>AVERAGE('PARITY Accuracy'!F227, 'Pattern_Matching Accuracy'!F227, 'Reversal Accuracy'!F227, 'Stack Accuracy'!F227, 'Vending_Machine Accuracy'!F227, 'Vending_Machine_Sum Accuracy'!F227, 'MazeComplete Accuracy'!F227, 'MazeSolve Accuracy'!F227, 'Hamiltonian Accuracy'!F227)</f>
        <v>47.216666666666669</v>
      </c>
      <c r="G227">
        <f>AVERAGE('PARITY Accuracy'!G227, 'Pattern_Matching Accuracy'!G227, 'Reversal Accuracy'!G227, 'Stack Accuracy'!G227, 'Vending_Machine Accuracy'!G227, 'Vending_Machine_Sum Accuracy'!G227, 'MazeComplete Accuracy'!G227, 'MazeSolve Accuracy'!G227, 'Hamiltonian Accuracy'!G227)</f>
        <v>35.931111111111107</v>
      </c>
      <c r="H227" t="str">
        <f t="shared" si="85"/>
        <v>5 (δ=0.45)</v>
      </c>
      <c r="N227">
        <f t="shared" si="86"/>
        <v>42.888333333333335</v>
      </c>
      <c r="O227">
        <f t="shared" si="87"/>
        <v>4.5539662878217664</v>
      </c>
      <c r="P227" s="6">
        <f>_xlfn.STDEV.P(P220:P225)</f>
        <v>1.2370717477119699</v>
      </c>
      <c r="Q227">
        <f>_xlfn.STDEV.P(Q220:Q224)</f>
        <v>0.38170641267763145</v>
      </c>
      <c r="R227" s="6">
        <f>_xlfn.STDEV.P(R220:R225)</f>
        <v>0.56112408474692499</v>
      </c>
      <c r="S227">
        <f>_xlfn.STDEV.P(S220:S224)</f>
        <v>0.49708868114465277</v>
      </c>
      <c r="T227" s="6">
        <f>_xlfn.STDEV.P(T220:T225)</f>
        <v>0.70277041154528308</v>
      </c>
      <c r="U227">
        <f>_xlfn.STDEV.P(U220:U224)</f>
        <v>0.76324739461603952</v>
      </c>
      <c r="V227" s="6" t="e">
        <f>_xlfn.STDEV.P(V220:V225)</f>
        <v>#DIV/0!</v>
      </c>
      <c r="W227" t="e">
        <f>_xlfn.STDEV.P(W220:W224)</f>
        <v>#DIV/0!</v>
      </c>
    </row>
    <row r="228" spans="1:23" x14ac:dyDescent="0.75">
      <c r="A228" s="1">
        <v>8</v>
      </c>
      <c r="B228">
        <v>5</v>
      </c>
      <c r="C228">
        <v>0.65</v>
      </c>
      <c r="D228">
        <f>AVERAGE('PARITY Accuracy'!D228, 'Pattern_Matching Accuracy'!D228, 'Reversal Accuracy'!D228, 'Stack Accuracy'!D228, 'Vending_Machine Accuracy'!D228, 'Vending_Machine_Sum Accuracy'!D228, 'MazeComplete Accuracy'!D228, 'MazeSolve Accuracy'!D228, 'Hamiltonian Accuracy'!D228)</f>
        <v>52.094444444444434</v>
      </c>
      <c r="E228">
        <f>AVERAGE('PARITY Accuracy'!E228, 'Pattern_Matching Accuracy'!E228, 'Reversal Accuracy'!E228, 'Stack Accuracy'!E228, 'Vending_Machine Accuracy'!E228, 'Vending_Machine_Sum Accuracy'!E228, 'MazeComplete Accuracy'!E228, 'MazeSolve Accuracy'!E228, 'Hamiltonian Accuracy'!E228)</f>
        <v>44.231111111111119</v>
      </c>
      <c r="F228">
        <f>AVERAGE('PARITY Accuracy'!F228, 'Pattern_Matching Accuracy'!F228, 'Reversal Accuracy'!F228, 'Stack Accuracy'!F228, 'Vending_Machine Accuracy'!F228, 'Vending_Machine_Sum Accuracy'!F228, 'MazeComplete Accuracy'!F228, 'MazeSolve Accuracy'!F228, 'Hamiltonian Accuracy'!F228)</f>
        <v>46.351111111111116</v>
      </c>
      <c r="G228">
        <f>AVERAGE('PARITY Accuracy'!G228, 'Pattern_Matching Accuracy'!G228, 'Reversal Accuracy'!G228, 'Stack Accuracy'!G228, 'Vending_Machine Accuracy'!G228, 'Vending_Machine_Sum Accuracy'!G228, 'MazeComplete Accuracy'!G228, 'MazeSolve Accuracy'!G228, 'Hamiltonian Accuracy'!G228)</f>
        <v>35.962222222222216</v>
      </c>
      <c r="H228" t="str">
        <f t="shared" si="85"/>
        <v>5 (δ=0.65)</v>
      </c>
      <c r="K228" s="10" cm="1">
        <f t="array" ref="K228">INDEX(LINEST(K220:K225),1)</f>
        <v>-0.46511465069064722</v>
      </c>
      <c r="L228" s="11" cm="1">
        <f t="array" ref="L228">INDEX(LINEST(L220:L224),1)</f>
        <v>0.32443107568530638</v>
      </c>
      <c r="N228">
        <f t="shared" si="86"/>
        <v>44.659722222222221</v>
      </c>
      <c r="O228">
        <f t="shared" si="87"/>
        <v>5.7871863765915998</v>
      </c>
      <c r="P228" s="6"/>
      <c r="R228" s="6"/>
      <c r="T228" s="6"/>
      <c r="V228" s="6"/>
    </row>
    <row r="229" spans="1:23" x14ac:dyDescent="0.75">
      <c r="A229" s="1">
        <v>9</v>
      </c>
      <c r="B229">
        <v>5</v>
      </c>
      <c r="C229">
        <v>0.85</v>
      </c>
      <c r="D229">
        <f>AVERAGE('PARITY Accuracy'!D229, 'Pattern_Matching Accuracy'!D229, 'Reversal Accuracy'!D229, 'Stack Accuracy'!D229, 'Vending_Machine Accuracy'!D229, 'Vending_Machine_Sum Accuracy'!D229, 'MazeComplete Accuracy'!D229, 'MazeSolve Accuracy'!D229, 'Hamiltonian Accuracy'!D229)</f>
        <v>51.810000000000009</v>
      </c>
      <c r="E229">
        <f>AVERAGE('PARITY Accuracy'!E229, 'Pattern_Matching Accuracy'!E229, 'Reversal Accuracy'!E229, 'Stack Accuracy'!E229, 'Vending_Machine Accuracy'!E229, 'Vending_Machine_Sum Accuracy'!E229, 'MazeComplete Accuracy'!E229, 'MazeSolve Accuracy'!E229, 'Hamiltonian Accuracy'!E229)</f>
        <v>43.91</v>
      </c>
      <c r="F229">
        <f>AVERAGE('PARITY Accuracy'!F229, 'Pattern_Matching Accuracy'!F229, 'Reversal Accuracy'!F229, 'Stack Accuracy'!F229, 'Vending_Machine Accuracy'!F229, 'Vending_Machine_Sum Accuracy'!F229, 'MazeComplete Accuracy'!F229, 'MazeSolve Accuracy'!F229, 'Hamiltonian Accuracy'!F229)</f>
        <v>49.362222222222215</v>
      </c>
      <c r="G229">
        <f>AVERAGE('PARITY Accuracy'!G229, 'Pattern_Matching Accuracy'!G229, 'Reversal Accuracy'!G229, 'Stack Accuracy'!G229, 'Vending_Machine Accuracy'!G229, 'Vending_Machine_Sum Accuracy'!G229, 'MazeComplete Accuracy'!G229, 'MazeSolve Accuracy'!G229, 'Hamiltonian Accuracy'!G229)</f>
        <v>35.739999999999995</v>
      </c>
      <c r="H229" t="str">
        <f t="shared" si="85"/>
        <v>5 (δ=0.85)</v>
      </c>
      <c r="K229" s="12">
        <f>AVERAGE('Hamiltonian Accuracy'!K228, 'MazeSolve Accuracy'!K228, 'MazeComplete Accuracy'!K228, 'Vending_Machine_Sum Accuracy'!K228, 'Vending_Machine Accuracy'!K228, 'Stack Accuracy'!K228, 'Reversal Accuracy'!K228, 'Pattern_Matching Accuracy'!K228, 'PARITY Accuracy'!K228)</f>
        <v>-0.5556315013665093</v>
      </c>
      <c r="L229" s="12">
        <f>AVERAGE('Hamiltonian Accuracy'!L228, 'MazeSolve Accuracy'!L228, 'MazeComplete Accuracy'!L228, 'Vending_Machine_Sum Accuracy'!L228, 'Vending_Machine Accuracy'!L228, 'Stack Accuracy'!L228, 'Reversal Accuracy'!L228, 'Pattern_Matching Accuracy'!L228, 'PARITY Accuracy'!L228)</f>
        <v>-8.1435191391426423E-2</v>
      </c>
      <c r="N229">
        <f t="shared" si="86"/>
        <v>45.205555555555549</v>
      </c>
      <c r="O229">
        <f t="shared" si="87"/>
        <v>6.1678961236869831</v>
      </c>
      <c r="P229" s="6"/>
      <c r="R229" s="6"/>
      <c r="T229" s="6"/>
      <c r="V229" s="6"/>
    </row>
    <row r="230" spans="1:23" ht="15.5" thickBot="1" x14ac:dyDescent="0.9">
      <c r="A230" s="1">
        <v>10</v>
      </c>
      <c r="B230">
        <v>10</v>
      </c>
      <c r="C230">
        <v>0</v>
      </c>
      <c r="D230">
        <f>AVERAGE('PARITY Accuracy'!D230, 'Pattern_Matching Accuracy'!D230, 'Reversal Accuracy'!D230, 'Stack Accuracy'!D230, 'Vending_Machine Accuracy'!D230, 'Vending_Machine_Sum Accuracy'!D230, 'MazeComplete Accuracy'!D230, 'MazeSolve Accuracy'!D230, 'Hamiltonian Accuracy'!D230)</f>
        <v>48.482222222222219</v>
      </c>
      <c r="E230">
        <f>AVERAGE('PARITY Accuracy'!E230, 'Pattern_Matching Accuracy'!E230, 'Reversal Accuracy'!E230, 'Stack Accuracy'!E230, 'Vending_Machine Accuracy'!E230, 'Vending_Machine_Sum Accuracy'!E230, 'MazeComplete Accuracy'!E230, 'MazeSolve Accuracy'!E230, 'Hamiltonian Accuracy'!E230)</f>
        <v>44.738888888888894</v>
      </c>
      <c r="F230">
        <f>AVERAGE('PARITY Accuracy'!F230, 'Pattern_Matching Accuracy'!F230, 'Reversal Accuracy'!F230, 'Stack Accuracy'!F230, 'Vending_Machine Accuracy'!F230, 'Vending_Machine_Sum Accuracy'!F230, 'MazeComplete Accuracy'!F230, 'MazeSolve Accuracy'!F230, 'Hamiltonian Accuracy'!F230)</f>
        <v>48.584444444444451</v>
      </c>
      <c r="G230">
        <f>AVERAGE('PARITY Accuracy'!G230, 'Pattern_Matching Accuracy'!G230, 'Reversal Accuracy'!G230, 'Stack Accuracy'!G230, 'Vending_Machine Accuracy'!G230, 'Vending_Machine_Sum Accuracy'!G230, 'MazeComplete Accuracy'!G230, 'MazeSolve Accuracy'!G230, 'Hamiltonian Accuracy'!G230)</f>
        <v>35.667777777777779</v>
      </c>
      <c r="H230" t="str">
        <f t="shared" si="85"/>
        <v>10 (δ=0)</v>
      </c>
      <c r="K230" s="13">
        <f>_xlfn.STDEV.P('Hamiltonian Accuracy'!K228, 'MazeSolve Accuracy'!K228, 'MazeComplete Accuracy'!K228, 'Vending_Machine_Sum Accuracy'!K228, 'Vending_Machine Accuracy'!K228, 'Stack Accuracy'!K228, 'Reversal Accuracy'!K228, 'Pattern_Matching Accuracy'!K228, 'PARITY Accuracy'!K228)</f>
        <v>2.0326715013716172</v>
      </c>
      <c r="L230" s="14" t="s">
        <v>29</v>
      </c>
      <c r="N230">
        <f t="shared" si="86"/>
        <v>44.368333333333339</v>
      </c>
      <c r="O230">
        <f t="shared" si="87"/>
        <v>5.2568206428985995</v>
      </c>
      <c r="P230" s="6" t="s">
        <v>36</v>
      </c>
      <c r="R230" s="6"/>
      <c r="T230" s="6"/>
      <c r="V230" s="6"/>
    </row>
    <row r="231" spans="1:23" x14ac:dyDescent="0.75">
      <c r="A231" s="1">
        <v>11</v>
      </c>
      <c r="B231">
        <v>10</v>
      </c>
      <c r="C231">
        <v>0.2</v>
      </c>
      <c r="D231">
        <f>AVERAGE('PARITY Accuracy'!D231, 'Pattern_Matching Accuracy'!D231, 'Reversal Accuracy'!D231, 'Stack Accuracy'!D231, 'Vending_Machine Accuracy'!D231, 'Vending_Machine_Sum Accuracy'!D231, 'MazeComplete Accuracy'!D231, 'MazeSolve Accuracy'!D231, 'Hamiltonian Accuracy'!D231)</f>
        <v>49.348888888888887</v>
      </c>
      <c r="E231">
        <f>AVERAGE('PARITY Accuracy'!E231, 'Pattern_Matching Accuracy'!E231, 'Reversal Accuracy'!E231, 'Stack Accuracy'!E231, 'Vending_Machine Accuracy'!E231, 'Vending_Machine_Sum Accuracy'!E231, 'MazeComplete Accuracy'!E231, 'MazeSolve Accuracy'!E231, 'Hamiltonian Accuracy'!E231)</f>
        <v>45.608888888888892</v>
      </c>
      <c r="F231">
        <f>AVERAGE('PARITY Accuracy'!F231, 'Pattern_Matching Accuracy'!F231, 'Reversal Accuracy'!F231, 'Stack Accuracy'!F231, 'Vending_Machine Accuracy'!F231, 'Vending_Machine_Sum Accuracy'!F231, 'MazeComplete Accuracy'!F231, 'MazeSolve Accuracy'!F231, 'Hamiltonian Accuracy'!F231)</f>
        <v>45.031111111111109</v>
      </c>
      <c r="G231">
        <f>AVERAGE('PARITY Accuracy'!G231, 'Pattern_Matching Accuracy'!G231, 'Reversal Accuracy'!G231, 'Stack Accuracy'!G231, 'Vending_Machine Accuracy'!G231, 'Vending_Machine_Sum Accuracy'!G231, 'MazeComplete Accuracy'!G231, 'MazeSolve Accuracy'!G231, 'Hamiltonian Accuracy'!G231)</f>
        <v>35.282222222222224</v>
      </c>
      <c r="H231" t="str">
        <f t="shared" si="85"/>
        <v>10 (δ=0.2)</v>
      </c>
      <c r="J231" s="2"/>
      <c r="K231" s="2" t="s">
        <v>26</v>
      </c>
      <c r="L231" s="2" t="s">
        <v>27</v>
      </c>
      <c r="N231">
        <f t="shared" si="86"/>
        <v>43.817777777777778</v>
      </c>
      <c r="O231">
        <f t="shared" si="87"/>
        <v>5.1992584941401834</v>
      </c>
      <c r="P231" s="2" t="s">
        <v>26</v>
      </c>
      <c r="Q231" s="2" t="s">
        <v>27</v>
      </c>
      <c r="R231" s="2" t="s">
        <v>26</v>
      </c>
      <c r="S231" s="2" t="s">
        <v>27</v>
      </c>
      <c r="T231" s="2" t="s">
        <v>26</v>
      </c>
      <c r="U231" s="2" t="s">
        <v>27</v>
      </c>
      <c r="V231" s="2" t="s">
        <v>26</v>
      </c>
      <c r="W231" s="2" t="s">
        <v>27</v>
      </c>
    </row>
    <row r="232" spans="1:23" x14ac:dyDescent="0.75">
      <c r="A232" s="1">
        <v>12</v>
      </c>
      <c r="B232">
        <v>10</v>
      </c>
      <c r="C232">
        <v>0.45</v>
      </c>
      <c r="D232">
        <f>AVERAGE('PARITY Accuracy'!D232, 'Pattern_Matching Accuracy'!D232, 'Reversal Accuracy'!D232, 'Stack Accuracy'!D232, 'Vending_Machine Accuracy'!D232, 'Vending_Machine_Sum Accuracy'!D232, 'MazeComplete Accuracy'!D232, 'MazeSolve Accuracy'!D232, 'Hamiltonian Accuracy'!D232)</f>
        <v>47.675555555555555</v>
      </c>
      <c r="E232">
        <f>AVERAGE('PARITY Accuracy'!E232, 'Pattern_Matching Accuracy'!E232, 'Reversal Accuracy'!E232, 'Stack Accuracy'!E232, 'Vending_Machine Accuracy'!E232, 'Vending_Machine_Sum Accuracy'!E232, 'MazeComplete Accuracy'!E232, 'MazeSolve Accuracy'!E232, 'Hamiltonian Accuracy'!E232)</f>
        <v>44.769999999999996</v>
      </c>
      <c r="F232">
        <f>AVERAGE('PARITY Accuracy'!F232, 'Pattern_Matching Accuracy'!F232, 'Reversal Accuracy'!F232, 'Stack Accuracy'!F232, 'Vending_Machine Accuracy'!F232, 'Vending_Machine_Sum Accuracy'!F232, 'MazeComplete Accuracy'!F232, 'MazeSolve Accuracy'!F232, 'Hamiltonian Accuracy'!F232)</f>
        <v>47.760000000000005</v>
      </c>
      <c r="G232">
        <f>AVERAGE('PARITY Accuracy'!G232, 'Pattern_Matching Accuracy'!G232, 'Reversal Accuracy'!G232, 'Stack Accuracy'!G232, 'Vending_Machine Accuracy'!G232, 'Vending_Machine_Sum Accuracy'!G232, 'MazeComplete Accuracy'!G232, 'MazeSolve Accuracy'!G232, 'Hamiltonian Accuracy'!G232)</f>
        <v>23.888888888888886</v>
      </c>
      <c r="H232" t="str">
        <f t="shared" si="85"/>
        <v>10 (δ=0.45)</v>
      </c>
      <c r="J232">
        <v>2</v>
      </c>
      <c r="K232">
        <f>AVERAGE(D220:G224)</f>
        <v>37.817833333333333</v>
      </c>
      <c r="L232">
        <f>(SUM(SUM(D220:G220),SUM(D225:G225),SUM(D230:G230),SUM(D235:G235),SUMIF(D240:G240,"&lt;&gt;0"),IFERROR(SUMIF(D245:G245,"&lt;&gt;0"),0)))/SUM(COUNTA(D220:G220),COUNTA(D225:G225),COUNTA(D230:G230),COUNTIF(D235:G235,"&lt;&gt;0"),COUNTIF(D240:G240,"&lt;&gt;0"),IFERROR(COUNTIF(D245:G245,"&lt;&gt;0"), 0))</f>
        <v>36.990468749999998</v>
      </c>
      <c r="M232">
        <v>0</v>
      </c>
      <c r="N232">
        <f t="shared" si="86"/>
        <v>41.023611111111116</v>
      </c>
      <c r="O232">
        <f t="shared" si="87"/>
        <v>9.9657091505550408</v>
      </c>
      <c r="P232" s="6">
        <f>AVERAGE(D220:D224)</f>
        <v>43.012222222222228</v>
      </c>
      <c r="Q232">
        <f>AVERAGE(D220,D225,D230,D235,D240,D245)</f>
        <v>47.005564814814818</v>
      </c>
      <c r="R232" s="6">
        <f>AVERAGE(E220:E224)</f>
        <v>34.558888888888887</v>
      </c>
      <c r="S232">
        <f>AVERAGE(E220,E225,E230,E235,E240,E245)</f>
        <v>44.840648148148148</v>
      </c>
      <c r="T232" s="6">
        <f>AVERAGE(F220:F224)</f>
        <v>45.396444444444448</v>
      </c>
      <c r="U232">
        <f>AVERAGE(F220,F225,F230,F235,F240,F245)</f>
        <v>48.652476851851844</v>
      </c>
      <c r="V232" s="6">
        <f>AVERAGE(G220:G224)</f>
        <v>28.303777777777775</v>
      </c>
      <c r="W232">
        <f>AVERAGE(G220,G225,G230,G235,G240)</f>
        <v>40.896488888888889</v>
      </c>
    </row>
    <row r="233" spans="1:23" x14ac:dyDescent="0.75">
      <c r="A233" s="1">
        <v>13</v>
      </c>
      <c r="B233">
        <v>10</v>
      </c>
      <c r="C233">
        <v>0.65</v>
      </c>
      <c r="D233">
        <f>AVERAGE('PARITY Accuracy'!D233, 'Pattern_Matching Accuracy'!D233, 'Reversal Accuracy'!D233, 'Stack Accuracy'!D233, 'Vending_Machine Accuracy'!D233, 'Vending_Machine_Sum Accuracy'!D233, 'MazeComplete Accuracy'!D233, 'MazeSolve Accuracy'!D233, 'Hamiltonian Accuracy'!D233)</f>
        <v>49.024444444444448</v>
      </c>
      <c r="E233">
        <f>AVERAGE('PARITY Accuracy'!E233, 'Pattern_Matching Accuracy'!E233, 'Reversal Accuracy'!E233, 'Stack Accuracy'!E233, 'Vending_Machine Accuracy'!E233, 'Vending_Machine_Sum Accuracy'!E233, 'MazeComplete Accuracy'!E233, 'MazeSolve Accuracy'!E233, 'Hamiltonian Accuracy'!E233)</f>
        <v>45.591111111111111</v>
      </c>
      <c r="F233">
        <f>AVERAGE('PARITY Accuracy'!F233, 'Pattern_Matching Accuracy'!F233, 'Reversal Accuracy'!F233, 'Stack Accuracy'!F233, 'Vending_Machine Accuracy'!F233, 'Vending_Machine_Sum Accuracy'!F233, 'MazeComplete Accuracy'!F233, 'MazeSolve Accuracy'!F233, 'Hamiltonian Accuracy'!F233)</f>
        <v>45.626666666666665</v>
      </c>
      <c r="G233">
        <f>AVERAGE('PARITY Accuracy'!G233, 'Pattern_Matching Accuracy'!G233, 'Reversal Accuracy'!G233, 'Stack Accuracy'!G233, 'Vending_Machine Accuracy'!G233, 'Vending_Machine_Sum Accuracy'!G233, 'MazeComplete Accuracy'!G233, 'MazeSolve Accuracy'!G233, 'Hamiltonian Accuracy'!G233)</f>
        <v>23.776666666666667</v>
      </c>
      <c r="H233" t="str">
        <f t="shared" si="85"/>
        <v>10 (δ=0.65)</v>
      </c>
      <c r="J233">
        <v>5</v>
      </c>
      <c r="K233">
        <f>AVERAGE(D225:G229)</f>
        <v>44.140555555555558</v>
      </c>
      <c r="L233">
        <f t="shared" ref="L233:L236" si="92">(SUM(SUM(D221:G221),SUM(D226:G226),SUM(D231:G231),SUM(D236:G236),SUMIF(D241:G241,"&lt;&gt;0"),IFERROR(SUMIF(D246:G246,"&lt;&gt;0"),0)))/SUM(COUNTA(D221:G221),COUNTA(D226:G226),COUNTA(D231:G231),COUNTIF(D236:G236,"&lt;&gt;0"),COUNTIF(D241:G241,"&lt;&gt;0"),IFERROR(COUNTIF(D246:G246,"&lt;&gt;0"), 0))</f>
        <v>37.461792824074074</v>
      </c>
      <c r="M233">
        <v>0.2</v>
      </c>
      <c r="N233">
        <f t="shared" si="86"/>
        <v>41.00472222222222</v>
      </c>
      <c r="O233">
        <f t="shared" si="87"/>
        <v>10.043893371528908</v>
      </c>
      <c r="P233" s="6">
        <f>AVERAGE(D225:D229)</f>
        <v>48.804444444444442</v>
      </c>
      <c r="Q233">
        <f t="shared" ref="Q233:Q236" si="93">AVERAGE(D221,D226,D231,D236,D241,D246)</f>
        <v>50.040560185185193</v>
      </c>
      <c r="R233" s="6">
        <f>AVERAGE(E225:E229)</f>
        <v>43.268888888888888</v>
      </c>
      <c r="S233">
        <f t="shared" ref="S233:S236" si="94">AVERAGE(E221,E226,E231,E236,E241,E246)</f>
        <v>46.514722222222218</v>
      </c>
      <c r="T233" s="6">
        <f>AVERAGE(F225:F229)</f>
        <v>47.575111111111113</v>
      </c>
      <c r="U233">
        <f t="shared" ref="U233:U236" si="95">AVERAGE(F221,F226,F231,F236,F241,F246)</f>
        <v>48.30555555555555</v>
      </c>
      <c r="V233" s="6">
        <f>AVERAGE(G225:G229)</f>
        <v>36.913777777777774</v>
      </c>
      <c r="W233">
        <f>AVERAGE(G221,G226,G231,G236,G241)</f>
        <v>39.565933333333341</v>
      </c>
    </row>
    <row r="234" spans="1:23" x14ac:dyDescent="0.75">
      <c r="A234" s="1">
        <v>14</v>
      </c>
      <c r="B234">
        <v>10</v>
      </c>
      <c r="C234">
        <v>0.85</v>
      </c>
      <c r="D234">
        <f>AVERAGE('PARITY Accuracy'!D234, 'Pattern_Matching Accuracy'!D234, 'Reversal Accuracy'!D234, 'Stack Accuracy'!D234, 'Vending_Machine Accuracy'!D234, 'Vending_Machine_Sum Accuracy'!D234, 'MazeComplete Accuracy'!D234, 'MazeSolve Accuracy'!D234, 'Hamiltonian Accuracy'!D234)</f>
        <v>48.305555555555564</v>
      </c>
      <c r="E234">
        <f>AVERAGE('PARITY Accuracy'!E234, 'Pattern_Matching Accuracy'!E234, 'Reversal Accuracy'!E234, 'Stack Accuracy'!E234, 'Vending_Machine Accuracy'!E234, 'Vending_Machine_Sum Accuracy'!E234, 'MazeComplete Accuracy'!E234, 'MazeSolve Accuracy'!E234, 'Hamiltonian Accuracy'!E234)</f>
        <v>46.566666666666663</v>
      </c>
      <c r="F234">
        <f>AVERAGE('PARITY Accuracy'!F234, 'Pattern_Matching Accuracy'!F234, 'Reversal Accuracy'!F234, 'Stack Accuracy'!F234, 'Vending_Machine Accuracy'!F234, 'Vending_Machine_Sum Accuracy'!F234, 'MazeComplete Accuracy'!F234, 'MazeSolve Accuracy'!F234, 'Hamiltonian Accuracy'!F234)</f>
        <v>46.617777777777775</v>
      </c>
      <c r="G234">
        <f>AVERAGE('PARITY Accuracy'!G234, 'Pattern_Matching Accuracy'!G234, 'Reversal Accuracy'!G234, 'Stack Accuracy'!G234, 'Vending_Machine Accuracy'!G234, 'Vending_Machine_Sum Accuracy'!G234, 'MazeComplete Accuracy'!G234, 'MazeSolve Accuracy'!G234, 'Hamiltonian Accuracy'!G234)</f>
        <v>34.698888888888888</v>
      </c>
      <c r="H234" t="str">
        <f t="shared" si="85"/>
        <v>10 (δ=0.85)</v>
      </c>
      <c r="J234">
        <v>10</v>
      </c>
      <c r="K234">
        <f>AVERAGE(D230:G234)</f>
        <v>42.852333333333334</v>
      </c>
      <c r="L234">
        <f t="shared" si="92"/>
        <v>36.15616550925926</v>
      </c>
      <c r="M234">
        <v>0.45</v>
      </c>
      <c r="N234">
        <f t="shared" si="86"/>
        <v>44.047222222222224</v>
      </c>
      <c r="O234">
        <f t="shared" si="87"/>
        <v>5.4424281130238228</v>
      </c>
      <c r="P234" s="6">
        <f>AVERAGE(D230:D234)</f>
        <v>48.567333333333337</v>
      </c>
      <c r="Q234">
        <f t="shared" si="93"/>
        <v>49.070189814814817</v>
      </c>
      <c r="R234" s="6">
        <f>AVERAGE(E230:E234)</f>
        <v>45.455111111111115</v>
      </c>
      <c r="S234">
        <f t="shared" si="94"/>
        <v>44.922777777777775</v>
      </c>
      <c r="T234" s="6">
        <f>AVERAGE(F230:F234)</f>
        <v>46.724000000000004</v>
      </c>
      <c r="U234">
        <f t="shared" si="95"/>
        <v>48.861620370370368</v>
      </c>
      <c r="V234" s="6">
        <f>AVERAGE(G230:G234)</f>
        <v>30.662888888888894</v>
      </c>
      <c r="W234">
        <f>AVERAGE(G222,G227,G232,G237,G242)</f>
        <v>36.829088888888883</v>
      </c>
    </row>
    <row r="235" spans="1:23" x14ac:dyDescent="0.75">
      <c r="A235" s="1">
        <v>15</v>
      </c>
      <c r="B235">
        <v>20</v>
      </c>
      <c r="C235">
        <v>0</v>
      </c>
      <c r="D235">
        <f>(SUM(SUMIF('PARITY Accuracy'!D235,"&lt;&gt;0"), SUMIF('Pattern_Matching Accuracy'!D235,"&lt;&gt;0"), SUMIF('Reversal Accuracy'!D235,"&lt;&gt;0"), SUMIF('Stack Accuracy'!D235,"&lt;&gt;0"), SUMIF('Vending_Machine Accuracy'!D235,"&lt;&gt;0"), SUMIF('Vending_Machine_Sum Accuracy'!D235,"&lt;&gt;0"), SUMIF('MazeComplete Accuracy'!D235,"&lt;&gt;0"), SUMIF('MazeSolve Accuracy'!D235,"&lt;&gt;0"), SUMIF('Hamiltonian Accuracy'!D235,"&lt;&gt;0")))/SUM(IF('PARITY Accuracy'!D235&lt;&gt;0,1,0), IF('Pattern_Matching Accuracy'!D235&lt;&gt;0,1,0), IF('Reversal Accuracy'!D235&lt;&gt;0,1,0), IF('Stack Accuracy'!D235&lt;&gt;0,1,0), IF('Vending_Machine Accuracy'!D235&lt;&gt;0,1,0), IF('Vending_Machine_Sum Accuracy'!D235&lt;&gt;0,1,0), IF('MazeComplete Accuracy'!D235&lt;&gt;0,1,0), IF('MazeSolve Accuracy'!D235&lt;&gt;0,1,0), IF('Hamiltonian Accuracy'!D235&lt;&gt;0,1,0))</f>
        <v>51.432500000000005</v>
      </c>
      <c r="E235">
        <f>(SUM(SUMIF('PARITY Accuracy'!E235,"&lt;&gt;0"), SUMIF('Pattern_Matching Accuracy'!E235,"&lt;&gt;0"), SUMIF('Reversal Accuracy'!E235,"&lt;&gt;0"), SUMIF('Stack Accuracy'!E235,"&lt;&gt;0"), SUMIF('Vending_Machine Accuracy'!E235,"&lt;&gt;0"), SUMIF('Vending_Machine_Sum Accuracy'!E235,"&lt;&gt;0"), SUMIF('MazeComplete Accuracy'!E235,"&lt;&gt;0"), SUMIF('MazeSolve Accuracy'!E235,"&lt;&gt;0"), SUMIF('Hamiltonian Accuracy'!E235,"&lt;&gt;0")))/SUM(IF('PARITY Accuracy'!E235&lt;&gt;0,1,0), IF('Pattern_Matching Accuracy'!E235&lt;&gt;0,1,0), IF('Reversal Accuracy'!E235&lt;&gt;0,1,0), IF('Stack Accuracy'!E235&lt;&gt;0,1,0), IF('Vending_Machine Accuracy'!E235&lt;&gt;0,1,0), IF('Vending_Machine_Sum Accuracy'!E235&lt;&gt;0,1,0), IF('MazeComplete Accuracy'!E235&lt;&gt;0,1,0), IF('MazeSolve Accuracy'!E235&lt;&gt;0,1,0), IF('Hamiltonian Accuracy'!E235&lt;&gt;0,1,0))</f>
        <v>46.423333333333332</v>
      </c>
      <c r="F235">
        <f>(SUM(SUMIF('PARITY Accuracy'!F235,"&lt;&gt;0"), SUMIF('Pattern_Matching Accuracy'!F235,"&lt;&gt;0"), SUMIF('Reversal Accuracy'!F235,"&lt;&gt;0"), SUMIF('Stack Accuracy'!F235,"&lt;&gt;0"), SUMIF('Vending_Machine Accuracy'!F235,"&lt;&gt;0"), SUMIF('Vending_Machine_Sum Accuracy'!F235,"&lt;&gt;0"), SUMIF('MazeComplete Accuracy'!F235,"&lt;&gt;0"), SUMIF('MazeSolve Accuracy'!F235,"&lt;&gt;0"), SUMIF('Hamiltonian Accuracy'!F235,"&lt;&gt;0")))/SUM(IF('PARITY Accuracy'!F235&lt;&gt;0,1,0), IF('Pattern_Matching Accuracy'!F235&lt;&gt;0,1,0), IF('Reversal Accuracy'!F235&lt;&gt;0,1,0), IF('Stack Accuracy'!F235&lt;&gt;0,1,0), IF('Vending_Machine Accuracy'!F235&lt;&gt;0,1,0), IF('Vending_Machine_Sum Accuracy'!F235&lt;&gt;0,1,0), IF('MazeComplete Accuracy'!F235&lt;&gt;0,1,0), IF('MazeSolve Accuracy'!F235&lt;&gt;0,1,0), IF('Hamiltonian Accuracy'!F235&lt;&gt;0,1,0))</f>
        <v>47.481250000000003</v>
      </c>
      <c r="G235">
        <f>(SUM(SUMIF('PARITY Accuracy'!G235,"&lt;&gt;0"), SUMIF('Pattern_Matching Accuracy'!G235,"&lt;&gt;0"), SUMIF('Reversal Accuracy'!G235,"&lt;&gt;0"), SUMIF('Stack Accuracy'!G235,"&lt;&gt;0"), SUMIF('Vending_Machine Accuracy'!G235,"&lt;&gt;0"), SUMIF('Vending_Machine_Sum Accuracy'!G235,"&lt;&gt;0"), SUMIF('MazeComplete Accuracy'!G235,"&lt;&gt;0"), SUMIF('MazeSolve Accuracy'!G235,"&lt;&gt;0"), SUMIF('Hamiltonian Accuracy'!G235,"&lt;&gt;0")))/SUM(IF('PARITY Accuracy'!G235&lt;&gt;0,1,0), IF('Pattern_Matching Accuracy'!G235&lt;&gt;0,1,0), IF('Reversal Accuracy'!G235&lt;&gt;0,1,0), IF('Stack Accuracy'!G235&lt;&gt;0,1,0), IF('Vending_Machine Accuracy'!G235&lt;&gt;0,1,0), IF('Vending_Machine_Sum Accuracy'!G235&lt;&gt;0,1,0), IF('MazeComplete Accuracy'!G235&lt;&gt;0,1,0), IF('MazeSolve Accuracy'!G235&lt;&gt;0,1,0), IF('Hamiltonian Accuracy'!G235&lt;&gt;0,1,0))</f>
        <v>44.998000000000005</v>
      </c>
      <c r="H235" t="str">
        <f t="shared" si="85"/>
        <v>20 (δ=0)</v>
      </c>
      <c r="J235">
        <v>20</v>
      </c>
      <c r="K235">
        <f>AVERAGE(D235:G239)</f>
        <v>47.487322222222232</v>
      </c>
      <c r="L235">
        <f t="shared" si="92"/>
        <v>36.623197916666669</v>
      </c>
      <c r="M235">
        <v>0.65</v>
      </c>
      <c r="N235">
        <f t="shared" si="86"/>
        <v>47.583770833333332</v>
      </c>
      <c r="O235">
        <f t="shared" si="87"/>
        <v>2.3904002130156825</v>
      </c>
      <c r="P235" s="6">
        <f>AVERAGE(D235:D239)</f>
        <v>48.395499999999998</v>
      </c>
      <c r="Q235">
        <f t="shared" si="93"/>
        <v>49.265870370370372</v>
      </c>
      <c r="R235" s="6">
        <f>AVERAGE(E235:E239)</f>
        <v>46.655555555555559</v>
      </c>
      <c r="S235">
        <f t="shared" si="94"/>
        <v>45.118703703703709</v>
      </c>
      <c r="T235" s="6">
        <f>AVERAGE(F235:F239)</f>
        <v>46.273000000000003</v>
      </c>
      <c r="U235">
        <f t="shared" si="95"/>
        <v>45.94280092592593</v>
      </c>
      <c r="V235" s="6">
        <f>AVERAGE(G235:G239)</f>
        <v>48.625233333333334</v>
      </c>
      <c r="W235">
        <f>AVERAGE(G223,G228,G233,G238,G243)</f>
        <v>39.692166666666665</v>
      </c>
    </row>
    <row r="236" spans="1:23" x14ac:dyDescent="0.75">
      <c r="A236" s="1">
        <v>16</v>
      </c>
      <c r="B236">
        <v>20</v>
      </c>
      <c r="C236">
        <v>0.2</v>
      </c>
      <c r="D236">
        <f>(SUM(SUMIF('PARITY Accuracy'!D236,"&lt;&gt;0"), SUMIF('Pattern_Matching Accuracy'!D236,"&lt;&gt;0"), SUMIF('Reversal Accuracy'!D236,"&lt;&gt;0"), SUMIF('Stack Accuracy'!D236,"&lt;&gt;0"), SUMIF('Vending_Machine Accuracy'!D236,"&lt;&gt;0"), SUMIF('Vending_Machine_Sum Accuracy'!D236,"&lt;&gt;0"), SUMIF('MazeComplete Accuracy'!D236,"&lt;&gt;0"), SUMIF('MazeSolve Accuracy'!D236,"&lt;&gt;0"), SUMIF('Hamiltonian Accuracy'!D236,"&lt;&gt;0")))/SUM(IF('PARITY Accuracy'!D236&lt;&gt;0,1,0), IF('Pattern_Matching Accuracy'!D236&lt;&gt;0,1,0), IF('Reversal Accuracy'!D236&lt;&gt;0,1,0), IF('Stack Accuracy'!D236&lt;&gt;0,1,0), IF('Vending_Machine Accuracy'!D236&lt;&gt;0,1,0), IF('Vending_Machine_Sum Accuracy'!D236&lt;&gt;0,1,0), IF('MazeComplete Accuracy'!D236&lt;&gt;0,1,0), IF('MazeSolve Accuracy'!D236&lt;&gt;0,1,0), IF('Hamiltonian Accuracy'!D236&lt;&gt;0,1,0))</f>
        <v>48.506249999999994</v>
      </c>
      <c r="E236">
        <f>(SUM(SUMIF('PARITY Accuracy'!E236,"&lt;&gt;0"), SUMIF('Pattern_Matching Accuracy'!E236,"&lt;&gt;0"), SUMIF('Reversal Accuracy'!E236,"&lt;&gt;0"), SUMIF('Stack Accuracy'!E236,"&lt;&gt;0"), SUMIF('Vending_Machine Accuracy'!E236,"&lt;&gt;0"), SUMIF('Vending_Machine_Sum Accuracy'!E236,"&lt;&gt;0"), SUMIF('MazeComplete Accuracy'!E236,"&lt;&gt;0"), SUMIF('MazeSolve Accuracy'!E236,"&lt;&gt;0"), SUMIF('Hamiltonian Accuracy'!E236,"&lt;&gt;0")))/SUM(IF('PARITY Accuracy'!E236&lt;&gt;0,1,0), IF('Pattern_Matching Accuracy'!E236&lt;&gt;0,1,0), IF('Reversal Accuracy'!E236&lt;&gt;0,1,0), IF('Stack Accuracy'!E236&lt;&gt;0,1,0), IF('Vending_Machine Accuracy'!E236&lt;&gt;0,1,0), IF('Vending_Machine_Sum Accuracy'!E236&lt;&gt;0,1,0), IF('MazeComplete Accuracy'!E236&lt;&gt;0,1,0), IF('MazeSolve Accuracy'!E236&lt;&gt;0,1,0), IF('Hamiltonian Accuracy'!E236&lt;&gt;0,1,0))</f>
        <v>50.492222222222225</v>
      </c>
      <c r="F236">
        <f>(SUM(SUMIF('PARITY Accuracy'!F236,"&lt;&gt;0"), SUMIF('Pattern_Matching Accuracy'!F236,"&lt;&gt;0"), SUMIF('Reversal Accuracy'!F236,"&lt;&gt;0"), SUMIF('Stack Accuracy'!F236,"&lt;&gt;0"), SUMIF('Vending_Machine Accuracy'!F236,"&lt;&gt;0"), SUMIF('Vending_Machine_Sum Accuracy'!F236,"&lt;&gt;0"), SUMIF('MazeComplete Accuracy'!F236,"&lt;&gt;0"), SUMIF('MazeSolve Accuracy'!F236,"&lt;&gt;0"), SUMIF('Hamiltonian Accuracy'!F236,"&lt;&gt;0")))/SUM(IF('PARITY Accuracy'!F236&lt;&gt;0,1,0), IF('Pattern_Matching Accuracy'!F236&lt;&gt;0,1,0), IF('Reversal Accuracy'!F236&lt;&gt;0,1,0), IF('Stack Accuracy'!F236&lt;&gt;0,1,0), IF('Vending_Machine Accuracy'!F236&lt;&gt;0,1,0), IF('Vending_Machine_Sum Accuracy'!F236&lt;&gt;0,1,0), IF('MazeComplete Accuracy'!F236&lt;&gt;0,1,0), IF('MazeSolve Accuracy'!F236&lt;&gt;0,1,0), IF('Hamiltonian Accuracy'!F236&lt;&gt;0,1,0))</f>
        <v>46.7575</v>
      </c>
      <c r="G236">
        <f>(SUM(SUMIF('PARITY Accuracy'!G236,"&lt;&gt;0"), SUMIF('Pattern_Matching Accuracy'!G236,"&lt;&gt;0"), SUMIF('Reversal Accuracy'!G236,"&lt;&gt;0"), SUMIF('Stack Accuracy'!G236,"&lt;&gt;0"), SUMIF('Vending_Machine Accuracy'!G236,"&lt;&gt;0"), SUMIF('Vending_Machine_Sum Accuracy'!G236,"&lt;&gt;0"), SUMIF('MazeComplete Accuracy'!G236,"&lt;&gt;0"), SUMIF('MazeSolve Accuracy'!G236,"&lt;&gt;0"), SUMIF('Hamiltonian Accuracy'!G236,"&lt;&gt;0")))/SUM(IF('PARITY Accuracy'!G236&lt;&gt;0,1,0), IF('Pattern_Matching Accuracy'!G236&lt;&gt;0,1,0), IF('Reversal Accuracy'!G236&lt;&gt;0,1,0), IF('Stack Accuracy'!G236&lt;&gt;0,1,0), IF('Vending_Machine Accuracy'!G236&lt;&gt;0,1,0), IF('Vending_Machine_Sum Accuracy'!G236&lt;&gt;0,1,0), IF('MazeComplete Accuracy'!G236&lt;&gt;0,1,0), IF('MazeSolve Accuracy'!G236&lt;&gt;0,1,0), IF('Hamiltonian Accuracy'!G236&lt;&gt;0,1,0))</f>
        <v>39.228000000000002</v>
      </c>
      <c r="H236" t="str">
        <f t="shared" si="85"/>
        <v>20 (δ=0.2)</v>
      </c>
      <c r="J236">
        <v>50</v>
      </c>
      <c r="K236">
        <f>AVERAGE(D240:G244)</f>
        <v>50.025083333333328</v>
      </c>
      <c r="L236">
        <f t="shared" si="92"/>
        <v>38.037648148148151</v>
      </c>
      <c r="M236">
        <v>0.85</v>
      </c>
      <c r="N236">
        <f t="shared" si="86"/>
        <v>46.245993055555559</v>
      </c>
      <c r="O236">
        <f t="shared" si="87"/>
        <v>4.2618390828608517</v>
      </c>
      <c r="P236" s="6">
        <f>AVERAGE(D240:D244)</f>
        <v>46.372</v>
      </c>
      <c r="Q236">
        <f t="shared" si="93"/>
        <v>50.249620370370373</v>
      </c>
      <c r="R236" s="6">
        <f>AVERAGE(E240:E244)</f>
        <v>46.995333333333335</v>
      </c>
      <c r="S236">
        <f t="shared" si="94"/>
        <v>44.876851851851846</v>
      </c>
      <c r="T236" s="6">
        <f>AVERAGE(F240:F244)</f>
        <v>50.65</v>
      </c>
      <c r="U236">
        <f t="shared" si="95"/>
        <v>47.474675925925929</v>
      </c>
      <c r="V236" s="6">
        <f>AVERAGE(G240:G244)</f>
        <v>56.083000000000006</v>
      </c>
      <c r="W236">
        <f>AVERAGE(G224,G229,G234,G239,G244)</f>
        <v>43.604999999999997</v>
      </c>
    </row>
    <row r="237" spans="1:23" x14ac:dyDescent="0.75">
      <c r="A237" s="1">
        <v>17</v>
      </c>
      <c r="B237">
        <v>20</v>
      </c>
      <c r="C237">
        <v>0.45</v>
      </c>
      <c r="D237">
        <f>(SUM(SUMIF('PARITY Accuracy'!D237,"&lt;&gt;0"), SUMIF('Pattern_Matching Accuracy'!D237,"&lt;&gt;0"), SUMIF('Reversal Accuracy'!D237,"&lt;&gt;0"), SUMIF('Stack Accuracy'!D237,"&lt;&gt;0"), SUMIF('Vending_Machine Accuracy'!D237,"&lt;&gt;0"), SUMIF('Vending_Machine_Sum Accuracy'!D237,"&lt;&gt;0"), SUMIF('MazeComplete Accuracy'!D237,"&lt;&gt;0"), SUMIF('MazeSolve Accuracy'!D237,"&lt;&gt;0"), SUMIF('Hamiltonian Accuracy'!D237,"&lt;&gt;0")))/SUM(IF('PARITY Accuracy'!D237&lt;&gt;0,1,0), IF('Pattern_Matching Accuracy'!D237&lt;&gt;0,1,0), IF('Reversal Accuracy'!D237&lt;&gt;0,1,0), IF('Stack Accuracy'!D237&lt;&gt;0,1,0), IF('Vending_Machine Accuracy'!D237&lt;&gt;0,1,0), IF('Vending_Machine_Sum Accuracy'!D237&lt;&gt;0,1,0), IF('MazeComplete Accuracy'!D237&lt;&gt;0,1,0), IF('MazeSolve Accuracy'!D237&lt;&gt;0,1,0), IF('Hamiltonian Accuracy'!D237&lt;&gt;0,1,0))</f>
        <v>46.466250000000002</v>
      </c>
      <c r="E237">
        <f>(SUM(SUMIF('PARITY Accuracy'!E237,"&lt;&gt;0"), SUMIF('Pattern_Matching Accuracy'!E237,"&lt;&gt;0"), SUMIF('Reversal Accuracy'!E237,"&lt;&gt;0"), SUMIF('Stack Accuracy'!E237,"&lt;&gt;0"), SUMIF('Vending_Machine Accuracy'!E237,"&lt;&gt;0"), SUMIF('Vending_Machine_Sum Accuracy'!E237,"&lt;&gt;0"), SUMIF('MazeComplete Accuracy'!E237,"&lt;&gt;0"), SUMIF('MazeSolve Accuracy'!E237,"&lt;&gt;0"), SUMIF('Hamiltonian Accuracy'!E237,"&lt;&gt;0")))/SUM(IF('PARITY Accuracy'!E237&lt;&gt;0,1,0), IF('Pattern_Matching Accuracy'!E237&lt;&gt;0,1,0), IF('Reversal Accuracy'!E237&lt;&gt;0,1,0), IF('Stack Accuracy'!E237&lt;&gt;0,1,0), IF('Vending_Machine Accuracy'!E237&lt;&gt;0,1,0), IF('Vending_Machine_Sum Accuracy'!E237&lt;&gt;0,1,0), IF('MazeComplete Accuracy'!E237&lt;&gt;0,1,0), IF('MazeSolve Accuracy'!E237&lt;&gt;0,1,0), IF('Hamiltonian Accuracy'!E237&lt;&gt;0,1,0))</f>
        <v>45.353333333333332</v>
      </c>
      <c r="F237">
        <f>(SUM(SUMIF('PARITY Accuracy'!F237,"&lt;&gt;0"), SUMIF('Pattern_Matching Accuracy'!F237,"&lt;&gt;0"), SUMIF('Reversal Accuracy'!F237,"&lt;&gt;0"), SUMIF('Stack Accuracy'!F237,"&lt;&gt;0"), SUMIF('Vending_Machine Accuracy'!F237,"&lt;&gt;0"), SUMIF('Vending_Machine_Sum Accuracy'!F237,"&lt;&gt;0"), SUMIF('MazeComplete Accuracy'!F237,"&lt;&gt;0"), SUMIF('MazeSolve Accuracy'!F237,"&lt;&gt;0"), SUMIF('Hamiltonian Accuracy'!F237,"&lt;&gt;0")))/SUM(IF('PARITY Accuracy'!F237&lt;&gt;0,1,0), IF('Pattern_Matching Accuracy'!F237&lt;&gt;0,1,0), IF('Reversal Accuracy'!F237&lt;&gt;0,1,0), IF('Stack Accuracy'!F237&lt;&gt;0,1,0), IF('Vending_Machine Accuracy'!F237&lt;&gt;0,1,0), IF('Vending_Machine_Sum Accuracy'!F237&lt;&gt;0,1,0), IF('MazeComplete Accuracy'!F237&lt;&gt;0,1,0), IF('MazeSolve Accuracy'!F237&lt;&gt;0,1,0), IF('Hamiltonian Accuracy'!F237&lt;&gt;0,1,0))</f>
        <v>46.254999999999995</v>
      </c>
      <c r="G237">
        <f>(SUM(SUMIF('PARITY Accuracy'!G237,"&lt;&gt;0"), SUMIF('Pattern_Matching Accuracy'!G237,"&lt;&gt;0"), SUMIF('Reversal Accuracy'!G237,"&lt;&gt;0"), SUMIF('Stack Accuracy'!G237,"&lt;&gt;0"), SUMIF('Vending_Machine Accuracy'!G237,"&lt;&gt;0"), SUMIF('Vending_Machine_Sum Accuracy'!G237,"&lt;&gt;0"), SUMIF('MazeComplete Accuracy'!G237,"&lt;&gt;0"), SUMIF('MazeSolve Accuracy'!G237,"&lt;&gt;0"), SUMIF('Hamiltonian Accuracy'!G237,"&lt;&gt;0")))/SUM(IF('PARITY Accuracy'!G237&lt;&gt;0,1,0), IF('Pattern_Matching Accuracy'!G237&lt;&gt;0,1,0), IF('Reversal Accuracy'!G237&lt;&gt;0,1,0), IF('Stack Accuracy'!G237&lt;&gt;0,1,0), IF('Vending_Machine Accuracy'!G237&lt;&gt;0,1,0), IF('Vending_Machine_Sum Accuracy'!G237&lt;&gt;0,1,0), IF('MazeComplete Accuracy'!G237&lt;&gt;0,1,0), IF('MazeSolve Accuracy'!G237&lt;&gt;0,1,0), IF('Hamiltonian Accuracy'!G237&lt;&gt;0,1,0))</f>
        <v>44.606000000000002</v>
      </c>
      <c r="H237" t="str">
        <f t="shared" si="85"/>
        <v>20 (δ=0.45)</v>
      </c>
      <c r="J237">
        <v>100</v>
      </c>
      <c r="K237">
        <f>SUM(D249:F249)/3</f>
        <v>53.576111111111111</v>
      </c>
      <c r="N237">
        <f t="shared" si="86"/>
        <v>45.670145833333329</v>
      </c>
      <c r="O237">
        <f t="shared" si="87"/>
        <v>0.74307011028709957</v>
      </c>
      <c r="P237" s="6">
        <f>AVERAGE(D245:D249)</f>
        <v>59.606666666666669</v>
      </c>
      <c r="R237" s="6">
        <f>AVERAGE(E245:E249)</f>
        <v>54.594666666666669</v>
      </c>
      <c r="T237" s="6">
        <f>AVERAGE(F245:F249)</f>
        <v>50.465999999999994</v>
      </c>
      <c r="V237" s="6"/>
    </row>
    <row r="238" spans="1:23" x14ac:dyDescent="0.75">
      <c r="A238" s="1">
        <v>18</v>
      </c>
      <c r="B238">
        <v>20</v>
      </c>
      <c r="C238">
        <v>0.65</v>
      </c>
      <c r="D238">
        <f>(SUM(SUMIF('PARITY Accuracy'!D238,"&lt;&gt;0"), SUMIF('Pattern_Matching Accuracy'!D238,"&lt;&gt;0"), SUMIF('Reversal Accuracy'!D238,"&lt;&gt;0"), SUMIF('Stack Accuracy'!D238,"&lt;&gt;0"), SUMIF('Vending_Machine Accuracy'!D238,"&lt;&gt;0"), SUMIF('Vending_Machine_Sum Accuracy'!D238,"&lt;&gt;0"), SUMIF('MazeComplete Accuracy'!D238,"&lt;&gt;0"), SUMIF('MazeSolve Accuracy'!D238,"&lt;&gt;0"), SUMIF('Hamiltonian Accuracy'!D238,"&lt;&gt;0")))/SUM(IF('PARITY Accuracy'!D238&lt;&gt;0,1,0), IF('Pattern_Matching Accuracy'!D238&lt;&gt;0,1,0), IF('Reversal Accuracy'!D238&lt;&gt;0,1,0), IF('Stack Accuracy'!D238&lt;&gt;0,1,0), IF('Vending_Machine Accuracy'!D238&lt;&gt;0,1,0), IF('Vending_Machine_Sum Accuracy'!D238&lt;&gt;0,1,0), IF('MazeComplete Accuracy'!D238&lt;&gt;0,1,0), IF('MazeSolve Accuracy'!D238&lt;&gt;0,1,0), IF('Hamiltonian Accuracy'!D238&lt;&gt;0,1,0))</f>
        <v>42.504999999999995</v>
      </c>
      <c r="E238">
        <f>(SUM(SUMIF('PARITY Accuracy'!E238,"&lt;&gt;0"), SUMIF('Pattern_Matching Accuracy'!E238,"&lt;&gt;0"), SUMIF('Reversal Accuracy'!E238,"&lt;&gt;0"), SUMIF('Stack Accuracy'!E238,"&lt;&gt;0"), SUMIF('Vending_Machine Accuracy'!E238,"&lt;&gt;0"), SUMIF('Vending_Machine_Sum Accuracy'!E238,"&lt;&gt;0"), SUMIF('MazeComplete Accuracy'!E238,"&lt;&gt;0"), SUMIF('MazeSolve Accuracy'!E238,"&lt;&gt;0"), SUMIF('Hamiltonian Accuracy'!E238,"&lt;&gt;0")))/SUM(IF('PARITY Accuracy'!E238&lt;&gt;0,1,0), IF('Pattern_Matching Accuracy'!E238&lt;&gt;0,1,0), IF('Reversal Accuracy'!E238&lt;&gt;0,1,0), IF('Stack Accuracy'!E238&lt;&gt;0,1,0), IF('Vending_Machine Accuracy'!E238&lt;&gt;0,1,0), IF('Vending_Machine_Sum Accuracy'!E238&lt;&gt;0,1,0), IF('MazeComplete Accuracy'!E238&lt;&gt;0,1,0), IF('MazeSolve Accuracy'!E238&lt;&gt;0,1,0), IF('Hamiltonian Accuracy'!E238&lt;&gt;0,1,0))</f>
        <v>46.052222222222227</v>
      </c>
      <c r="F238">
        <f>(SUM(SUMIF('PARITY Accuracy'!F238,"&lt;&gt;0"), SUMIF('Pattern_Matching Accuracy'!F238,"&lt;&gt;0"), SUMIF('Reversal Accuracy'!F238,"&lt;&gt;0"), SUMIF('Stack Accuracy'!F238,"&lt;&gt;0"), SUMIF('Vending_Machine Accuracy'!F238,"&lt;&gt;0"), SUMIF('Vending_Machine_Sum Accuracy'!F238,"&lt;&gt;0"), SUMIF('MazeComplete Accuracy'!F238,"&lt;&gt;0"), SUMIF('MazeSolve Accuracy'!F238,"&lt;&gt;0"), SUMIF('Hamiltonian Accuracy'!F238,"&lt;&gt;0")))/SUM(IF('PARITY Accuracy'!F238&lt;&gt;0,1,0), IF('Pattern_Matching Accuracy'!F238&lt;&gt;0,1,0), IF('Reversal Accuracy'!F238&lt;&gt;0,1,0), IF('Stack Accuracy'!F238&lt;&gt;0,1,0), IF('Vending_Machine Accuracy'!F238&lt;&gt;0,1,0), IF('Vending_Machine_Sum Accuracy'!F238&lt;&gt;0,1,0), IF('MazeComplete Accuracy'!F238&lt;&gt;0,1,0), IF('MazeSolve Accuracy'!F238&lt;&gt;0,1,0), IF('Hamiltonian Accuracy'!F238&lt;&gt;0,1,0))</f>
        <v>45.983750000000001</v>
      </c>
      <c r="G238">
        <f>(SUM(SUMIF('PARITY Accuracy'!G238,"&lt;&gt;0"), SUMIF('Pattern_Matching Accuracy'!G238,"&lt;&gt;0"), SUMIF('Reversal Accuracy'!G238,"&lt;&gt;0"), SUMIF('Stack Accuracy'!G238,"&lt;&gt;0"), SUMIF('Vending_Machine Accuracy'!G238,"&lt;&gt;0"), SUMIF('Vending_Machine_Sum Accuracy'!G238,"&lt;&gt;0"), SUMIF('MazeComplete Accuracy'!G238,"&lt;&gt;0"), SUMIF('MazeSolve Accuracy'!G238,"&lt;&gt;0"), SUMIF('Hamiltonian Accuracy'!G238,"&lt;&gt;0")))/SUM(IF('PARITY Accuracy'!G238&lt;&gt;0,1,0), IF('Pattern_Matching Accuracy'!G238&lt;&gt;0,1,0), IF('Reversal Accuracy'!G238&lt;&gt;0,1,0), IF('Stack Accuracy'!G238&lt;&gt;0,1,0), IF('Vending_Machine Accuracy'!G238&lt;&gt;0,1,0), IF('Vending_Machine_Sum Accuracy'!G238&lt;&gt;0,1,0), IF('MazeComplete Accuracy'!G238&lt;&gt;0,1,0), IF('MazeSolve Accuracy'!G238&lt;&gt;0,1,0), IF('Hamiltonian Accuracy'!G238&lt;&gt;0,1,0))</f>
        <v>63.027499999999996</v>
      </c>
      <c r="H238" t="str">
        <f t="shared" si="85"/>
        <v>20 (δ=0.65)</v>
      </c>
      <c r="K238">
        <f>AVERAGE(K232:K237)</f>
        <v>45.983206481481481</v>
      </c>
      <c r="L238">
        <f>AVERAGE(L232:L236)</f>
        <v>37.053854629629633</v>
      </c>
      <c r="N238">
        <f t="shared" si="86"/>
        <v>49.392118055555557</v>
      </c>
      <c r="O238">
        <f t="shared" si="87"/>
        <v>8.0019983888665234</v>
      </c>
      <c r="P238" s="6">
        <f>AVERAGE(P232:P237)</f>
        <v>49.126361111111116</v>
      </c>
      <c r="Q238">
        <f>AVERAGE(Q232:Q236)</f>
        <v>49.126361111111116</v>
      </c>
      <c r="R238" s="6">
        <f>AVERAGE(R232:R237)</f>
        <v>45.254740740740743</v>
      </c>
      <c r="S238">
        <f>AVERAGE(S232:S236)</f>
        <v>45.254740740740743</v>
      </c>
      <c r="T238" s="6">
        <f>AVERAGE(T232:T237)</f>
        <v>47.847425925925933</v>
      </c>
      <c r="U238">
        <f>AVERAGE(U232:U236)</f>
        <v>47.847425925925918</v>
      </c>
      <c r="V238" s="6">
        <f>AVERAGE(V232:V237)</f>
        <v>40.117735555555555</v>
      </c>
      <c r="W238">
        <f>AVERAGE(W232:W236)</f>
        <v>40.117735555555548</v>
      </c>
    </row>
    <row r="239" spans="1:23" x14ac:dyDescent="0.75">
      <c r="A239" s="1">
        <v>19</v>
      </c>
      <c r="B239">
        <v>20</v>
      </c>
      <c r="C239">
        <v>0.85</v>
      </c>
      <c r="D239">
        <f>(SUM(SUMIF('PARITY Accuracy'!D239,"&lt;&gt;0"), SUMIF('Pattern_Matching Accuracy'!D239,"&lt;&gt;0"), SUMIF('Reversal Accuracy'!D239,"&lt;&gt;0"), SUMIF('Stack Accuracy'!D239,"&lt;&gt;0"), SUMIF('Vending_Machine Accuracy'!D239,"&lt;&gt;0"), SUMIF('Vending_Machine_Sum Accuracy'!D239,"&lt;&gt;0"), SUMIF('MazeComplete Accuracy'!D239,"&lt;&gt;0"), SUMIF('MazeSolve Accuracy'!D239,"&lt;&gt;0"), SUMIF('Hamiltonian Accuracy'!D239,"&lt;&gt;0")))/SUM(IF('PARITY Accuracy'!D239&lt;&gt;0,1,0), IF('Pattern_Matching Accuracy'!D239&lt;&gt;0,1,0), IF('Reversal Accuracy'!D239&lt;&gt;0,1,0), IF('Stack Accuracy'!D239&lt;&gt;0,1,0), IF('Vending_Machine Accuracy'!D239&lt;&gt;0,1,0), IF('Vending_Machine_Sum Accuracy'!D239&lt;&gt;0,1,0), IF('MazeComplete Accuracy'!D239&lt;&gt;0,1,0), IF('MazeSolve Accuracy'!D239&lt;&gt;0,1,0), IF('Hamiltonian Accuracy'!D239&lt;&gt;0,1,0))</f>
        <v>53.067500000000003</v>
      </c>
      <c r="E239">
        <f>(SUM(SUMIF('PARITY Accuracy'!E239,"&lt;&gt;0"), SUMIF('Pattern_Matching Accuracy'!E239,"&lt;&gt;0"), SUMIF('Reversal Accuracy'!E239,"&lt;&gt;0"), SUMIF('Stack Accuracy'!E239,"&lt;&gt;0"), SUMIF('Vending_Machine Accuracy'!E239,"&lt;&gt;0"), SUMIF('Vending_Machine_Sum Accuracy'!E239,"&lt;&gt;0"), SUMIF('MazeComplete Accuracy'!E239,"&lt;&gt;0"), SUMIF('MazeSolve Accuracy'!E239,"&lt;&gt;0"), SUMIF('Hamiltonian Accuracy'!E239,"&lt;&gt;0")))/SUM(IF('PARITY Accuracy'!E239&lt;&gt;0,1,0), IF('Pattern_Matching Accuracy'!E239&lt;&gt;0,1,0), IF('Reversal Accuracy'!E239&lt;&gt;0,1,0), IF('Stack Accuracy'!E239&lt;&gt;0,1,0), IF('Vending_Machine Accuracy'!E239&lt;&gt;0,1,0), IF('Vending_Machine_Sum Accuracy'!E239&lt;&gt;0,1,0), IF('MazeComplete Accuracy'!E239&lt;&gt;0,1,0), IF('MazeSolve Accuracy'!E239&lt;&gt;0,1,0), IF('Hamiltonian Accuracy'!E239&lt;&gt;0,1,0))</f>
        <v>44.956666666666671</v>
      </c>
      <c r="F239">
        <f>(SUM(SUMIF('PARITY Accuracy'!F239,"&lt;&gt;0"), SUMIF('Pattern_Matching Accuracy'!F239,"&lt;&gt;0"), SUMIF('Reversal Accuracy'!F239,"&lt;&gt;0"), SUMIF('Stack Accuracy'!F239,"&lt;&gt;0"), SUMIF('Vending_Machine Accuracy'!F239,"&lt;&gt;0"), SUMIF('Vending_Machine_Sum Accuracy'!F239,"&lt;&gt;0"), SUMIF('MazeComplete Accuracy'!F239,"&lt;&gt;0"), SUMIF('MazeSolve Accuracy'!F239,"&lt;&gt;0"), SUMIF('Hamiltonian Accuracy'!F239,"&lt;&gt;0")))/SUM(IF('PARITY Accuracy'!F239&lt;&gt;0,1,0), IF('Pattern_Matching Accuracy'!F239&lt;&gt;0,1,0), IF('Reversal Accuracy'!F239&lt;&gt;0,1,0), IF('Stack Accuracy'!F239&lt;&gt;0,1,0), IF('Vending_Machine Accuracy'!F239&lt;&gt;0,1,0), IF('Vending_Machine_Sum Accuracy'!F239&lt;&gt;0,1,0), IF('MazeComplete Accuracy'!F239&lt;&gt;0,1,0), IF('MazeSolve Accuracy'!F239&lt;&gt;0,1,0), IF('Hamiltonian Accuracy'!F239&lt;&gt;0,1,0))</f>
        <v>44.887500000000003</v>
      </c>
      <c r="G239">
        <f>(SUM(SUMIF('PARITY Accuracy'!G239,"&lt;&gt;0"), SUMIF('Pattern_Matching Accuracy'!G239,"&lt;&gt;0"), SUMIF('Reversal Accuracy'!G239,"&lt;&gt;0"), SUMIF('Stack Accuracy'!G239,"&lt;&gt;0"), SUMIF('Vending_Machine Accuracy'!G239,"&lt;&gt;0"), SUMIF('Vending_Machine_Sum Accuracy'!G239,"&lt;&gt;0"), SUMIF('MazeComplete Accuracy'!G239,"&lt;&gt;0"), SUMIF('MazeSolve Accuracy'!G239,"&lt;&gt;0"), SUMIF('Hamiltonian Accuracy'!G239,"&lt;&gt;0")))/SUM(IF('PARITY Accuracy'!G239&lt;&gt;0,1,0), IF('Pattern_Matching Accuracy'!G239&lt;&gt;0,1,0), IF('Reversal Accuracy'!G239&lt;&gt;0,1,0), IF('Stack Accuracy'!G239&lt;&gt;0,1,0), IF('Vending_Machine Accuracy'!G239&lt;&gt;0,1,0), IF('Vending_Machine_Sum Accuracy'!G239&lt;&gt;0,1,0), IF('MazeComplete Accuracy'!G239&lt;&gt;0,1,0), IF('MazeSolve Accuracy'!G239&lt;&gt;0,1,0), IF('Hamiltonian Accuracy'!G239&lt;&gt;0,1,0))</f>
        <v>51.266666666666673</v>
      </c>
      <c r="H239" t="str">
        <f t="shared" si="85"/>
        <v>20 (δ=0.85)</v>
      </c>
      <c r="K239">
        <f>_xlfn.STDEV.P(K232:K237)</f>
        <v>5.1010191974225823</v>
      </c>
      <c r="L239">
        <f>_xlfn.STDEV.P(L232:L236)</f>
        <v>0.65262423929140967</v>
      </c>
      <c r="N239">
        <f t="shared" si="86"/>
        <v>48.544583333333343</v>
      </c>
      <c r="O239">
        <f t="shared" si="87"/>
        <v>3.6781081197101559</v>
      </c>
      <c r="P239" s="6">
        <f>_xlfn.STDEV.P(P232:P237)</f>
        <v>5.0950352367308307</v>
      </c>
      <c r="Q239">
        <f>_xlfn.STDEV.P(Q232:Q236)</f>
        <v>1.1504665391814159</v>
      </c>
      <c r="R239" s="6">
        <f>_xlfn.STDEV.P(R232:R237)</f>
        <v>5.9246823222876062</v>
      </c>
      <c r="S239">
        <f>_xlfn.STDEV.P(S232:S236)</f>
        <v>0.63726470253529088</v>
      </c>
      <c r="T239" s="6">
        <f>_xlfn.STDEV.P(T232:T237)</f>
        <v>2.0221160538030447</v>
      </c>
      <c r="U239">
        <f>_xlfn.STDEV.P(U232:U236)</f>
        <v>1.0633079586973575</v>
      </c>
      <c r="V239" s="6">
        <f>_xlfn.STDEV.P(V232:V237)</f>
        <v>10.644212103551979</v>
      </c>
      <c r="W239">
        <f>_xlfn.STDEV.P(W232:W236)</f>
        <v>2.1940037160169759</v>
      </c>
    </row>
    <row r="240" spans="1:23" ht="15.5" thickBot="1" x14ac:dyDescent="0.9">
      <c r="A240" s="1">
        <v>20</v>
      </c>
      <c r="B240">
        <v>50</v>
      </c>
      <c r="C240">
        <v>0</v>
      </c>
      <c r="D240">
        <f>(SUM(SUMIF('PARITY Accuracy'!D240,"&lt;&gt;0"), SUMIF('Pattern_Matching Accuracy'!D240,"&lt;&gt;0"), SUMIF('Reversal Accuracy'!D240,"&lt;&gt;0"), SUMIF('Stack Accuracy'!D240,"&lt;&gt;0"), SUMIF('Vending_Machine Accuracy'!D240,"&lt;&gt;0"), SUMIF('Vending_Machine_Sum Accuracy'!D240,"&lt;&gt;0"), SUMIF('MazeComplete Accuracy'!D240,"&lt;&gt;0"), SUMIF('MazeSolve Accuracy'!D240,"&lt;&gt;0"), SUMIF('Hamiltonian Accuracy'!D240,"&lt;&gt;0")))/SUM(IF('PARITY Accuracy'!D240&lt;&gt;0,1,0), IF('Pattern_Matching Accuracy'!D240&lt;&gt;0,1,0), IF('Reversal Accuracy'!D240&lt;&gt;0,1,0), IF('Stack Accuracy'!D240&lt;&gt;0,1,0), IF('Vending_Machine Accuracy'!D240&lt;&gt;0,1,0), IF('Vending_Machine_Sum Accuracy'!D240&lt;&gt;0,1,0), IF('MazeComplete Accuracy'!D240&lt;&gt;0,1,0), IF('MazeSolve Accuracy'!D240&lt;&gt;0,1,0), IF('Hamiltonian Accuracy'!D240&lt;&gt;0,1,0))</f>
        <v>45.411999999999992</v>
      </c>
      <c r="E240">
        <f>(SUM(SUMIF('PARITY Accuracy'!E240,"&lt;&gt;0"), SUMIF('Pattern_Matching Accuracy'!E240,"&lt;&gt;0"), SUMIF('Reversal Accuracy'!E240,"&lt;&gt;0"), SUMIF('Stack Accuracy'!E240,"&lt;&gt;0"), SUMIF('Vending_Machine Accuracy'!E240,"&lt;&gt;0"), SUMIF('Vending_Machine_Sum Accuracy'!E240,"&lt;&gt;0"), SUMIF('MazeComplete Accuracy'!E240,"&lt;&gt;0"), SUMIF('MazeSolve Accuracy'!E240,"&lt;&gt;0"), SUMIF('Hamiltonian Accuracy'!E240,"&lt;&gt;0")))/SUM(IF('PARITY Accuracy'!E240&lt;&gt;0,1,0), IF('Pattern_Matching Accuracy'!E240&lt;&gt;0,1,0), IF('Reversal Accuracy'!E240&lt;&gt;0,1,0), IF('Stack Accuracy'!E240&lt;&gt;0,1,0), IF('Vending_Machine Accuracy'!E240&lt;&gt;0,1,0), IF('Vending_Machine_Sum Accuracy'!E240&lt;&gt;0,1,0), IF('MazeComplete Accuracy'!E240&lt;&gt;0,1,0), IF('MazeSolve Accuracy'!E240&lt;&gt;0,1,0), IF('Hamiltonian Accuracy'!E240&lt;&gt;0,1,0))</f>
        <v>47.328333333333326</v>
      </c>
      <c r="F240">
        <f>(SUM(SUMIF('PARITY Accuracy'!F240,"&lt;&gt;0"), SUMIF('Pattern_Matching Accuracy'!F240,"&lt;&gt;0"), SUMIF('Reversal Accuracy'!F240,"&lt;&gt;0"), SUMIF('Stack Accuracy'!F240,"&lt;&gt;0"), SUMIF('Vending_Machine Accuracy'!F240,"&lt;&gt;0"), SUMIF('Vending_Machine_Sum Accuracy'!F240,"&lt;&gt;0"), SUMIF('MazeComplete Accuracy'!F240,"&lt;&gt;0"), SUMIF('MazeSolve Accuracy'!F240,"&lt;&gt;0"), SUMIF('Hamiltonian Accuracy'!F240,"&lt;&gt;0")))/SUM(IF('PARITY Accuracy'!F240&lt;&gt;0,1,0), IF('Pattern_Matching Accuracy'!F240&lt;&gt;0,1,0), IF('Reversal Accuracy'!F240&lt;&gt;0,1,0), IF('Stack Accuracy'!F240&lt;&gt;0,1,0), IF('Vending_Machine Accuracy'!F240&lt;&gt;0,1,0), IF('Vending_Machine_Sum Accuracy'!F240&lt;&gt;0,1,0), IF('MazeComplete Accuracy'!F240&lt;&gt;0,1,0), IF('MazeSolve Accuracy'!F240&lt;&gt;0,1,0), IF('Hamiltonian Accuracy'!F240&lt;&gt;0,1,0))</f>
        <v>52.832499999999996</v>
      </c>
      <c r="G240">
        <f>(SUM(SUMIF('PARITY Accuracy'!G240,"&lt;&gt;0"), SUMIF('Pattern_Matching Accuracy'!G240,"&lt;&gt;0"), SUMIF('Reversal Accuracy'!G240,"&lt;&gt;0"), SUMIF('Stack Accuracy'!G240,"&lt;&gt;0"), SUMIF('Vending_Machine Accuracy'!G240,"&lt;&gt;0"), SUMIF('Vending_Machine_Sum Accuracy'!G240,"&lt;&gt;0"), SUMIF('MazeComplete Accuracy'!G240,"&lt;&gt;0"), SUMIF('MazeSolve Accuracy'!G240,"&lt;&gt;0"), SUMIF('Hamiltonian Accuracy'!G240,"&lt;&gt;0")))/SUM(IF('PARITY Accuracy'!G240&lt;&gt;0,1,0), IF('Pattern_Matching Accuracy'!G240&lt;&gt;0,1,0), IF('Reversal Accuracy'!G240&lt;&gt;0,1,0), IF('Stack Accuracy'!G240&lt;&gt;0,1,0), IF('Vending_Machine Accuracy'!G240&lt;&gt;0,1,0), IF('Vending_Machine_Sum Accuracy'!G240&lt;&gt;0,1,0), IF('MazeComplete Accuracy'!G240&lt;&gt;0,1,0), IF('MazeSolve Accuracy'!G240&lt;&gt;0,1,0), IF('Hamiltonian Accuracy'!G240&lt;&gt;0,1,0))</f>
        <v>58.47</v>
      </c>
      <c r="H240" t="str">
        <f t="shared" si="85"/>
        <v>50 (δ=0)</v>
      </c>
      <c r="N240">
        <f t="shared" si="86"/>
        <v>51.010708333333334</v>
      </c>
      <c r="O240">
        <f t="shared" si="87"/>
        <v>5.0957182439647335</v>
      </c>
      <c r="P240" s="6"/>
      <c r="R240" s="6"/>
      <c r="T240" s="6"/>
      <c r="V240" s="6"/>
    </row>
    <row r="241" spans="1:25" x14ac:dyDescent="0.75">
      <c r="A241" s="1">
        <v>21</v>
      </c>
      <c r="B241">
        <v>50</v>
      </c>
      <c r="C241">
        <v>0.2</v>
      </c>
      <c r="D241">
        <f>(SUM(SUMIF('PARITY Accuracy'!D241,"&lt;&gt;0"), SUMIF('Pattern_Matching Accuracy'!D241,"&lt;&gt;0"), SUMIF('Reversal Accuracy'!D241,"&lt;&gt;0"), SUMIF('Stack Accuracy'!D241,"&lt;&gt;0"), SUMIF('Vending_Machine Accuracy'!D241,"&lt;&gt;0"), SUMIF('Vending_Machine_Sum Accuracy'!D241,"&lt;&gt;0"), SUMIF('MazeComplete Accuracy'!D241,"&lt;&gt;0"), SUMIF('MazeSolve Accuracy'!D241,"&lt;&gt;0"), SUMIF('Hamiltonian Accuracy'!D241,"&lt;&gt;0")))/SUM(IF('PARITY Accuracy'!D241&lt;&gt;0,1,0), IF('Pattern_Matching Accuracy'!D241&lt;&gt;0,1,0), IF('Reversal Accuracy'!D241&lt;&gt;0,1,0), IF('Stack Accuracy'!D241&lt;&gt;0,1,0), IF('Vending_Machine Accuracy'!D241&lt;&gt;0,1,0), IF('Vending_Machine_Sum Accuracy'!D241&lt;&gt;0,1,0), IF('MazeComplete Accuracy'!D241&lt;&gt;0,1,0), IF('MazeSolve Accuracy'!D241&lt;&gt;0,1,0), IF('Hamiltonian Accuracy'!D241&lt;&gt;0,1,0))</f>
        <v>46.065999999999995</v>
      </c>
      <c r="E241">
        <f>(SUM(SUMIF('PARITY Accuracy'!E241,"&lt;&gt;0"), SUMIF('Pattern_Matching Accuracy'!E241,"&lt;&gt;0"), SUMIF('Reversal Accuracy'!E241,"&lt;&gt;0"), SUMIF('Stack Accuracy'!E241,"&lt;&gt;0"), SUMIF('Vending_Machine Accuracy'!E241,"&lt;&gt;0"), SUMIF('Vending_Machine_Sum Accuracy'!E241,"&lt;&gt;0"), SUMIF('MazeComplete Accuracy'!E241,"&lt;&gt;0"), SUMIF('MazeSolve Accuracy'!E241,"&lt;&gt;0"), SUMIF('Hamiltonian Accuracy'!E241,"&lt;&gt;0")))/SUM(IF('PARITY Accuracy'!E241&lt;&gt;0,1,0), IF('Pattern_Matching Accuracy'!E241&lt;&gt;0,1,0), IF('Reversal Accuracy'!E241&lt;&gt;0,1,0), IF('Stack Accuracy'!E241&lt;&gt;0,1,0), IF('Vending_Machine Accuracy'!E241&lt;&gt;0,1,0), IF('Vending_Machine_Sum Accuracy'!E241&lt;&gt;0,1,0), IF('MazeComplete Accuracy'!E241&lt;&gt;0,1,0), IF('MazeSolve Accuracy'!E241&lt;&gt;0,1,0), IF('Hamiltonian Accuracy'!E241&lt;&gt;0,1,0))</f>
        <v>48.238333333333337</v>
      </c>
      <c r="F241">
        <f>(SUM(SUMIF('PARITY Accuracy'!F241,"&lt;&gt;0"), SUMIF('Pattern_Matching Accuracy'!F241,"&lt;&gt;0"), SUMIF('Reversal Accuracy'!F241,"&lt;&gt;0"), SUMIF('Stack Accuracy'!F241,"&lt;&gt;0"), SUMIF('Vending_Machine Accuracy'!F241,"&lt;&gt;0"), SUMIF('Vending_Machine_Sum Accuracy'!F241,"&lt;&gt;0"), SUMIF('MazeComplete Accuracy'!F241,"&lt;&gt;0"), SUMIF('MazeSolve Accuracy'!F241,"&lt;&gt;0"), SUMIF('Hamiltonian Accuracy'!F241,"&lt;&gt;0")))/SUM(IF('PARITY Accuracy'!F241&lt;&gt;0,1,0), IF('Pattern_Matching Accuracy'!F241&lt;&gt;0,1,0), IF('Reversal Accuracy'!F241&lt;&gt;0,1,0), IF('Stack Accuracy'!F241&lt;&gt;0,1,0), IF('Vending_Machine Accuracy'!F241&lt;&gt;0,1,0), IF('Vending_Machine_Sum Accuracy'!F241&lt;&gt;0,1,0), IF('MazeComplete Accuracy'!F241&lt;&gt;0,1,0), IF('MazeSolve Accuracy'!F241&lt;&gt;0,1,0), IF('Hamiltonian Accuracy'!F241&lt;&gt;0,1,0))</f>
        <v>51.637499999999996</v>
      </c>
      <c r="G241">
        <f>(SUM(SUMIF('PARITY Accuracy'!G241,"&lt;&gt;0"), SUMIF('Pattern_Matching Accuracy'!G241,"&lt;&gt;0"), SUMIF('Reversal Accuracy'!G241,"&lt;&gt;0"), SUMIF('Stack Accuracy'!G241,"&lt;&gt;0"), SUMIF('Vending_Machine Accuracy'!G241,"&lt;&gt;0"), SUMIF('Vending_Machine_Sum Accuracy'!G241,"&lt;&gt;0"), SUMIF('MazeComplete Accuracy'!G241,"&lt;&gt;0"), SUMIF('MazeSolve Accuracy'!G241,"&lt;&gt;0"), SUMIF('Hamiltonian Accuracy'!G241,"&lt;&gt;0")))/SUM(IF('PARITY Accuracy'!G241&lt;&gt;0,1,0), IF('Pattern_Matching Accuracy'!G241&lt;&gt;0,1,0), IF('Reversal Accuracy'!G241&lt;&gt;0,1,0), IF('Stack Accuracy'!G241&lt;&gt;0,1,0), IF('Vending_Machine Accuracy'!G241&lt;&gt;0,1,0), IF('Vending_Machine_Sum Accuracy'!G241&lt;&gt;0,1,0), IF('MazeComplete Accuracy'!G241&lt;&gt;0,1,0), IF('MazeSolve Accuracy'!G241&lt;&gt;0,1,0), IF('Hamiltonian Accuracy'!G241&lt;&gt;0,1,0))</f>
        <v>55.215000000000003</v>
      </c>
      <c r="H241" t="str">
        <f t="shared" si="85"/>
        <v>50 (δ=0.2)</v>
      </c>
      <c r="K241" s="10" cm="1">
        <f t="array" ref="K241">INDEX(LINEST(K232:K237), 1)</f>
        <v>2.8879988888888892</v>
      </c>
      <c r="L241" s="11" cm="1">
        <f t="array" ref="L241">INDEX(LINEST(L232:L236), 1)</f>
        <v>0.12557638888889</v>
      </c>
      <c r="N241">
        <f t="shared" si="86"/>
        <v>50.289208333333335</v>
      </c>
      <c r="O241">
        <f t="shared" si="87"/>
        <v>3.4685332222052709</v>
      </c>
      <c r="P241" s="6" cm="1">
        <f t="array" ref="P241">INDEX(LINEST(P232:P237), 1)</f>
        <v>2.1572301587301581</v>
      </c>
      <c r="Q241" s="6" cm="1">
        <f t="array" ref="Q241">INDEX(LINEST(Q232:Q236), 1)</f>
        <v>0.57134212962962894</v>
      </c>
      <c r="R241" s="6" cm="1">
        <f t="array" ref="R241">INDEX(LINEST(R232:R237), 1)</f>
        <v>3.2159619047619055</v>
      </c>
      <c r="S241" s="6" cm="1">
        <f t="array" ref="S241">INDEX(LINEST(S232:S236), 1)</f>
        <v>-0.13236111111111132</v>
      </c>
      <c r="T241" s="6" cm="1">
        <f t="array" ref="T241">INDEX(LINEST(T232:T237), 1)</f>
        <v>0.97489841269841115</v>
      </c>
      <c r="U241" s="6" cm="1">
        <f t="array" ref="U241">INDEX(LINEST(U232:U236), 1)</f>
        <v>-0.47183564814814499</v>
      </c>
      <c r="V241" s="6" cm="1">
        <f t="array" ref="V241">INDEX(LINEST(V232:V236), 1)</f>
        <v>6.7269900000000016</v>
      </c>
      <c r="W241" s="6" cm="1">
        <f t="array" ref="W241">INDEX(LINEST(W232:W236), 1)</f>
        <v>0.55432555555555385</v>
      </c>
      <c r="Y241" t="s">
        <v>37</v>
      </c>
    </row>
    <row r="242" spans="1:25" x14ac:dyDescent="0.75">
      <c r="A242" s="1">
        <v>22</v>
      </c>
      <c r="B242">
        <v>50</v>
      </c>
      <c r="C242">
        <v>0.45</v>
      </c>
      <c r="D242">
        <f>(SUM(SUMIF('PARITY Accuracy'!D242,"&lt;&gt;0"), SUMIF('Pattern_Matching Accuracy'!D242,"&lt;&gt;0"), SUMIF('Reversal Accuracy'!D242,"&lt;&gt;0"), SUMIF('Stack Accuracy'!D242,"&lt;&gt;0"), SUMIF('Vending_Machine Accuracy'!D242,"&lt;&gt;0"), SUMIF('Vending_Machine_Sum Accuracy'!D242,"&lt;&gt;0"), SUMIF('MazeComplete Accuracy'!D242,"&lt;&gt;0"), SUMIF('MazeSolve Accuracy'!D242,"&lt;&gt;0"), SUMIF('Hamiltonian Accuracy'!D242,"&lt;&gt;0")))/SUM(IF('PARITY Accuracy'!D242&lt;&gt;0,1,0), IF('Pattern_Matching Accuracy'!D242&lt;&gt;0,1,0), IF('Reversal Accuracy'!D242&lt;&gt;0,1,0), IF('Stack Accuracy'!D242&lt;&gt;0,1,0), IF('Vending_Machine Accuracy'!D242&lt;&gt;0,1,0), IF('Vending_Machine_Sum Accuracy'!D242&lt;&gt;0,1,0), IF('MazeComplete Accuracy'!D242&lt;&gt;0,1,0), IF('MazeSolve Accuracy'!D242&lt;&gt;0,1,0), IF('Hamiltonian Accuracy'!D242&lt;&gt;0,1,0))</f>
        <v>46.536000000000001</v>
      </c>
      <c r="E242">
        <f>(SUM(SUMIF('PARITY Accuracy'!E242,"&lt;&gt;0"), SUMIF('Pattern_Matching Accuracy'!E242,"&lt;&gt;0"), SUMIF('Reversal Accuracy'!E242,"&lt;&gt;0"), SUMIF('Stack Accuracy'!E242,"&lt;&gt;0"), SUMIF('Vending_Machine Accuracy'!E242,"&lt;&gt;0"), SUMIF('Vending_Machine_Sum Accuracy'!E242,"&lt;&gt;0"), SUMIF('MazeComplete Accuracy'!E242,"&lt;&gt;0"), SUMIF('MazeSolve Accuracy'!E242,"&lt;&gt;0"), SUMIF('Hamiltonian Accuracy'!E242,"&lt;&gt;0")))/SUM(IF('PARITY Accuracy'!E242&lt;&gt;0,1,0), IF('Pattern_Matching Accuracy'!E242&lt;&gt;0,1,0), IF('Reversal Accuracy'!E242&lt;&gt;0,1,0), IF('Stack Accuracy'!E242&lt;&gt;0,1,0), IF('Vending_Machine Accuracy'!E242&lt;&gt;0,1,0), IF('Vending_Machine_Sum Accuracy'!E242&lt;&gt;0,1,0), IF('MazeComplete Accuracy'!E242&lt;&gt;0,1,0), IF('MazeSolve Accuracy'!E242&lt;&gt;0,1,0), IF('Hamiltonian Accuracy'!E242&lt;&gt;0,1,0))</f>
        <v>46.626666666666665</v>
      </c>
      <c r="F242">
        <f>(SUM(SUMIF('PARITY Accuracy'!F242,"&lt;&gt;0"), SUMIF('Pattern_Matching Accuracy'!F242,"&lt;&gt;0"), SUMIF('Reversal Accuracy'!F242,"&lt;&gt;0"), SUMIF('Stack Accuracy'!F242,"&lt;&gt;0"), SUMIF('Vending_Machine Accuracy'!F242,"&lt;&gt;0"), SUMIF('Vending_Machine_Sum Accuracy'!F242,"&lt;&gt;0"), SUMIF('MazeComplete Accuracy'!F242,"&lt;&gt;0"), SUMIF('MazeSolve Accuracy'!F242,"&lt;&gt;0"), SUMIF('Hamiltonian Accuracy'!F242,"&lt;&gt;0")))/SUM(IF('PARITY Accuracy'!F242&lt;&gt;0,1,0), IF('Pattern_Matching Accuracy'!F242&lt;&gt;0,1,0), IF('Reversal Accuracy'!F242&lt;&gt;0,1,0), IF('Stack Accuracy'!F242&lt;&gt;0,1,0), IF('Vending_Machine Accuracy'!F242&lt;&gt;0,1,0), IF('Vending_Machine_Sum Accuracy'!F242&lt;&gt;0,1,0), IF('MazeComplete Accuracy'!F242&lt;&gt;0,1,0), IF('MazeSolve Accuracy'!F242&lt;&gt;0,1,0), IF('Hamiltonian Accuracy'!F242&lt;&gt;0,1,0))</f>
        <v>51.907499999999999</v>
      </c>
      <c r="G242">
        <f>(SUM(SUMIF('PARITY Accuracy'!G242,"&lt;&gt;0"), SUMIF('Pattern_Matching Accuracy'!G242,"&lt;&gt;0"), SUMIF('Reversal Accuracy'!G242,"&lt;&gt;0"), SUMIF('Stack Accuracy'!G242,"&lt;&gt;0"), SUMIF('Vending_Machine Accuracy'!G242,"&lt;&gt;0"), SUMIF('Vending_Machine_Sum Accuracy'!G242,"&lt;&gt;0"), SUMIF('MazeComplete Accuracy'!G242,"&lt;&gt;0"), SUMIF('MazeSolve Accuracy'!G242,"&lt;&gt;0"), SUMIF('Hamiltonian Accuracy'!G242,"&lt;&gt;0")))/SUM(IF('PARITY Accuracy'!G242&lt;&gt;0,1,0), IF('Pattern_Matching Accuracy'!G242&lt;&gt;0,1,0), IF('Reversal Accuracy'!G242&lt;&gt;0,1,0), IF('Stack Accuracy'!G242&lt;&gt;0,1,0), IF('Vending_Machine Accuracy'!G242&lt;&gt;0,1,0), IF('Vending_Machine_Sum Accuracy'!G242&lt;&gt;0,1,0), IF('MazeComplete Accuracy'!G242&lt;&gt;0,1,0), IF('MazeSolve Accuracy'!G242&lt;&gt;0,1,0), IF('Hamiltonian Accuracy'!G242&lt;&gt;0,1,0))</f>
        <v>51.234999999999999</v>
      </c>
      <c r="H242" t="str">
        <f t="shared" si="85"/>
        <v>50 (δ=0.45)</v>
      </c>
      <c r="K242" s="12">
        <f>AVERAGE('Hamiltonian Accuracy'!K242, 'MazeSolve Accuracy'!K242, 'MazeComplete Accuracy'!K242, 'Vending_Machine_Sum Accuracy'!K242, 'Vending_Machine Accuracy'!K242, 'Stack Accuracy'!K242, 'Reversal Accuracy'!K242, 'Pattern_Matching Accuracy'!K242, 'PARITY Accuracy'!K242)</f>
        <v>-3.4237301587301663E-2</v>
      </c>
      <c r="L242" s="12">
        <f>AVERAGE('Hamiltonian Accuracy'!L242, 'MazeSolve Accuracy'!L242, 'MazeComplete Accuracy'!L242, 'Vending_Machine_Sum Accuracy'!L242, 'Vending_Machine Accuracy'!L242, 'Stack Accuracy'!L242, 'Reversal Accuracy'!L242, 'Pattern_Matching Accuracy'!L242, 'PARITY Accuracy'!L242)</f>
        <v>-5.5349600762262724E-2</v>
      </c>
      <c r="N242">
        <f t="shared" si="86"/>
        <v>49.076291666666663</v>
      </c>
      <c r="O242">
        <f t="shared" si="87"/>
        <v>2.5064669700347135</v>
      </c>
    </row>
    <row r="243" spans="1:25" ht="15.5" thickBot="1" x14ac:dyDescent="0.9">
      <c r="A243" s="1">
        <v>23</v>
      </c>
      <c r="B243">
        <v>50</v>
      </c>
      <c r="C243">
        <v>0.65</v>
      </c>
      <c r="D243">
        <f>(SUM(SUMIF('PARITY Accuracy'!D243,"&lt;&gt;0"), SUMIF('Pattern_Matching Accuracy'!D243,"&lt;&gt;0"), SUMIF('Reversal Accuracy'!D243,"&lt;&gt;0"), SUMIF('Stack Accuracy'!D243,"&lt;&gt;0"), SUMIF('Vending_Machine Accuracy'!D243,"&lt;&gt;0"), SUMIF('Vending_Machine_Sum Accuracy'!D243,"&lt;&gt;0"), SUMIF('MazeComplete Accuracy'!D243,"&lt;&gt;0"), SUMIF('MazeSolve Accuracy'!D243,"&lt;&gt;0"), SUMIF('Hamiltonian Accuracy'!D243,"&lt;&gt;0")))/SUM(IF('PARITY Accuracy'!D243&lt;&gt;0,1,0), IF('Pattern_Matching Accuracy'!D243&lt;&gt;0,1,0), IF('Reversal Accuracy'!D243&lt;&gt;0,1,0), IF('Stack Accuracy'!D243&lt;&gt;0,1,0), IF('Vending_Machine Accuracy'!D243&lt;&gt;0,1,0), IF('Vending_Machine_Sum Accuracy'!D243&lt;&gt;0,1,0), IF('MazeComplete Accuracy'!D243&lt;&gt;0,1,0), IF('MazeSolve Accuracy'!D243&lt;&gt;0,1,0), IF('Hamiltonian Accuracy'!D243&lt;&gt;0,1,0))</f>
        <v>47.238000000000007</v>
      </c>
      <c r="E243">
        <f>(SUM(SUMIF('PARITY Accuracy'!E243,"&lt;&gt;0"), SUMIF('Pattern_Matching Accuracy'!E243,"&lt;&gt;0"), SUMIF('Reversal Accuracy'!E243,"&lt;&gt;0"), SUMIF('Stack Accuracy'!E243,"&lt;&gt;0"), SUMIF('Vending_Machine Accuracy'!E243,"&lt;&gt;0"), SUMIF('Vending_Machine_Sum Accuracy'!E243,"&lt;&gt;0"), SUMIF('MazeComplete Accuracy'!E243,"&lt;&gt;0"), SUMIF('MazeSolve Accuracy'!E243,"&lt;&gt;0"), SUMIF('Hamiltonian Accuracy'!E243,"&lt;&gt;0")))/SUM(IF('PARITY Accuracy'!E243&lt;&gt;0,1,0), IF('Pattern_Matching Accuracy'!E243&lt;&gt;0,1,0), IF('Reversal Accuracy'!E243&lt;&gt;0,1,0), IF('Stack Accuracy'!E243&lt;&gt;0,1,0), IF('Vending_Machine Accuracy'!E243&lt;&gt;0,1,0), IF('Vending_Machine_Sum Accuracy'!E243&lt;&gt;0,1,0), IF('MazeComplete Accuracy'!E243&lt;&gt;0,1,0), IF('MazeSolve Accuracy'!E243&lt;&gt;0,1,0), IF('Hamiltonian Accuracy'!E243&lt;&gt;0,1,0))</f>
        <v>46.403333333333336</v>
      </c>
      <c r="F243">
        <f>(SUM(SUMIF('PARITY Accuracy'!F243,"&lt;&gt;0"), SUMIF('Pattern_Matching Accuracy'!F243,"&lt;&gt;0"), SUMIF('Reversal Accuracy'!F243,"&lt;&gt;0"), SUMIF('Stack Accuracy'!F243,"&lt;&gt;0"), SUMIF('Vending_Machine Accuracy'!F243,"&lt;&gt;0"), SUMIF('Vending_Machine_Sum Accuracy'!F243,"&lt;&gt;0"), SUMIF('MazeComplete Accuracy'!F243,"&lt;&gt;0"), SUMIF('MazeSolve Accuracy'!F243,"&lt;&gt;0"), SUMIF('Hamiltonian Accuracy'!F243,"&lt;&gt;0")))/SUM(IF('PARITY Accuracy'!F243&lt;&gt;0,1,0), IF('Pattern_Matching Accuracy'!F243&lt;&gt;0,1,0), IF('Reversal Accuracy'!F243&lt;&gt;0,1,0), IF('Stack Accuracy'!F243&lt;&gt;0,1,0), IF('Vending_Machine Accuracy'!F243&lt;&gt;0,1,0), IF('Vending_Machine_Sum Accuracy'!F243&lt;&gt;0,1,0), IF('MazeComplete Accuracy'!F243&lt;&gt;0,1,0), IF('MazeSolve Accuracy'!F243&lt;&gt;0,1,0), IF('Hamiltonian Accuracy'!F243&lt;&gt;0,1,0))</f>
        <v>46.372500000000002</v>
      </c>
      <c r="G243">
        <f>(SUM(SUMIF('PARITY Accuracy'!G243,"&lt;&gt;0"), SUMIF('Pattern_Matching Accuracy'!G243,"&lt;&gt;0"), SUMIF('Reversal Accuracy'!G243,"&lt;&gt;0"), SUMIF('Stack Accuracy'!G243,"&lt;&gt;0"), SUMIF('Vending_Machine Accuracy'!G243,"&lt;&gt;0"), SUMIF('Vending_Machine_Sum Accuracy'!G243,"&lt;&gt;0"), SUMIF('MazeComplete Accuracy'!G243,"&lt;&gt;0"), SUMIF('MazeSolve Accuracy'!G243,"&lt;&gt;0"), SUMIF('Hamiltonian Accuracy'!G243,"&lt;&gt;0")))/SUM(IF('PARITY Accuracy'!G243&lt;&gt;0,1,0), IF('Pattern_Matching Accuracy'!G243&lt;&gt;0,1,0), IF('Reversal Accuracy'!G243&lt;&gt;0,1,0), IF('Stack Accuracy'!G243&lt;&gt;0,1,0), IF('Vending_Machine Accuracy'!G243&lt;&gt;0,1,0), IF('Vending_Machine_Sum Accuracy'!G243&lt;&gt;0,1,0), IF('MazeComplete Accuracy'!G243&lt;&gt;0,1,0), IF('MazeSolve Accuracy'!G243&lt;&gt;0,1,0), IF('Hamiltonian Accuracy'!G243&lt;&gt;0,1,0))</f>
        <v>48.67</v>
      </c>
      <c r="H243" t="str">
        <f t="shared" si="85"/>
        <v>50 (δ=0.65)</v>
      </c>
      <c r="K243" s="13">
        <f>_xlfn.STDEV.P('Hamiltonian Accuracy'!K242, 'MazeSolve Accuracy'!K242, 'MazeComplete Accuracy'!K242, 'Vending_Machine_Sum Accuracy'!K242, 'Vending_Machine Accuracy'!K242, 'Stack Accuracy'!K242, 'Reversal Accuracy'!K242, 'Pattern_Matching Accuracy'!K242, 'PARITY Accuracy'!K242)</f>
        <v>3.9113752768831205</v>
      </c>
      <c r="L243" s="14">
        <f>_xlfn.STDEV.P('Hamiltonian Accuracy'!L242, 'MazeSolve Accuracy'!L242, 'MazeComplete Accuracy'!L242, 'Vending_Machine_Sum Accuracy'!L242, 'Vending_Machine Accuracy'!L242, 'Stack Accuracy'!L242, 'Reversal Accuracy'!L242, 'Pattern_Matching Accuracy'!L242, 'PARITY Accuracy'!L242)</f>
        <v>0.527602368937933</v>
      </c>
      <c r="N243">
        <f t="shared" si="86"/>
        <v>47.170958333333331</v>
      </c>
      <c r="O243">
        <f t="shared" si="87"/>
        <v>0.93252404180356996</v>
      </c>
    </row>
    <row r="244" spans="1:25" x14ac:dyDescent="0.75">
      <c r="A244" s="1">
        <v>24</v>
      </c>
      <c r="B244">
        <v>50</v>
      </c>
      <c r="C244">
        <v>0.85</v>
      </c>
      <c r="D244">
        <f>(SUM(SUMIF('PARITY Accuracy'!D244,"&lt;&gt;0"), SUMIF('Pattern_Matching Accuracy'!D244,"&lt;&gt;0"), SUMIF('Reversal Accuracy'!D244,"&lt;&gt;0"), SUMIF('Stack Accuracy'!D244,"&lt;&gt;0"), SUMIF('Vending_Machine Accuracy'!D244,"&lt;&gt;0"), SUMIF('Vending_Machine_Sum Accuracy'!D244,"&lt;&gt;0"), SUMIF('MazeComplete Accuracy'!D244,"&lt;&gt;0"), SUMIF('MazeSolve Accuracy'!D244,"&lt;&gt;0"), SUMIF('Hamiltonian Accuracy'!D244,"&lt;&gt;0")))/SUM(IF('PARITY Accuracy'!D244&lt;&gt;0,1,0), IF('Pattern_Matching Accuracy'!D244&lt;&gt;0,1,0), IF('Reversal Accuracy'!D244&lt;&gt;0,1,0), IF('Stack Accuracy'!D244&lt;&gt;0,1,0), IF('Vending_Machine Accuracy'!D244&lt;&gt;0,1,0), IF('Vending_Machine_Sum Accuracy'!D244&lt;&gt;0,1,0), IF('MazeComplete Accuracy'!D244&lt;&gt;0,1,0), IF('MazeSolve Accuracy'!D244&lt;&gt;0,1,0), IF('Hamiltonian Accuracy'!D244&lt;&gt;0,1,0))</f>
        <v>46.607999999999997</v>
      </c>
      <c r="E244">
        <f>(SUM(SUMIF('PARITY Accuracy'!E244,"&lt;&gt;0"), SUMIF('Pattern_Matching Accuracy'!E244,"&lt;&gt;0"), SUMIF('Reversal Accuracy'!E244,"&lt;&gt;0"), SUMIF('Stack Accuracy'!E244,"&lt;&gt;0"), SUMIF('Vending_Machine Accuracy'!E244,"&lt;&gt;0"), SUMIF('Vending_Machine_Sum Accuracy'!E244,"&lt;&gt;0"), SUMIF('MazeComplete Accuracy'!E244,"&lt;&gt;0"), SUMIF('MazeSolve Accuracy'!E244,"&lt;&gt;0"), SUMIF('Hamiltonian Accuracy'!E244,"&lt;&gt;0")))/SUM(IF('PARITY Accuracy'!E244&lt;&gt;0,1,0), IF('Pattern_Matching Accuracy'!E244&lt;&gt;0,1,0), IF('Reversal Accuracy'!E244&lt;&gt;0,1,0), IF('Stack Accuracy'!E244&lt;&gt;0,1,0), IF('Vending_Machine Accuracy'!E244&lt;&gt;0,1,0), IF('Vending_Machine_Sum Accuracy'!E244&lt;&gt;0,1,0), IF('MazeComplete Accuracy'!E244&lt;&gt;0,1,0), IF('MazeSolve Accuracy'!E244&lt;&gt;0,1,0), IF('Hamiltonian Accuracy'!E244&lt;&gt;0,1,0))</f>
        <v>46.379999999999995</v>
      </c>
      <c r="F244">
        <f>(SUM(SUMIF('PARITY Accuracy'!F244,"&lt;&gt;0"), SUMIF('Pattern_Matching Accuracy'!F244,"&lt;&gt;0"), SUMIF('Reversal Accuracy'!F244,"&lt;&gt;0"), SUMIF('Stack Accuracy'!F244,"&lt;&gt;0"), SUMIF('Vending_Machine Accuracy'!F244,"&lt;&gt;0"), SUMIF('Vending_Machine_Sum Accuracy'!F244,"&lt;&gt;0"), SUMIF('MazeComplete Accuracy'!F244,"&lt;&gt;0"), SUMIF('MazeSolve Accuracy'!F244,"&lt;&gt;0"), SUMIF('Hamiltonian Accuracy'!F244,"&lt;&gt;0")))/SUM(IF('PARITY Accuracy'!F244&lt;&gt;0,1,0), IF('Pattern_Matching Accuracy'!F244&lt;&gt;0,1,0), IF('Reversal Accuracy'!F244&lt;&gt;0,1,0), IF('Stack Accuracy'!F244&lt;&gt;0,1,0), IF('Vending_Machine Accuracy'!F244&lt;&gt;0,1,0), IF('Vending_Machine_Sum Accuracy'!F244&lt;&gt;0,1,0), IF('MazeComplete Accuracy'!F244&lt;&gt;0,1,0), IF('MazeSolve Accuracy'!F244&lt;&gt;0,1,0), IF('Hamiltonian Accuracy'!F244&lt;&gt;0,1,0))</f>
        <v>50.500000000000007</v>
      </c>
      <c r="G244">
        <f>(SUM(SUMIF('PARITY Accuracy'!G244,"&lt;&gt;0"), SUMIF('Pattern_Matching Accuracy'!G244,"&lt;&gt;0"), SUMIF('Reversal Accuracy'!G244,"&lt;&gt;0"), SUMIF('Stack Accuracy'!G244,"&lt;&gt;0"), SUMIF('Vending_Machine Accuracy'!G244,"&lt;&gt;0"), SUMIF('Vending_Machine_Sum Accuracy'!G244,"&lt;&gt;0"), SUMIF('MazeComplete Accuracy'!G244,"&lt;&gt;0"), SUMIF('MazeSolve Accuracy'!G244,"&lt;&gt;0"), SUMIF('Hamiltonian Accuracy'!G244,"&lt;&gt;0")))/SUM(IF('PARITY Accuracy'!G244&lt;&gt;0,1,0), IF('Pattern_Matching Accuracy'!G244&lt;&gt;0,1,0), IF('Reversal Accuracy'!G244&lt;&gt;0,1,0), IF('Stack Accuracy'!G244&lt;&gt;0,1,0), IF('Vending_Machine Accuracy'!G244&lt;&gt;0,1,0), IF('Vending_Machine_Sum Accuracy'!G244&lt;&gt;0,1,0), IF('MazeComplete Accuracy'!G244&lt;&gt;0,1,0), IF('MazeSolve Accuracy'!G244&lt;&gt;0,1,0), IF('Hamiltonian Accuracy'!G244&lt;&gt;0,1,0))</f>
        <v>66.825000000000003</v>
      </c>
      <c r="H244" t="str">
        <f t="shared" si="85"/>
        <v>50 (δ=0.85)</v>
      </c>
      <c r="N244">
        <f t="shared" si="86"/>
        <v>52.578249999999997</v>
      </c>
      <c r="O244">
        <f t="shared" si="87"/>
        <v>8.3867633320310695</v>
      </c>
    </row>
    <row r="245" spans="1:25" x14ac:dyDescent="0.75">
      <c r="A245" s="1">
        <v>25</v>
      </c>
      <c r="B245">
        <v>100</v>
      </c>
      <c r="C245">
        <v>0</v>
      </c>
      <c r="D245">
        <f>(SUM(SUMIF('PARITY Accuracy'!D245,"&lt;&gt;0"), SUMIF('Pattern_Matching Accuracy'!D245,"&lt;&gt;0"), SUMIF('Reversal Accuracy'!D245,"&lt;&gt;0"), SUMIF('Stack Accuracy'!D245,"&lt;&gt;0"), SUMIF('Vending_Machine Accuracy'!D245,"&lt;&gt;0"), SUMIF('Vending_Machine_Sum Accuracy'!D245,"&lt;&gt;0"), SUMIF('MazeComplete Accuracy'!D245,"&lt;&gt;0"), SUMIF('MazeSolve Accuracy'!D245,"&lt;&gt;0"), SUMIF('Hamiltonian Accuracy'!D245,"&lt;&gt;0")))/SUM(IF('PARITY Accuracy'!D245&lt;&gt;0,1,0), IF('Pattern_Matching Accuracy'!D245&lt;&gt;0,1,0), IF('Reversal Accuracy'!D245&lt;&gt;0,1,0), IF('Stack Accuracy'!D245&lt;&gt;0,1,0), IF('Vending_Machine Accuracy'!D245&lt;&gt;0,1,0), IF('Vending_Machine_Sum Accuracy'!D245&lt;&gt;0,1,0), IF('MazeComplete Accuracy'!D245&lt;&gt;0,1,0), IF('MazeSolve Accuracy'!D245&lt;&gt;0,1,0), IF('Hamiltonian Accuracy'!D245&lt;&gt;0,1,0))</f>
        <v>54.419999999999995</v>
      </c>
      <c r="E245">
        <f>(SUM(SUMIF('PARITY Accuracy'!E245,"&lt;&gt;0"), SUMIF('Pattern_Matching Accuracy'!E245,"&lt;&gt;0"), SUMIF('Reversal Accuracy'!E245,"&lt;&gt;0"), SUMIF('Stack Accuracy'!E245,"&lt;&gt;0"), SUMIF('Vending_Machine Accuracy'!E245,"&lt;&gt;0"), SUMIF('Vending_Machine_Sum Accuracy'!E245,"&lt;&gt;0"), SUMIF('MazeComplete Accuracy'!E245,"&lt;&gt;0"), SUMIF('MazeSolve Accuracy'!E245,"&lt;&gt;0"), SUMIF('Hamiltonian Accuracy'!E245,"&lt;&gt;0")))/SUM(IF('PARITY Accuracy'!E245&lt;&gt;0,1,0), IF('Pattern_Matching Accuracy'!E245&lt;&gt;0,1,0), IF('Reversal Accuracy'!E245&lt;&gt;0,1,0), IF('Stack Accuracy'!E245&lt;&gt;0,1,0), IF('Vending_Machine Accuracy'!E245&lt;&gt;0,1,0), IF('Vending_Machine_Sum Accuracy'!E245&lt;&gt;0,1,0), IF('MazeComplete Accuracy'!E245&lt;&gt;0,1,0), IF('MazeSolve Accuracy'!E245&lt;&gt;0,1,0), IF('Hamiltonian Accuracy'!E245&lt;&gt;0,1,0))</f>
        <v>53.273333333333333</v>
      </c>
      <c r="F245">
        <f>(SUM(SUMIF('PARITY Accuracy'!F245,"&lt;&gt;0"), SUMIF('Pattern_Matching Accuracy'!F245,"&lt;&gt;0"), SUMIF('Reversal Accuracy'!F245,"&lt;&gt;0"), SUMIF('Stack Accuracy'!F245,"&lt;&gt;0"), SUMIF('Vending_Machine Accuracy'!F245,"&lt;&gt;0"), SUMIF('Vending_Machine_Sum Accuracy'!F245,"&lt;&gt;0"), SUMIF('MazeComplete Accuracy'!F245,"&lt;&gt;0"), SUMIF('MazeSolve Accuracy'!F245,"&lt;&gt;0"), SUMIF('Hamiltonian Accuracy'!F245,"&lt;&gt;0")))/SUM(IF('PARITY Accuracy'!F245&lt;&gt;0,1,0), IF('Pattern_Matching Accuracy'!F245&lt;&gt;0,1,0), IF('Reversal Accuracy'!F245&lt;&gt;0,1,0), IF('Stack Accuracy'!F245&lt;&gt;0,1,0), IF('Vending_Machine Accuracy'!F245&lt;&gt;0,1,0), IF('Vending_Machine_Sum Accuracy'!F245&lt;&gt;0,1,0), IF('MazeComplete Accuracy'!F245&lt;&gt;0,1,0), IF('MazeSolve Accuracy'!F245&lt;&gt;0,1,0), IF('Hamiltonian Accuracy'!F245&lt;&gt;0,1,0))</f>
        <v>52.01</v>
      </c>
      <c r="G245" t="e">
        <f>(SUM(SUMIF('PARITY Accuracy'!G245,"&lt;&gt;0"), SUMIF('Pattern_Matching Accuracy'!G245,"&lt;&gt;0"), SUMIF('Reversal Accuracy'!G245,"&lt;&gt;0"), SUMIF('Stack Accuracy'!G245,"&lt;&gt;0"), SUMIF('Vending_Machine Accuracy'!G245,"&lt;&gt;0"), SUMIF('Vending_Machine_Sum Accuracy'!G245,"&lt;&gt;0"), SUMIF('MazeComplete Accuracy'!G245,"&lt;&gt;0"), SUMIF('MazeSolve Accuracy'!G245,"&lt;&gt;0"), SUMIF('Hamiltonian Accuracy'!G245,"&lt;&gt;0")))/SUM(IF('PARITY Accuracy'!G245&lt;&gt;0,1,0), IF('Pattern_Matching Accuracy'!G245&lt;&gt;0,1,0), IF('Reversal Accuracy'!G245&lt;&gt;0,1,0), IF('Stack Accuracy'!G245&lt;&gt;0,1,0), IF('Vending_Machine Accuracy'!G245&lt;&gt;0,1,0), IF('Vending_Machine_Sum Accuracy'!G245&lt;&gt;0,1,0), IF('MazeComplete Accuracy'!G245&lt;&gt;0,1,0), IF('MazeSolve Accuracy'!G245&lt;&gt;0,1,0), IF('Hamiltonian Accuracy'!G245&lt;&gt;0,1,0))</f>
        <v>#DIV/0!</v>
      </c>
      <c r="H245" t="str">
        <f t="shared" si="85"/>
        <v>100 (δ=0)</v>
      </c>
      <c r="N245">
        <f>AVERAGE(D245:F245)</f>
        <v>53.234444444444442</v>
      </c>
      <c r="O245">
        <f>_xlfn.STDEV.P(D245:F245)</f>
        <v>0.98426258666382838</v>
      </c>
    </row>
    <row r="246" spans="1:25" x14ac:dyDescent="0.75">
      <c r="A246" s="1">
        <v>26</v>
      </c>
      <c r="B246">
        <v>100</v>
      </c>
      <c r="C246">
        <v>0.2</v>
      </c>
      <c r="D246">
        <f>(SUM(SUMIF('PARITY Accuracy'!D246,"&lt;&gt;0"), SUMIF('Pattern_Matching Accuracy'!D246,"&lt;&gt;0"), SUMIF('Reversal Accuracy'!D246,"&lt;&gt;0"), SUMIF('Stack Accuracy'!D246,"&lt;&gt;0"), SUMIF('Vending_Machine Accuracy'!D246,"&lt;&gt;0"), SUMIF('Vending_Machine_Sum Accuracy'!D246,"&lt;&gt;0"), SUMIF('MazeComplete Accuracy'!D246,"&lt;&gt;0"), SUMIF('MazeSolve Accuracy'!D246,"&lt;&gt;0"), SUMIF('Hamiltonian Accuracy'!D246,"&lt;&gt;0")))/SUM(IF('PARITY Accuracy'!D246&lt;&gt;0,1,0), IF('Pattern_Matching Accuracy'!D246&lt;&gt;0,1,0), IF('Reversal Accuracy'!D246&lt;&gt;0,1,0), IF('Stack Accuracy'!D246&lt;&gt;0,1,0), IF('Vending_Machine Accuracy'!D246&lt;&gt;0,1,0), IF('Vending_Machine_Sum Accuracy'!D246&lt;&gt;0,1,0), IF('MazeComplete Accuracy'!D246&lt;&gt;0,1,0), IF('MazeSolve Accuracy'!D246&lt;&gt;0,1,0), IF('Hamiltonian Accuracy'!D246&lt;&gt;0,1,0))</f>
        <v>61.1</v>
      </c>
      <c r="E246">
        <f>(SUM(SUMIF('PARITY Accuracy'!E246,"&lt;&gt;0"), SUMIF('Pattern_Matching Accuracy'!E246,"&lt;&gt;0"), SUMIF('Reversal Accuracy'!E246,"&lt;&gt;0"), SUMIF('Stack Accuracy'!E246,"&lt;&gt;0"), SUMIF('Vending_Machine Accuracy'!E246,"&lt;&gt;0"), SUMIF('Vending_Machine_Sum Accuracy'!E246,"&lt;&gt;0"), SUMIF('MazeComplete Accuracy'!E246,"&lt;&gt;0"), SUMIF('MazeSolve Accuracy'!E246,"&lt;&gt;0"), SUMIF('Hamiltonian Accuracy'!E246,"&lt;&gt;0")))/SUM(IF('PARITY Accuracy'!E246&lt;&gt;0,1,0), IF('Pattern_Matching Accuracy'!E246&lt;&gt;0,1,0), IF('Reversal Accuracy'!E246&lt;&gt;0,1,0), IF('Stack Accuracy'!E246&lt;&gt;0,1,0), IF('Vending_Machine Accuracy'!E246&lt;&gt;0,1,0), IF('Vending_Machine_Sum Accuracy'!E246&lt;&gt;0,1,0), IF('MazeComplete Accuracy'!E246&lt;&gt;0,1,0), IF('MazeSolve Accuracy'!E246&lt;&gt;0,1,0), IF('Hamiltonian Accuracy'!E246&lt;&gt;0,1,0))</f>
        <v>56.066666666666663</v>
      </c>
      <c r="F246">
        <f>(SUM(SUMIF('PARITY Accuracy'!F246,"&lt;&gt;0"), SUMIF('Pattern_Matching Accuracy'!F246,"&lt;&gt;0"), SUMIF('Reversal Accuracy'!F246,"&lt;&gt;0"), SUMIF('Stack Accuracy'!F246,"&lt;&gt;0"), SUMIF('Vending_Machine Accuracy'!F246,"&lt;&gt;0"), SUMIF('Vending_Machine_Sum Accuracy'!F246,"&lt;&gt;0"), SUMIF('MazeComplete Accuracy'!F246,"&lt;&gt;0"), SUMIF('MazeSolve Accuracy'!F246,"&lt;&gt;0"), SUMIF('Hamiltonian Accuracy'!F246,"&lt;&gt;0")))/SUM(IF('PARITY Accuracy'!F246&lt;&gt;0,1,0), IF('Pattern_Matching Accuracy'!F246&lt;&gt;0,1,0), IF('Reversal Accuracy'!F246&lt;&gt;0,1,0), IF('Stack Accuracy'!F246&lt;&gt;0,1,0), IF('Vending_Machine Accuracy'!F246&lt;&gt;0,1,0), IF('Vending_Machine_Sum Accuracy'!F246&lt;&gt;0,1,0), IF('MazeComplete Accuracy'!F246&lt;&gt;0,1,0), IF('MazeSolve Accuracy'!F246&lt;&gt;0,1,0), IF('Hamiltonian Accuracy'!F246&lt;&gt;0,1,0))</f>
        <v>50.745000000000005</v>
      </c>
      <c r="G246" t="e">
        <f>(SUM(SUMIF('PARITY Accuracy'!G246,"&lt;&gt;0"), SUMIF('Pattern_Matching Accuracy'!G246,"&lt;&gt;0"), SUMIF('Reversal Accuracy'!G246,"&lt;&gt;0"), SUMIF('Stack Accuracy'!G246,"&lt;&gt;0"), SUMIF('Vending_Machine Accuracy'!G246,"&lt;&gt;0"), SUMIF('Vending_Machine_Sum Accuracy'!G246,"&lt;&gt;0"), SUMIF('MazeComplete Accuracy'!G246,"&lt;&gt;0"), SUMIF('MazeSolve Accuracy'!G246,"&lt;&gt;0"), SUMIF('Hamiltonian Accuracy'!G246,"&lt;&gt;0")))/SUM(IF('PARITY Accuracy'!G246&lt;&gt;0,1,0), IF('Pattern_Matching Accuracy'!G246&lt;&gt;0,1,0), IF('Reversal Accuracy'!G246&lt;&gt;0,1,0), IF('Stack Accuracy'!G246&lt;&gt;0,1,0), IF('Vending_Machine Accuracy'!G246&lt;&gt;0,1,0), IF('Vending_Machine_Sum Accuracy'!G246&lt;&gt;0,1,0), IF('MazeComplete Accuracy'!G246&lt;&gt;0,1,0), IF('MazeSolve Accuracy'!G246&lt;&gt;0,1,0), IF('Hamiltonian Accuracy'!G246&lt;&gt;0,1,0))</f>
        <v>#DIV/0!</v>
      </c>
      <c r="H246" t="str">
        <f t="shared" si="85"/>
        <v>100 (δ=0.2)</v>
      </c>
      <c r="N246">
        <f t="shared" ref="N246:N249" si="96">AVERAGE(D246:F246)</f>
        <v>55.970555555555556</v>
      </c>
      <c r="O246">
        <f t="shared" ref="O246:O249" si="97">_xlfn.STDEV.P(D246:F246)</f>
        <v>4.2279572892244497</v>
      </c>
    </row>
    <row r="247" spans="1:25" x14ac:dyDescent="0.75">
      <c r="A247" s="1">
        <v>27</v>
      </c>
      <c r="B247">
        <v>100</v>
      </c>
      <c r="C247">
        <v>0.45</v>
      </c>
      <c r="D247">
        <f>(SUM(SUMIF('PARITY Accuracy'!D247,"&lt;&gt;0"), SUMIF('Pattern_Matching Accuracy'!D247,"&lt;&gt;0"), SUMIF('Reversal Accuracy'!D247,"&lt;&gt;0"), SUMIF('Stack Accuracy'!D247,"&lt;&gt;0"), SUMIF('Vending_Machine Accuracy'!D247,"&lt;&gt;0"), SUMIF('Vending_Machine_Sum Accuracy'!D247,"&lt;&gt;0"), SUMIF('MazeComplete Accuracy'!D247,"&lt;&gt;0"), SUMIF('MazeSolve Accuracy'!D247,"&lt;&gt;0"), SUMIF('Hamiltonian Accuracy'!D247,"&lt;&gt;0")))/SUM(IF('PARITY Accuracy'!D247&lt;&gt;0,1,0), IF('Pattern_Matching Accuracy'!D247&lt;&gt;0,1,0), IF('Reversal Accuracy'!D247&lt;&gt;0,1,0), IF('Stack Accuracy'!D247&lt;&gt;0,1,0), IF('Vending_Machine Accuracy'!D247&lt;&gt;0,1,0), IF('Vending_Machine_Sum Accuracy'!D247&lt;&gt;0,1,0), IF('MazeComplete Accuracy'!D247&lt;&gt;0,1,0), IF('MazeSolve Accuracy'!D247&lt;&gt;0,1,0), IF('Hamiltonian Accuracy'!D247&lt;&gt;0,1,0))</f>
        <v>62.023333333333333</v>
      </c>
      <c r="E247">
        <f>(SUM(SUMIF('PARITY Accuracy'!E247,"&lt;&gt;0"), SUMIF('Pattern_Matching Accuracy'!E247,"&lt;&gt;0"), SUMIF('Reversal Accuracy'!E247,"&lt;&gt;0"), SUMIF('Stack Accuracy'!E247,"&lt;&gt;0"), SUMIF('Vending_Machine Accuracy'!E247,"&lt;&gt;0"), SUMIF('Vending_Machine_Sum Accuracy'!E247,"&lt;&gt;0"), SUMIF('MazeComplete Accuracy'!E247,"&lt;&gt;0"), SUMIF('MazeSolve Accuracy'!E247,"&lt;&gt;0"), SUMIF('Hamiltonian Accuracy'!E247,"&lt;&gt;0")))/SUM(IF('PARITY Accuracy'!E247&lt;&gt;0,1,0), IF('Pattern_Matching Accuracy'!E247&lt;&gt;0,1,0), IF('Reversal Accuracy'!E247&lt;&gt;0,1,0), IF('Stack Accuracy'!E247&lt;&gt;0,1,0), IF('Vending_Machine Accuracy'!E247&lt;&gt;0,1,0), IF('Vending_Machine_Sum Accuracy'!E247&lt;&gt;0,1,0), IF('MazeComplete Accuracy'!E247&lt;&gt;0,1,0), IF('MazeSolve Accuracy'!E247&lt;&gt;0,1,0), IF('Hamiltonian Accuracy'!E247&lt;&gt;0,1,0))</f>
        <v>56.836666666666666</v>
      </c>
      <c r="F247">
        <f>(SUM(SUMIF('PARITY Accuracy'!F247,"&lt;&gt;0"), SUMIF('Pattern_Matching Accuracy'!F247,"&lt;&gt;0"), SUMIF('Reversal Accuracy'!F247,"&lt;&gt;0"), SUMIF('Stack Accuracy'!F247,"&lt;&gt;0"), SUMIF('Vending_Machine Accuracy'!F247,"&lt;&gt;0"), SUMIF('Vending_Machine_Sum Accuracy'!F247,"&lt;&gt;0"), SUMIF('MazeComplete Accuracy'!F247,"&lt;&gt;0"), SUMIF('MazeSolve Accuracy'!F247,"&lt;&gt;0"), SUMIF('Hamiltonian Accuracy'!F247,"&lt;&gt;0")))/SUM(IF('PARITY Accuracy'!F247&lt;&gt;0,1,0), IF('Pattern_Matching Accuracy'!F247&lt;&gt;0,1,0), IF('Reversal Accuracy'!F247&lt;&gt;0,1,0), IF('Stack Accuracy'!F247&lt;&gt;0,1,0), IF('Vending_Machine Accuracy'!F247&lt;&gt;0,1,0), IF('Vending_Machine_Sum Accuracy'!F247&lt;&gt;0,1,0), IF('MazeComplete Accuracy'!F247&lt;&gt;0,1,0), IF('MazeSolve Accuracy'!F247&lt;&gt;0,1,0), IF('Hamiltonian Accuracy'!F247&lt;&gt;0,1,0))</f>
        <v>54.664999999999999</v>
      </c>
      <c r="G247" t="e">
        <f>(SUM(SUMIF('PARITY Accuracy'!G247,"&lt;&gt;0"), SUMIF('Pattern_Matching Accuracy'!G247,"&lt;&gt;0"), SUMIF('Reversal Accuracy'!G247,"&lt;&gt;0"), SUMIF('Stack Accuracy'!G247,"&lt;&gt;0"), SUMIF('Vending_Machine Accuracy'!G247,"&lt;&gt;0"), SUMIF('Vending_Machine_Sum Accuracy'!G247,"&lt;&gt;0"), SUMIF('MazeComplete Accuracy'!G247,"&lt;&gt;0"), SUMIF('MazeSolve Accuracy'!G247,"&lt;&gt;0"), SUMIF('Hamiltonian Accuracy'!G247,"&lt;&gt;0")))/SUM(IF('PARITY Accuracy'!G247&lt;&gt;0,1,0), IF('Pattern_Matching Accuracy'!G247&lt;&gt;0,1,0), IF('Reversal Accuracy'!G247&lt;&gt;0,1,0), IF('Stack Accuracy'!G247&lt;&gt;0,1,0), IF('Vending_Machine Accuracy'!G247&lt;&gt;0,1,0), IF('Vending_Machine_Sum Accuracy'!G247&lt;&gt;0,1,0), IF('MazeComplete Accuracy'!G247&lt;&gt;0,1,0), IF('MazeSolve Accuracy'!G247&lt;&gt;0,1,0), IF('Hamiltonian Accuracy'!G247&lt;&gt;0,1,0))</f>
        <v>#DIV/0!</v>
      </c>
      <c r="H247" t="str">
        <f t="shared" si="85"/>
        <v>100 (δ=0.45)</v>
      </c>
      <c r="N247">
        <f t="shared" si="96"/>
        <v>57.841666666666669</v>
      </c>
      <c r="O247">
        <f t="shared" si="97"/>
        <v>3.086938732910121</v>
      </c>
    </row>
    <row r="248" spans="1:25" x14ac:dyDescent="0.75">
      <c r="A248" s="1">
        <v>28</v>
      </c>
      <c r="B248">
        <v>100</v>
      </c>
      <c r="C248">
        <v>0.65</v>
      </c>
      <c r="D248">
        <f>(SUM(SUMIF('PARITY Accuracy'!D248,"&lt;&gt;0"), SUMIF('Pattern_Matching Accuracy'!D248,"&lt;&gt;0"), SUMIF('Reversal Accuracy'!D248,"&lt;&gt;0"), SUMIF('Stack Accuracy'!D248,"&lt;&gt;0"), SUMIF('Vending_Machine Accuracy'!D248,"&lt;&gt;0"), SUMIF('Vending_Machine_Sum Accuracy'!D248,"&lt;&gt;0"), SUMIF('MazeComplete Accuracy'!D248,"&lt;&gt;0"), SUMIF('MazeSolve Accuracy'!D248,"&lt;&gt;0"), SUMIF('Hamiltonian Accuracy'!D248,"&lt;&gt;0")))/SUM(IF('PARITY Accuracy'!D248&lt;&gt;0,1,0), IF('Pattern_Matching Accuracy'!D248&lt;&gt;0,1,0), IF('Reversal Accuracy'!D248&lt;&gt;0,1,0), IF('Stack Accuracy'!D248&lt;&gt;0,1,0), IF('Vending_Machine Accuracy'!D248&lt;&gt;0,1,0), IF('Vending_Machine_Sum Accuracy'!D248&lt;&gt;0,1,0), IF('MazeComplete Accuracy'!D248&lt;&gt;0,1,0), IF('MazeSolve Accuracy'!D248&lt;&gt;0,1,0), IF('Hamiltonian Accuracy'!D248&lt;&gt;0,1,0))</f>
        <v>59.646666666666668</v>
      </c>
      <c r="E248">
        <f>(SUM(SUMIF('PARITY Accuracy'!E248,"&lt;&gt;0"), SUMIF('Pattern_Matching Accuracy'!E248,"&lt;&gt;0"), SUMIF('Reversal Accuracy'!E248,"&lt;&gt;0"), SUMIF('Stack Accuracy'!E248,"&lt;&gt;0"), SUMIF('Vending_Machine Accuracy'!E248,"&lt;&gt;0"), SUMIF('Vending_Machine_Sum Accuracy'!E248,"&lt;&gt;0"), SUMIF('MazeComplete Accuracy'!E248,"&lt;&gt;0"), SUMIF('MazeSolve Accuracy'!E248,"&lt;&gt;0"), SUMIF('Hamiltonian Accuracy'!E248,"&lt;&gt;0")))/SUM(IF('PARITY Accuracy'!E248&lt;&gt;0,1,0), IF('Pattern_Matching Accuracy'!E248&lt;&gt;0,1,0), IF('Reversal Accuracy'!E248&lt;&gt;0,1,0), IF('Stack Accuracy'!E248&lt;&gt;0,1,0), IF('Vending_Machine Accuracy'!E248&lt;&gt;0,1,0), IF('Vending_Machine_Sum Accuracy'!E248&lt;&gt;0,1,0), IF('MazeComplete Accuracy'!E248&lt;&gt;0,1,0), IF('MazeSolve Accuracy'!E248&lt;&gt;0,1,0), IF('Hamiltonian Accuracy'!E248&lt;&gt;0,1,0))</f>
        <v>54.046666666666674</v>
      </c>
      <c r="F248">
        <f>(SUM(SUMIF('PARITY Accuracy'!F248,"&lt;&gt;0"), SUMIF('Pattern_Matching Accuracy'!F248,"&lt;&gt;0"), SUMIF('Reversal Accuracy'!F248,"&lt;&gt;0"), SUMIF('Stack Accuracy'!F248,"&lt;&gt;0"), SUMIF('Vending_Machine Accuracy'!F248,"&lt;&gt;0"), SUMIF('Vending_Machine_Sum Accuracy'!F248,"&lt;&gt;0"), SUMIF('MazeComplete Accuracy'!F248,"&lt;&gt;0"), SUMIF('MazeSolve Accuracy'!F248,"&lt;&gt;0"), SUMIF('Hamiltonian Accuracy'!F248,"&lt;&gt;0")))/SUM(IF('PARITY Accuracy'!F248&lt;&gt;0,1,0), IF('Pattern_Matching Accuracy'!F248&lt;&gt;0,1,0), IF('Reversal Accuracy'!F248&lt;&gt;0,1,0), IF('Stack Accuracy'!F248&lt;&gt;0,1,0), IF('Vending_Machine Accuracy'!F248&lt;&gt;0,1,0), IF('Vending_Machine_Sum Accuracy'!F248&lt;&gt;0,1,0), IF('MazeComplete Accuracy'!F248&lt;&gt;0,1,0), IF('MazeSolve Accuracy'!F248&lt;&gt;0,1,0), IF('Hamiltonian Accuracy'!F248&lt;&gt;0,1,0))</f>
        <v>47.775000000000006</v>
      </c>
      <c r="G248" t="e">
        <f>(SUM(SUMIF('PARITY Accuracy'!G248,"&lt;&gt;0"), SUMIF('Pattern_Matching Accuracy'!G248,"&lt;&gt;0"), SUMIF('Reversal Accuracy'!G248,"&lt;&gt;0"), SUMIF('Stack Accuracy'!G248,"&lt;&gt;0"), SUMIF('Vending_Machine Accuracy'!G248,"&lt;&gt;0"), SUMIF('Vending_Machine_Sum Accuracy'!G248,"&lt;&gt;0"), SUMIF('MazeComplete Accuracy'!G248,"&lt;&gt;0"), SUMIF('MazeSolve Accuracy'!G248,"&lt;&gt;0"), SUMIF('Hamiltonian Accuracy'!G248,"&lt;&gt;0")))/SUM(IF('PARITY Accuracy'!G248&lt;&gt;0,1,0), IF('Pattern_Matching Accuracy'!G248&lt;&gt;0,1,0), IF('Reversal Accuracy'!G248&lt;&gt;0,1,0), IF('Stack Accuracy'!G248&lt;&gt;0,1,0), IF('Vending_Machine Accuracy'!G248&lt;&gt;0,1,0), IF('Vending_Machine_Sum Accuracy'!G248&lt;&gt;0,1,0), IF('MazeComplete Accuracy'!G248&lt;&gt;0,1,0), IF('MazeSolve Accuracy'!G248&lt;&gt;0,1,0), IF('Hamiltonian Accuracy'!G248&lt;&gt;0,1,0))</f>
        <v>#DIV/0!</v>
      </c>
      <c r="H248" t="str">
        <f t="shared" si="85"/>
        <v>100 (δ=0.65)</v>
      </c>
      <c r="N248">
        <f t="shared" si="96"/>
        <v>53.822777777777787</v>
      </c>
      <c r="O248">
        <f t="shared" si="97"/>
        <v>4.8491725780134907</v>
      </c>
    </row>
    <row r="249" spans="1:25" x14ac:dyDescent="0.75">
      <c r="A249" s="1">
        <v>29</v>
      </c>
      <c r="B249">
        <v>100</v>
      </c>
      <c r="C249">
        <v>0.85</v>
      </c>
      <c r="D249">
        <f>(SUM(SUMIF('PARITY Accuracy'!D249,"&lt;&gt;0"), SUMIF('Pattern_Matching Accuracy'!D249,"&lt;&gt;0"), SUMIF('Reversal Accuracy'!D249,"&lt;&gt;0"), SUMIF('Stack Accuracy'!D249,"&lt;&gt;0"), SUMIF('Vending_Machine Accuracy'!D249,"&lt;&gt;0"), SUMIF('Vending_Machine_Sum Accuracy'!D249,"&lt;&gt;0"), SUMIF('MazeComplete Accuracy'!D249,"&lt;&gt;0"), SUMIF('MazeSolve Accuracy'!D249,"&lt;&gt;0"), SUMIF('Hamiltonian Accuracy'!D249,"&lt;&gt;0")))/SUM(IF('PARITY Accuracy'!D249&lt;&gt;0,1,0), IF('Pattern_Matching Accuracy'!D249&lt;&gt;0,1,0), IF('Reversal Accuracy'!D249&lt;&gt;0,1,0), IF('Stack Accuracy'!D249&lt;&gt;0,1,0), IF('Vending_Machine Accuracy'!D249&lt;&gt;0,1,0), IF('Vending_Machine_Sum Accuracy'!D249&lt;&gt;0,1,0), IF('MazeComplete Accuracy'!D249&lt;&gt;0,1,0), IF('MazeSolve Accuracy'!D249&lt;&gt;0,1,0), IF('Hamiltonian Accuracy'!D249&lt;&gt;0,1,0))</f>
        <v>60.843333333333341</v>
      </c>
      <c r="E249">
        <f>(SUM(SUMIF('PARITY Accuracy'!E249,"&lt;&gt;0"), SUMIF('Pattern_Matching Accuracy'!E249,"&lt;&gt;0"), SUMIF('Reversal Accuracy'!E249,"&lt;&gt;0"), SUMIF('Stack Accuracy'!E249,"&lt;&gt;0"), SUMIF('Vending_Machine Accuracy'!E249,"&lt;&gt;0"), SUMIF('Vending_Machine_Sum Accuracy'!E249,"&lt;&gt;0"), SUMIF('MazeComplete Accuracy'!E249,"&lt;&gt;0"), SUMIF('MazeSolve Accuracy'!E249,"&lt;&gt;0"), SUMIF('Hamiltonian Accuracy'!E249,"&lt;&gt;0")))/SUM(IF('PARITY Accuracy'!E249&lt;&gt;0,1,0), IF('Pattern_Matching Accuracy'!E249&lt;&gt;0,1,0), IF('Reversal Accuracy'!E249&lt;&gt;0,1,0), IF('Stack Accuracy'!E249&lt;&gt;0,1,0), IF('Vending_Machine Accuracy'!E249&lt;&gt;0,1,0), IF('Vending_Machine_Sum Accuracy'!E249&lt;&gt;0,1,0), IF('MazeComplete Accuracy'!E249&lt;&gt;0,1,0), IF('MazeSolve Accuracy'!E249&lt;&gt;0,1,0), IF('Hamiltonian Accuracy'!E249&lt;&gt;0,1,0))</f>
        <v>52.75</v>
      </c>
      <c r="F249">
        <f>(SUM(SUMIF('PARITY Accuracy'!F249,"&lt;&gt;0"), SUMIF('Pattern_Matching Accuracy'!F249,"&lt;&gt;0"), SUMIF('Reversal Accuracy'!F249,"&lt;&gt;0"), SUMIF('Stack Accuracy'!F249,"&lt;&gt;0"), SUMIF('Vending_Machine Accuracy'!F249,"&lt;&gt;0"), SUMIF('Vending_Machine_Sum Accuracy'!F249,"&lt;&gt;0"), SUMIF('MazeComplete Accuracy'!F249,"&lt;&gt;0"), SUMIF('MazeSolve Accuracy'!F249,"&lt;&gt;0"), SUMIF('Hamiltonian Accuracy'!F249,"&lt;&gt;0")))/SUM(IF('PARITY Accuracy'!F249&lt;&gt;0,1,0), IF('Pattern_Matching Accuracy'!F249&lt;&gt;0,1,0), IF('Reversal Accuracy'!F249&lt;&gt;0,1,0), IF('Stack Accuracy'!F249&lt;&gt;0,1,0), IF('Vending_Machine Accuracy'!F249&lt;&gt;0,1,0), IF('Vending_Machine_Sum Accuracy'!F249&lt;&gt;0,1,0), IF('MazeComplete Accuracy'!F249&lt;&gt;0,1,0), IF('MazeSolve Accuracy'!F249&lt;&gt;0,1,0), IF('Hamiltonian Accuracy'!F249&lt;&gt;0,1,0))</f>
        <v>47.134999999999998</v>
      </c>
      <c r="G249" t="e">
        <f>(SUM(SUMIF('PARITY Accuracy'!G249,"&lt;&gt;0"), SUMIF('Pattern_Matching Accuracy'!G249,"&lt;&gt;0"), SUMIF('Reversal Accuracy'!G249,"&lt;&gt;0"), SUMIF('Stack Accuracy'!G249,"&lt;&gt;0"), SUMIF('Vending_Machine Accuracy'!G249,"&lt;&gt;0"), SUMIF('Vending_Machine_Sum Accuracy'!G249,"&lt;&gt;0"), SUMIF('MazeComplete Accuracy'!G249,"&lt;&gt;0"), SUMIF('MazeSolve Accuracy'!G249,"&lt;&gt;0"), SUMIF('Hamiltonian Accuracy'!G249,"&lt;&gt;0")))/SUM(IF('PARITY Accuracy'!G249&lt;&gt;0,1,0), IF('Pattern_Matching Accuracy'!G249&lt;&gt;0,1,0), IF('Reversal Accuracy'!G249&lt;&gt;0,1,0), IF('Stack Accuracy'!G249&lt;&gt;0,1,0), IF('Vending_Machine Accuracy'!G249&lt;&gt;0,1,0), IF('Vending_Machine_Sum Accuracy'!G249&lt;&gt;0,1,0), IF('MazeComplete Accuracy'!G249&lt;&gt;0,1,0), IF('MazeSolve Accuracy'!G249&lt;&gt;0,1,0), IF('Hamiltonian Accuracy'!G249&lt;&gt;0,1,0))</f>
        <v>#DIV/0!</v>
      </c>
      <c r="H249" t="str">
        <f t="shared" si="85"/>
        <v>100 (δ=0.85)</v>
      </c>
      <c r="N249">
        <f t="shared" si="96"/>
        <v>53.576111111111111</v>
      </c>
      <c r="O249">
        <f t="shared" si="97"/>
        <v>5.6268075833679951</v>
      </c>
    </row>
    <row r="250" spans="1:25" x14ac:dyDescent="0.75">
      <c r="C250" t="s">
        <v>37</v>
      </c>
      <c r="D250">
        <f>(D249 - D220)/30</f>
        <v>0.73029629629629678</v>
      </c>
      <c r="E250">
        <f t="shared" ref="E250:F250" si="98">(E249 - E220)/30</f>
        <v>0.61788888888888893</v>
      </c>
      <c r="F250">
        <f t="shared" si="98"/>
        <v>8.7592592592590293E-3</v>
      </c>
      <c r="G250">
        <f>(G244 - G220)/25</f>
        <v>1.6971777777777777</v>
      </c>
      <c r="O250">
        <f>AVERAGE(O220:O244)</f>
        <v>5.3522654025772853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E45F9-5C2B-4B96-822C-187EBA04CDDD}">
  <sheetPr>
    <tabColor theme="3" tint="0.39997558519241921"/>
  </sheetPr>
  <dimension ref="A1:O249"/>
  <sheetViews>
    <sheetView topLeftCell="B1" workbookViewId="0">
      <selection activeCell="K13" sqref="K13"/>
    </sheetView>
  </sheetViews>
  <sheetFormatPr defaultRowHeight="14.75" x14ac:dyDescent="0.75"/>
  <cols>
    <col min="4" max="4" width="16.953125" customWidth="1"/>
    <col min="5" max="5" width="15.1796875" customWidth="1"/>
  </cols>
  <sheetData>
    <row r="1" spans="1:15" x14ac:dyDescent="0.75">
      <c r="A1" s="7">
        <v>0</v>
      </c>
      <c r="B1" t="s">
        <v>13</v>
      </c>
    </row>
    <row r="3" spans="1:15" x14ac:dyDescent="0.75">
      <c r="B3" s="7" t="s">
        <v>1</v>
      </c>
      <c r="C3" s="7" t="s">
        <v>2</v>
      </c>
      <c r="D3" s="7" t="s">
        <v>21</v>
      </c>
      <c r="E3" s="7" t="s">
        <v>22</v>
      </c>
      <c r="F3" s="7" t="s">
        <v>23</v>
      </c>
      <c r="G3" s="7" t="s">
        <v>24</v>
      </c>
      <c r="H3" s="7" t="s">
        <v>14</v>
      </c>
      <c r="J3" s="4"/>
      <c r="K3" s="4" t="s">
        <v>26</v>
      </c>
      <c r="L3" s="4" t="s">
        <v>27</v>
      </c>
      <c r="N3" s="5" t="s">
        <v>28</v>
      </c>
      <c r="O3" s="5" t="s">
        <v>29</v>
      </c>
    </row>
    <row r="4" spans="1:15" x14ac:dyDescent="0.75">
      <c r="A4" s="7">
        <v>0</v>
      </c>
      <c r="B4">
        <v>2</v>
      </c>
      <c r="C4">
        <v>0</v>
      </c>
      <c r="D4">
        <f>AVERAGE('PARITY Accuracy'!D4, 'Pattern_Matching Accuracy'!D4, 'Reversal Accuracy'!D4, 'Stack Accuracy'!D4, 'Vending_Machine Accuracy'!D4, 'MazeComplete Accuracy'!D4, 'MazeSolve Accuracy'!D4, 'Hamiltonian Accuracy'!D4)</f>
        <v>0</v>
      </c>
      <c r="E4">
        <f>AVERAGE('PARITY Accuracy'!E4, 'Pattern_Matching Accuracy'!E4, 'Reversal Accuracy'!E4, 'Stack Accuracy'!E4, 'Vending_Machine Accuracy'!E4, 'MazeComplete Accuracy'!E4, 'MazeSolve Accuracy'!E4, 'Hamiltonian Accuracy'!E4)</f>
        <v>28.952500000000001</v>
      </c>
      <c r="F4">
        <f>AVERAGE('PARITY Accuracy'!F4, 'Pattern_Matching Accuracy'!F4, 'Reversal Accuracy'!F4, 'Stack Accuracy'!F4, 'Vending_Machine Accuracy'!F4, 'MazeComplete Accuracy'!F4, 'MazeSolve Accuracy'!F4, 'Hamiltonian Accuracy'!F4)</f>
        <v>49.308750000000003</v>
      </c>
      <c r="G4">
        <f>AVERAGE('PARITY Accuracy'!G4, 'Pattern_Matching Accuracy'!G4, 'Reversal Accuracy'!G4, 'Stack Accuracy'!G4, 'Vending_Machine Accuracy'!G4, 'Vending_Machine_Sum Accuracy'!G4, 'MazeComplete Accuracy'!G4, 'MazeSolve Accuracy'!G4, 'Hamiltonian Accuracy'!G4)</f>
        <v>39.924444444444447</v>
      </c>
      <c r="H4" t="str">
        <f t="shared" ref="H4:H33" si="0">B4&amp;" (δ="&amp;C4&amp;")"</f>
        <v>2 (δ=0)</v>
      </c>
      <c r="J4">
        <v>2</v>
      </c>
      <c r="K4">
        <f>_xlfn.STDEV.P(D4:G8)</f>
        <v>18.255661468798859</v>
      </c>
      <c r="L4">
        <f>_xlfn.STDEV.P(D4:G4,D9:G9,D14:G14,D19:G19,D24:G24,D29:G29)</f>
        <v>17.252989608157044</v>
      </c>
      <c r="M4">
        <v>0</v>
      </c>
      <c r="N4">
        <f>AVERAGE(D4:G4)</f>
        <v>29.546423611111113</v>
      </c>
      <c r="O4">
        <f>_xlfn.STDEV.P(D4:G4)</f>
        <v>18.517537323987867</v>
      </c>
    </row>
    <row r="5" spans="1:15" x14ac:dyDescent="0.75">
      <c r="A5" s="7">
        <v>1</v>
      </c>
      <c r="B5">
        <v>2</v>
      </c>
      <c r="C5">
        <v>0.2</v>
      </c>
      <c r="D5">
        <f>AVERAGE('PARITY Accuracy'!D5, 'Pattern_Matching Accuracy'!D5, 'Reversal Accuracy'!D5, 'Stack Accuracy'!D5, 'Vending_Machine Accuracy'!D5, 'MazeComplete Accuracy'!D5, 'MazeSolve Accuracy'!D5, 'Hamiltonian Accuracy'!D5)</f>
        <v>0</v>
      </c>
      <c r="E5">
        <f>AVERAGE('PARITY Accuracy'!E5, 'Pattern_Matching Accuracy'!E5, 'Reversal Accuracy'!E5, 'Stack Accuracy'!E5, 'Vending_Machine Accuracy'!E5, 'MazeComplete Accuracy'!E5, 'MazeSolve Accuracy'!E5, 'Hamiltonian Accuracy'!E5)</f>
        <v>26.402500000000003</v>
      </c>
      <c r="F5">
        <f>AVERAGE('PARITY Accuracy'!F5, 'Pattern_Matching Accuracy'!F5, 'Reversal Accuracy'!F5, 'Stack Accuracy'!F5, 'Vending_Machine Accuracy'!F5, 'MazeComplete Accuracy'!F5, 'MazeSolve Accuracy'!F5, 'Hamiltonian Accuracy'!F5)</f>
        <v>49.364999999999995</v>
      </c>
      <c r="G5">
        <f>AVERAGE('PARITY Accuracy'!G5, 'Pattern_Matching Accuracy'!G5, 'Reversal Accuracy'!G5, 'Stack Accuracy'!G5, 'Vending_Machine Accuracy'!G5, 'Vending_Machine_Sum Accuracy'!G5, 'MazeComplete Accuracy'!G5, 'MazeSolve Accuracy'!G5, 'Hamiltonian Accuracy'!G5)</f>
        <v>40.507777777777775</v>
      </c>
      <c r="H5" t="str">
        <f t="shared" si="0"/>
        <v>2 (δ=0.2)</v>
      </c>
      <c r="J5">
        <v>5</v>
      </c>
      <c r="K5">
        <f>_xlfn.STDEV.P(D9:G13)</f>
        <v>10.495181202494178</v>
      </c>
      <c r="L5">
        <f>_xlfn.STDEV.P(D5:G5,D10:G10,D15:G15,D20:G20,D25:G25,D30:G30)</f>
        <v>17.509346420925244</v>
      </c>
      <c r="M5">
        <v>0.2</v>
      </c>
      <c r="N5">
        <f t="shared" ref="N5:N33" si="1">AVERAGE(D5:G5)</f>
        <v>29.068819444444443</v>
      </c>
      <c r="O5">
        <f t="shared" ref="O5:O33" si="2">_xlfn.STDEV.P(D5:G5)</f>
        <v>18.674114678941152</v>
      </c>
    </row>
    <row r="6" spans="1:15" x14ac:dyDescent="0.75">
      <c r="A6" s="7">
        <v>2</v>
      </c>
      <c r="B6">
        <v>2</v>
      </c>
      <c r="C6">
        <v>0.45</v>
      </c>
      <c r="D6">
        <f>AVERAGE('PARITY Accuracy'!D6, 'Pattern_Matching Accuracy'!D6, 'Reversal Accuracy'!D6, 'Stack Accuracy'!D6, 'Vending_Machine Accuracy'!D6, 'MazeComplete Accuracy'!D6, 'MazeSolve Accuracy'!D6, 'Hamiltonian Accuracy'!D6)</f>
        <v>0</v>
      </c>
      <c r="E6">
        <f>AVERAGE('PARITY Accuracy'!E6, 'Pattern_Matching Accuracy'!E6, 'Reversal Accuracy'!E6, 'Stack Accuracy'!E6, 'Vending_Machine Accuracy'!E6, 'MazeComplete Accuracy'!E6, 'MazeSolve Accuracy'!E6, 'Hamiltonian Accuracy'!E6)</f>
        <v>26.69125</v>
      </c>
      <c r="F6">
        <f>AVERAGE('PARITY Accuracy'!F6, 'Pattern_Matching Accuracy'!F6, 'Reversal Accuracy'!F6, 'Stack Accuracy'!F6, 'Vending_Machine Accuracy'!F6, 'MazeComplete Accuracy'!F6, 'MazeSolve Accuracy'!F6, 'Hamiltonian Accuracy'!F6)</f>
        <v>48.184999999999995</v>
      </c>
      <c r="G6">
        <f>AVERAGE('PARITY Accuracy'!G6, 'Pattern_Matching Accuracy'!G6, 'Reversal Accuracy'!G6, 'Stack Accuracy'!G6, 'Vending_Machine Accuracy'!G6, 'Vending_Machine_Sum Accuracy'!G6, 'MazeComplete Accuracy'!G6, 'MazeSolve Accuracy'!G6, 'Hamiltonian Accuracy'!G6)</f>
        <v>39.515555555555551</v>
      </c>
      <c r="H6" t="str">
        <f t="shared" si="0"/>
        <v>2 (δ=0.45)</v>
      </c>
      <c r="J6">
        <v>10</v>
      </c>
      <c r="K6">
        <f>_xlfn.STDEV.P(D14:G18)</f>
        <v>6.3842905984726821</v>
      </c>
      <c r="L6">
        <f t="shared" ref="L6:L8" si="3">_xlfn.STDEV.P(D6:G6,D11:G11,D16:G16,D21:G21,D26:G26,D31:G31)</f>
        <v>17.443386009039205</v>
      </c>
      <c r="M6">
        <v>0.45</v>
      </c>
      <c r="N6">
        <f t="shared" si="1"/>
        <v>28.597951388888887</v>
      </c>
      <c r="O6">
        <f t="shared" si="2"/>
        <v>18.195637443228598</v>
      </c>
    </row>
    <row r="7" spans="1:15" x14ac:dyDescent="0.75">
      <c r="A7" s="7">
        <v>3</v>
      </c>
      <c r="B7">
        <v>2</v>
      </c>
      <c r="C7">
        <v>0.65</v>
      </c>
      <c r="D7">
        <f>AVERAGE('PARITY Accuracy'!D7, 'Pattern_Matching Accuracy'!D7, 'Reversal Accuracy'!D7, 'Stack Accuracy'!D7, 'Vending_Machine Accuracy'!D7, 'MazeComplete Accuracy'!D7, 'MazeSolve Accuracy'!D7, 'Hamiltonian Accuracy'!D7)</f>
        <v>0</v>
      </c>
      <c r="E7">
        <f>AVERAGE('PARITY Accuracy'!E7, 'Pattern_Matching Accuracy'!E7, 'Reversal Accuracy'!E7, 'Stack Accuracy'!E7, 'Vending_Machine Accuracy'!E7, 'MazeComplete Accuracy'!E7, 'MazeSolve Accuracy'!E7, 'Hamiltonian Accuracy'!E7)</f>
        <v>25.967500000000001</v>
      </c>
      <c r="F7">
        <f>AVERAGE('PARITY Accuracy'!F7, 'Pattern_Matching Accuracy'!F7, 'Reversal Accuracy'!F7, 'Stack Accuracy'!F7, 'Vending_Machine Accuracy'!F7, 'MazeComplete Accuracy'!F7, 'MazeSolve Accuracy'!F7, 'Hamiltonian Accuracy'!F7)</f>
        <v>47.628749999999997</v>
      </c>
      <c r="G7">
        <f>AVERAGE('PARITY Accuracy'!G7, 'Pattern_Matching Accuracy'!G7, 'Reversal Accuracy'!G7, 'Stack Accuracy'!G7, 'Vending_Machine Accuracy'!G7, 'Vending_Machine_Sum Accuracy'!G7, 'MazeComplete Accuracy'!G7, 'MazeSolve Accuracy'!G7, 'Hamiltonian Accuracy'!G7)</f>
        <v>38.707777777777778</v>
      </c>
      <c r="H7" t="str">
        <f t="shared" si="0"/>
        <v>2 (δ=0.65)</v>
      </c>
      <c r="J7">
        <v>20</v>
      </c>
      <c r="K7">
        <f>_xlfn.STDEV.P(D19:G23)</f>
        <v>1.5283426429878204</v>
      </c>
      <c r="L7">
        <f t="shared" si="3"/>
        <v>17.154071106403634</v>
      </c>
      <c r="M7">
        <v>0.65</v>
      </c>
      <c r="N7">
        <f t="shared" si="1"/>
        <v>28.076006944444444</v>
      </c>
      <c r="O7">
        <f t="shared" si="2"/>
        <v>17.944722619257423</v>
      </c>
    </row>
    <row r="8" spans="1:15" x14ac:dyDescent="0.75">
      <c r="A8" s="7">
        <v>4</v>
      </c>
      <c r="B8">
        <v>2</v>
      </c>
      <c r="C8">
        <v>0.85</v>
      </c>
      <c r="D8">
        <f>AVERAGE('PARITY Accuracy'!D8, 'Pattern_Matching Accuracy'!D8, 'Reversal Accuracy'!D8, 'Stack Accuracy'!D8, 'Vending_Machine Accuracy'!D8, 'MazeComplete Accuracy'!D8, 'MazeSolve Accuracy'!D8, 'Hamiltonian Accuracy'!D8)</f>
        <v>0</v>
      </c>
      <c r="E8">
        <f>AVERAGE('PARITY Accuracy'!E8, 'Pattern_Matching Accuracy'!E8, 'Reversal Accuracy'!E8, 'Stack Accuracy'!E8, 'Vending_Machine Accuracy'!E8, 'MazeComplete Accuracy'!E8, 'MazeSolve Accuracy'!E8, 'Hamiltonian Accuracy'!E8)</f>
        <v>25.65625</v>
      </c>
      <c r="F8">
        <f>AVERAGE('PARITY Accuracy'!F8, 'Pattern_Matching Accuracy'!F8, 'Reversal Accuracy'!F8, 'Stack Accuracy'!F8, 'Vending_Machine Accuracy'!F8, 'MazeComplete Accuracy'!F8, 'MazeSolve Accuracy'!F8, 'Hamiltonian Accuracy'!F8)</f>
        <v>47.00500000000001</v>
      </c>
      <c r="G8">
        <f>AVERAGE('PARITY Accuracy'!G8, 'Pattern_Matching Accuracy'!G8, 'Reversal Accuracy'!G8, 'Stack Accuracy'!G8, 'Vending_Machine Accuracy'!G8, 'Vending_Machine_Sum Accuracy'!G8, 'MazeComplete Accuracy'!G8, 'MazeSolve Accuracy'!G8, 'Hamiltonian Accuracy'!G8)</f>
        <v>39.354444444444439</v>
      </c>
      <c r="H8" t="str">
        <f t="shared" si="0"/>
        <v>2 (δ=0.85)</v>
      </c>
      <c r="J8">
        <v>50</v>
      </c>
      <c r="K8">
        <f>_xlfn.STDEV.P(D25:G28)</f>
        <v>1.898510916002959</v>
      </c>
      <c r="L8">
        <f t="shared" si="3"/>
        <v>17.014881067618692</v>
      </c>
      <c r="M8">
        <v>0.85</v>
      </c>
      <c r="N8">
        <f t="shared" si="1"/>
        <v>28.003923611111112</v>
      </c>
      <c r="O8">
        <f t="shared" si="2"/>
        <v>17.885794196271934</v>
      </c>
    </row>
    <row r="9" spans="1:15" x14ac:dyDescent="0.75">
      <c r="A9" s="7">
        <v>5</v>
      </c>
      <c r="B9">
        <v>5</v>
      </c>
      <c r="C9">
        <v>0</v>
      </c>
      <c r="D9">
        <f>AVERAGE('PARITY Accuracy'!D9, 'Pattern_Matching Accuracy'!D9, 'Reversal Accuracy'!D9, 'Stack Accuracy'!D9, 'Vending_Machine Accuracy'!D9, 'MazeComplete Accuracy'!D9, 'MazeSolve Accuracy'!D9, 'Hamiltonian Accuracy'!D9)</f>
        <v>23.585000000000001</v>
      </c>
      <c r="E9">
        <f>AVERAGE('PARITY Accuracy'!E9, 'Pattern_Matching Accuracy'!E9, 'Reversal Accuracy'!E9, 'Stack Accuracy'!E9, 'Vending_Machine Accuracy'!E9, 'MazeComplete Accuracy'!E9, 'MazeSolve Accuracy'!E9, 'Hamiltonian Accuracy'!E9)</f>
        <v>46.741250000000008</v>
      </c>
      <c r="F9">
        <f>AVERAGE('PARITY Accuracy'!F9, 'Pattern_Matching Accuracy'!F9, 'Reversal Accuracy'!F9, 'Stack Accuracy'!F9, 'Vending_Machine Accuracy'!F9, 'MazeComplete Accuracy'!F9, 'MazeSolve Accuracy'!F9, 'Hamiltonian Accuracy'!F9)</f>
        <v>52.484999999999999</v>
      </c>
      <c r="G9">
        <f>AVERAGE('PARITY Accuracy'!G9, 'Pattern_Matching Accuracy'!G9, 'Reversal Accuracy'!G9, 'Stack Accuracy'!G9, 'Vending_Machine Accuracy'!G9, 'Vending_Machine_Sum Accuracy'!G9, 'MazeComplete Accuracy'!G9, 'MazeSolve Accuracy'!G9, 'Hamiltonian Accuracy'!G9)</f>
        <v>47.268888888888881</v>
      </c>
      <c r="H9" t="str">
        <f t="shared" si="0"/>
        <v>5 (δ=0)</v>
      </c>
      <c r="J9">
        <v>100</v>
      </c>
      <c r="K9">
        <f>_xlfn.STDEV.P(D29:G33)</f>
        <v>2.0013022545050818</v>
      </c>
      <c r="L9">
        <f>AVERAGE((L8-L7), (L7-L6), (L6-L5), (L5-L4))</f>
        <v>-5.9527135134588072E-2</v>
      </c>
      <c r="N9">
        <f t="shared" si="1"/>
        <v>42.520034722222221</v>
      </c>
      <c r="O9">
        <f t="shared" si="2"/>
        <v>11.160268222994127</v>
      </c>
    </row>
    <row r="10" spans="1:15" x14ac:dyDescent="0.75">
      <c r="A10" s="7">
        <v>6</v>
      </c>
      <c r="B10">
        <v>5</v>
      </c>
      <c r="C10">
        <v>0.2</v>
      </c>
      <c r="D10">
        <f>AVERAGE('PARITY Accuracy'!D10, 'Pattern_Matching Accuracy'!D10, 'Reversal Accuracy'!D10, 'Stack Accuracy'!D10, 'Vending_Machine Accuracy'!D10, 'MazeComplete Accuracy'!D10, 'MazeSolve Accuracy'!D10, 'Hamiltonian Accuracy'!D10)</f>
        <v>23.283749999999998</v>
      </c>
      <c r="E10">
        <f>AVERAGE('PARITY Accuracy'!E10, 'Pattern_Matching Accuracy'!E10, 'Reversal Accuracy'!E10, 'Stack Accuracy'!E10, 'Vending_Machine Accuracy'!E10, 'MazeComplete Accuracy'!E10, 'MazeSolve Accuracy'!E10, 'Hamiltonian Accuracy'!E10)</f>
        <v>45.062499999999993</v>
      </c>
      <c r="F10">
        <f>AVERAGE('PARITY Accuracy'!F10, 'Pattern_Matching Accuracy'!F10, 'Reversal Accuracy'!F10, 'Stack Accuracy'!F10, 'Vending_Machine Accuracy'!F10, 'MazeComplete Accuracy'!F10, 'MazeSolve Accuracy'!F10, 'Hamiltonian Accuracy'!F10)</f>
        <v>51.644999999999996</v>
      </c>
      <c r="G10">
        <f>AVERAGE('PARITY Accuracy'!G10, 'Pattern_Matching Accuracy'!G10, 'Reversal Accuracy'!G10, 'Stack Accuracy'!G10, 'Vending_Machine Accuracy'!G10, 'Vending_Machine_Sum Accuracy'!G10, 'MazeComplete Accuracy'!G10, 'MazeSolve Accuracy'!G10, 'Hamiltonian Accuracy'!G10)</f>
        <v>46.918888888888894</v>
      </c>
      <c r="H10" t="str">
        <f t="shared" si="0"/>
        <v>5 (δ=0.2)</v>
      </c>
      <c r="K10">
        <f>AVERAGE(K4:K9)</f>
        <v>6.7605481805435979</v>
      </c>
      <c r="L10">
        <f>AVERAGE(L4:L8)</f>
        <v>17.274934842428763</v>
      </c>
      <c r="N10">
        <f t="shared" si="1"/>
        <v>41.727534722222224</v>
      </c>
      <c r="O10">
        <f t="shared" si="2"/>
        <v>10.915601952061046</v>
      </c>
    </row>
    <row r="11" spans="1:15" x14ac:dyDescent="0.75">
      <c r="A11" s="7">
        <v>7</v>
      </c>
      <c r="B11">
        <v>5</v>
      </c>
      <c r="C11">
        <v>0.45</v>
      </c>
      <c r="D11">
        <f>AVERAGE('PARITY Accuracy'!D11, 'Pattern_Matching Accuracy'!D11, 'Reversal Accuracy'!D11, 'Stack Accuracy'!D11, 'Vending_Machine Accuracy'!D11, 'MazeComplete Accuracy'!D11, 'MazeSolve Accuracy'!D11, 'Hamiltonian Accuracy'!D11)</f>
        <v>25.143750000000001</v>
      </c>
      <c r="E11">
        <f>AVERAGE('PARITY Accuracy'!E11, 'Pattern_Matching Accuracy'!E11, 'Reversal Accuracy'!E11, 'Stack Accuracy'!E11, 'Vending_Machine Accuracy'!E11, 'MazeComplete Accuracy'!E11, 'MazeSolve Accuracy'!E11, 'Hamiltonian Accuracy'!E11)</f>
        <v>44.54</v>
      </c>
      <c r="F11">
        <f>AVERAGE('PARITY Accuracy'!F11, 'Pattern_Matching Accuracy'!F11, 'Reversal Accuracy'!F11, 'Stack Accuracy'!F11, 'Vending_Machine Accuracy'!F11, 'MazeComplete Accuracy'!F11, 'MazeSolve Accuracy'!F11, 'Hamiltonian Accuracy'!F11)</f>
        <v>50.547499999999999</v>
      </c>
      <c r="G11">
        <f>AVERAGE('PARITY Accuracy'!G11, 'Pattern_Matching Accuracy'!G11, 'Reversal Accuracy'!G11, 'Stack Accuracy'!G11, 'Vending_Machine Accuracy'!G11, 'Vending_Machine_Sum Accuracy'!G11, 'MazeComplete Accuracy'!G11, 'MazeSolve Accuracy'!G11, 'Hamiltonian Accuracy'!G11)</f>
        <v>47.084444444444443</v>
      </c>
      <c r="H11" t="str">
        <f t="shared" si="0"/>
        <v>5 (δ=0.45)</v>
      </c>
      <c r="K11">
        <f>_xlfn.STDEV.P(K4:K9)</f>
        <v>6.0538209149271669</v>
      </c>
      <c r="L11">
        <f>_xlfn.STDEV.P(L4:L8)</f>
        <v>0.18223182238664604</v>
      </c>
      <c r="N11">
        <f t="shared" si="1"/>
        <v>41.828923611111108</v>
      </c>
      <c r="O11">
        <f t="shared" si="2"/>
        <v>9.8663446511081485</v>
      </c>
    </row>
    <row r="12" spans="1:15" x14ac:dyDescent="0.75">
      <c r="A12" s="7">
        <v>8</v>
      </c>
      <c r="B12">
        <v>5</v>
      </c>
      <c r="C12">
        <v>0.65</v>
      </c>
      <c r="D12">
        <f>AVERAGE('PARITY Accuracy'!D12, 'Pattern_Matching Accuracy'!D12, 'Reversal Accuracy'!D12, 'Stack Accuracy'!D12, 'Vending_Machine Accuracy'!D12, 'MazeComplete Accuracy'!D12, 'MazeSolve Accuracy'!D12, 'Hamiltonian Accuracy'!D12)</f>
        <v>24.637500000000003</v>
      </c>
      <c r="E12">
        <f>AVERAGE('PARITY Accuracy'!E12, 'Pattern_Matching Accuracy'!E12, 'Reversal Accuracy'!E12, 'Stack Accuracy'!E12, 'Vending_Machine Accuracy'!E12, 'MazeComplete Accuracy'!E12, 'MazeSolve Accuracy'!E12, 'Hamiltonian Accuracy'!E12)</f>
        <v>43.681250000000006</v>
      </c>
      <c r="F12">
        <f>AVERAGE('PARITY Accuracy'!F12, 'Pattern_Matching Accuracy'!F12, 'Reversal Accuracy'!F12, 'Stack Accuracy'!F12, 'Vending_Machine Accuracy'!F12, 'MazeComplete Accuracy'!F12, 'MazeSolve Accuracy'!F12, 'Hamiltonian Accuracy'!F12)</f>
        <v>50.394999999999996</v>
      </c>
      <c r="G12">
        <f>AVERAGE('PARITY Accuracy'!G12, 'Pattern_Matching Accuracy'!G12, 'Reversal Accuracy'!G12, 'Stack Accuracy'!G12, 'Vending_Machine Accuracy'!G12, 'Vending_Machine_Sum Accuracy'!G12, 'MazeComplete Accuracy'!G12, 'MazeSolve Accuracy'!G12, 'Hamiltonian Accuracy'!G12)</f>
        <v>46.431111111111115</v>
      </c>
      <c r="H12" t="str">
        <f t="shared" si="0"/>
        <v>5 (δ=0.65)</v>
      </c>
      <c r="N12">
        <f t="shared" si="1"/>
        <v>41.286215277777778</v>
      </c>
      <c r="O12">
        <f t="shared" si="2"/>
        <v>9.9039868736383347</v>
      </c>
    </row>
    <row r="13" spans="1:15" x14ac:dyDescent="0.75">
      <c r="A13" s="7">
        <v>9</v>
      </c>
      <c r="B13">
        <v>5</v>
      </c>
      <c r="C13">
        <v>0.85</v>
      </c>
      <c r="D13">
        <f>AVERAGE('PARITY Accuracy'!D13, 'Pattern_Matching Accuracy'!D13, 'Reversal Accuracy'!D13, 'Stack Accuracy'!D13, 'Vending_Machine Accuracy'!D13, 'MazeComplete Accuracy'!D13, 'MazeSolve Accuracy'!D13, 'Hamiltonian Accuracy'!D13)</f>
        <v>22.817499999999999</v>
      </c>
      <c r="E13">
        <f>AVERAGE('PARITY Accuracy'!E13, 'Pattern_Matching Accuracy'!E13, 'Reversal Accuracy'!E13, 'Stack Accuracy'!E13, 'Vending_Machine Accuracy'!E13, 'MazeComplete Accuracy'!E13, 'MazeSolve Accuracy'!E13, 'Hamiltonian Accuracy'!E13)</f>
        <v>43.201250000000002</v>
      </c>
      <c r="F13">
        <f>AVERAGE('PARITY Accuracy'!F13, 'Pattern_Matching Accuracy'!F13, 'Reversal Accuracy'!F13, 'Stack Accuracy'!F13, 'Vending_Machine Accuracy'!F13, 'MazeComplete Accuracy'!F13, 'MazeSolve Accuracy'!F13, 'Hamiltonian Accuracy'!F13)</f>
        <v>49.506249999999994</v>
      </c>
      <c r="G13">
        <f>AVERAGE('PARITY Accuracy'!G13, 'Pattern_Matching Accuracy'!G13, 'Reversal Accuracy'!G13, 'Stack Accuracy'!G13, 'Vending_Machine Accuracy'!G13, 'Vending_Machine_Sum Accuracy'!G13, 'MazeComplete Accuracy'!G13, 'MazeSolve Accuracy'!G13, 'Hamiltonian Accuracy'!G13)</f>
        <v>46.553333333333335</v>
      </c>
      <c r="H13" t="str">
        <f t="shared" si="0"/>
        <v>5 (δ=0.85)</v>
      </c>
      <c r="N13">
        <f t="shared" si="1"/>
        <v>40.51958333333333</v>
      </c>
      <c r="O13">
        <f t="shared" si="2"/>
        <v>10.460896320245062</v>
      </c>
    </row>
    <row r="14" spans="1:15" x14ac:dyDescent="0.75">
      <c r="A14" s="7">
        <v>10</v>
      </c>
      <c r="B14">
        <v>10</v>
      </c>
      <c r="C14">
        <v>0</v>
      </c>
      <c r="D14">
        <f>AVERAGE('PARITY Accuracy'!D14, 'Pattern_Matching Accuracy'!D14, 'Reversal Accuracy'!D14, 'Stack Accuracy'!D14, 'Vending_Machine Accuracy'!D14, 'MazeComplete Accuracy'!D14, 'MazeSolve Accuracy'!D14, 'Hamiltonian Accuracy'!D14)</f>
        <v>39.536249999999995</v>
      </c>
      <c r="E14">
        <f>AVERAGE('PARITY Accuracy'!E14, 'Pattern_Matching Accuracy'!E14, 'Reversal Accuracy'!E14, 'Stack Accuracy'!E14, 'Vending_Machine Accuracy'!E14, 'MazeComplete Accuracy'!E14, 'MazeSolve Accuracy'!E14, 'Hamiltonian Accuracy'!E14)</f>
        <v>58.582499999999996</v>
      </c>
      <c r="F14">
        <f>AVERAGE('PARITY Accuracy'!F14, 'Pattern_Matching Accuracy'!F14, 'Reversal Accuracy'!F14, 'Stack Accuracy'!F14, 'Vending_Machine Accuracy'!F14, 'MazeComplete Accuracy'!F14, 'MazeSolve Accuracy'!F14, 'Hamiltonian Accuracy'!F14)</f>
        <v>57.876249999999999</v>
      </c>
      <c r="G14">
        <f>AVERAGE('PARITY Accuracy'!G14, 'Pattern_Matching Accuracy'!G14, 'Reversal Accuracy'!G14, 'Stack Accuracy'!G14, 'Vending_Machine Accuracy'!G14, 'Vending_Machine_Sum Accuracy'!G14, 'MazeComplete Accuracy'!G14, 'MazeSolve Accuracy'!G14, 'Hamiltonian Accuracy'!G14)</f>
        <v>47.103333333333332</v>
      </c>
      <c r="H14" t="str">
        <f t="shared" si="0"/>
        <v>10 (δ=0)</v>
      </c>
      <c r="N14">
        <f t="shared" si="1"/>
        <v>50.774583333333332</v>
      </c>
      <c r="O14">
        <f t="shared" si="2"/>
        <v>7.924257769527479</v>
      </c>
    </row>
    <row r="15" spans="1:15" x14ac:dyDescent="0.75">
      <c r="A15" s="7">
        <v>11</v>
      </c>
      <c r="B15">
        <v>10</v>
      </c>
      <c r="C15">
        <v>0.2</v>
      </c>
      <c r="D15">
        <f>AVERAGE('PARITY Accuracy'!D15, 'Pattern_Matching Accuracy'!D15, 'Reversal Accuracy'!D15, 'Stack Accuracy'!D15, 'Vending_Machine Accuracy'!D15, 'MazeComplete Accuracy'!D15, 'MazeSolve Accuracy'!D15, 'Hamiltonian Accuracy'!D15)</f>
        <v>44.14875</v>
      </c>
      <c r="E15">
        <f>AVERAGE('PARITY Accuracy'!E15, 'Pattern_Matching Accuracy'!E15, 'Reversal Accuracy'!E15, 'Stack Accuracy'!E15, 'Vending_Machine Accuracy'!E15, 'MazeComplete Accuracy'!E15, 'MazeSolve Accuracy'!E15, 'Hamiltonian Accuracy'!E15)</f>
        <v>57.811249999999994</v>
      </c>
      <c r="F15">
        <f>AVERAGE('PARITY Accuracy'!F15, 'Pattern_Matching Accuracy'!F15, 'Reversal Accuracy'!F15, 'Stack Accuracy'!F15, 'Vending_Machine Accuracy'!F15, 'MazeComplete Accuracy'!F15, 'MazeSolve Accuracy'!F15, 'Hamiltonian Accuracy'!F15)</f>
        <v>56.337499999999999</v>
      </c>
      <c r="G15">
        <f>AVERAGE('PARITY Accuracy'!G15, 'Pattern_Matching Accuracy'!G15, 'Reversal Accuracy'!G15, 'Stack Accuracy'!G15, 'Vending_Machine Accuracy'!G15, 'Vending_Machine_Sum Accuracy'!G15, 'MazeComplete Accuracy'!G15, 'MazeSolve Accuracy'!G15, 'Hamiltonian Accuracy'!G15)</f>
        <v>47.25888888888889</v>
      </c>
      <c r="H15" t="str">
        <f t="shared" si="0"/>
        <v>10 (δ=0.2)</v>
      </c>
      <c r="J15" s="4"/>
      <c r="K15" s="4" t="s">
        <v>26</v>
      </c>
      <c r="L15" s="4" t="s">
        <v>27</v>
      </c>
      <c r="N15">
        <f t="shared" si="1"/>
        <v>51.389097222222219</v>
      </c>
      <c r="O15">
        <f t="shared" si="2"/>
        <v>5.8140344238599244</v>
      </c>
    </row>
    <row r="16" spans="1:15" x14ac:dyDescent="0.75">
      <c r="A16" s="7">
        <v>12</v>
      </c>
      <c r="B16">
        <v>10</v>
      </c>
      <c r="C16">
        <v>0.45</v>
      </c>
      <c r="D16">
        <f>AVERAGE('PARITY Accuracy'!D16, 'Pattern_Matching Accuracy'!D16, 'Reversal Accuracy'!D16, 'Stack Accuracy'!D16, 'Vending_Machine Accuracy'!D16, 'MazeComplete Accuracy'!D16, 'MazeSolve Accuracy'!D16, 'Hamiltonian Accuracy'!D16)</f>
        <v>39.328749999999999</v>
      </c>
      <c r="E16">
        <f>AVERAGE('PARITY Accuracy'!E16, 'Pattern_Matching Accuracy'!E16, 'Reversal Accuracy'!E16, 'Stack Accuracy'!E16, 'Vending_Machine Accuracy'!E16, 'MazeComplete Accuracy'!E16, 'MazeSolve Accuracy'!E16, 'Hamiltonian Accuracy'!E16)</f>
        <v>58.746249999999996</v>
      </c>
      <c r="F16">
        <f>AVERAGE('PARITY Accuracy'!F16, 'Pattern_Matching Accuracy'!F16, 'Reversal Accuracy'!F16, 'Stack Accuracy'!F16, 'Vending_Machine Accuracy'!F16, 'MazeComplete Accuracy'!F16, 'MazeSolve Accuracy'!F16, 'Hamiltonian Accuracy'!F16)</f>
        <v>56.976249999999993</v>
      </c>
      <c r="G16">
        <f>AVERAGE('PARITY Accuracy'!G16, 'Pattern_Matching Accuracy'!G16, 'Reversal Accuracy'!G16, 'Stack Accuracy'!G16, 'Vending_Machine Accuracy'!G16, 'Vending_Machine_Sum Accuracy'!G16, 'MazeComplete Accuracy'!G16, 'MazeSolve Accuracy'!G16, 'Hamiltonian Accuracy'!G16)</f>
        <v>48.515555555555551</v>
      </c>
      <c r="H16" t="str">
        <f t="shared" si="0"/>
        <v>10 (δ=0.45)</v>
      </c>
      <c r="J16">
        <v>2</v>
      </c>
      <c r="K16">
        <f>AVERAGE(D4:G8)</f>
        <v>28.658625000000001</v>
      </c>
      <c r="L16">
        <f>AVERAGE(D4:G4,D9:G9,D14:G14,D19:G19,D24:G24,D29:G29)</f>
        <v>53.766631944444441</v>
      </c>
      <c r="M16">
        <v>0</v>
      </c>
      <c r="N16">
        <f t="shared" si="1"/>
        <v>50.891701388888883</v>
      </c>
      <c r="O16">
        <f t="shared" si="2"/>
        <v>7.7146545536459028</v>
      </c>
    </row>
    <row r="17" spans="1:15" x14ac:dyDescent="0.75">
      <c r="A17" s="7">
        <v>13</v>
      </c>
      <c r="B17">
        <v>10</v>
      </c>
      <c r="C17">
        <v>0.65</v>
      </c>
      <c r="D17">
        <f>AVERAGE('PARITY Accuracy'!D17, 'Pattern_Matching Accuracy'!D17, 'Reversal Accuracy'!D17, 'Stack Accuracy'!D17, 'Vending_Machine Accuracy'!D17, 'MazeComplete Accuracy'!D17, 'MazeSolve Accuracy'!D17, 'Hamiltonian Accuracy'!D17)</f>
        <v>46.64</v>
      </c>
      <c r="E17">
        <f>AVERAGE('PARITY Accuracy'!E17, 'Pattern_Matching Accuracy'!E17, 'Reversal Accuracy'!E17, 'Stack Accuracy'!E17, 'Vending_Machine Accuracy'!E17, 'MazeComplete Accuracy'!E17, 'MazeSolve Accuracy'!E17, 'Hamiltonian Accuracy'!E17)</f>
        <v>57.504999999999995</v>
      </c>
      <c r="F17">
        <f>AVERAGE('PARITY Accuracy'!F17, 'Pattern_Matching Accuracy'!F17, 'Reversal Accuracy'!F17, 'Stack Accuracy'!F17, 'Vending_Machine Accuracy'!F17, 'MazeComplete Accuracy'!F17, 'MazeSolve Accuracy'!F17, 'Hamiltonian Accuracy'!F17)</f>
        <v>55.339999999999996</v>
      </c>
      <c r="G17">
        <f>AVERAGE('PARITY Accuracy'!G17, 'Pattern_Matching Accuracy'!G17, 'Reversal Accuracy'!G17, 'Stack Accuracy'!G17, 'Vending_Machine Accuracy'!G17, 'Vending_Machine_Sum Accuracy'!G17, 'MazeComplete Accuracy'!G17, 'MazeSolve Accuracy'!G17, 'Hamiltonian Accuracy'!G17)</f>
        <v>47.496666666666655</v>
      </c>
      <c r="H17" t="str">
        <f t="shared" si="0"/>
        <v>10 (δ=0.65)</v>
      </c>
      <c r="J17">
        <v>5</v>
      </c>
      <c r="K17">
        <f>AVERAGE(D9:G13)</f>
        <v>41.576458333333328</v>
      </c>
      <c r="L17">
        <f t="shared" ref="L17:L20" si="4">AVERAGE(D5:G5,D10:G10,D15:G15,D20:G20,D25:G25,D30:G30)</f>
        <v>53.898274636243393</v>
      </c>
      <c r="M17">
        <v>0.2</v>
      </c>
      <c r="N17">
        <f t="shared" si="1"/>
        <v>51.745416666666657</v>
      </c>
      <c r="O17">
        <f t="shared" si="2"/>
        <v>4.7489731894554499</v>
      </c>
    </row>
    <row r="18" spans="1:15" x14ac:dyDescent="0.75">
      <c r="A18" s="7">
        <v>14</v>
      </c>
      <c r="B18">
        <v>10</v>
      </c>
      <c r="C18">
        <v>0.85</v>
      </c>
      <c r="D18">
        <f>AVERAGE('PARITY Accuracy'!D18, 'Pattern_Matching Accuracy'!D18, 'Reversal Accuracy'!D18, 'Stack Accuracy'!D18, 'Vending_Machine Accuracy'!D18, 'MazeComplete Accuracy'!D18, 'MazeSolve Accuracy'!D18, 'Hamiltonian Accuracy'!D18)</f>
        <v>52.577499999999993</v>
      </c>
      <c r="E18">
        <f>AVERAGE('PARITY Accuracy'!E18, 'Pattern_Matching Accuracy'!E18, 'Reversal Accuracy'!E18, 'Stack Accuracy'!E18, 'Vending_Machine Accuracy'!E18, 'MazeComplete Accuracy'!E18, 'MazeSolve Accuracy'!E18, 'Hamiltonian Accuracy'!E18)</f>
        <v>59.52375</v>
      </c>
      <c r="F18">
        <f>AVERAGE('PARITY Accuracy'!F18, 'Pattern_Matching Accuracy'!F18, 'Reversal Accuracy'!F18, 'Stack Accuracy'!F18, 'Vending_Machine Accuracy'!F18, 'MazeComplete Accuracy'!F18, 'MazeSolve Accuracy'!F18, 'Hamiltonian Accuracy'!F18)</f>
        <v>55.063749999999999</v>
      </c>
      <c r="G18">
        <f>AVERAGE('PARITY Accuracy'!G18, 'Pattern_Matching Accuracy'!G18, 'Reversal Accuracy'!G18, 'Stack Accuracy'!G18, 'Vending_Machine Accuracy'!G18, 'Vending_Machine_Sum Accuracy'!G18, 'MazeComplete Accuracy'!G18, 'MazeSolve Accuracy'!G18, 'Hamiltonian Accuracy'!G18)</f>
        <v>47.138888888888893</v>
      </c>
      <c r="H18" t="str">
        <f t="shared" si="0"/>
        <v>10 (δ=0.85)</v>
      </c>
      <c r="J18">
        <v>10</v>
      </c>
      <c r="K18">
        <f>AVERAGE(D14:G18)</f>
        <v>51.675354166666658</v>
      </c>
      <c r="L18">
        <f t="shared" si="4"/>
        <v>53.611935350529102</v>
      </c>
      <c r="M18">
        <v>0.45</v>
      </c>
      <c r="N18">
        <f t="shared" si="1"/>
        <v>53.575972222222219</v>
      </c>
      <c r="O18">
        <f t="shared" si="2"/>
        <v>4.4727656944194951</v>
      </c>
    </row>
    <row r="19" spans="1:15" x14ac:dyDescent="0.75">
      <c r="A19" s="7">
        <v>15</v>
      </c>
      <c r="B19">
        <v>20</v>
      </c>
      <c r="C19">
        <v>0</v>
      </c>
      <c r="D19">
        <f>(SUM(SUMIF('PARITY Accuracy'!D19,"&lt;&gt;0"), SUMIF('Pattern_Matching Accuracy'!D19,"&lt;&gt;0"), SUMIF('Reversal Accuracy'!D19,"&lt;&gt;0"), SUMIF('Stack Accuracy'!D19,"&lt;&gt;0"), SUMIF('Vending_Machine Accuracy'!D19,"&lt;&gt;0"), SUMIF('MazeComplete Accuracy'!D19,"&lt;&gt;0"), SUMIF('MazeSolve Accuracy'!D19,"&lt;&gt;0"), SUMIF('Hamiltonian Accuracy'!D19,"&lt;&gt;0")))/SUM(IF('PARITY Accuracy'!D19&lt;&gt;0,1,0), IF('Pattern_Matching Accuracy'!D19&lt;&gt;0,1,0), IF('Reversal Accuracy'!D19&lt;&gt;0,1,0), IF('Stack Accuracy'!D19&lt;&gt;0,1,0), IF('Vending_Machine Accuracy'!D19&lt;&gt;0,1,0), IF('MazeComplete Accuracy'!D19&lt;&gt;0,1,0), IF('MazeSolve Accuracy'!D19&lt;&gt;0,1,0), IF('Hamiltonian Accuracy'!D19&lt;&gt;0,1,0))</f>
        <v>63.936249999999987</v>
      </c>
      <c r="E19">
        <f>(SUM(SUMIF('PARITY Accuracy'!E19,"&lt;&gt;0"), SUMIF('Pattern_Matching Accuracy'!E19,"&lt;&gt;0"), SUMIF('Reversal Accuracy'!E19,"&lt;&gt;0"), SUMIF('Stack Accuracy'!E19,"&lt;&gt;0"), SUMIF('Vending_Machine Accuracy'!E19,"&lt;&gt;0"), SUMIF('MazeComplete Accuracy'!E19,"&lt;&gt;0"), SUMIF('MazeSolve Accuracy'!E19,"&lt;&gt;0"), SUMIF('Hamiltonian Accuracy'!E19,"&lt;&gt;0")))/SUM(IF('PARITY Accuracy'!E19&lt;&gt;0,1,0), IF('Pattern_Matching Accuracy'!E19&lt;&gt;0,1,0), IF('Reversal Accuracy'!E19&lt;&gt;0,1,0), IF('Stack Accuracy'!E19&lt;&gt;0,1,0), IF('Vending_Machine Accuracy'!E19&lt;&gt;0,1,0), IF('MazeComplete Accuracy'!E19&lt;&gt;0,1,0), IF('MazeSolve Accuracy'!E19&lt;&gt;0,1,0), IF('Hamiltonian Accuracy'!E19&lt;&gt;0,1,0))</f>
        <v>61.671250000000001</v>
      </c>
      <c r="F19">
        <f>(SUM(SUMIF('PARITY Accuracy'!F19,"&lt;&gt;0"), SUMIF('Pattern_Matching Accuracy'!F19,"&lt;&gt;0"), SUMIF('Reversal Accuracy'!F19,"&lt;&gt;0"), SUMIF('Stack Accuracy'!F19,"&lt;&gt;0"), SUMIF('Vending_Machine Accuracy'!F19,"&lt;&gt;0"), SUMIF('MazeComplete Accuracy'!F19,"&lt;&gt;0"), SUMIF('MazeSolve Accuracy'!F19,"&lt;&gt;0"), SUMIF('Hamiltonian Accuracy'!F19,"&lt;&gt;0")))/SUM(IF('PARITY Accuracy'!F19&lt;&gt;0,1,0), IF('Pattern_Matching Accuracy'!F19&lt;&gt;0,1,0), IF('Reversal Accuracy'!F19&lt;&gt;0,1,0), IF('Stack Accuracy'!F19&lt;&gt;0,1,0), IF('Vending_Machine Accuracy'!F19&lt;&gt;0,1,0), IF('MazeComplete Accuracy'!F19&lt;&gt;0,1,0), IF('MazeSolve Accuracy'!F19&lt;&gt;0,1,0), IF('Hamiltonian Accuracy'!F19&lt;&gt;0,1,0))</f>
        <v>63</v>
      </c>
      <c r="G19">
        <f>(SUM(SUMIF('PARITY Accuracy'!G19,"&lt;&gt;0"), SUMIF('Pattern_Matching Accuracy'!G19,"&lt;&gt;0"), SUMIF('Reversal Accuracy'!G19,"&lt;&gt;0"), SUMIF('Stack Accuracy'!G19,"&lt;&gt;0"), SUMIF('Vending_Machine Accuracy'!G19,"&lt;&gt;0"), SUMIF('MazeComplete Accuracy'!G19,"&lt;&gt;0"), SUMIF('MazeSolve Accuracy'!G19,"&lt;&gt;0"), SUMIF('Hamiltonian Accuracy'!G19,"&lt;&gt;0")))/SUM(IF('PARITY Accuracy'!G19&lt;&gt;0,1,0), IF('Pattern_Matching Accuracy'!G19&lt;&gt;0,1,0), IF('Reversal Accuracy'!G19&lt;&gt;0,1,0), IF('Stack Accuracy'!G19&lt;&gt;0,1,0), IF('Vending_Machine Accuracy'!G19&lt;&gt;0,1,0), IF('MazeComplete Accuracy'!G19&lt;&gt;0,1,0), IF('MazeSolve Accuracy'!G19&lt;&gt;0,1,0), IF('Hamiltonian Accuracy'!G19&lt;&gt;0,1,0))</f>
        <v>61.686250000000001</v>
      </c>
      <c r="H19" t="str">
        <f t="shared" si="0"/>
        <v>20 (δ=0)</v>
      </c>
      <c r="J19">
        <v>20</v>
      </c>
      <c r="K19">
        <f>AVERAGE(D19:G23)</f>
        <v>61.976124999999989</v>
      </c>
      <c r="L19">
        <f t="shared" si="4"/>
        <v>53.296429398148149</v>
      </c>
      <c r="M19">
        <v>0.65</v>
      </c>
      <c r="N19">
        <f t="shared" si="1"/>
        <v>62.573437499999997</v>
      </c>
      <c r="O19">
        <f t="shared" si="2"/>
        <v>0.95397293225161284</v>
      </c>
    </row>
    <row r="20" spans="1:15" x14ac:dyDescent="0.75">
      <c r="A20" s="7">
        <v>16</v>
      </c>
      <c r="B20">
        <v>20</v>
      </c>
      <c r="C20">
        <v>0.2</v>
      </c>
      <c r="D20">
        <f>(SUM(SUMIF('PARITY Accuracy'!D20,"&lt;&gt;0"), SUMIF('Pattern_Matching Accuracy'!D20,"&lt;&gt;0"), SUMIF('Reversal Accuracy'!D20,"&lt;&gt;0"), SUMIF('Stack Accuracy'!D20,"&lt;&gt;0"), SUMIF('Vending_Machine Accuracy'!D20,"&lt;&gt;0"), SUMIF('MazeComplete Accuracy'!D20,"&lt;&gt;0"), SUMIF('MazeSolve Accuracy'!D20,"&lt;&gt;0"), SUMIF('Hamiltonian Accuracy'!D20,"&lt;&gt;0")))/SUM(IF('PARITY Accuracy'!D20&lt;&gt;0,1,0), IF('Pattern_Matching Accuracy'!D20&lt;&gt;0,1,0), IF('Reversal Accuracy'!D20&lt;&gt;0,1,0), IF('Stack Accuracy'!D20&lt;&gt;0,1,0), IF('Vending_Machine Accuracy'!D20&lt;&gt;0,1,0), IF('MazeComplete Accuracy'!D20&lt;&gt;0,1,0), IF('MazeSolve Accuracy'!D20&lt;&gt;0,1,0), IF('Hamiltonian Accuracy'!D20&lt;&gt;0,1,0))</f>
        <v>63.75</v>
      </c>
      <c r="E20">
        <f>(SUM(SUMIF('PARITY Accuracy'!E20,"&lt;&gt;0"), SUMIF('Pattern_Matching Accuracy'!E20,"&lt;&gt;0"), SUMIF('Reversal Accuracy'!E20,"&lt;&gt;0"), SUMIF('Stack Accuracy'!E20,"&lt;&gt;0"), SUMIF('Vending_Machine Accuracy'!E20,"&lt;&gt;0"), SUMIF('MazeComplete Accuracy'!E20,"&lt;&gt;0"), SUMIF('MazeSolve Accuracy'!E20,"&lt;&gt;0"), SUMIF('Hamiltonian Accuracy'!E20,"&lt;&gt;0")))/SUM(IF('PARITY Accuracy'!E20&lt;&gt;0,1,0), IF('Pattern_Matching Accuracy'!E20&lt;&gt;0,1,0), IF('Reversal Accuracy'!E20&lt;&gt;0,1,0), IF('Stack Accuracy'!E20&lt;&gt;0,1,0), IF('Vending_Machine Accuracy'!E20&lt;&gt;0,1,0), IF('MazeComplete Accuracy'!E20&lt;&gt;0,1,0), IF('MazeSolve Accuracy'!E20&lt;&gt;0,1,0), IF('Hamiltonian Accuracy'!E20&lt;&gt;0,1,0))</f>
        <v>62.511249999999997</v>
      </c>
      <c r="F20">
        <f>(SUM(SUMIF('PARITY Accuracy'!F20,"&lt;&gt;0"), SUMIF('Pattern_Matching Accuracy'!F20,"&lt;&gt;0"), SUMIF('Reversal Accuracy'!F20,"&lt;&gt;0"), SUMIF('Stack Accuracy'!F20,"&lt;&gt;0"), SUMIF('Vending_Machine Accuracy'!F20,"&lt;&gt;0"), SUMIF('MazeComplete Accuracy'!F20,"&lt;&gt;0"), SUMIF('MazeSolve Accuracy'!F20,"&lt;&gt;0"), SUMIF('Hamiltonian Accuracy'!F20,"&lt;&gt;0")))/SUM(IF('PARITY Accuracy'!F20&lt;&gt;0,1,0), IF('Pattern_Matching Accuracy'!F20&lt;&gt;0,1,0), IF('Reversal Accuracy'!F20&lt;&gt;0,1,0), IF('Stack Accuracy'!F20&lt;&gt;0,1,0), IF('Vending_Machine Accuracy'!F20&lt;&gt;0,1,0), IF('MazeComplete Accuracy'!F20&lt;&gt;0,1,0), IF('MazeSolve Accuracy'!F20&lt;&gt;0,1,0), IF('Hamiltonian Accuracy'!F20&lt;&gt;0,1,0))</f>
        <v>61.317499999999995</v>
      </c>
      <c r="G20">
        <f>(SUM(SUMIF('PARITY Accuracy'!G20,"&lt;&gt;0"), SUMIF('Pattern_Matching Accuracy'!G20,"&lt;&gt;0"), SUMIF('Reversal Accuracy'!G20,"&lt;&gt;0"), SUMIF('Stack Accuracy'!G20,"&lt;&gt;0"), SUMIF('Vending_Machine Accuracy'!G20,"&lt;&gt;0"), SUMIF('MazeComplete Accuracy'!G20,"&lt;&gt;0"), SUMIF('MazeSolve Accuracy'!G20,"&lt;&gt;0"), SUMIF('Hamiltonian Accuracy'!G20,"&lt;&gt;0")))/SUM(IF('PARITY Accuracy'!G20&lt;&gt;0,1,0), IF('Pattern_Matching Accuracy'!G20&lt;&gt;0,1,0), IF('Reversal Accuracy'!G20&lt;&gt;0,1,0), IF('Stack Accuracy'!G20&lt;&gt;0,1,0), IF('Vending_Machine Accuracy'!G20&lt;&gt;0,1,0), IF('MazeComplete Accuracy'!G20&lt;&gt;0,1,0), IF('MazeSolve Accuracy'!G20&lt;&gt;0,1,0), IF('Hamiltonian Accuracy'!G20&lt;&gt;0,1,0))</f>
        <v>60.811250000000001</v>
      </c>
      <c r="H20" t="str">
        <f t="shared" si="0"/>
        <v>20 (δ=0.2)</v>
      </c>
      <c r="J20">
        <v>50</v>
      </c>
      <c r="K20">
        <f>AVERAGE(D24:G28)</f>
        <v>67.505419642857134</v>
      </c>
      <c r="L20">
        <f t="shared" si="4"/>
        <v>53.097762896825394</v>
      </c>
      <c r="M20">
        <v>0.85</v>
      </c>
      <c r="N20">
        <f t="shared" si="1"/>
        <v>62.097499999999997</v>
      </c>
      <c r="O20">
        <f t="shared" si="2"/>
        <v>1.1363080980746376</v>
      </c>
    </row>
    <row r="21" spans="1:15" x14ac:dyDescent="0.75">
      <c r="A21" s="7">
        <v>17</v>
      </c>
      <c r="B21">
        <v>20</v>
      </c>
      <c r="C21">
        <v>0.45</v>
      </c>
      <c r="D21">
        <f>(SUM(SUMIF('PARITY Accuracy'!D21,"&lt;&gt;0"), SUMIF('Pattern_Matching Accuracy'!D21,"&lt;&gt;0"), SUMIF('Reversal Accuracy'!D21,"&lt;&gt;0"), SUMIF('Stack Accuracy'!D21,"&lt;&gt;0"), SUMIF('Vending_Machine Accuracy'!D21,"&lt;&gt;0"), SUMIF('MazeComplete Accuracy'!D21,"&lt;&gt;0"), SUMIF('MazeSolve Accuracy'!D21,"&lt;&gt;0"), SUMIF('Hamiltonian Accuracy'!D21,"&lt;&gt;0")))/SUM(IF('PARITY Accuracy'!D21&lt;&gt;0,1,0), IF('Pattern_Matching Accuracy'!D21&lt;&gt;0,1,0), IF('Reversal Accuracy'!D21&lt;&gt;0,1,0), IF('Stack Accuracy'!D21&lt;&gt;0,1,0), IF('Vending_Machine Accuracy'!D21&lt;&gt;0,1,0), IF('MazeComplete Accuracy'!D21&lt;&gt;0,1,0), IF('MazeSolve Accuracy'!D21&lt;&gt;0,1,0), IF('Hamiltonian Accuracy'!D21&lt;&gt;0,1,0))</f>
        <v>64.802499999999995</v>
      </c>
      <c r="E21">
        <f>(SUM(SUMIF('PARITY Accuracy'!E21,"&lt;&gt;0"), SUMIF('Pattern_Matching Accuracy'!E21,"&lt;&gt;0"), SUMIF('Reversal Accuracy'!E21,"&lt;&gt;0"), SUMIF('Stack Accuracy'!E21,"&lt;&gt;0"), SUMIF('Vending_Machine Accuracy'!E21,"&lt;&gt;0"), SUMIF('MazeComplete Accuracy'!E21,"&lt;&gt;0"), SUMIF('MazeSolve Accuracy'!E21,"&lt;&gt;0"), SUMIF('Hamiltonian Accuracy'!E21,"&lt;&gt;0")))/SUM(IF('PARITY Accuracy'!E21&lt;&gt;0,1,0), IF('Pattern_Matching Accuracy'!E21&lt;&gt;0,1,0), IF('Reversal Accuracy'!E21&lt;&gt;0,1,0), IF('Stack Accuracy'!E21&lt;&gt;0,1,0), IF('Vending_Machine Accuracy'!E21&lt;&gt;0,1,0), IF('MazeComplete Accuracy'!E21&lt;&gt;0,1,0), IF('MazeSolve Accuracy'!E21&lt;&gt;0,1,0), IF('Hamiltonian Accuracy'!E21&lt;&gt;0,1,0))</f>
        <v>61.768749999999997</v>
      </c>
      <c r="F21">
        <f>(SUM(SUMIF('PARITY Accuracy'!F21,"&lt;&gt;0"), SUMIF('Pattern_Matching Accuracy'!F21,"&lt;&gt;0"), SUMIF('Reversal Accuracy'!F21,"&lt;&gt;0"), SUMIF('Stack Accuracy'!F21,"&lt;&gt;0"), SUMIF('Vending_Machine Accuracy'!F21,"&lt;&gt;0"), SUMIF('MazeComplete Accuracy'!F21,"&lt;&gt;0"), SUMIF('MazeSolve Accuracy'!F21,"&lt;&gt;0"), SUMIF('Hamiltonian Accuracy'!F21,"&lt;&gt;0")))/SUM(IF('PARITY Accuracy'!F21&lt;&gt;0,1,0), IF('Pattern_Matching Accuracy'!F21&lt;&gt;0,1,0), IF('Reversal Accuracy'!F21&lt;&gt;0,1,0), IF('Stack Accuracy'!F21&lt;&gt;0,1,0), IF('Vending_Machine Accuracy'!F21&lt;&gt;0,1,0), IF('MazeComplete Accuracy'!F21&lt;&gt;0,1,0), IF('MazeSolve Accuracy'!F21&lt;&gt;0,1,0), IF('Hamiltonian Accuracy'!F21&lt;&gt;0,1,0))</f>
        <v>61.506249999999994</v>
      </c>
      <c r="G21">
        <f>(SUM(SUMIF('PARITY Accuracy'!G21,"&lt;&gt;0"), SUMIF('Pattern_Matching Accuracy'!G21,"&lt;&gt;0"), SUMIF('Reversal Accuracy'!G21,"&lt;&gt;0"), SUMIF('Stack Accuracy'!G21,"&lt;&gt;0"), SUMIF('Vending_Machine Accuracy'!G21,"&lt;&gt;0"), SUMIF('MazeComplete Accuracy'!G21,"&lt;&gt;0"), SUMIF('MazeSolve Accuracy'!G21,"&lt;&gt;0"), SUMIF('Hamiltonian Accuracy'!G21,"&lt;&gt;0")))/SUM(IF('PARITY Accuracy'!G21&lt;&gt;0,1,0), IF('Pattern_Matching Accuracy'!G21&lt;&gt;0,1,0), IF('Reversal Accuracy'!G21&lt;&gt;0,1,0), IF('Stack Accuracy'!G21&lt;&gt;0,1,0), IF('Vending_Machine Accuracy'!G21&lt;&gt;0,1,0), IF('MazeComplete Accuracy'!G21&lt;&gt;0,1,0), IF('MazeSolve Accuracy'!G21&lt;&gt;0,1,0), IF('Hamiltonian Accuracy'!G21&lt;&gt;0,1,0))</f>
        <v>60.038749999999993</v>
      </c>
      <c r="H21" t="str">
        <f t="shared" si="0"/>
        <v>20 (δ=0.45)</v>
      </c>
      <c r="J21">
        <v>100</v>
      </c>
      <c r="K21">
        <f>AVERAGE(D29:G33)</f>
        <v>69.813258928571415</v>
      </c>
      <c r="L21">
        <f>AVERAGE((L20-L19), (L19-L18), (L18-L17), (L17-L16))</f>
        <v>-0.16721726190476183</v>
      </c>
      <c r="N21">
        <f t="shared" si="1"/>
        <v>62.029062499999995</v>
      </c>
      <c r="O21">
        <f t="shared" si="2"/>
        <v>1.7316462486514823</v>
      </c>
    </row>
    <row r="22" spans="1:15" x14ac:dyDescent="0.75">
      <c r="A22" s="7">
        <v>18</v>
      </c>
      <c r="B22">
        <v>20</v>
      </c>
      <c r="C22">
        <v>0.65</v>
      </c>
      <c r="D22">
        <f>(SUM(SUMIF('PARITY Accuracy'!D22,"&lt;&gt;0"), SUMIF('Pattern_Matching Accuracy'!D22,"&lt;&gt;0"), SUMIF('Reversal Accuracy'!D22,"&lt;&gt;0"), SUMIF('Stack Accuracy'!D22,"&lt;&gt;0"), SUMIF('Vending_Machine Accuracy'!D22,"&lt;&gt;0"), SUMIF('MazeComplete Accuracy'!D22,"&lt;&gt;0"), SUMIF('MazeSolve Accuracy'!D22,"&lt;&gt;0"), SUMIF('Hamiltonian Accuracy'!D22,"&lt;&gt;0")))/SUM(IF('PARITY Accuracy'!D22&lt;&gt;0,1,0), IF('Pattern_Matching Accuracy'!D22&lt;&gt;0,1,0), IF('Reversal Accuracy'!D22&lt;&gt;0,1,0), IF('Stack Accuracy'!D22&lt;&gt;0,1,0), IF('Vending_Machine Accuracy'!D22&lt;&gt;0,1,0), IF('MazeComplete Accuracy'!D22&lt;&gt;0,1,0), IF('MazeSolve Accuracy'!D22&lt;&gt;0,1,0), IF('Hamiltonian Accuracy'!D22&lt;&gt;0,1,0))</f>
        <v>64.363749999999996</v>
      </c>
      <c r="E22">
        <f>(SUM(SUMIF('PARITY Accuracy'!E22,"&lt;&gt;0"), SUMIF('Pattern_Matching Accuracy'!E22,"&lt;&gt;0"), SUMIF('Reversal Accuracy'!E22,"&lt;&gt;0"), SUMIF('Stack Accuracy'!E22,"&lt;&gt;0"), SUMIF('Vending_Machine Accuracy'!E22,"&lt;&gt;0"), SUMIF('MazeComplete Accuracy'!E22,"&lt;&gt;0"), SUMIF('MazeSolve Accuracy'!E22,"&lt;&gt;0"), SUMIF('Hamiltonian Accuracy'!E22,"&lt;&gt;0")))/SUM(IF('PARITY Accuracy'!E22&lt;&gt;0,1,0), IF('Pattern_Matching Accuracy'!E22&lt;&gt;0,1,0), IF('Reversal Accuracy'!E22&lt;&gt;0,1,0), IF('Stack Accuracy'!E22&lt;&gt;0,1,0), IF('Vending_Machine Accuracy'!E22&lt;&gt;0,1,0), IF('MazeComplete Accuracy'!E22&lt;&gt;0,1,0), IF('MazeSolve Accuracy'!E22&lt;&gt;0,1,0), IF('Hamiltonian Accuracy'!E22&lt;&gt;0,1,0))</f>
        <v>60.965000000000003</v>
      </c>
      <c r="F22">
        <f>(SUM(SUMIF('PARITY Accuracy'!F22,"&lt;&gt;0"), SUMIF('Pattern_Matching Accuracy'!F22,"&lt;&gt;0"), SUMIF('Reversal Accuracy'!F22,"&lt;&gt;0"), SUMIF('Stack Accuracy'!F22,"&lt;&gt;0"), SUMIF('Vending_Machine Accuracy'!F22,"&lt;&gt;0"), SUMIF('MazeComplete Accuracy'!F22,"&lt;&gt;0"), SUMIF('MazeSolve Accuracy'!F22,"&lt;&gt;0"), SUMIF('Hamiltonian Accuracy'!F22,"&lt;&gt;0")))/SUM(IF('PARITY Accuracy'!F22&lt;&gt;0,1,0), IF('Pattern_Matching Accuracy'!F22&lt;&gt;0,1,0), IF('Reversal Accuracy'!F22&lt;&gt;0,1,0), IF('Stack Accuracy'!F22&lt;&gt;0,1,0), IF('Vending_Machine Accuracy'!F22&lt;&gt;0,1,0), IF('MazeComplete Accuracy'!F22&lt;&gt;0,1,0), IF('MazeSolve Accuracy'!F22&lt;&gt;0,1,0), IF('Hamiltonian Accuracy'!F22&lt;&gt;0,1,0))</f>
        <v>61.811250000000001</v>
      </c>
      <c r="G22">
        <f>(SUM(SUMIF('PARITY Accuracy'!G22,"&lt;&gt;0"), SUMIF('Pattern_Matching Accuracy'!G22,"&lt;&gt;0"), SUMIF('Reversal Accuracy'!G22,"&lt;&gt;0"), SUMIF('Stack Accuracy'!G22,"&lt;&gt;0"), SUMIF('Vending_Machine Accuracy'!G22,"&lt;&gt;0"), SUMIF('MazeComplete Accuracy'!G22,"&lt;&gt;0"), SUMIF('MazeSolve Accuracy'!G22,"&lt;&gt;0"), SUMIF('Hamiltonian Accuracy'!G22,"&lt;&gt;0")))/SUM(IF('PARITY Accuracy'!G22&lt;&gt;0,1,0), IF('Pattern_Matching Accuracy'!G22&lt;&gt;0,1,0), IF('Reversal Accuracy'!G22&lt;&gt;0,1,0), IF('Stack Accuracy'!G22&lt;&gt;0,1,0), IF('Vending_Machine Accuracy'!G22&lt;&gt;0,1,0), IF('MazeComplete Accuracy'!G22&lt;&gt;0,1,0), IF('MazeSolve Accuracy'!G22&lt;&gt;0,1,0), IF('Hamiltonian Accuracy'!G22&lt;&gt;0,1,0))</f>
        <v>60.148750000000007</v>
      </c>
      <c r="H22" t="str">
        <f t="shared" si="0"/>
        <v>20 (δ=0.65)</v>
      </c>
      <c r="K22">
        <f>AVERAGE(K16:K21)</f>
        <v>53.534206845238089</v>
      </c>
      <c r="L22">
        <f>AVERAGE(L16:L20)</f>
        <v>53.534206845238103</v>
      </c>
      <c r="N22">
        <f t="shared" si="1"/>
        <v>61.822187499999998</v>
      </c>
      <c r="O22">
        <f t="shared" si="2"/>
        <v>1.580729503020279</v>
      </c>
    </row>
    <row r="23" spans="1:15" x14ac:dyDescent="0.75">
      <c r="A23" s="7">
        <v>19</v>
      </c>
      <c r="B23">
        <v>20</v>
      </c>
      <c r="C23">
        <v>0.85</v>
      </c>
      <c r="D23">
        <f>(SUM(SUMIF('PARITY Accuracy'!D23,"&lt;&gt;0"), SUMIF('Pattern_Matching Accuracy'!D23,"&lt;&gt;0"), SUMIF('Reversal Accuracy'!D23,"&lt;&gt;0"), SUMIF('Stack Accuracy'!D23,"&lt;&gt;0"), SUMIF('Vending_Machine Accuracy'!D23,"&lt;&gt;0"), SUMIF('MazeComplete Accuracy'!D23,"&lt;&gt;0"), SUMIF('MazeSolve Accuracy'!D23,"&lt;&gt;0"), SUMIF('Hamiltonian Accuracy'!D23,"&lt;&gt;0")))/SUM(IF('PARITY Accuracy'!D23&lt;&gt;0,1,0), IF('Pattern_Matching Accuracy'!D23&lt;&gt;0,1,0), IF('Reversal Accuracy'!D23&lt;&gt;0,1,0), IF('Stack Accuracy'!D23&lt;&gt;0,1,0), IF('Vending_Machine Accuracy'!D23&lt;&gt;0,1,0), IF('MazeComplete Accuracy'!D23&lt;&gt;0,1,0), IF('MazeSolve Accuracy'!D23&lt;&gt;0,1,0), IF('Hamiltonian Accuracy'!D23&lt;&gt;0,1,0))</f>
        <v>64.017500000000013</v>
      </c>
      <c r="E23">
        <f>(SUM(SUMIF('PARITY Accuracy'!E23,"&lt;&gt;0"), SUMIF('Pattern_Matching Accuracy'!E23,"&lt;&gt;0"), SUMIF('Reversal Accuracy'!E23,"&lt;&gt;0"), SUMIF('Stack Accuracy'!E23,"&lt;&gt;0"), SUMIF('Vending_Machine Accuracy'!E23,"&lt;&gt;0"), SUMIF('MazeComplete Accuracy'!E23,"&lt;&gt;0"), SUMIF('MazeSolve Accuracy'!E23,"&lt;&gt;0"), SUMIF('Hamiltonian Accuracy'!E23,"&lt;&gt;0")))/SUM(IF('PARITY Accuracy'!E23&lt;&gt;0,1,0), IF('Pattern_Matching Accuracy'!E23&lt;&gt;0,1,0), IF('Reversal Accuracy'!E23&lt;&gt;0,1,0), IF('Stack Accuracy'!E23&lt;&gt;0,1,0), IF('Vending_Machine Accuracy'!E23&lt;&gt;0,1,0), IF('MazeComplete Accuracy'!E23&lt;&gt;0,1,0), IF('MazeSolve Accuracy'!E23&lt;&gt;0,1,0), IF('Hamiltonian Accuracy'!E23&lt;&gt;0,1,0))</f>
        <v>61.609999999999992</v>
      </c>
      <c r="F23">
        <f>(SUM(SUMIF('PARITY Accuracy'!F23,"&lt;&gt;0"), SUMIF('Pattern_Matching Accuracy'!F23,"&lt;&gt;0"), SUMIF('Reversal Accuracy'!F23,"&lt;&gt;0"), SUMIF('Stack Accuracy'!F23,"&lt;&gt;0"), SUMIF('Vending_Machine Accuracy'!F23,"&lt;&gt;0"), SUMIF('MazeComplete Accuracy'!F23,"&lt;&gt;0"), SUMIF('MazeSolve Accuracy'!F23,"&lt;&gt;0"), SUMIF('Hamiltonian Accuracy'!F23,"&lt;&gt;0")))/SUM(IF('PARITY Accuracy'!F23&lt;&gt;0,1,0), IF('Pattern_Matching Accuracy'!F23&lt;&gt;0,1,0), IF('Reversal Accuracy'!F23&lt;&gt;0,1,0), IF('Stack Accuracy'!F23&lt;&gt;0,1,0), IF('Vending_Machine Accuracy'!F23&lt;&gt;0,1,0), IF('MazeComplete Accuracy'!F23&lt;&gt;0,1,0), IF('MazeSolve Accuracy'!F23&lt;&gt;0,1,0), IF('Hamiltonian Accuracy'!F23&lt;&gt;0,1,0))</f>
        <v>60.75</v>
      </c>
      <c r="G23">
        <f>(SUM(SUMIF('PARITY Accuracy'!G23,"&lt;&gt;0"), SUMIF('Pattern_Matching Accuracy'!G23,"&lt;&gt;0"), SUMIF('Reversal Accuracy'!G23,"&lt;&gt;0"), SUMIF('Stack Accuracy'!G23,"&lt;&gt;0"), SUMIF('Vending_Machine Accuracy'!G23,"&lt;&gt;0"), SUMIF('MazeComplete Accuracy'!G23,"&lt;&gt;0"), SUMIF('MazeSolve Accuracy'!G23,"&lt;&gt;0"), SUMIF('Hamiltonian Accuracy'!G23,"&lt;&gt;0")))/SUM(IF('PARITY Accuracy'!G23&lt;&gt;0,1,0), IF('Pattern_Matching Accuracy'!G23&lt;&gt;0,1,0), IF('Reversal Accuracy'!G23&lt;&gt;0,1,0), IF('Stack Accuracy'!G23&lt;&gt;0,1,0), IF('Vending_Machine Accuracy'!G23&lt;&gt;0,1,0), IF('MazeComplete Accuracy'!G23&lt;&gt;0,1,0), IF('MazeSolve Accuracy'!G23&lt;&gt;0,1,0), IF('Hamiltonian Accuracy'!G23&lt;&gt;0,1,0))</f>
        <v>59.056250000000006</v>
      </c>
      <c r="H23" t="str">
        <f t="shared" si="0"/>
        <v>20 (δ=0.85)</v>
      </c>
      <c r="K23">
        <f>_xlfn.STDEV.P(K16:K21)</f>
        <v>14.700940790720763</v>
      </c>
      <c r="L23">
        <f>_xlfn.STDEV.P(L16:L20)</f>
        <v>0.29652316542692303</v>
      </c>
      <c r="N23">
        <f t="shared" si="1"/>
        <v>61.358437500000001</v>
      </c>
      <c r="O23">
        <f t="shared" si="2"/>
        <v>1.7891450854301221</v>
      </c>
    </row>
    <row r="24" spans="1:15" x14ac:dyDescent="0.75">
      <c r="A24" s="7">
        <v>20</v>
      </c>
      <c r="B24">
        <v>50</v>
      </c>
      <c r="C24">
        <v>0</v>
      </c>
      <c r="D24">
        <f>(SUM(SUMIF('PARITY Accuracy'!D24,"&lt;&gt;0"), SUMIF('Pattern_Matching Accuracy'!D24,"&lt;&gt;0"), SUMIF('Reversal Accuracy'!D24,"&lt;&gt;0"), SUMIF('Stack Accuracy'!D24,"&lt;&gt;0"), SUMIF('Vending_Machine Accuracy'!D24,"&lt;&gt;0"), SUMIF('MazeComplete Accuracy'!D24,"&lt;&gt;0"), SUMIF('MazeSolve Accuracy'!D24,"&lt;&gt;0"), SUMIF('Hamiltonian Accuracy'!D24,"&lt;&gt;0")))/SUM(IF('PARITY Accuracy'!D24&lt;&gt;0,1,0), IF('Pattern_Matching Accuracy'!D24&lt;&gt;0,1,0), IF('Reversal Accuracy'!D24&lt;&gt;0,1,0), IF('Stack Accuracy'!D24&lt;&gt;0,1,0), IF('Vending_Machine Accuracy'!D24&lt;&gt;0,1,0), IF('MazeComplete Accuracy'!D24&lt;&gt;0,1,0), IF('MazeSolve Accuracy'!D24&lt;&gt;0,1,0), IF('Hamiltonian Accuracy'!D24&lt;&gt;0,1,0))</f>
        <v>68.388750000000002</v>
      </c>
      <c r="E24">
        <f>(SUM(SUMIF('PARITY Accuracy'!E24,"&lt;&gt;0"), SUMIF('Pattern_Matching Accuracy'!E24,"&lt;&gt;0"), SUMIF('Reversal Accuracy'!E24,"&lt;&gt;0"), SUMIF('Stack Accuracy'!E24,"&lt;&gt;0"), SUMIF('Vending_Machine Accuracy'!E24,"&lt;&gt;0"), SUMIF('MazeComplete Accuracy'!E24,"&lt;&gt;0"), SUMIF('MazeSolve Accuracy'!E24,"&lt;&gt;0"), SUMIF('Hamiltonian Accuracy'!E24,"&lt;&gt;0")))/SUM(IF('PARITY Accuracy'!E24&lt;&gt;0,1,0), IF('Pattern_Matching Accuracy'!E24&lt;&gt;0,1,0), IF('Reversal Accuracy'!E24&lt;&gt;0,1,0), IF('Stack Accuracy'!E24&lt;&gt;0,1,0), IF('Vending_Machine Accuracy'!E24&lt;&gt;0,1,0), IF('MazeComplete Accuracy'!E24&lt;&gt;0,1,0), IF('MazeSolve Accuracy'!E24&lt;&gt;0,1,0), IF('Hamiltonian Accuracy'!E24&lt;&gt;0,1,0))</f>
        <v>69.377499999999998</v>
      </c>
      <c r="F24">
        <f>(SUM(SUMIF('PARITY Accuracy'!F24,"&lt;&gt;0"), SUMIF('Pattern_Matching Accuracy'!F24,"&lt;&gt;0"), SUMIF('Reversal Accuracy'!F24,"&lt;&gt;0"), SUMIF('Stack Accuracy'!F24,"&lt;&gt;0"), SUMIF('Vending_Machine Accuracy'!F24,"&lt;&gt;0"), SUMIF('MazeComplete Accuracy'!F24,"&lt;&gt;0"), SUMIF('MazeSolve Accuracy'!F24,"&lt;&gt;0"), SUMIF('Hamiltonian Accuracy'!F24,"&lt;&gt;0")))/SUM(IF('PARITY Accuracy'!F24&lt;&gt;0,1,0), IF('Pattern_Matching Accuracy'!F24&lt;&gt;0,1,0), IF('Reversal Accuracy'!F24&lt;&gt;0,1,0), IF('Stack Accuracy'!F24&lt;&gt;0,1,0), IF('Vending_Machine Accuracy'!F24&lt;&gt;0,1,0), IF('MazeComplete Accuracy'!F24&lt;&gt;0,1,0), IF('MazeSolve Accuracy'!F24&lt;&gt;0,1,0), IF('Hamiltonian Accuracy'!F24&lt;&gt;0,1,0))</f>
        <v>67.254999999999995</v>
      </c>
      <c r="G24">
        <f>(SUM(SUMIF('PARITY Accuracy'!G24,"&lt;&gt;0"), SUMIF('Pattern_Matching Accuracy'!G24,"&lt;&gt;0"), SUMIF('Reversal Accuracy'!G24,"&lt;&gt;0"), SUMIF('Stack Accuracy'!G24,"&lt;&gt;0"), SUMIF('Vending_Machine Accuracy'!G24,"&lt;&gt;0"), SUMIF('MazeComplete Accuracy'!G24,"&lt;&gt;0"), SUMIF('MazeSolve Accuracy'!G24,"&lt;&gt;0"), SUMIF('Hamiltonian Accuracy'!G24,"&lt;&gt;0")))/SUM(IF('PARITY Accuracy'!G24&lt;&gt;0,1,0), IF('Pattern_Matching Accuracy'!G24&lt;&gt;0,1,0), IF('Reversal Accuracy'!G24&lt;&gt;0,1,0), IF('Stack Accuracy'!G24&lt;&gt;0,1,0), IF('Vending_Machine Accuracy'!G24&lt;&gt;0,1,0), IF('MazeComplete Accuracy'!G24&lt;&gt;0,1,0), IF('MazeSolve Accuracy'!G24&lt;&gt;0,1,0), IF('Hamiltonian Accuracy'!G24&lt;&gt;0,1,0))</f>
        <v>63.188571428571429</v>
      </c>
      <c r="H24" t="str">
        <f t="shared" si="0"/>
        <v>50 (δ=0)</v>
      </c>
      <c r="N24">
        <f t="shared" si="1"/>
        <v>67.052455357142861</v>
      </c>
      <c r="O24">
        <f t="shared" si="2"/>
        <v>2.3538340696420224</v>
      </c>
    </row>
    <row r="25" spans="1:15" x14ac:dyDescent="0.75">
      <c r="A25" s="7">
        <v>21</v>
      </c>
      <c r="B25">
        <v>50</v>
      </c>
      <c r="C25">
        <v>0.2</v>
      </c>
      <c r="D25">
        <f>(SUM(SUMIF('PARITY Accuracy'!D25,"&lt;&gt;0"), SUMIF('Pattern_Matching Accuracy'!D25,"&lt;&gt;0"), SUMIF('Reversal Accuracy'!D25,"&lt;&gt;0"), SUMIF('Stack Accuracy'!D25,"&lt;&gt;0"), SUMIF('Vending_Machine Accuracy'!D25,"&lt;&gt;0"), SUMIF('MazeComplete Accuracy'!D25,"&lt;&gt;0"), SUMIF('MazeSolve Accuracy'!D25,"&lt;&gt;0"), SUMIF('Hamiltonian Accuracy'!D25,"&lt;&gt;0")))/SUM(IF('PARITY Accuracy'!D25&lt;&gt;0,1,0), IF('Pattern_Matching Accuracy'!D25&lt;&gt;0,1,0), IF('Reversal Accuracy'!D25&lt;&gt;0,1,0), IF('Stack Accuracy'!D25&lt;&gt;0,1,0), IF('Vending_Machine Accuracy'!D25&lt;&gt;0,1,0), IF('MazeComplete Accuracy'!D25&lt;&gt;0,1,0), IF('MazeSolve Accuracy'!D25&lt;&gt;0,1,0), IF('Hamiltonian Accuracy'!D25&lt;&gt;0,1,0))</f>
        <v>68.793750000000017</v>
      </c>
      <c r="E25">
        <f>(SUM(SUMIF('PARITY Accuracy'!E25,"&lt;&gt;0"), SUMIF('Pattern_Matching Accuracy'!E25,"&lt;&gt;0"), SUMIF('Reversal Accuracy'!E25,"&lt;&gt;0"), SUMIF('Stack Accuracy'!E25,"&lt;&gt;0"), SUMIF('Vending_Machine Accuracy'!E25,"&lt;&gt;0"), SUMIF('MazeComplete Accuracy'!E25,"&lt;&gt;0"), SUMIF('MazeSolve Accuracy'!E25,"&lt;&gt;0"), SUMIF('Hamiltonian Accuracy'!E25,"&lt;&gt;0")))/SUM(IF('PARITY Accuracy'!E25&lt;&gt;0,1,0), IF('Pattern_Matching Accuracy'!E25&lt;&gt;0,1,0), IF('Reversal Accuracy'!E25&lt;&gt;0,1,0), IF('Stack Accuracy'!E25&lt;&gt;0,1,0), IF('Vending_Machine Accuracy'!E25&lt;&gt;0,1,0), IF('MazeComplete Accuracy'!E25&lt;&gt;0,1,0), IF('MazeSolve Accuracy'!E25&lt;&gt;0,1,0), IF('Hamiltonian Accuracy'!E25&lt;&gt;0,1,0))</f>
        <v>70.297499999999999</v>
      </c>
      <c r="F25">
        <f>(SUM(SUMIF('PARITY Accuracy'!F25,"&lt;&gt;0"), SUMIF('Pattern_Matching Accuracy'!F25,"&lt;&gt;0"), SUMIF('Reversal Accuracy'!F25,"&lt;&gt;0"), SUMIF('Stack Accuracy'!F25,"&lt;&gt;0"), SUMIF('Vending_Machine Accuracy'!F25,"&lt;&gt;0"), SUMIF('MazeComplete Accuracy'!F25,"&lt;&gt;0"), SUMIF('MazeSolve Accuracy'!F25,"&lt;&gt;0"), SUMIF('Hamiltonian Accuracy'!F25,"&lt;&gt;0")))/SUM(IF('PARITY Accuracy'!F25&lt;&gt;0,1,0), IF('Pattern_Matching Accuracy'!F25&lt;&gt;0,1,0), IF('Reversal Accuracy'!F25&lt;&gt;0,1,0), IF('Stack Accuracy'!F25&lt;&gt;0,1,0), IF('Vending_Machine Accuracy'!F25&lt;&gt;0,1,0), IF('MazeComplete Accuracy'!F25&lt;&gt;0,1,0), IF('MazeSolve Accuracy'!F25&lt;&gt;0,1,0), IF('Hamiltonian Accuracy'!F25&lt;&gt;0,1,0))</f>
        <v>69.942499999999995</v>
      </c>
      <c r="G25">
        <f>(SUM(SUMIF('PARITY Accuracy'!G25,"&lt;&gt;0"), SUMIF('Pattern_Matching Accuracy'!G25,"&lt;&gt;0"), SUMIF('Reversal Accuracy'!G25,"&lt;&gt;0"), SUMIF('Stack Accuracy'!G25,"&lt;&gt;0"), SUMIF('Vending_Machine Accuracy'!G25,"&lt;&gt;0"), SUMIF('MazeComplete Accuracy'!G25,"&lt;&gt;0"), SUMIF('MazeSolve Accuracy'!G25,"&lt;&gt;0"), SUMIF('Hamiltonian Accuracy'!G25,"&lt;&gt;0")))/SUM(IF('PARITY Accuracy'!G25&lt;&gt;0,1,0), IF('Pattern_Matching Accuracy'!G25&lt;&gt;0,1,0), IF('Reversal Accuracy'!G25&lt;&gt;0,1,0), IF('Stack Accuracy'!G25&lt;&gt;0,1,0), IF('Vending_Machine Accuracy'!G25&lt;&gt;0,1,0), IF('MazeComplete Accuracy'!G25&lt;&gt;0,1,0), IF('MazeSolve Accuracy'!G25&lt;&gt;0,1,0), IF('Hamiltonian Accuracy'!G25&lt;&gt;0,1,0))</f>
        <v>65.407142857142858</v>
      </c>
      <c r="H25" t="str">
        <f t="shared" si="0"/>
        <v>50 (δ=0.2)</v>
      </c>
      <c r="K25">
        <f>(K21-K16)/6</f>
        <v>6.859105654761902</v>
      </c>
      <c r="L25">
        <f>(L20-L16)/5</f>
        <v>-0.13377380952380946</v>
      </c>
      <c r="N25">
        <f t="shared" si="1"/>
        <v>68.61022321428571</v>
      </c>
      <c r="O25">
        <f t="shared" si="2"/>
        <v>1.9310146452546997</v>
      </c>
    </row>
    <row r="26" spans="1:15" x14ac:dyDescent="0.75">
      <c r="A26" s="7">
        <v>22</v>
      </c>
      <c r="B26">
        <v>50</v>
      </c>
      <c r="C26">
        <v>0.45</v>
      </c>
      <c r="D26">
        <f>(SUM(SUMIF('PARITY Accuracy'!D26,"&lt;&gt;0"), SUMIF('Pattern_Matching Accuracy'!D26,"&lt;&gt;0"), SUMIF('Reversal Accuracy'!D26,"&lt;&gt;0"), SUMIF('Stack Accuracy'!D26,"&lt;&gt;0"), SUMIF('Vending_Machine Accuracy'!D26,"&lt;&gt;0"), SUMIF('MazeComplete Accuracy'!D26,"&lt;&gt;0"), SUMIF('MazeSolve Accuracy'!D26,"&lt;&gt;0"), SUMIF('Hamiltonian Accuracy'!D26,"&lt;&gt;0")))/SUM(IF('PARITY Accuracy'!D26&lt;&gt;0,1,0), IF('Pattern_Matching Accuracy'!D26&lt;&gt;0,1,0), IF('Reversal Accuracy'!D26&lt;&gt;0,1,0), IF('Stack Accuracy'!D26&lt;&gt;0,1,0), IF('Vending_Machine Accuracy'!D26&lt;&gt;0,1,0), IF('MazeComplete Accuracy'!D26&lt;&gt;0,1,0), IF('MazeSolve Accuracy'!D26&lt;&gt;0,1,0), IF('Hamiltonian Accuracy'!D26&lt;&gt;0,1,0))</f>
        <v>69.041250000000005</v>
      </c>
      <c r="E26">
        <f>(SUM(SUMIF('PARITY Accuracy'!E26,"&lt;&gt;0"), SUMIF('Pattern_Matching Accuracy'!E26,"&lt;&gt;0"), SUMIF('Reversal Accuracy'!E26,"&lt;&gt;0"), SUMIF('Stack Accuracy'!E26,"&lt;&gt;0"), SUMIF('Vending_Machine Accuracy'!E26,"&lt;&gt;0"), SUMIF('MazeComplete Accuracy'!E26,"&lt;&gt;0"), SUMIF('MazeSolve Accuracy'!E26,"&lt;&gt;0"), SUMIF('Hamiltonian Accuracy'!E26,"&lt;&gt;0")))/SUM(IF('PARITY Accuracy'!E26&lt;&gt;0,1,0), IF('Pattern_Matching Accuracy'!E26&lt;&gt;0,1,0), IF('Reversal Accuracy'!E26&lt;&gt;0,1,0), IF('Stack Accuracy'!E26&lt;&gt;0,1,0), IF('Vending_Machine Accuracy'!E26&lt;&gt;0,1,0), IF('MazeComplete Accuracy'!E26&lt;&gt;0,1,0), IF('MazeSolve Accuracy'!E26&lt;&gt;0,1,0), IF('Hamiltonian Accuracy'!E26&lt;&gt;0,1,0))</f>
        <v>68.87</v>
      </c>
      <c r="F26">
        <f>(SUM(SUMIF('PARITY Accuracy'!F26,"&lt;&gt;0"), SUMIF('Pattern_Matching Accuracy'!F26,"&lt;&gt;0"), SUMIF('Reversal Accuracy'!F26,"&lt;&gt;0"), SUMIF('Stack Accuracy'!F26,"&lt;&gt;0"), SUMIF('Vending_Machine Accuracy'!F26,"&lt;&gt;0"), SUMIF('MazeComplete Accuracy'!F26,"&lt;&gt;0"), SUMIF('MazeSolve Accuracy'!F26,"&lt;&gt;0"), SUMIF('Hamiltonian Accuracy'!F26,"&lt;&gt;0")))/SUM(IF('PARITY Accuracy'!F26&lt;&gt;0,1,0), IF('Pattern_Matching Accuracy'!F26&lt;&gt;0,1,0), IF('Reversal Accuracy'!F26&lt;&gt;0,1,0), IF('Stack Accuracy'!F26&lt;&gt;0,1,0), IF('Vending_Machine Accuracy'!F26&lt;&gt;0,1,0), IF('MazeComplete Accuracy'!F26&lt;&gt;0,1,0), IF('MazeSolve Accuracy'!F26&lt;&gt;0,1,0), IF('Hamiltonian Accuracy'!F26&lt;&gt;0,1,0))</f>
        <v>68.442499999999995</v>
      </c>
      <c r="G26">
        <f>(SUM(SUMIF('PARITY Accuracy'!G26,"&lt;&gt;0"), SUMIF('Pattern_Matching Accuracy'!G26,"&lt;&gt;0"), SUMIF('Reversal Accuracy'!G26,"&lt;&gt;0"), SUMIF('Stack Accuracy'!G26,"&lt;&gt;0"), SUMIF('Vending_Machine Accuracy'!G26,"&lt;&gt;0"), SUMIF('MazeComplete Accuracy'!G26,"&lt;&gt;0"), SUMIF('MazeSolve Accuracy'!G26,"&lt;&gt;0"), SUMIF('Hamiltonian Accuracy'!G26,"&lt;&gt;0")))/SUM(IF('PARITY Accuracy'!G26&lt;&gt;0,1,0), IF('Pattern_Matching Accuracy'!G26&lt;&gt;0,1,0), IF('Reversal Accuracy'!G26&lt;&gt;0,1,0), IF('Stack Accuracy'!G26&lt;&gt;0,1,0), IF('Vending_Machine Accuracy'!G26&lt;&gt;0,1,0), IF('MazeComplete Accuracy'!G26&lt;&gt;0,1,0), IF('MazeSolve Accuracy'!G26&lt;&gt;0,1,0), IF('Hamiltonian Accuracy'!G26&lt;&gt;0,1,0))</f>
        <v>64.96142857142857</v>
      </c>
      <c r="H26" t="str">
        <f t="shared" si="0"/>
        <v>50 (δ=0.45)</v>
      </c>
      <c r="N26">
        <f t="shared" si="1"/>
        <v>67.828794642857133</v>
      </c>
      <c r="O26">
        <f t="shared" si="2"/>
        <v>1.6697738650617471</v>
      </c>
    </row>
    <row r="27" spans="1:15" x14ac:dyDescent="0.75">
      <c r="A27" s="7">
        <v>23</v>
      </c>
      <c r="B27">
        <v>50</v>
      </c>
      <c r="C27">
        <v>0.65</v>
      </c>
      <c r="D27">
        <f>(SUM(SUMIF('PARITY Accuracy'!D27,"&lt;&gt;0"), SUMIF('Pattern_Matching Accuracy'!D27,"&lt;&gt;0"), SUMIF('Reversal Accuracy'!D27,"&lt;&gt;0"), SUMIF('Stack Accuracy'!D27,"&lt;&gt;0"), SUMIF('Vending_Machine Accuracy'!D27,"&lt;&gt;0"), SUMIF('MazeComplete Accuracy'!D27,"&lt;&gt;0"), SUMIF('MazeSolve Accuracy'!D27,"&lt;&gt;0"), SUMIF('Hamiltonian Accuracy'!D27,"&lt;&gt;0")))/SUM(IF('PARITY Accuracy'!D27&lt;&gt;0,1,0), IF('Pattern_Matching Accuracy'!D27&lt;&gt;0,1,0), IF('Reversal Accuracy'!D27&lt;&gt;0,1,0), IF('Stack Accuracy'!D27&lt;&gt;0,1,0), IF('Vending_Machine Accuracy'!D27&lt;&gt;0,1,0), IF('MazeComplete Accuracy'!D27&lt;&gt;0,1,0), IF('MazeSolve Accuracy'!D27&lt;&gt;0,1,0), IF('Hamiltonian Accuracy'!D27&lt;&gt;0,1,0))</f>
        <v>68.016250000000014</v>
      </c>
      <c r="E27">
        <f>(SUM(SUMIF('PARITY Accuracy'!E27,"&lt;&gt;0"), SUMIF('Pattern_Matching Accuracy'!E27,"&lt;&gt;0"), SUMIF('Reversal Accuracy'!E27,"&lt;&gt;0"), SUMIF('Stack Accuracy'!E27,"&lt;&gt;0"), SUMIF('Vending_Machine Accuracy'!E27,"&lt;&gt;0"), SUMIF('MazeComplete Accuracy'!E27,"&lt;&gt;0"), SUMIF('MazeSolve Accuracy'!E27,"&lt;&gt;0"), SUMIF('Hamiltonian Accuracy'!E27,"&lt;&gt;0")))/SUM(IF('PARITY Accuracy'!E27&lt;&gt;0,1,0), IF('Pattern_Matching Accuracy'!E27&lt;&gt;0,1,0), IF('Reversal Accuracy'!E27&lt;&gt;0,1,0), IF('Stack Accuracy'!E27&lt;&gt;0,1,0), IF('Vending_Machine Accuracy'!E27&lt;&gt;0,1,0), IF('MazeComplete Accuracy'!E27&lt;&gt;0,1,0), IF('MazeSolve Accuracy'!E27&lt;&gt;0,1,0), IF('Hamiltonian Accuracy'!E27&lt;&gt;0,1,0))</f>
        <v>68.393749999999997</v>
      </c>
      <c r="F27">
        <f>(SUM(SUMIF('PARITY Accuracy'!F27,"&lt;&gt;0"), SUMIF('Pattern_Matching Accuracy'!F27,"&lt;&gt;0"), SUMIF('Reversal Accuracy'!F27,"&lt;&gt;0"), SUMIF('Stack Accuracy'!F27,"&lt;&gt;0"), SUMIF('Vending_Machine Accuracy'!F27,"&lt;&gt;0"), SUMIF('MazeComplete Accuracy'!F27,"&lt;&gt;0"), SUMIF('MazeSolve Accuracy'!F27,"&lt;&gt;0"), SUMIF('Hamiltonian Accuracy'!F27,"&lt;&gt;0")))/SUM(IF('PARITY Accuracy'!F27&lt;&gt;0,1,0), IF('Pattern_Matching Accuracy'!F27&lt;&gt;0,1,0), IF('Reversal Accuracy'!F27&lt;&gt;0,1,0), IF('Stack Accuracy'!F27&lt;&gt;0,1,0), IF('Vending_Machine Accuracy'!F27&lt;&gt;0,1,0), IF('MazeComplete Accuracy'!F27&lt;&gt;0,1,0), IF('MazeSolve Accuracy'!F27&lt;&gt;0,1,0), IF('Hamiltonian Accuracy'!F27&lt;&gt;0,1,0))</f>
        <v>68.577500000000001</v>
      </c>
      <c r="G27">
        <f>(SUM(SUMIF('PARITY Accuracy'!G27,"&lt;&gt;0"), SUMIF('Pattern_Matching Accuracy'!G27,"&lt;&gt;0"), SUMIF('Reversal Accuracy'!G27,"&lt;&gt;0"), SUMIF('Stack Accuracy'!G27,"&lt;&gt;0"), SUMIF('Vending_Machine Accuracy'!G27,"&lt;&gt;0"), SUMIF('MazeComplete Accuracy'!G27,"&lt;&gt;0"), SUMIF('MazeSolve Accuracy'!G27,"&lt;&gt;0"), SUMIF('Hamiltonian Accuracy'!G27,"&lt;&gt;0")))/SUM(IF('PARITY Accuracy'!G27&lt;&gt;0,1,0), IF('Pattern_Matching Accuracy'!G27&lt;&gt;0,1,0), IF('Reversal Accuracy'!G27&lt;&gt;0,1,0), IF('Stack Accuracy'!G27&lt;&gt;0,1,0), IF('Vending_Machine Accuracy'!G27&lt;&gt;0,1,0), IF('MazeComplete Accuracy'!G27&lt;&gt;0,1,0), IF('MazeSolve Accuracy'!G27&lt;&gt;0,1,0), IF('Hamiltonian Accuracy'!G27&lt;&gt;0,1,0))</f>
        <v>64.702857142857155</v>
      </c>
      <c r="H27" t="str">
        <f t="shared" si="0"/>
        <v>50 (δ=0.65)</v>
      </c>
      <c r="N27">
        <f t="shared" si="1"/>
        <v>67.422589285714295</v>
      </c>
      <c r="O27">
        <f t="shared" si="2"/>
        <v>1.5832204413410309</v>
      </c>
    </row>
    <row r="28" spans="1:15" x14ac:dyDescent="0.75">
      <c r="A28" s="7">
        <v>24</v>
      </c>
      <c r="B28">
        <v>50</v>
      </c>
      <c r="C28">
        <v>0.85</v>
      </c>
      <c r="D28">
        <f>(SUM(SUMIF('PARITY Accuracy'!D28,"&lt;&gt;0"), SUMIF('Pattern_Matching Accuracy'!D28,"&lt;&gt;0"), SUMIF('Reversal Accuracy'!D28,"&lt;&gt;0"), SUMIF('Stack Accuracy'!D28,"&lt;&gt;0"), SUMIF('Vending_Machine Accuracy'!D28,"&lt;&gt;0"), SUMIF('MazeComplete Accuracy'!D28,"&lt;&gt;0"), SUMIF('MazeSolve Accuracy'!D28,"&lt;&gt;0"), SUMIF('Hamiltonian Accuracy'!D28,"&lt;&gt;0")))/SUM(IF('PARITY Accuracy'!D28&lt;&gt;0,1,0), IF('Pattern_Matching Accuracy'!D28&lt;&gt;0,1,0), IF('Reversal Accuracy'!D28&lt;&gt;0,1,0), IF('Stack Accuracy'!D28&lt;&gt;0,1,0), IF('Vending_Machine Accuracy'!D28&lt;&gt;0,1,0), IF('MazeComplete Accuracy'!D28&lt;&gt;0,1,0), IF('MazeSolve Accuracy'!D28&lt;&gt;0,1,0), IF('Hamiltonian Accuracy'!D28&lt;&gt;0,1,0))</f>
        <v>67.288749999999993</v>
      </c>
      <c r="E28">
        <f>(SUM(SUMIF('PARITY Accuracy'!E28,"&lt;&gt;0"), SUMIF('Pattern_Matching Accuracy'!E28,"&lt;&gt;0"), SUMIF('Reversal Accuracy'!E28,"&lt;&gt;0"), SUMIF('Stack Accuracy'!E28,"&lt;&gt;0"), SUMIF('Vending_Machine Accuracy'!E28,"&lt;&gt;0"), SUMIF('MazeComplete Accuracy'!E28,"&lt;&gt;0"), SUMIF('MazeSolve Accuracy'!E28,"&lt;&gt;0"), SUMIF('Hamiltonian Accuracy'!E28,"&lt;&gt;0")))/SUM(IF('PARITY Accuracy'!E28&lt;&gt;0,1,0), IF('Pattern_Matching Accuracy'!E28&lt;&gt;0,1,0), IF('Reversal Accuracy'!E28&lt;&gt;0,1,0), IF('Stack Accuracy'!E28&lt;&gt;0,1,0), IF('Vending_Machine Accuracy'!E28&lt;&gt;0,1,0), IF('MazeComplete Accuracy'!E28&lt;&gt;0,1,0), IF('MazeSolve Accuracy'!E28&lt;&gt;0,1,0), IF('Hamiltonian Accuracy'!E28&lt;&gt;0,1,0))</f>
        <v>68.082499999999996</v>
      </c>
      <c r="F28">
        <f>(SUM(SUMIF('PARITY Accuracy'!F28,"&lt;&gt;0"), SUMIF('Pattern_Matching Accuracy'!F28,"&lt;&gt;0"), SUMIF('Reversal Accuracy'!F28,"&lt;&gt;0"), SUMIF('Stack Accuracy'!F28,"&lt;&gt;0"), SUMIF('Vending_Machine Accuracy'!F28,"&lt;&gt;0"), SUMIF('MazeComplete Accuracy'!F28,"&lt;&gt;0"), SUMIF('MazeSolve Accuracy'!F28,"&lt;&gt;0"), SUMIF('Hamiltonian Accuracy'!F28,"&lt;&gt;0")))/SUM(IF('PARITY Accuracy'!F28&lt;&gt;0,1,0), IF('Pattern_Matching Accuracy'!F28&lt;&gt;0,1,0), IF('Reversal Accuracy'!F28&lt;&gt;0,1,0), IF('Stack Accuracy'!F28&lt;&gt;0,1,0), IF('Vending_Machine Accuracy'!F28&lt;&gt;0,1,0), IF('MazeComplete Accuracy'!F28&lt;&gt;0,1,0), IF('MazeSolve Accuracy'!F28&lt;&gt;0,1,0), IF('Hamiltonian Accuracy'!F28&lt;&gt;0,1,0))</f>
        <v>67.583749999999995</v>
      </c>
      <c r="G28">
        <f>(SUM(SUMIF('PARITY Accuracy'!G28,"&lt;&gt;0"), SUMIF('Pattern_Matching Accuracy'!G28,"&lt;&gt;0"), SUMIF('Reversal Accuracy'!G28,"&lt;&gt;0"), SUMIF('Stack Accuracy'!G28,"&lt;&gt;0"), SUMIF('Vending_Machine Accuracy'!G28,"&lt;&gt;0"), SUMIF('MazeComplete Accuracy'!G28,"&lt;&gt;0"), SUMIF('MazeSolve Accuracy'!G28,"&lt;&gt;0"), SUMIF('Hamiltonian Accuracy'!G28,"&lt;&gt;0")))/SUM(IF('PARITY Accuracy'!G28&lt;&gt;0,1,0), IF('Pattern_Matching Accuracy'!G28&lt;&gt;0,1,0), IF('Reversal Accuracy'!G28&lt;&gt;0,1,0), IF('Stack Accuracy'!G28&lt;&gt;0,1,0), IF('Vending_Machine Accuracy'!G28&lt;&gt;0,1,0), IF('MazeComplete Accuracy'!G28&lt;&gt;0,1,0), IF('MazeSolve Accuracy'!G28&lt;&gt;0,1,0), IF('Hamiltonian Accuracy'!G28&lt;&gt;0,1,0))</f>
        <v>63.497142857142862</v>
      </c>
      <c r="H28" t="str">
        <f t="shared" si="0"/>
        <v>50 (δ=0.85)</v>
      </c>
      <c r="N28">
        <f t="shared" si="1"/>
        <v>66.613035714285715</v>
      </c>
      <c r="O28">
        <f t="shared" si="2"/>
        <v>1.8211939493496965</v>
      </c>
    </row>
    <row r="29" spans="1:15" x14ac:dyDescent="0.75">
      <c r="A29" s="7">
        <v>25</v>
      </c>
      <c r="B29">
        <v>100</v>
      </c>
      <c r="C29">
        <v>0</v>
      </c>
      <c r="D29">
        <f>(SUM(SUMIF('PARITY Accuracy'!D29,"&lt;&gt;0"), SUMIF('Pattern_Matching Accuracy'!D29,"&lt;&gt;0"), SUMIF('Reversal Accuracy'!D29,"&lt;&gt;0"), SUMIF('Stack Accuracy'!D29,"&lt;&gt;0"), SUMIF('Vending_Machine Accuracy'!D29,"&lt;&gt;0"), SUMIF('MazeComplete Accuracy'!D29,"&lt;&gt;0"), SUMIF('MazeSolve Accuracy'!D29,"&lt;&gt;0"), SUMIF('Hamiltonian Accuracy'!D29,"&lt;&gt;0")))/SUM(IF('PARITY Accuracy'!D29&lt;&gt;0,1,0), IF('Pattern_Matching Accuracy'!D29&lt;&gt;0,1,0), IF('Reversal Accuracy'!D29&lt;&gt;0,1,0), IF('Stack Accuracy'!D29&lt;&gt;0,1,0), IF('Vending_Machine Accuracy'!D29&lt;&gt;0,1,0), IF('MazeComplete Accuracy'!D29&lt;&gt;0,1,0), IF('MazeSolve Accuracy'!D29&lt;&gt;0,1,0), IF('Hamiltonian Accuracy'!D29&lt;&gt;0,1,0))</f>
        <v>70.637500000000003</v>
      </c>
      <c r="E29">
        <f>(SUM(SUMIF('PARITY Accuracy'!E29,"&lt;&gt;0"), SUMIF('Pattern_Matching Accuracy'!E29,"&lt;&gt;0"), SUMIF('Reversal Accuracy'!E29,"&lt;&gt;0"), SUMIF('Stack Accuracy'!E29,"&lt;&gt;0"), SUMIF('Vending_Machine Accuracy'!E29,"&lt;&gt;0"), SUMIF('MazeComplete Accuracy'!E29,"&lt;&gt;0"), SUMIF('MazeSolve Accuracy'!E29,"&lt;&gt;0"), SUMIF('Hamiltonian Accuracy'!E29,"&lt;&gt;0")))/SUM(IF('PARITY Accuracy'!E29&lt;&gt;0,1,0), IF('Pattern_Matching Accuracy'!E29&lt;&gt;0,1,0), IF('Reversal Accuracy'!E29&lt;&gt;0,1,0), IF('Stack Accuracy'!E29&lt;&gt;0,1,0), IF('Vending_Machine Accuracy'!E29&lt;&gt;0,1,0), IF('MazeComplete Accuracy'!E29&lt;&gt;0,1,0), IF('MazeSolve Accuracy'!E29&lt;&gt;0,1,0), IF('Hamiltonian Accuracy'!E29&lt;&gt;0,1,0))</f>
        <v>71.924999999999997</v>
      </c>
      <c r="F29">
        <f>(SUM(SUMIF('PARITY Accuracy'!F29,"&lt;&gt;0"), SUMIF('Pattern_Matching Accuracy'!F29,"&lt;&gt;0"), SUMIF('Reversal Accuracy'!F29,"&lt;&gt;0"), SUMIF('Stack Accuracy'!F29,"&lt;&gt;0"), SUMIF('Vending_Machine Accuracy'!F29,"&lt;&gt;0"), SUMIF('MazeComplete Accuracy'!F29,"&lt;&gt;0"), SUMIF('MazeSolve Accuracy'!F29,"&lt;&gt;0"), SUMIF('Hamiltonian Accuracy'!F29,"&lt;&gt;0")))/SUM(IF('PARITY Accuracy'!F29&lt;&gt;0,1,0), IF('Pattern_Matching Accuracy'!F29&lt;&gt;0,1,0), IF('Reversal Accuracy'!F29&lt;&gt;0,1,0), IF('Stack Accuracy'!F29&lt;&gt;0,1,0), IF('Vending_Machine Accuracy'!F29&lt;&gt;0,1,0), IF('MazeComplete Accuracy'!F29&lt;&gt;0,1,0), IF('MazeSolve Accuracy'!F29&lt;&gt;0,1,0), IF('Hamiltonian Accuracy'!F29&lt;&gt;0,1,0))</f>
        <v>71.737500000000011</v>
      </c>
      <c r="G29">
        <f>(SUM(SUMIF('PARITY Accuracy'!G29,"&lt;&gt;0"), SUMIF('Pattern_Matching Accuracy'!G29,"&lt;&gt;0"), SUMIF('Reversal Accuracy'!G29,"&lt;&gt;0"), SUMIF('Stack Accuracy'!G29,"&lt;&gt;0"), SUMIF('Vending_Machine Accuracy'!G29,"&lt;&gt;0"), SUMIF('MazeComplete Accuracy'!G29,"&lt;&gt;0"), SUMIF('MazeSolve Accuracy'!G29,"&lt;&gt;0"), SUMIF('Hamiltonian Accuracy'!G29,"&lt;&gt;0")))/SUM(IF('PARITY Accuracy'!G29&lt;&gt;0,1,0), IF('Pattern_Matching Accuracy'!G29&lt;&gt;0,1,0), IF('Reversal Accuracy'!G29&lt;&gt;0,1,0), IF('Stack Accuracy'!G29&lt;&gt;0,1,0), IF('Vending_Machine Accuracy'!G29&lt;&gt;0,1,0), IF('MazeComplete Accuracy'!G29&lt;&gt;0,1,0), IF('MazeSolve Accuracy'!G29&lt;&gt;0,1,0), IF('Hamiltonian Accuracy'!G29&lt;&gt;0,1,0))</f>
        <v>66.23142857142858</v>
      </c>
      <c r="H29" t="str">
        <f t="shared" si="0"/>
        <v>100 (δ=0)</v>
      </c>
      <c r="N29">
        <f t="shared" si="1"/>
        <v>70.132857142857148</v>
      </c>
      <c r="O29">
        <f t="shared" si="2"/>
        <v>2.305561972199631</v>
      </c>
    </row>
    <row r="30" spans="1:15" x14ac:dyDescent="0.75">
      <c r="A30" s="7">
        <v>26</v>
      </c>
      <c r="B30">
        <v>100</v>
      </c>
      <c r="C30">
        <v>0.2</v>
      </c>
      <c r="D30">
        <f>(SUM(SUMIF('PARITY Accuracy'!D30,"&lt;&gt;0"), SUMIF('Pattern_Matching Accuracy'!D30,"&lt;&gt;0"), SUMIF('Reversal Accuracy'!D30,"&lt;&gt;0"), SUMIF('Stack Accuracy'!D30,"&lt;&gt;0"), SUMIF('Vending_Machine Accuracy'!D30,"&lt;&gt;0"), SUMIF('MazeComplete Accuracy'!D30,"&lt;&gt;0"), SUMIF('MazeSolve Accuracy'!D30,"&lt;&gt;0"), SUMIF('Hamiltonian Accuracy'!D30,"&lt;&gt;0")))/SUM(IF('PARITY Accuracy'!D30&lt;&gt;0,1,0), IF('Pattern_Matching Accuracy'!D30&lt;&gt;0,1,0), IF('Reversal Accuracy'!D30&lt;&gt;0,1,0), IF('Stack Accuracy'!D30&lt;&gt;0,1,0), IF('Vending_Machine Accuracy'!D30&lt;&gt;0,1,0), IF('MazeComplete Accuracy'!D30&lt;&gt;0,1,0), IF('MazeSolve Accuracy'!D30&lt;&gt;0,1,0), IF('Hamiltonian Accuracy'!D30&lt;&gt;0,1,0))</f>
        <v>70.45</v>
      </c>
      <c r="E30">
        <f>(SUM(SUMIF('PARITY Accuracy'!E30,"&lt;&gt;0"), SUMIF('Pattern_Matching Accuracy'!E30,"&lt;&gt;0"), SUMIF('Reversal Accuracy'!E30,"&lt;&gt;0"), SUMIF('Stack Accuracy'!E30,"&lt;&gt;0"), SUMIF('Vending_Machine Accuracy'!E30,"&lt;&gt;0"), SUMIF('MazeComplete Accuracy'!E30,"&lt;&gt;0"), SUMIF('MazeSolve Accuracy'!E30,"&lt;&gt;0"), SUMIF('Hamiltonian Accuracy'!E30,"&lt;&gt;0")))/SUM(IF('PARITY Accuracy'!E30&lt;&gt;0,1,0), IF('Pattern_Matching Accuracy'!E30&lt;&gt;0,1,0), IF('Reversal Accuracy'!E30&lt;&gt;0,1,0), IF('Stack Accuracy'!E30&lt;&gt;0,1,0), IF('Vending_Machine Accuracy'!E30&lt;&gt;0,1,0), IF('MazeComplete Accuracy'!E30&lt;&gt;0,1,0), IF('MazeSolve Accuracy'!E30&lt;&gt;0,1,0), IF('Hamiltonian Accuracy'!E30&lt;&gt;0,1,0))</f>
        <v>71.456249999999997</v>
      </c>
      <c r="F30">
        <f>(SUM(SUMIF('PARITY Accuracy'!F30,"&lt;&gt;0"), SUMIF('Pattern_Matching Accuracy'!F30,"&lt;&gt;0"), SUMIF('Reversal Accuracy'!F30,"&lt;&gt;0"), SUMIF('Stack Accuracy'!F30,"&lt;&gt;0"), SUMIF('Vending_Machine Accuracy'!F30,"&lt;&gt;0"), SUMIF('MazeComplete Accuracy'!F30,"&lt;&gt;0"), SUMIF('MazeSolve Accuracy'!F30,"&lt;&gt;0"), SUMIF('Hamiltonian Accuracy'!F30,"&lt;&gt;0")))/SUM(IF('PARITY Accuracy'!F30&lt;&gt;0,1,0), IF('Pattern_Matching Accuracy'!F30&lt;&gt;0,1,0), IF('Reversal Accuracy'!F30&lt;&gt;0,1,0), IF('Stack Accuracy'!F30&lt;&gt;0,1,0), IF('Vending_Machine Accuracy'!F30&lt;&gt;0,1,0), IF('MazeComplete Accuracy'!F30&lt;&gt;0,1,0), IF('MazeSolve Accuracy'!F30&lt;&gt;0,1,0), IF('Hamiltonian Accuracy'!F30&lt;&gt;0,1,0))</f>
        <v>72.202500000000015</v>
      </c>
      <c r="G30">
        <f>(SUM(SUMIF('PARITY Accuracy'!G30,"&lt;&gt;0"), SUMIF('Pattern_Matching Accuracy'!G30,"&lt;&gt;0"), SUMIF('Reversal Accuracy'!G30,"&lt;&gt;0"), SUMIF('Stack Accuracy'!G30,"&lt;&gt;0"), SUMIF('Vending_Machine Accuracy'!G30,"&lt;&gt;0"), SUMIF('MazeComplete Accuracy'!G30,"&lt;&gt;0"), SUMIF('MazeSolve Accuracy'!G30,"&lt;&gt;0"), SUMIF('Hamiltonian Accuracy'!G30,"&lt;&gt;0")))/SUM(IF('PARITY Accuracy'!G30&lt;&gt;0,1,0), IF('Pattern_Matching Accuracy'!G30&lt;&gt;0,1,0), IF('Reversal Accuracy'!G30&lt;&gt;0,1,0), IF('Stack Accuracy'!G30&lt;&gt;0,1,0), IF('Vending_Machine Accuracy'!G30&lt;&gt;0,1,0), IF('MazeComplete Accuracy'!G30&lt;&gt;0,1,0), IF('MazeSolve Accuracy'!G30&lt;&gt;0,1,0), IF('Hamiltonian Accuracy'!G30&lt;&gt;0,1,0))</f>
        <v>67.877142857142857</v>
      </c>
      <c r="H30" t="str">
        <f t="shared" si="0"/>
        <v>100 (δ=0.2)</v>
      </c>
      <c r="N30">
        <f t="shared" si="1"/>
        <v>70.496473214285714</v>
      </c>
      <c r="O30">
        <f t="shared" si="2"/>
        <v>1.6351414427708448</v>
      </c>
    </row>
    <row r="31" spans="1:15" x14ac:dyDescent="0.75">
      <c r="A31" s="7">
        <v>27</v>
      </c>
      <c r="B31">
        <v>100</v>
      </c>
      <c r="C31">
        <v>0.45</v>
      </c>
      <c r="D31">
        <f>(SUM(SUMIF('PARITY Accuracy'!D31,"&lt;&gt;0"), SUMIF('Pattern_Matching Accuracy'!D31,"&lt;&gt;0"), SUMIF('Reversal Accuracy'!D31,"&lt;&gt;0"), SUMIF('Stack Accuracy'!D31,"&lt;&gt;0"), SUMIF('Vending_Machine Accuracy'!D31,"&lt;&gt;0"), SUMIF('MazeComplete Accuracy'!D31,"&lt;&gt;0"), SUMIF('MazeSolve Accuracy'!D31,"&lt;&gt;0"), SUMIF('Hamiltonian Accuracy'!D31,"&lt;&gt;0")))/SUM(IF('PARITY Accuracy'!D31&lt;&gt;0,1,0), IF('Pattern_Matching Accuracy'!D31&lt;&gt;0,1,0), IF('Reversal Accuracy'!D31&lt;&gt;0,1,0), IF('Stack Accuracy'!D31&lt;&gt;0,1,0), IF('Vending_Machine Accuracy'!D31&lt;&gt;0,1,0), IF('MazeComplete Accuracy'!D31&lt;&gt;0,1,0), IF('MazeSolve Accuracy'!D31&lt;&gt;0,1,0), IF('Hamiltonian Accuracy'!D31&lt;&gt;0,1,0))</f>
        <v>71.026250000000005</v>
      </c>
      <c r="E31">
        <f>(SUM(SUMIF('PARITY Accuracy'!E31,"&lt;&gt;0"), SUMIF('Pattern_Matching Accuracy'!E31,"&lt;&gt;0"), SUMIF('Reversal Accuracy'!E31,"&lt;&gt;0"), SUMIF('Stack Accuracy'!E31,"&lt;&gt;0"), SUMIF('Vending_Machine Accuracy'!E31,"&lt;&gt;0"), SUMIF('MazeComplete Accuracy'!E31,"&lt;&gt;0"), SUMIF('MazeSolve Accuracy'!E31,"&lt;&gt;0"), SUMIF('Hamiltonian Accuracy'!E31,"&lt;&gt;0")))/SUM(IF('PARITY Accuracy'!E31&lt;&gt;0,1,0), IF('Pattern_Matching Accuracy'!E31&lt;&gt;0,1,0), IF('Reversal Accuracy'!E31&lt;&gt;0,1,0), IF('Stack Accuracy'!E31&lt;&gt;0,1,0), IF('Vending_Machine Accuracy'!E31&lt;&gt;0,1,0), IF('MazeComplete Accuracy'!E31&lt;&gt;0,1,0), IF('MazeSolve Accuracy'!E31&lt;&gt;0,1,0), IF('Hamiltonian Accuracy'!E31&lt;&gt;0,1,0))</f>
        <v>70.831249999999997</v>
      </c>
      <c r="F31">
        <f>(SUM(SUMIF('PARITY Accuracy'!F31,"&lt;&gt;0"), SUMIF('Pattern_Matching Accuracy'!F31,"&lt;&gt;0"), SUMIF('Reversal Accuracy'!F31,"&lt;&gt;0"), SUMIF('Stack Accuracy'!F31,"&lt;&gt;0"), SUMIF('Vending_Machine Accuracy'!F31,"&lt;&gt;0"), SUMIF('MazeComplete Accuracy'!F31,"&lt;&gt;0"), SUMIF('MazeSolve Accuracy'!F31,"&lt;&gt;0"), SUMIF('Hamiltonian Accuracy'!F31,"&lt;&gt;0")))/SUM(IF('PARITY Accuracy'!F31&lt;&gt;0,1,0), IF('Pattern_Matching Accuracy'!F31&lt;&gt;0,1,0), IF('Reversal Accuracy'!F31&lt;&gt;0,1,0), IF('Stack Accuracy'!F31&lt;&gt;0,1,0), IF('Vending_Machine Accuracy'!F31&lt;&gt;0,1,0), IF('MazeComplete Accuracy'!F31&lt;&gt;0,1,0), IF('MazeSolve Accuracy'!F31&lt;&gt;0,1,0), IF('Hamiltonian Accuracy'!F31&lt;&gt;0,1,0))</f>
        <v>71.9375</v>
      </c>
      <c r="G31">
        <f>(SUM(SUMIF('PARITY Accuracy'!G31,"&lt;&gt;0"), SUMIF('Pattern_Matching Accuracy'!G31,"&lt;&gt;0"), SUMIF('Reversal Accuracy'!G31,"&lt;&gt;0"), SUMIF('Stack Accuracy'!G31,"&lt;&gt;0"), SUMIF('Vending_Machine Accuracy'!G31,"&lt;&gt;0"), SUMIF('MazeComplete Accuracy'!G31,"&lt;&gt;0"), SUMIF('MazeSolve Accuracy'!G31,"&lt;&gt;0"), SUMIF('Hamiltonian Accuracy'!G31,"&lt;&gt;0")))/SUM(IF('PARITY Accuracy'!G31&lt;&gt;0,1,0), IF('Pattern_Matching Accuracy'!G31&lt;&gt;0,1,0), IF('Reversal Accuracy'!G31&lt;&gt;0,1,0), IF('Stack Accuracy'!G31&lt;&gt;0,1,0), IF('Vending_Machine Accuracy'!G31&lt;&gt;0,1,0), IF('MazeComplete Accuracy'!G31&lt;&gt;0,1,0), IF('MazeSolve Accuracy'!G31&lt;&gt;0,1,0), IF('Hamiltonian Accuracy'!G31&lt;&gt;0,1,0))</f>
        <v>68.185714285714297</v>
      </c>
      <c r="H31" t="str">
        <f t="shared" si="0"/>
        <v>100 (δ=0.45)</v>
      </c>
      <c r="N31">
        <f t="shared" si="1"/>
        <v>70.495178571428582</v>
      </c>
      <c r="O31">
        <f t="shared" si="2"/>
        <v>1.3972202097068496</v>
      </c>
    </row>
    <row r="32" spans="1:15" x14ac:dyDescent="0.75">
      <c r="A32" s="7">
        <v>28</v>
      </c>
      <c r="B32">
        <v>100</v>
      </c>
      <c r="C32">
        <v>0.65</v>
      </c>
      <c r="D32">
        <f>(SUM(SUMIF('PARITY Accuracy'!D32,"&lt;&gt;0"), SUMIF('Pattern_Matching Accuracy'!D32,"&lt;&gt;0"), SUMIF('Reversal Accuracy'!D32,"&lt;&gt;0"), SUMIF('Stack Accuracy'!D32,"&lt;&gt;0"), SUMIF('Vending_Machine Accuracy'!D32,"&lt;&gt;0"), SUMIF('MazeComplete Accuracy'!D32,"&lt;&gt;0"), SUMIF('MazeSolve Accuracy'!D32,"&lt;&gt;0"), SUMIF('Hamiltonian Accuracy'!D32,"&lt;&gt;0")))/SUM(IF('PARITY Accuracy'!D32&lt;&gt;0,1,0), IF('Pattern_Matching Accuracy'!D32&lt;&gt;0,1,0), IF('Reversal Accuracy'!D32&lt;&gt;0,1,0), IF('Stack Accuracy'!D32&lt;&gt;0,1,0), IF('Vending_Machine Accuracy'!D32&lt;&gt;0,1,0), IF('MazeComplete Accuracy'!D32&lt;&gt;0,1,0), IF('MazeSolve Accuracy'!D32&lt;&gt;0,1,0), IF('Hamiltonian Accuracy'!D32&lt;&gt;0,1,0))</f>
        <v>70.208749999999995</v>
      </c>
      <c r="E32">
        <f>(SUM(SUMIF('PARITY Accuracy'!E32,"&lt;&gt;0"), SUMIF('Pattern_Matching Accuracy'!E32,"&lt;&gt;0"), SUMIF('Reversal Accuracy'!E32,"&lt;&gt;0"), SUMIF('Stack Accuracy'!E32,"&lt;&gt;0"), SUMIF('Vending_Machine Accuracy'!E32,"&lt;&gt;0"), SUMIF('MazeComplete Accuracy'!E32,"&lt;&gt;0"), SUMIF('MazeSolve Accuracy'!E32,"&lt;&gt;0"), SUMIF('Hamiltonian Accuracy'!E32,"&lt;&gt;0")))/SUM(IF('PARITY Accuracy'!E32&lt;&gt;0,1,0), IF('Pattern_Matching Accuracy'!E32&lt;&gt;0,1,0), IF('Reversal Accuracy'!E32&lt;&gt;0,1,0), IF('Stack Accuracy'!E32&lt;&gt;0,1,0), IF('Vending_Machine Accuracy'!E32&lt;&gt;0,1,0), IF('MazeComplete Accuracy'!E32&lt;&gt;0,1,0), IF('MazeSolve Accuracy'!E32&lt;&gt;0,1,0), IF('Hamiltonian Accuracy'!E32&lt;&gt;0,1,0))</f>
        <v>69.856250000000003</v>
      </c>
      <c r="F32">
        <f>(SUM(SUMIF('PARITY Accuracy'!F32,"&lt;&gt;0"), SUMIF('Pattern_Matching Accuracy'!F32,"&lt;&gt;0"), SUMIF('Reversal Accuracy'!F32,"&lt;&gt;0"), SUMIF('Stack Accuracy'!F32,"&lt;&gt;0"), SUMIF('Vending_Machine Accuracy'!F32,"&lt;&gt;0"), SUMIF('MazeComplete Accuracy'!F32,"&lt;&gt;0"), SUMIF('MazeSolve Accuracy'!F32,"&lt;&gt;0"), SUMIF('Hamiltonian Accuracy'!F32,"&lt;&gt;0")))/SUM(IF('PARITY Accuracy'!F32&lt;&gt;0,1,0), IF('Pattern_Matching Accuracy'!F32&lt;&gt;0,1,0), IF('Reversal Accuracy'!F32&lt;&gt;0,1,0), IF('Stack Accuracy'!F32&lt;&gt;0,1,0), IF('Vending_Machine Accuracy'!F32&lt;&gt;0,1,0), IF('MazeComplete Accuracy'!F32&lt;&gt;0,1,0), IF('MazeSolve Accuracy'!F32&lt;&gt;0,1,0), IF('Hamiltonian Accuracy'!F32&lt;&gt;0,1,0))</f>
        <v>71.012500000000003</v>
      </c>
      <c r="G32">
        <f>(SUM(SUMIF('PARITY Accuracy'!G32,"&lt;&gt;0"), SUMIF('Pattern_Matching Accuracy'!G32,"&lt;&gt;0"), SUMIF('Reversal Accuracy'!G32,"&lt;&gt;0"), SUMIF('Stack Accuracy'!G32,"&lt;&gt;0"), SUMIF('Vending_Machine Accuracy'!G32,"&lt;&gt;0"), SUMIF('MazeComplete Accuracy'!G32,"&lt;&gt;0"), SUMIF('MazeSolve Accuracy'!G32,"&lt;&gt;0"), SUMIF('Hamiltonian Accuracy'!G32,"&lt;&gt;0")))/SUM(IF('PARITY Accuracy'!G32&lt;&gt;0,1,0), IF('Pattern_Matching Accuracy'!G32&lt;&gt;0,1,0), IF('Reversal Accuracy'!G32&lt;&gt;0,1,0), IF('Stack Accuracy'!G32&lt;&gt;0,1,0), IF('Vending_Machine Accuracy'!G32&lt;&gt;0,1,0), IF('MazeComplete Accuracy'!G32&lt;&gt;0,1,0), IF('MazeSolve Accuracy'!G32&lt;&gt;0,1,0), IF('Hamiltonian Accuracy'!G32&lt;&gt;0,1,0))</f>
        <v>66.627142857142857</v>
      </c>
      <c r="H32" t="str">
        <f t="shared" si="0"/>
        <v>100 (δ=0.65)</v>
      </c>
      <c r="N32">
        <f t="shared" si="1"/>
        <v>69.426160714285714</v>
      </c>
      <c r="O32">
        <f t="shared" si="2"/>
        <v>1.6694606971868284</v>
      </c>
    </row>
    <row r="33" spans="1:15" x14ac:dyDescent="0.75">
      <c r="A33" s="7">
        <v>29</v>
      </c>
      <c r="B33">
        <v>100</v>
      </c>
      <c r="C33">
        <v>0.85</v>
      </c>
      <c r="D33">
        <f>(SUM(SUMIF('PARITY Accuracy'!D33,"&lt;&gt;0"), SUMIF('Pattern_Matching Accuracy'!D33,"&lt;&gt;0"), SUMIF('Reversal Accuracy'!D33,"&lt;&gt;0"), SUMIF('Stack Accuracy'!D33,"&lt;&gt;0"), SUMIF('Vending_Machine Accuracy'!D33,"&lt;&gt;0"), SUMIF('MazeComplete Accuracy'!D33,"&lt;&gt;0"), SUMIF('MazeSolve Accuracy'!D33,"&lt;&gt;0"), SUMIF('Hamiltonian Accuracy'!D33,"&lt;&gt;0")))/SUM(IF('PARITY Accuracy'!D33&lt;&gt;0,1,0), IF('Pattern_Matching Accuracy'!D33&lt;&gt;0,1,0), IF('Reversal Accuracy'!D33&lt;&gt;0,1,0), IF('Stack Accuracy'!D33&lt;&gt;0,1,0), IF('Vending_Machine Accuracy'!D33&lt;&gt;0,1,0), IF('MazeComplete Accuracy'!D33&lt;&gt;0,1,0), IF('MazeSolve Accuracy'!D33&lt;&gt;0,1,0), IF('Hamiltonian Accuracy'!D33&lt;&gt;0,1,0))</f>
        <v>70.405000000000001</v>
      </c>
      <c r="E33">
        <f>(SUM(SUMIF('PARITY Accuracy'!E33,"&lt;&gt;0"), SUMIF('Pattern_Matching Accuracy'!E33,"&lt;&gt;0"), SUMIF('Reversal Accuracy'!E33,"&lt;&gt;0"), SUMIF('Stack Accuracy'!E33,"&lt;&gt;0"), SUMIF('Vending_Machine Accuracy'!E33,"&lt;&gt;0"), SUMIF('MazeComplete Accuracy'!E33,"&lt;&gt;0"), SUMIF('MazeSolve Accuracy'!E33,"&lt;&gt;0"), SUMIF('Hamiltonian Accuracy'!E33,"&lt;&gt;0")))/SUM(IF('PARITY Accuracy'!E33&lt;&gt;0,1,0), IF('Pattern_Matching Accuracy'!E33&lt;&gt;0,1,0), IF('Reversal Accuracy'!E33&lt;&gt;0,1,0), IF('Stack Accuracy'!E33&lt;&gt;0,1,0), IF('Vending_Machine Accuracy'!E33&lt;&gt;0,1,0), IF('MazeComplete Accuracy'!E33&lt;&gt;0,1,0), IF('MazeSolve Accuracy'!E33&lt;&gt;0,1,0), IF('Hamiltonian Accuracy'!E33&lt;&gt;0,1,0))</f>
        <v>68.797499999999985</v>
      </c>
      <c r="F33">
        <f>(SUM(SUMIF('PARITY Accuracy'!F33,"&lt;&gt;0"), SUMIF('Pattern_Matching Accuracy'!F33,"&lt;&gt;0"), SUMIF('Reversal Accuracy'!F33,"&lt;&gt;0"), SUMIF('Stack Accuracy'!F33,"&lt;&gt;0"), SUMIF('Vending_Machine Accuracy'!F33,"&lt;&gt;0"), SUMIF('MazeComplete Accuracy'!F33,"&lt;&gt;0"), SUMIF('MazeSolve Accuracy'!F33,"&lt;&gt;0"), SUMIF('Hamiltonian Accuracy'!F33,"&lt;&gt;0")))/SUM(IF('PARITY Accuracy'!F33&lt;&gt;0,1,0), IF('Pattern_Matching Accuracy'!F33&lt;&gt;0,1,0), IF('Reversal Accuracy'!F33&lt;&gt;0,1,0), IF('Stack Accuracy'!F33&lt;&gt;0,1,0), IF('Vending_Machine Accuracy'!F33&lt;&gt;0,1,0), IF('MazeComplete Accuracy'!F33&lt;&gt;0,1,0), IF('MazeSolve Accuracy'!F33&lt;&gt;0,1,0), IF('Hamiltonian Accuracy'!F33&lt;&gt;0,1,0))</f>
        <v>69.849999999999994</v>
      </c>
      <c r="G33">
        <f>(SUM(SUMIF('PARITY Accuracy'!G33,"&lt;&gt;0"), SUMIF('Pattern_Matching Accuracy'!G33,"&lt;&gt;0"), SUMIF('Reversal Accuracy'!G33,"&lt;&gt;0"), SUMIF('Stack Accuracy'!G33,"&lt;&gt;0"), SUMIF('Vending_Machine Accuracy'!G33,"&lt;&gt;0"), SUMIF('MazeComplete Accuracy'!G33,"&lt;&gt;0"), SUMIF('MazeSolve Accuracy'!G33,"&lt;&gt;0"), SUMIF('Hamiltonian Accuracy'!G33,"&lt;&gt;0")))/SUM(IF('PARITY Accuracy'!G33&lt;&gt;0,1,0), IF('Pattern_Matching Accuracy'!G33&lt;&gt;0,1,0), IF('Reversal Accuracy'!G33&lt;&gt;0,1,0), IF('Stack Accuracy'!G33&lt;&gt;0,1,0), IF('Vending_Machine Accuracy'!G33&lt;&gt;0,1,0), IF('MazeComplete Accuracy'!G33&lt;&gt;0,1,0), IF('MazeSolve Accuracy'!G33&lt;&gt;0,1,0), IF('Hamiltonian Accuracy'!G33&lt;&gt;0,1,0))</f>
        <v>65.009999999999991</v>
      </c>
      <c r="H33" t="str">
        <f t="shared" si="0"/>
        <v>100 (δ=0.85)</v>
      </c>
      <c r="N33">
        <f t="shared" si="1"/>
        <v>68.515625</v>
      </c>
      <c r="O33">
        <f t="shared" si="2"/>
        <v>2.1047063148750733</v>
      </c>
    </row>
    <row r="37" spans="1:15" x14ac:dyDescent="0.75">
      <c r="A37" s="7">
        <v>0</v>
      </c>
      <c r="B37" t="s">
        <v>15</v>
      </c>
    </row>
    <row r="39" spans="1:15" x14ac:dyDescent="0.75">
      <c r="B39" s="7" t="s">
        <v>1</v>
      </c>
      <c r="C39" s="7" t="s">
        <v>2</v>
      </c>
      <c r="D39" s="7" t="s">
        <v>21</v>
      </c>
      <c r="E39" s="7" t="s">
        <v>22</v>
      </c>
      <c r="F39" s="7" t="s">
        <v>23</v>
      </c>
      <c r="G39" s="7" t="s">
        <v>24</v>
      </c>
      <c r="H39" s="7" t="s">
        <v>14</v>
      </c>
      <c r="J39" s="4"/>
      <c r="K39" s="4" t="s">
        <v>26</v>
      </c>
      <c r="L39" s="4" t="s">
        <v>27</v>
      </c>
      <c r="N39" s="5" t="s">
        <v>28</v>
      </c>
      <c r="O39" s="5" t="s">
        <v>29</v>
      </c>
    </row>
    <row r="40" spans="1:15" x14ac:dyDescent="0.75">
      <c r="A40" s="7">
        <v>0</v>
      </c>
      <c r="B40">
        <v>0</v>
      </c>
      <c r="C40">
        <v>0</v>
      </c>
      <c r="D40">
        <f>AVERAGE('PARITY Accuracy'!D40, 'Pattern_Matching Accuracy'!D40, 'Reversal Accuracy'!D40, 'Stack Accuracy'!D40, 'Vending_Machine Accuracy'!D40, 'MazeComplete Accuracy'!D40, 'MazeSolve Accuracy'!D40, 'Hamiltonian Accuracy'!D40)</f>
        <v>54.311249999999994</v>
      </c>
      <c r="E40">
        <f>AVERAGE('PARITY Accuracy'!E40, 'Pattern_Matching Accuracy'!E40, 'Reversal Accuracy'!E40, 'Stack Accuracy'!E40, 'Vending_Machine Accuracy'!E40, 'MazeComplete Accuracy'!E40, 'MazeSolve Accuracy'!E40, 'Hamiltonian Accuracy'!E40)</f>
        <v>62.228750000000005</v>
      </c>
      <c r="F40">
        <f>AVERAGE('PARITY Accuracy'!F40, 'Pattern_Matching Accuracy'!F40, 'Reversal Accuracy'!F40, 'Stack Accuracy'!F40, 'Vending_Machine Accuracy'!F40, 'MazeComplete Accuracy'!F40, 'MazeSolve Accuracy'!F40, 'Hamiltonian Accuracy'!F40)</f>
        <v>57.174999999999997</v>
      </c>
      <c r="G40">
        <f>AVERAGE('PARITY Accuracy'!G40, 'Pattern_Matching Accuracy'!G40, 'Reversal Accuracy'!G40, 'Stack Accuracy'!G40, 'Vending_Machine Accuracy'!G40, 'Vending_Machine_Sum Accuracy'!G40, 'MazeComplete Accuracy'!G40, 'MazeSolve Accuracy'!G40, 'Hamiltonian Accuracy'!G40)</f>
        <v>20.623333333333335</v>
      </c>
      <c r="H40" t="str">
        <f t="shared" ref="H40:H69" si="5">B40&amp;" (δ="&amp;C40&amp;")"</f>
        <v>0 (δ=0)</v>
      </c>
      <c r="J40">
        <v>2</v>
      </c>
      <c r="K40">
        <f>_xlfn.STDEV.P(D40:G44)</f>
        <v>17.917114343276562</v>
      </c>
      <c r="L40">
        <f>_xlfn.STDEV.P(D40:G40,D45:G45,D50:G50,D55:G55,D60:G60,D65:G65)</f>
        <v>10.536367070805365</v>
      </c>
      <c r="M40">
        <v>0</v>
      </c>
      <c r="N40">
        <f>AVERAGE(D40:G40)</f>
        <v>48.584583333333327</v>
      </c>
      <c r="O40">
        <f>_xlfn.STDEV.P(D40:G40)</f>
        <v>16.390429793086085</v>
      </c>
    </row>
    <row r="41" spans="1:15" x14ac:dyDescent="0.75">
      <c r="A41" s="7">
        <v>1</v>
      </c>
      <c r="B41">
        <v>0</v>
      </c>
      <c r="C41">
        <v>0.2</v>
      </c>
      <c r="D41">
        <f>AVERAGE('PARITY Accuracy'!D41, 'Pattern_Matching Accuracy'!D41, 'Reversal Accuracy'!D41, 'Stack Accuracy'!D41, 'Vending_Machine Accuracy'!D41, 'MazeComplete Accuracy'!D41, 'MazeSolve Accuracy'!D41, 'Hamiltonian Accuracy'!D41)</f>
        <v>52.495000000000005</v>
      </c>
      <c r="E41">
        <f>AVERAGE('PARITY Accuracy'!E41, 'Pattern_Matching Accuracy'!E41, 'Reversal Accuracy'!E41, 'Stack Accuracy'!E41, 'Vending_Machine Accuracy'!E41, 'MazeComplete Accuracy'!E41, 'MazeSolve Accuracy'!E41, 'Hamiltonian Accuracy'!E41)</f>
        <v>60.452500000000001</v>
      </c>
      <c r="F41">
        <f>AVERAGE('PARITY Accuracy'!F41, 'Pattern_Matching Accuracy'!F41, 'Reversal Accuracy'!F41, 'Stack Accuracy'!F41, 'Vending_Machine Accuracy'!F41, 'MazeComplete Accuracy'!F41, 'MazeSolve Accuracy'!F41, 'Hamiltonian Accuracy'!F41)</f>
        <v>55.642499999999998</v>
      </c>
      <c r="G41">
        <f>AVERAGE('PARITY Accuracy'!G41, 'Pattern_Matching Accuracy'!G41, 'Reversal Accuracy'!G41, 'Stack Accuracy'!G41, 'Vending_Machine Accuracy'!G41, 'Vending_Machine_Sum Accuracy'!G41, 'MazeComplete Accuracy'!G41, 'MazeSolve Accuracy'!G41, 'Hamiltonian Accuracy'!G41)</f>
        <v>15.311111111111112</v>
      </c>
      <c r="H41" t="str">
        <f t="shared" si="5"/>
        <v>0 (δ=0.2)</v>
      </c>
      <c r="J41">
        <v>5</v>
      </c>
      <c r="K41">
        <f>_xlfn.STDEV.P(D45:G49)</f>
        <v>5.1187270230984625</v>
      </c>
      <c r="L41">
        <f>_xlfn.STDEV.P(D41:G41,D46:G46,D51:G51,D56:G56,D61:G61,D66:G66)</f>
        <v>11.369571635083048</v>
      </c>
      <c r="M41">
        <v>0.2</v>
      </c>
      <c r="N41">
        <f t="shared" ref="N41:N69" si="6">AVERAGE(D41:G41)</f>
        <v>45.975277777777777</v>
      </c>
      <c r="O41">
        <f t="shared" ref="O41:O69" si="7">_xlfn.STDEV.P(D41:G41)</f>
        <v>17.929326841668388</v>
      </c>
    </row>
    <row r="42" spans="1:15" x14ac:dyDescent="0.75">
      <c r="A42" s="7">
        <v>2</v>
      </c>
      <c r="B42">
        <v>0</v>
      </c>
      <c r="C42">
        <v>0.45</v>
      </c>
      <c r="D42">
        <f>AVERAGE('PARITY Accuracy'!D42, 'Pattern_Matching Accuracy'!D42, 'Reversal Accuracy'!D42, 'Stack Accuracy'!D42, 'Vending_Machine Accuracy'!D42, 'MazeComplete Accuracy'!D42, 'MazeSolve Accuracy'!D42, 'Hamiltonian Accuracy'!D42)</f>
        <v>52.981249999999996</v>
      </c>
      <c r="E42">
        <f>AVERAGE('PARITY Accuracy'!E42, 'Pattern_Matching Accuracy'!E42, 'Reversal Accuracy'!E42, 'Stack Accuracy'!E42, 'Vending_Machine Accuracy'!E42, 'MazeComplete Accuracy'!E42, 'MazeSolve Accuracy'!E42, 'Hamiltonian Accuracy'!E42)</f>
        <v>60.688749999999999</v>
      </c>
      <c r="F42">
        <f>AVERAGE('PARITY Accuracy'!F42, 'Pattern_Matching Accuracy'!F42, 'Reversal Accuracy'!F42, 'Stack Accuracy'!F42, 'Vending_Machine Accuracy'!F42, 'MazeComplete Accuracy'!F42, 'MazeSolve Accuracy'!F42, 'Hamiltonian Accuracy'!F42)</f>
        <v>54.738750000000003</v>
      </c>
      <c r="G42">
        <f>AVERAGE('PARITY Accuracy'!G42, 'Pattern_Matching Accuracy'!G42, 'Reversal Accuracy'!G42, 'Stack Accuracy'!G42, 'Vending_Machine Accuracy'!G42, 'Vending_Machine_Sum Accuracy'!G42, 'MazeComplete Accuracy'!G42, 'MazeSolve Accuracy'!G42, 'Hamiltonian Accuracy'!G42)</f>
        <v>12.870000000000001</v>
      </c>
      <c r="H42" t="str">
        <f t="shared" si="5"/>
        <v>0 (δ=0.45)</v>
      </c>
      <c r="J42">
        <v>10</v>
      </c>
      <c r="K42">
        <f>_xlfn.STDEV.P(D50:G54)</f>
        <v>4.1716354885181941</v>
      </c>
      <c r="L42">
        <f t="shared" ref="L42:L44" si="8">_xlfn.STDEV.P(D42:G42,D47:G47,D52:G52,D57:G57,D62:G62,D67:G67)</f>
        <v>11.640399189242956</v>
      </c>
      <c r="M42">
        <v>0.45</v>
      </c>
      <c r="N42">
        <f t="shared" si="6"/>
        <v>45.319687500000001</v>
      </c>
      <c r="O42">
        <f t="shared" si="7"/>
        <v>18.951309844552128</v>
      </c>
    </row>
    <row r="43" spans="1:15" x14ac:dyDescent="0.75">
      <c r="A43" s="7">
        <v>3</v>
      </c>
      <c r="B43">
        <v>0</v>
      </c>
      <c r="C43">
        <v>0.65</v>
      </c>
      <c r="D43">
        <f>AVERAGE('PARITY Accuracy'!D43, 'Pattern_Matching Accuracy'!D43, 'Reversal Accuracy'!D43, 'Stack Accuracy'!D43, 'Vending_Machine Accuracy'!D43, 'MazeComplete Accuracy'!D43, 'MazeSolve Accuracy'!D43, 'Hamiltonian Accuracy'!D43)</f>
        <v>53.28</v>
      </c>
      <c r="E43">
        <f>AVERAGE('PARITY Accuracy'!E43, 'Pattern_Matching Accuracy'!E43, 'Reversal Accuracy'!E43, 'Stack Accuracy'!E43, 'Vending_Machine Accuracy'!E43, 'MazeComplete Accuracy'!E43, 'MazeSolve Accuracy'!E43, 'Hamiltonian Accuracy'!E43)</f>
        <v>59.282499999999992</v>
      </c>
      <c r="F43">
        <f>AVERAGE('PARITY Accuracy'!F43, 'Pattern_Matching Accuracy'!F43, 'Reversal Accuracy'!F43, 'Stack Accuracy'!F43, 'Vending_Machine Accuracy'!F43, 'MazeComplete Accuracy'!F43, 'MazeSolve Accuracy'!F43, 'Hamiltonian Accuracy'!F43)</f>
        <v>55.114999999999995</v>
      </c>
      <c r="G43">
        <f>AVERAGE('PARITY Accuracy'!G43, 'Pattern_Matching Accuracy'!G43, 'Reversal Accuracy'!G43, 'Stack Accuracy'!G43, 'Vending_Machine Accuracy'!G43, 'Vending_Machine_Sum Accuracy'!G43, 'MazeComplete Accuracy'!G43, 'MazeSolve Accuracy'!G43, 'Hamiltonian Accuracy'!G43)</f>
        <v>12.727777777777778</v>
      </c>
      <c r="H43" t="str">
        <f t="shared" si="5"/>
        <v>0 (δ=0.65)</v>
      </c>
      <c r="J43">
        <v>20</v>
      </c>
      <c r="K43">
        <f>_xlfn.STDEV.P(D55:G59)</f>
        <v>2.5869479181556776</v>
      </c>
      <c r="L43">
        <f t="shared" si="8"/>
        <v>11.524258365692379</v>
      </c>
      <c r="M43">
        <v>0.65</v>
      </c>
      <c r="N43">
        <f t="shared" si="6"/>
        <v>45.101319444444449</v>
      </c>
      <c r="O43">
        <f t="shared" si="7"/>
        <v>18.816991629184511</v>
      </c>
    </row>
    <row r="44" spans="1:15" x14ac:dyDescent="0.75">
      <c r="A44" s="7">
        <v>4</v>
      </c>
      <c r="B44">
        <v>0</v>
      </c>
      <c r="C44">
        <v>0.85</v>
      </c>
      <c r="D44">
        <f>AVERAGE('PARITY Accuracy'!D44, 'Pattern_Matching Accuracy'!D44, 'Reversal Accuracy'!D44, 'Stack Accuracy'!D44, 'Vending_Machine Accuracy'!D44, 'MazeComplete Accuracy'!D44, 'MazeSolve Accuracy'!D44, 'Hamiltonian Accuracy'!D44)</f>
        <v>51.964999999999996</v>
      </c>
      <c r="E44">
        <f>AVERAGE('PARITY Accuracy'!E44, 'Pattern_Matching Accuracy'!E44, 'Reversal Accuracy'!E44, 'Stack Accuracy'!E44, 'Vending_Machine Accuracy'!E44, 'MazeComplete Accuracy'!E44, 'MazeSolve Accuracy'!E44, 'Hamiltonian Accuracy'!E44)</f>
        <v>57.68</v>
      </c>
      <c r="F44">
        <f>AVERAGE('PARITY Accuracy'!F44, 'Pattern_Matching Accuracy'!F44, 'Reversal Accuracy'!F44, 'Stack Accuracy'!F44, 'Vending_Machine Accuracy'!F44, 'MazeComplete Accuracy'!F44, 'MazeSolve Accuracy'!F44, 'Hamiltonian Accuracy'!F44)</f>
        <v>53.238750000000003</v>
      </c>
      <c r="G44">
        <f>AVERAGE('PARITY Accuracy'!G44, 'Pattern_Matching Accuracy'!G44, 'Reversal Accuracy'!G44, 'Stack Accuracy'!G44, 'Vending_Machine Accuracy'!G44, 'Vending_Machine_Sum Accuracy'!G44, 'MazeComplete Accuracy'!G44, 'MazeSolve Accuracy'!G44, 'Hamiltonian Accuracy'!G44)</f>
        <v>15.16</v>
      </c>
      <c r="H44" t="str">
        <f t="shared" si="5"/>
        <v>0 (δ=0.85)</v>
      </c>
      <c r="J44">
        <v>50</v>
      </c>
      <c r="K44">
        <f>_xlfn.STDEV.P(D61:G64)</f>
        <v>2.3985933542852016</v>
      </c>
      <c r="L44">
        <f t="shared" si="8"/>
        <v>10.825784731187355</v>
      </c>
      <c r="M44">
        <v>0.85</v>
      </c>
      <c r="N44">
        <f t="shared" si="6"/>
        <v>44.510937499999997</v>
      </c>
      <c r="O44">
        <f t="shared" si="7"/>
        <v>17.078052421506356</v>
      </c>
    </row>
    <row r="45" spans="1:15" x14ac:dyDescent="0.75">
      <c r="A45" s="7">
        <v>5</v>
      </c>
      <c r="B45">
        <v>5</v>
      </c>
      <c r="C45">
        <v>0</v>
      </c>
      <c r="D45">
        <f>AVERAGE('PARITY Accuracy'!D45, 'Pattern_Matching Accuracy'!D45, 'Reversal Accuracy'!D45, 'Stack Accuracy'!D45, 'Vending_Machine Accuracy'!D45, 'MazeComplete Accuracy'!D45, 'MazeSolve Accuracy'!D45, 'Hamiltonian Accuracy'!D45)</f>
        <v>63.84</v>
      </c>
      <c r="E45">
        <f>AVERAGE('PARITY Accuracy'!E45, 'Pattern_Matching Accuracy'!E45, 'Reversal Accuracy'!E45, 'Stack Accuracy'!E45, 'Vending_Machine Accuracy'!E45, 'MazeComplete Accuracy'!E45, 'MazeSolve Accuracy'!E45, 'Hamiltonian Accuracy'!E45)</f>
        <v>61.800000000000004</v>
      </c>
      <c r="F45">
        <f>AVERAGE('PARITY Accuracy'!F45, 'Pattern_Matching Accuracy'!F45, 'Reversal Accuracy'!F45, 'Stack Accuracy'!F45, 'Vending_Machine Accuracy'!F45, 'MazeComplete Accuracy'!F45, 'MazeSolve Accuracy'!F45, 'Hamiltonian Accuracy'!F45)</f>
        <v>52.89500000000001</v>
      </c>
      <c r="G45">
        <f>AVERAGE('PARITY Accuracy'!G45, 'Pattern_Matching Accuracy'!G45, 'Reversal Accuracy'!G45, 'Stack Accuracy'!G45, 'Vending_Machine Accuracy'!G45, 'Vending_Machine_Sum Accuracy'!G45, 'MazeComplete Accuracy'!G45, 'MazeSolve Accuracy'!G45, 'Hamiltonian Accuracy'!G45)</f>
        <v>51.044444444444444</v>
      </c>
      <c r="H45" t="str">
        <f t="shared" si="5"/>
        <v>5 (δ=0)</v>
      </c>
      <c r="J45">
        <v>100</v>
      </c>
      <c r="K45">
        <f>_xlfn.STDEV.P(D65:G69)</f>
        <v>3.048028465651766</v>
      </c>
      <c r="N45">
        <f t="shared" si="6"/>
        <v>57.394861111111119</v>
      </c>
      <c r="O45">
        <f t="shared" si="7"/>
        <v>5.5118419286803988</v>
      </c>
    </row>
    <row r="46" spans="1:15" x14ac:dyDescent="0.75">
      <c r="A46" s="7">
        <v>6</v>
      </c>
      <c r="B46">
        <v>5</v>
      </c>
      <c r="C46">
        <v>0.2</v>
      </c>
      <c r="D46">
        <f>AVERAGE('PARITY Accuracy'!D46, 'Pattern_Matching Accuracy'!D46, 'Reversal Accuracy'!D46, 'Stack Accuracy'!D46, 'Vending_Machine Accuracy'!D46, 'MazeComplete Accuracy'!D46, 'MazeSolve Accuracy'!D46, 'Hamiltonian Accuracy'!D46)</f>
        <v>63.877499999999991</v>
      </c>
      <c r="E46">
        <f>AVERAGE('PARITY Accuracy'!E46, 'Pattern_Matching Accuracy'!E46, 'Reversal Accuracy'!E46, 'Stack Accuracy'!E46, 'Vending_Machine Accuracy'!E46, 'MazeComplete Accuracy'!E46, 'MazeSolve Accuracy'!E46, 'Hamiltonian Accuracy'!E46)</f>
        <v>61.025000000000006</v>
      </c>
      <c r="F46">
        <f>AVERAGE('PARITY Accuracy'!F46, 'Pattern_Matching Accuracy'!F46, 'Reversal Accuracy'!F46, 'Stack Accuracy'!F46, 'Vending_Machine Accuracy'!F46, 'MazeComplete Accuracy'!F46, 'MazeSolve Accuracy'!F46, 'Hamiltonian Accuracy'!F46)</f>
        <v>53.03875</v>
      </c>
      <c r="G46">
        <f>AVERAGE('PARITY Accuracy'!G46, 'Pattern_Matching Accuracy'!G46, 'Reversal Accuracy'!G46, 'Stack Accuracy'!G46, 'Vending_Machine Accuracy'!G46, 'Vending_Machine_Sum Accuracy'!G46, 'MazeComplete Accuracy'!G46, 'MazeSolve Accuracy'!G46, 'Hamiltonian Accuracy'!G46)</f>
        <v>51.344444444444441</v>
      </c>
      <c r="H46" t="str">
        <f t="shared" si="5"/>
        <v>5 (δ=0.2)</v>
      </c>
      <c r="K46">
        <f>AVERAGE(K40:K45)</f>
        <v>5.8735077654976449</v>
      </c>
      <c r="L46">
        <f>AVERAGE(L40:L44)</f>
        <v>11.179276198402221</v>
      </c>
      <c r="N46">
        <f t="shared" si="6"/>
        <v>57.321423611111108</v>
      </c>
      <c r="O46">
        <f t="shared" si="7"/>
        <v>5.2622283517383686</v>
      </c>
    </row>
    <row r="47" spans="1:15" x14ac:dyDescent="0.75">
      <c r="A47" s="7">
        <v>7</v>
      </c>
      <c r="B47">
        <v>5</v>
      </c>
      <c r="C47">
        <v>0.45</v>
      </c>
      <c r="D47">
        <f>AVERAGE('PARITY Accuracy'!D47, 'Pattern_Matching Accuracy'!D47, 'Reversal Accuracy'!D47, 'Stack Accuracy'!D47, 'Vending_Machine Accuracy'!D47, 'MazeComplete Accuracy'!D47, 'MazeSolve Accuracy'!D47, 'Hamiltonian Accuracy'!D47)</f>
        <v>63.232500000000002</v>
      </c>
      <c r="E47">
        <f>AVERAGE('PARITY Accuracy'!E47, 'Pattern_Matching Accuracy'!E47, 'Reversal Accuracy'!E47, 'Stack Accuracy'!E47, 'Vending_Machine Accuracy'!E47, 'MazeComplete Accuracy'!E47, 'MazeSolve Accuracy'!E47, 'Hamiltonian Accuracy'!E47)</f>
        <v>61.3</v>
      </c>
      <c r="F47">
        <f>AVERAGE('PARITY Accuracy'!F47, 'Pattern_Matching Accuracy'!F47, 'Reversal Accuracy'!F47, 'Stack Accuracy'!F47, 'Vending_Machine Accuracy'!F47, 'MazeComplete Accuracy'!F47, 'MazeSolve Accuracy'!F47, 'Hamiltonian Accuracy'!F47)</f>
        <v>52.261250000000004</v>
      </c>
      <c r="G47">
        <f>AVERAGE('PARITY Accuracy'!G47, 'Pattern_Matching Accuracy'!G47, 'Reversal Accuracy'!G47, 'Stack Accuracy'!G47, 'Vending_Machine Accuracy'!G47, 'Vending_Machine_Sum Accuracy'!G47, 'MazeComplete Accuracy'!G47, 'MazeSolve Accuracy'!G47, 'Hamiltonian Accuracy'!G47)</f>
        <v>51.722222222222221</v>
      </c>
      <c r="H47" t="str">
        <f t="shared" si="5"/>
        <v>5 (δ=0.45)</v>
      </c>
      <c r="K47">
        <f>_xlfn.STDEV.P(K40:K45)</f>
        <v>5.4676985055541945</v>
      </c>
      <c r="L47">
        <f>_xlfn.STDEV.P(L40:L44)</f>
        <v>0.42571065887354403</v>
      </c>
      <c r="N47">
        <f t="shared" si="6"/>
        <v>57.128993055555554</v>
      </c>
      <c r="O47">
        <f t="shared" si="7"/>
        <v>5.1859953058834005</v>
      </c>
    </row>
    <row r="48" spans="1:15" x14ac:dyDescent="0.75">
      <c r="A48" s="7">
        <v>8</v>
      </c>
      <c r="B48">
        <v>5</v>
      </c>
      <c r="C48">
        <v>0.65</v>
      </c>
      <c r="D48">
        <f>AVERAGE('PARITY Accuracy'!D48, 'Pattern_Matching Accuracy'!D48, 'Reversal Accuracy'!D48, 'Stack Accuracy'!D48, 'Vending_Machine Accuracy'!D48, 'MazeComplete Accuracy'!D48, 'MazeSolve Accuracy'!D48, 'Hamiltonian Accuracy'!D48)</f>
        <v>62.290000000000006</v>
      </c>
      <c r="E48">
        <f>AVERAGE('PARITY Accuracy'!E48, 'Pattern_Matching Accuracy'!E48, 'Reversal Accuracy'!E48, 'Stack Accuracy'!E48, 'Vending_Machine Accuracy'!E48, 'MazeComplete Accuracy'!E48, 'MazeSolve Accuracy'!E48, 'Hamiltonian Accuracy'!E48)</f>
        <v>60.725000000000009</v>
      </c>
      <c r="F48">
        <f>AVERAGE('PARITY Accuracy'!F48, 'Pattern_Matching Accuracy'!F48, 'Reversal Accuracy'!F48, 'Stack Accuracy'!F48, 'Vending_Machine Accuracy'!F48, 'MazeComplete Accuracy'!F48, 'MazeSolve Accuracy'!F48, 'Hamiltonian Accuracy'!F48)</f>
        <v>52.777500000000003</v>
      </c>
      <c r="G48">
        <f>AVERAGE('PARITY Accuracy'!G48, 'Pattern_Matching Accuracy'!G48, 'Reversal Accuracy'!G48, 'Stack Accuracy'!G48, 'Vending_Machine Accuracy'!G48, 'Vending_Machine_Sum Accuracy'!G48, 'MazeComplete Accuracy'!G48, 'MazeSolve Accuracy'!G48, 'Hamiltonian Accuracy'!G48)</f>
        <v>51.533333333333339</v>
      </c>
      <c r="H48" t="str">
        <f t="shared" si="5"/>
        <v>5 (δ=0.65)</v>
      </c>
      <c r="N48">
        <f t="shared" si="6"/>
        <v>56.831458333333337</v>
      </c>
      <c r="O48">
        <f t="shared" si="7"/>
        <v>4.729166166483088</v>
      </c>
    </row>
    <row r="49" spans="1:15" x14ac:dyDescent="0.75">
      <c r="A49" s="7">
        <v>9</v>
      </c>
      <c r="B49">
        <v>5</v>
      </c>
      <c r="C49">
        <v>0.85</v>
      </c>
      <c r="D49">
        <f>AVERAGE('PARITY Accuracy'!D49, 'Pattern_Matching Accuracy'!D49, 'Reversal Accuracy'!D49, 'Stack Accuracy'!D49, 'Vending_Machine Accuracy'!D49, 'MazeComplete Accuracy'!D49, 'MazeSolve Accuracy'!D49, 'Hamiltonian Accuracy'!D49)</f>
        <v>61.141249999999985</v>
      </c>
      <c r="E49">
        <f>AVERAGE('PARITY Accuracy'!E49, 'Pattern_Matching Accuracy'!E49, 'Reversal Accuracy'!E49, 'Stack Accuracy'!E49, 'Vending_Machine Accuracy'!E49, 'MazeComplete Accuracy'!E49, 'MazeSolve Accuracy'!E49, 'Hamiltonian Accuracy'!E49)</f>
        <v>59.087500000000006</v>
      </c>
      <c r="F49">
        <f>AVERAGE('PARITY Accuracy'!F49, 'Pattern_Matching Accuracy'!F49, 'Reversal Accuracy'!F49, 'Stack Accuracy'!F49, 'Vending_Machine Accuracy'!F49, 'MazeComplete Accuracy'!F49, 'MazeSolve Accuracy'!F49, 'Hamiltonian Accuracy'!F49)</f>
        <v>51.191250000000004</v>
      </c>
      <c r="G49">
        <f>AVERAGE('PARITY Accuracy'!G49, 'Pattern_Matching Accuracy'!G49, 'Reversal Accuracy'!G49, 'Stack Accuracy'!G49, 'Vending_Machine Accuracy'!G49, 'Vending_Machine_Sum Accuracy'!G49, 'MazeComplete Accuracy'!G49, 'MazeSolve Accuracy'!G49, 'Hamiltonian Accuracy'!G49)</f>
        <v>50.777777777777779</v>
      </c>
      <c r="H49" t="str">
        <f t="shared" si="5"/>
        <v>5 (δ=0.85)</v>
      </c>
      <c r="N49">
        <f t="shared" si="6"/>
        <v>55.54944444444444</v>
      </c>
      <c r="O49">
        <f t="shared" si="7"/>
        <v>4.6246293926839028</v>
      </c>
    </row>
    <row r="50" spans="1:15" x14ac:dyDescent="0.75">
      <c r="A50" s="7">
        <v>10</v>
      </c>
      <c r="B50">
        <v>10</v>
      </c>
      <c r="C50">
        <v>0</v>
      </c>
      <c r="D50">
        <f>AVERAGE('PARITY Accuracy'!D50, 'Pattern_Matching Accuracy'!D50, 'Reversal Accuracy'!D50, 'Stack Accuracy'!D50, 'Vending_Machine Accuracy'!D50, 'MazeComplete Accuracy'!D50, 'MazeSolve Accuracy'!D50, 'Hamiltonian Accuracy'!D50)</f>
        <v>62.585000000000001</v>
      </c>
      <c r="E50">
        <f>AVERAGE('PARITY Accuracy'!E50, 'Pattern_Matching Accuracy'!E50, 'Reversal Accuracy'!E50, 'Stack Accuracy'!E50, 'Vending_Machine Accuracy'!E50, 'MazeComplete Accuracy'!E50, 'MazeSolve Accuracy'!E50, 'Hamiltonian Accuracy'!E50)</f>
        <v>63.225000000000001</v>
      </c>
      <c r="F50">
        <f>AVERAGE('PARITY Accuracy'!F50, 'Pattern_Matching Accuracy'!F50, 'Reversal Accuracy'!F50, 'Stack Accuracy'!F50, 'Vending_Machine Accuracy'!F50, 'MazeComplete Accuracy'!F50, 'MazeSolve Accuracy'!F50, 'Hamiltonian Accuracy'!F50)</f>
        <v>52.177499999999995</v>
      </c>
      <c r="G50">
        <f>AVERAGE('PARITY Accuracy'!G50, 'Pattern_Matching Accuracy'!G50, 'Reversal Accuracy'!G50, 'Stack Accuracy'!G50, 'Vending_Machine Accuracy'!G50, 'Vending_Machine_Sum Accuracy'!G50, 'MazeComplete Accuracy'!G50, 'MazeSolve Accuracy'!G50, 'Hamiltonian Accuracy'!G50)</f>
        <v>54.3</v>
      </c>
      <c r="H50" t="str">
        <f t="shared" si="5"/>
        <v>10 (δ=0)</v>
      </c>
      <c r="N50">
        <f t="shared" si="6"/>
        <v>58.071875000000006</v>
      </c>
      <c r="O50">
        <f t="shared" si="7"/>
        <v>4.896266235293484</v>
      </c>
    </row>
    <row r="51" spans="1:15" x14ac:dyDescent="0.75">
      <c r="A51" s="7">
        <v>11</v>
      </c>
      <c r="B51">
        <v>10</v>
      </c>
      <c r="C51">
        <v>0.2</v>
      </c>
      <c r="D51">
        <f>AVERAGE('PARITY Accuracy'!D51, 'Pattern_Matching Accuracy'!D51, 'Reversal Accuracy'!D51, 'Stack Accuracy'!D51, 'Vending_Machine Accuracy'!D51, 'MazeComplete Accuracy'!D51, 'MazeSolve Accuracy'!D51, 'Hamiltonian Accuracy'!D51)</f>
        <v>60.67</v>
      </c>
      <c r="E51">
        <f>AVERAGE('PARITY Accuracy'!E51, 'Pattern_Matching Accuracy'!E51, 'Reversal Accuracy'!E51, 'Stack Accuracy'!E51, 'Vending_Machine Accuracy'!E51, 'MazeComplete Accuracy'!E51, 'MazeSolve Accuracy'!E51, 'Hamiltonian Accuracy'!E51)</f>
        <v>61.874999999999993</v>
      </c>
      <c r="F51">
        <f>AVERAGE('PARITY Accuracy'!F51, 'Pattern_Matching Accuracy'!F51, 'Reversal Accuracy'!F51, 'Stack Accuracy'!F51, 'Vending_Machine Accuracy'!F51, 'MazeComplete Accuracy'!F51, 'MazeSolve Accuracy'!F51, 'Hamiltonian Accuracy'!F51)</f>
        <v>52.076250000000002</v>
      </c>
      <c r="G51">
        <f>AVERAGE('PARITY Accuracy'!G51, 'Pattern_Matching Accuracy'!G51, 'Reversal Accuracy'!G51, 'Stack Accuracy'!G51, 'Vending_Machine Accuracy'!G51, 'Vending_Machine_Sum Accuracy'!G51, 'MazeComplete Accuracy'!G51, 'MazeSolve Accuracy'!G51, 'Hamiltonian Accuracy'!G51)</f>
        <v>54.25555555555556</v>
      </c>
      <c r="H51" t="str">
        <f t="shared" si="5"/>
        <v>10 (δ=0.2)</v>
      </c>
      <c r="J51" s="4"/>
      <c r="K51" s="4" t="s">
        <v>26</v>
      </c>
      <c r="L51" s="4" t="s">
        <v>27</v>
      </c>
      <c r="N51">
        <f t="shared" si="6"/>
        <v>57.219201388888884</v>
      </c>
      <c r="O51">
        <f t="shared" si="7"/>
        <v>4.1478192274850469</v>
      </c>
    </row>
    <row r="52" spans="1:15" x14ac:dyDescent="0.75">
      <c r="A52" s="7">
        <v>12</v>
      </c>
      <c r="B52">
        <v>10</v>
      </c>
      <c r="C52">
        <v>0.45</v>
      </c>
      <c r="D52">
        <f>AVERAGE('PARITY Accuracy'!D52, 'Pattern_Matching Accuracy'!D52, 'Reversal Accuracy'!D52, 'Stack Accuracy'!D52, 'Vending_Machine Accuracy'!D52, 'MazeComplete Accuracy'!D52, 'MazeSolve Accuracy'!D52, 'Hamiltonian Accuracy'!D52)</f>
        <v>60.802499999999995</v>
      </c>
      <c r="E52">
        <f>AVERAGE('PARITY Accuracy'!E52, 'Pattern_Matching Accuracy'!E52, 'Reversal Accuracy'!E52, 'Stack Accuracy'!E52, 'Vending_Machine Accuracy'!E52, 'MazeComplete Accuracy'!E52, 'MazeSolve Accuracy'!E52, 'Hamiltonian Accuracy'!E52)</f>
        <v>60.987499999999997</v>
      </c>
      <c r="F52">
        <f>AVERAGE('PARITY Accuracy'!F52, 'Pattern_Matching Accuracy'!F52, 'Reversal Accuracy'!F52, 'Stack Accuracy'!F52, 'Vending_Machine Accuracy'!F52, 'MazeComplete Accuracy'!F52, 'MazeSolve Accuracy'!F52, 'Hamiltonian Accuracy'!F52)</f>
        <v>53.011249999999997</v>
      </c>
      <c r="G52">
        <f>AVERAGE('PARITY Accuracy'!G52, 'Pattern_Matching Accuracy'!G52, 'Reversal Accuracy'!G52, 'Stack Accuracy'!G52, 'Vending_Machine Accuracy'!G52, 'Vending_Machine_Sum Accuracy'!G52, 'MazeComplete Accuracy'!G52, 'MazeSolve Accuracy'!G52, 'Hamiltonian Accuracy'!G52)</f>
        <v>55.088888888888881</v>
      </c>
      <c r="H52" t="str">
        <f t="shared" si="5"/>
        <v>10 (δ=0.45)</v>
      </c>
      <c r="J52">
        <v>2</v>
      </c>
      <c r="K52">
        <f>AVERAGE(D40:G44)</f>
        <v>45.8983611111111</v>
      </c>
      <c r="L52">
        <f>AVERAGE(D40:G40,D45:G45,D50:G50,D55:G55,D60:G60,D65:G65)</f>
        <v>61.059364252645487</v>
      </c>
      <c r="M52">
        <v>0</v>
      </c>
      <c r="N52">
        <f t="shared" si="6"/>
        <v>57.472534722222214</v>
      </c>
      <c r="O52">
        <f t="shared" si="7"/>
        <v>3.5010169410719016</v>
      </c>
    </row>
    <row r="53" spans="1:15" x14ac:dyDescent="0.75">
      <c r="A53" s="7">
        <v>13</v>
      </c>
      <c r="B53">
        <v>10</v>
      </c>
      <c r="C53">
        <v>0.65</v>
      </c>
      <c r="D53">
        <f>AVERAGE('PARITY Accuracy'!D53, 'Pattern_Matching Accuracy'!D53, 'Reversal Accuracy'!D53, 'Stack Accuracy'!D53, 'Vending_Machine Accuracy'!D53, 'MazeComplete Accuracy'!D53, 'MazeSolve Accuracy'!D53, 'Hamiltonian Accuracy'!D53)</f>
        <v>60.646250000000002</v>
      </c>
      <c r="E53">
        <f>AVERAGE('PARITY Accuracy'!E53, 'Pattern_Matching Accuracy'!E53, 'Reversal Accuracy'!E53, 'Stack Accuracy'!E53, 'Vending_Machine Accuracy'!E53, 'MazeComplete Accuracy'!E53, 'MazeSolve Accuracy'!E53, 'Hamiltonian Accuracy'!E53)</f>
        <v>60.8</v>
      </c>
      <c r="F53">
        <f>AVERAGE('PARITY Accuracy'!F53, 'Pattern_Matching Accuracy'!F53, 'Reversal Accuracy'!F53, 'Stack Accuracy'!F53, 'Vending_Machine Accuracy'!F53, 'MazeComplete Accuracy'!F53, 'MazeSolve Accuracy'!F53, 'Hamiltonian Accuracy'!F53)</f>
        <v>51.320000000000007</v>
      </c>
      <c r="G53">
        <f>AVERAGE('PARITY Accuracy'!G53, 'Pattern_Matching Accuracy'!G53, 'Reversal Accuracy'!G53, 'Stack Accuracy'!G53, 'Vending_Machine Accuracy'!G53, 'Vending_Machine_Sum Accuracy'!G53, 'MazeComplete Accuracy'!G53, 'MazeSolve Accuracy'!G53, 'Hamiltonian Accuracy'!G53)</f>
        <v>55.122222222222227</v>
      </c>
      <c r="H53" t="str">
        <f t="shared" si="5"/>
        <v>10 (δ=0.65)</v>
      </c>
      <c r="J53">
        <v>5</v>
      </c>
      <c r="K53">
        <f>AVERAGE(D45:G49)</f>
        <v>56.845236111111113</v>
      </c>
      <c r="L53">
        <f>AVERAGE(D41:G41,D46:G46,D51:G51,D56:G56,D61:G61,D66:G66)</f>
        <v>60.349860284391525</v>
      </c>
      <c r="M53">
        <v>0.2</v>
      </c>
      <c r="N53">
        <f t="shared" si="6"/>
        <v>56.972118055555562</v>
      </c>
      <c r="O53">
        <f t="shared" si="7"/>
        <v>3.9849867889966686</v>
      </c>
    </row>
    <row r="54" spans="1:15" x14ac:dyDescent="0.75">
      <c r="A54" s="7">
        <v>14</v>
      </c>
      <c r="B54">
        <v>10</v>
      </c>
      <c r="C54">
        <v>0.85</v>
      </c>
      <c r="D54">
        <f>AVERAGE('PARITY Accuracy'!D54, 'Pattern_Matching Accuracy'!D54, 'Reversal Accuracy'!D54, 'Stack Accuracy'!D54, 'Vending_Machine Accuracy'!D54, 'MazeComplete Accuracy'!D54, 'MazeSolve Accuracy'!D54, 'Hamiltonian Accuracy'!D54)</f>
        <v>60.776250000000005</v>
      </c>
      <c r="E54">
        <f>AVERAGE('PARITY Accuracy'!E54, 'Pattern_Matching Accuracy'!E54, 'Reversal Accuracy'!E54, 'Stack Accuracy'!E54, 'Vending_Machine Accuracy'!E54, 'MazeComplete Accuracy'!E54, 'MazeSolve Accuracy'!E54, 'Hamiltonian Accuracy'!E54)</f>
        <v>58.762500000000003</v>
      </c>
      <c r="F54">
        <f>AVERAGE('PARITY Accuracy'!F54, 'Pattern_Matching Accuracy'!F54, 'Reversal Accuracy'!F54, 'Stack Accuracy'!F54, 'Vending_Machine Accuracy'!F54, 'MazeComplete Accuracy'!F54, 'MazeSolve Accuracy'!F54, 'Hamiltonian Accuracy'!F54)</f>
        <v>50.463749999999997</v>
      </c>
      <c r="G54">
        <f>AVERAGE('PARITY Accuracy'!G54, 'Pattern_Matching Accuracy'!G54, 'Reversal Accuracy'!G54, 'Stack Accuracy'!G54, 'Vending_Machine Accuracy'!G54, 'Vending_Machine_Sum Accuracy'!G54, 'MazeComplete Accuracy'!G54, 'MazeSolve Accuracy'!G54, 'Hamiltonian Accuracy'!G54)</f>
        <v>54.62222222222222</v>
      </c>
      <c r="H54" t="str">
        <f t="shared" si="5"/>
        <v>10 (δ=0.85)</v>
      </c>
      <c r="J54">
        <v>10</v>
      </c>
      <c r="K54">
        <f>AVERAGE(D50:G54)</f>
        <v>57.178381944444446</v>
      </c>
      <c r="L54">
        <f t="shared" ref="L54:L56" si="9">AVERAGE(D42:G42,D47:G47,D52:G52,D57:G57,D62:G62,D67:G67)</f>
        <v>60.106296296296286</v>
      </c>
      <c r="M54">
        <v>0.45</v>
      </c>
      <c r="N54">
        <f t="shared" si="6"/>
        <v>56.156180555555551</v>
      </c>
      <c r="O54">
        <f t="shared" si="7"/>
        <v>3.9653100924203835</v>
      </c>
    </row>
    <row r="55" spans="1:15" x14ac:dyDescent="0.75">
      <c r="A55" s="7">
        <v>15</v>
      </c>
      <c r="B55">
        <v>20</v>
      </c>
      <c r="C55">
        <v>0</v>
      </c>
      <c r="D55">
        <f>(SUM(SUMIF('PARITY Accuracy'!D55,"&lt;&gt;0"), SUMIF('Pattern_Matching Accuracy'!D55,"&lt;&gt;0"), SUMIF('Reversal Accuracy'!D55,"&lt;&gt;0"), SUMIF('Stack Accuracy'!D55,"&lt;&gt;0"), SUMIF('Vending_Machine Accuracy'!D55,"&lt;&gt;0"), SUMIF('MazeComplete Accuracy'!D55,"&lt;&gt;0"), SUMIF('MazeSolve Accuracy'!D55,"&lt;&gt;0"), SUMIF('Hamiltonian Accuracy'!D55,"&lt;&gt;0")))/SUM(IF('PARITY Accuracy'!D55&lt;&gt;0,1,0), IF('Pattern_Matching Accuracy'!D55&lt;&gt;0,1,0), IF('Reversal Accuracy'!D55&lt;&gt;0,1,0), IF('Stack Accuracy'!D55&lt;&gt;0,1,0), IF('Vending_Machine Accuracy'!D55&lt;&gt;0,1,0), IF('MazeComplete Accuracy'!D55&lt;&gt;0,1,0), IF('MazeSolve Accuracy'!D55&lt;&gt;0,1,0), IF('Hamiltonian Accuracy'!D55&lt;&gt;0,1,0))</f>
        <v>66.277500000000003</v>
      </c>
      <c r="E55">
        <f>(SUM(SUMIF('PARITY Accuracy'!E55,"&lt;&gt;0"), SUMIF('Pattern_Matching Accuracy'!E55,"&lt;&gt;0"), SUMIF('Reversal Accuracy'!E55,"&lt;&gt;0"), SUMIF('Stack Accuracy'!E55,"&lt;&gt;0"), SUMIF('Vending_Machine Accuracy'!E55,"&lt;&gt;0"), SUMIF('MazeComplete Accuracy'!E55,"&lt;&gt;0"), SUMIF('MazeSolve Accuracy'!E55,"&lt;&gt;0"), SUMIF('Hamiltonian Accuracy'!E55,"&lt;&gt;0")))/SUM(IF('PARITY Accuracy'!E55&lt;&gt;0,1,0), IF('Pattern_Matching Accuracy'!E55&lt;&gt;0,1,0), IF('Reversal Accuracy'!E55&lt;&gt;0,1,0), IF('Stack Accuracy'!E55&lt;&gt;0,1,0), IF('Vending_Machine Accuracy'!E55&lt;&gt;0,1,0), IF('MazeComplete Accuracy'!E55&lt;&gt;0,1,0), IF('MazeSolve Accuracy'!E55&lt;&gt;0,1,0), IF('Hamiltonian Accuracy'!E55&lt;&gt;0,1,0))</f>
        <v>61.900000000000006</v>
      </c>
      <c r="F55">
        <f>(SUM(SUMIF('PARITY Accuracy'!F55,"&lt;&gt;0"), SUMIF('Pattern_Matching Accuracy'!F55,"&lt;&gt;0"), SUMIF('Reversal Accuracy'!F55,"&lt;&gt;0"), SUMIF('Stack Accuracy'!F55,"&lt;&gt;0"), SUMIF('Vending_Machine Accuracy'!F55,"&lt;&gt;0"), SUMIF('MazeComplete Accuracy'!F55,"&lt;&gt;0"), SUMIF('MazeSolve Accuracy'!F55,"&lt;&gt;0"), SUMIF('Hamiltonian Accuracy'!F55,"&lt;&gt;0")))/SUM(IF('PARITY Accuracy'!F55&lt;&gt;0,1,0), IF('Pattern_Matching Accuracy'!F55&lt;&gt;0,1,0), IF('Reversal Accuracy'!F55&lt;&gt;0,1,0), IF('Stack Accuracy'!F55&lt;&gt;0,1,0), IF('Vending_Machine Accuracy'!F55&lt;&gt;0,1,0), IF('MazeComplete Accuracy'!F55&lt;&gt;0,1,0), IF('MazeSolve Accuracy'!F55&lt;&gt;0,1,0), IF('Hamiltonian Accuracy'!F55&lt;&gt;0,1,0))</f>
        <v>61.157499999999999</v>
      </c>
      <c r="G55">
        <f>(SUM(SUMIF('PARITY Accuracy'!G55,"&lt;&gt;0"), SUMIF('Pattern_Matching Accuracy'!G55,"&lt;&gt;0"), SUMIF('Reversal Accuracy'!G55,"&lt;&gt;0"), SUMIF('Stack Accuracy'!G55,"&lt;&gt;0"), SUMIF('Vending_Machine Accuracy'!G55,"&lt;&gt;0"), SUMIF('MazeComplete Accuracy'!G55,"&lt;&gt;0"), SUMIF('MazeSolve Accuracy'!G55,"&lt;&gt;0"), SUMIF('Hamiltonian Accuracy'!G55,"&lt;&gt;0")))/SUM(IF('PARITY Accuracy'!G55&lt;&gt;0,1,0), IF('Pattern_Matching Accuracy'!G55&lt;&gt;0,1,0), IF('Reversal Accuracy'!G55&lt;&gt;0,1,0), IF('Stack Accuracy'!G55&lt;&gt;0,1,0), IF('Vending_Machine Accuracy'!G55&lt;&gt;0,1,0), IF('MazeComplete Accuracy'!G55&lt;&gt;0,1,0), IF('MazeSolve Accuracy'!G55&lt;&gt;0,1,0), IF('Hamiltonian Accuracy'!G55&lt;&gt;0,1,0))</f>
        <v>66.237499999999997</v>
      </c>
      <c r="H55" t="str">
        <f t="shared" si="5"/>
        <v>20 (δ=0)</v>
      </c>
      <c r="J55">
        <v>20</v>
      </c>
      <c r="K55">
        <f>AVERAGE(D55:G59)</f>
        <v>63.113749999999996</v>
      </c>
      <c r="L55">
        <f t="shared" si="9"/>
        <v>59.691187996031751</v>
      </c>
      <c r="M55">
        <v>0.65</v>
      </c>
      <c r="N55">
        <f t="shared" si="6"/>
        <v>63.893124999999998</v>
      </c>
      <c r="O55">
        <f t="shared" si="7"/>
        <v>2.378945653409299</v>
      </c>
    </row>
    <row r="56" spans="1:15" x14ac:dyDescent="0.75">
      <c r="A56" s="7">
        <v>16</v>
      </c>
      <c r="B56">
        <v>20</v>
      </c>
      <c r="C56">
        <v>0.2</v>
      </c>
      <c r="D56">
        <f>(SUM(SUMIF('PARITY Accuracy'!D56,"&lt;&gt;0"), SUMIF('Pattern_Matching Accuracy'!D56,"&lt;&gt;0"), SUMIF('Reversal Accuracy'!D56,"&lt;&gt;0"), SUMIF('Stack Accuracy'!D56,"&lt;&gt;0"), SUMIF('Vending_Machine Accuracy'!D56,"&lt;&gt;0"), SUMIF('MazeComplete Accuracy'!D56,"&lt;&gt;0"), SUMIF('MazeSolve Accuracy'!D56,"&lt;&gt;0"), SUMIF('Hamiltonian Accuracy'!D56,"&lt;&gt;0")))/SUM(IF('PARITY Accuracy'!D56&lt;&gt;0,1,0), IF('Pattern_Matching Accuracy'!D56&lt;&gt;0,1,0), IF('Reversal Accuracy'!D56&lt;&gt;0,1,0), IF('Stack Accuracy'!D56&lt;&gt;0,1,0), IF('Vending_Machine Accuracy'!D56&lt;&gt;0,1,0), IF('MazeComplete Accuracy'!D56&lt;&gt;0,1,0), IF('MazeSolve Accuracy'!D56&lt;&gt;0,1,0), IF('Hamiltonian Accuracy'!D56&lt;&gt;0,1,0))</f>
        <v>65.091249999999988</v>
      </c>
      <c r="E56">
        <f>(SUM(SUMIF('PARITY Accuracy'!E56,"&lt;&gt;0"), SUMIF('Pattern_Matching Accuracy'!E56,"&lt;&gt;0"), SUMIF('Reversal Accuracy'!E56,"&lt;&gt;0"), SUMIF('Stack Accuracy'!E56,"&lt;&gt;0"), SUMIF('Vending_Machine Accuracy'!E56,"&lt;&gt;0"), SUMIF('MazeComplete Accuracy'!E56,"&lt;&gt;0"), SUMIF('MazeSolve Accuracy'!E56,"&lt;&gt;0"), SUMIF('Hamiltonian Accuracy'!E56,"&lt;&gt;0")))/SUM(IF('PARITY Accuracy'!E56&lt;&gt;0,1,0), IF('Pattern_Matching Accuracy'!E56&lt;&gt;0,1,0), IF('Reversal Accuracy'!E56&lt;&gt;0,1,0), IF('Stack Accuracy'!E56&lt;&gt;0,1,0), IF('Vending_Machine Accuracy'!E56&lt;&gt;0,1,0), IF('MazeComplete Accuracy'!E56&lt;&gt;0,1,0), IF('MazeSolve Accuracy'!E56&lt;&gt;0,1,0), IF('Hamiltonian Accuracy'!E56&lt;&gt;0,1,0))</f>
        <v>61.162500000000009</v>
      </c>
      <c r="F56">
        <f>(SUM(SUMIF('PARITY Accuracy'!F56,"&lt;&gt;0"), SUMIF('Pattern_Matching Accuracy'!F56,"&lt;&gt;0"), SUMIF('Reversal Accuracy'!F56,"&lt;&gt;0"), SUMIF('Stack Accuracy'!F56,"&lt;&gt;0"), SUMIF('Vending_Machine Accuracy'!F56,"&lt;&gt;0"), SUMIF('MazeComplete Accuracy'!F56,"&lt;&gt;0"), SUMIF('MazeSolve Accuracy'!F56,"&lt;&gt;0"), SUMIF('Hamiltonian Accuracy'!F56,"&lt;&gt;0")))/SUM(IF('PARITY Accuracy'!F56&lt;&gt;0,1,0), IF('Pattern_Matching Accuracy'!F56&lt;&gt;0,1,0), IF('Reversal Accuracy'!F56&lt;&gt;0,1,0), IF('Stack Accuracy'!F56&lt;&gt;0,1,0), IF('Vending_Machine Accuracy'!F56&lt;&gt;0,1,0), IF('MazeComplete Accuracy'!F56&lt;&gt;0,1,0), IF('MazeSolve Accuracy'!F56&lt;&gt;0,1,0), IF('Hamiltonian Accuracy'!F56&lt;&gt;0,1,0))</f>
        <v>60.690000000000005</v>
      </c>
      <c r="G56">
        <f>(SUM(SUMIF('PARITY Accuracy'!G56,"&lt;&gt;0"), SUMIF('Pattern_Matching Accuracy'!G56,"&lt;&gt;0"), SUMIF('Reversal Accuracy'!G56,"&lt;&gt;0"), SUMIF('Stack Accuracy'!G56,"&lt;&gt;0"), SUMIF('Vending_Machine Accuracy'!G56,"&lt;&gt;0"), SUMIF('MazeComplete Accuracy'!G56,"&lt;&gt;0"), SUMIF('MazeSolve Accuracy'!G56,"&lt;&gt;0"), SUMIF('Hamiltonian Accuracy'!G56,"&lt;&gt;0")))/SUM(IF('PARITY Accuracy'!G56&lt;&gt;0,1,0), IF('Pattern_Matching Accuracy'!G56&lt;&gt;0,1,0), IF('Reversal Accuracy'!G56&lt;&gt;0,1,0), IF('Stack Accuracy'!G56&lt;&gt;0,1,0), IF('Vending_Machine Accuracy'!G56&lt;&gt;0,1,0), IF('MazeComplete Accuracy'!G56&lt;&gt;0,1,0), IF('MazeSolve Accuracy'!G56&lt;&gt;0,1,0), IF('Hamiltonian Accuracy'!G56&lt;&gt;0,1,0))</f>
        <v>66.012500000000003</v>
      </c>
      <c r="H56" t="str">
        <f t="shared" si="5"/>
        <v>20 (δ=0.2)</v>
      </c>
      <c r="J56">
        <v>50</v>
      </c>
      <c r="K56">
        <f>AVERAGE(D60:G64)</f>
        <v>67.257196428571419</v>
      </c>
      <c r="L56">
        <f t="shared" si="9"/>
        <v>58.585193452380956</v>
      </c>
      <c r="M56">
        <v>0.85</v>
      </c>
      <c r="N56">
        <f t="shared" si="6"/>
        <v>63.239062500000003</v>
      </c>
      <c r="O56">
        <f t="shared" si="7"/>
        <v>2.341601244174321</v>
      </c>
    </row>
    <row r="57" spans="1:15" x14ac:dyDescent="0.75">
      <c r="A57" s="7">
        <v>17</v>
      </c>
      <c r="B57">
        <v>20</v>
      </c>
      <c r="C57">
        <v>0.45</v>
      </c>
      <c r="D57">
        <f>(SUM(SUMIF('PARITY Accuracy'!D57,"&lt;&gt;0"), SUMIF('Pattern_Matching Accuracy'!D57,"&lt;&gt;0"), SUMIF('Reversal Accuracy'!D57,"&lt;&gt;0"), SUMIF('Stack Accuracy'!D57,"&lt;&gt;0"), SUMIF('Vending_Machine Accuracy'!D57,"&lt;&gt;0"), SUMIF('MazeComplete Accuracy'!D57,"&lt;&gt;0"), SUMIF('MazeSolve Accuracy'!D57,"&lt;&gt;0"), SUMIF('Hamiltonian Accuracy'!D57,"&lt;&gt;0")))/SUM(IF('PARITY Accuracy'!D57&lt;&gt;0,1,0), IF('Pattern_Matching Accuracy'!D57&lt;&gt;0,1,0), IF('Reversal Accuracy'!D57&lt;&gt;0,1,0), IF('Stack Accuracy'!D57&lt;&gt;0,1,0), IF('Vending_Machine Accuracy'!D57&lt;&gt;0,1,0), IF('MazeComplete Accuracy'!D57&lt;&gt;0,1,0), IF('MazeSolve Accuracy'!D57&lt;&gt;0,1,0), IF('Hamiltonian Accuracy'!D57&lt;&gt;0,1,0))</f>
        <v>66.101249999999993</v>
      </c>
      <c r="E57">
        <f>(SUM(SUMIF('PARITY Accuracy'!E57,"&lt;&gt;0"), SUMIF('Pattern_Matching Accuracy'!E57,"&lt;&gt;0"), SUMIF('Reversal Accuracy'!E57,"&lt;&gt;0"), SUMIF('Stack Accuracy'!E57,"&lt;&gt;0"), SUMIF('Vending_Machine Accuracy'!E57,"&lt;&gt;0"), SUMIF('MazeComplete Accuracy'!E57,"&lt;&gt;0"), SUMIF('MazeSolve Accuracy'!E57,"&lt;&gt;0"), SUMIF('Hamiltonian Accuracy'!E57,"&lt;&gt;0")))/SUM(IF('PARITY Accuracy'!E57&lt;&gt;0,1,0), IF('Pattern_Matching Accuracy'!E57&lt;&gt;0,1,0), IF('Reversal Accuracy'!E57&lt;&gt;0,1,0), IF('Stack Accuracy'!E57&lt;&gt;0,1,0), IF('Vending_Machine Accuracy'!E57&lt;&gt;0,1,0), IF('MazeComplete Accuracy'!E57&lt;&gt;0,1,0), IF('MazeSolve Accuracy'!E57&lt;&gt;0,1,0), IF('Hamiltonian Accuracy'!E57&lt;&gt;0,1,0))</f>
        <v>59.787500000000001</v>
      </c>
      <c r="F57">
        <f>(SUM(SUMIF('PARITY Accuracy'!F57,"&lt;&gt;0"), SUMIF('Pattern_Matching Accuracy'!F57,"&lt;&gt;0"), SUMIF('Reversal Accuracy'!F57,"&lt;&gt;0"), SUMIF('Stack Accuracy'!F57,"&lt;&gt;0"), SUMIF('Vending_Machine Accuracy'!F57,"&lt;&gt;0"), SUMIF('MazeComplete Accuracy'!F57,"&lt;&gt;0"), SUMIF('MazeSolve Accuracy'!F57,"&lt;&gt;0"), SUMIF('Hamiltonian Accuracy'!F57,"&lt;&gt;0")))/SUM(IF('PARITY Accuracy'!F57&lt;&gt;0,1,0), IF('Pattern_Matching Accuracy'!F57&lt;&gt;0,1,0), IF('Reversal Accuracy'!F57&lt;&gt;0,1,0), IF('Stack Accuracy'!F57&lt;&gt;0,1,0), IF('Vending_Machine Accuracy'!F57&lt;&gt;0,1,0), IF('MazeComplete Accuracy'!F57&lt;&gt;0,1,0), IF('MazeSolve Accuracy'!F57&lt;&gt;0,1,0), IF('Hamiltonian Accuracy'!F57&lt;&gt;0,1,0))</f>
        <v>61.8125</v>
      </c>
      <c r="G57">
        <f>(SUM(SUMIF('PARITY Accuracy'!G57,"&lt;&gt;0"), SUMIF('Pattern_Matching Accuracy'!G57,"&lt;&gt;0"), SUMIF('Reversal Accuracy'!G57,"&lt;&gt;0"), SUMIF('Stack Accuracy'!G57,"&lt;&gt;0"), SUMIF('Vending_Machine Accuracy'!G57,"&lt;&gt;0"), SUMIF('MazeComplete Accuracy'!G57,"&lt;&gt;0"), SUMIF('MazeSolve Accuracy'!G57,"&lt;&gt;0"), SUMIF('Hamiltonian Accuracy'!G57,"&lt;&gt;0")))/SUM(IF('PARITY Accuracy'!G57&lt;&gt;0,1,0), IF('Pattern_Matching Accuracy'!G57&lt;&gt;0,1,0), IF('Reversal Accuracy'!G57&lt;&gt;0,1,0), IF('Stack Accuracy'!G57&lt;&gt;0,1,0), IF('Vending_Machine Accuracy'!G57&lt;&gt;0,1,0), IF('MazeComplete Accuracy'!G57&lt;&gt;0,1,0), IF('MazeSolve Accuracy'!G57&lt;&gt;0,1,0), IF('Hamiltonian Accuracy'!G57&lt;&gt;0,1,0))</f>
        <v>65.862500000000011</v>
      </c>
      <c r="H57" t="str">
        <f t="shared" si="5"/>
        <v>20 (δ=0.45)</v>
      </c>
      <c r="J57">
        <v>100</v>
      </c>
      <c r="K57">
        <f>AVERAGE(D65:G69)</f>
        <v>69.457357142857148</v>
      </c>
      <c r="L57">
        <f>AVERAGE((L56-L55), (L55-L54), (L54-L53), (L53-L52))</f>
        <v>-0.61854270006613277</v>
      </c>
      <c r="N57">
        <f t="shared" si="6"/>
        <v>63.3909375</v>
      </c>
      <c r="O57">
        <f t="shared" si="7"/>
        <v>2.6893606023028509</v>
      </c>
    </row>
    <row r="58" spans="1:15" x14ac:dyDescent="0.75">
      <c r="A58" s="7">
        <v>18</v>
      </c>
      <c r="B58">
        <v>20</v>
      </c>
      <c r="C58">
        <v>0.65</v>
      </c>
      <c r="D58">
        <f>(SUM(SUMIF('PARITY Accuracy'!D58,"&lt;&gt;0"), SUMIF('Pattern_Matching Accuracy'!D58,"&lt;&gt;0"), SUMIF('Reversal Accuracy'!D58,"&lt;&gt;0"), SUMIF('Stack Accuracy'!D58,"&lt;&gt;0"), SUMIF('Vending_Machine Accuracy'!D58,"&lt;&gt;0"), SUMIF('MazeComplete Accuracy'!D58,"&lt;&gt;0"), SUMIF('MazeSolve Accuracy'!D58,"&lt;&gt;0"), SUMIF('Hamiltonian Accuracy'!D58,"&lt;&gt;0")))/SUM(IF('PARITY Accuracy'!D58&lt;&gt;0,1,0), IF('Pattern_Matching Accuracy'!D58&lt;&gt;0,1,0), IF('Reversal Accuracy'!D58&lt;&gt;0,1,0), IF('Stack Accuracy'!D58&lt;&gt;0,1,0), IF('Vending_Machine Accuracy'!D58&lt;&gt;0,1,0), IF('MazeComplete Accuracy'!D58&lt;&gt;0,1,0), IF('MazeSolve Accuracy'!D58&lt;&gt;0,1,0), IF('Hamiltonian Accuracy'!D58&lt;&gt;0,1,0))</f>
        <v>65.094999999999999</v>
      </c>
      <c r="E58">
        <f>(SUM(SUMIF('PARITY Accuracy'!E58,"&lt;&gt;0"), SUMIF('Pattern_Matching Accuracy'!E58,"&lt;&gt;0"), SUMIF('Reversal Accuracy'!E58,"&lt;&gt;0"), SUMIF('Stack Accuracy'!E58,"&lt;&gt;0"), SUMIF('Vending_Machine Accuracy'!E58,"&lt;&gt;0"), SUMIF('MazeComplete Accuracy'!E58,"&lt;&gt;0"), SUMIF('MazeSolve Accuracy'!E58,"&lt;&gt;0"), SUMIF('Hamiltonian Accuracy'!E58,"&lt;&gt;0")))/SUM(IF('PARITY Accuracy'!E58&lt;&gt;0,1,0), IF('Pattern_Matching Accuracy'!E58&lt;&gt;0,1,0), IF('Reversal Accuracy'!E58&lt;&gt;0,1,0), IF('Stack Accuracy'!E58&lt;&gt;0,1,0), IF('Vending_Machine Accuracy'!E58&lt;&gt;0,1,0), IF('MazeComplete Accuracy'!E58&lt;&gt;0,1,0), IF('MazeSolve Accuracy'!E58&lt;&gt;0,1,0), IF('Hamiltonian Accuracy'!E58&lt;&gt;0,1,0))</f>
        <v>59.962500000000006</v>
      </c>
      <c r="F58">
        <f>(SUM(SUMIF('PARITY Accuracy'!F58,"&lt;&gt;0"), SUMIF('Pattern_Matching Accuracy'!F58,"&lt;&gt;0"), SUMIF('Reversal Accuracy'!F58,"&lt;&gt;0"), SUMIF('Stack Accuracy'!F58,"&lt;&gt;0"), SUMIF('Vending_Machine Accuracy'!F58,"&lt;&gt;0"), SUMIF('MazeComplete Accuracy'!F58,"&lt;&gt;0"), SUMIF('MazeSolve Accuracy'!F58,"&lt;&gt;0"), SUMIF('Hamiltonian Accuracy'!F58,"&lt;&gt;0")))/SUM(IF('PARITY Accuracy'!F58&lt;&gt;0,1,0), IF('Pattern_Matching Accuracy'!F58&lt;&gt;0,1,0), IF('Reversal Accuracy'!F58&lt;&gt;0,1,0), IF('Stack Accuracy'!F58&lt;&gt;0,1,0), IF('Vending_Machine Accuracy'!F58&lt;&gt;0,1,0), IF('MazeComplete Accuracy'!F58&lt;&gt;0,1,0), IF('MazeSolve Accuracy'!F58&lt;&gt;0,1,0), IF('Hamiltonian Accuracy'!F58&lt;&gt;0,1,0))</f>
        <v>61.204999999999998</v>
      </c>
      <c r="G58">
        <f>(SUM(SUMIF('PARITY Accuracy'!G58,"&lt;&gt;0"), SUMIF('Pattern_Matching Accuracy'!G58,"&lt;&gt;0"), SUMIF('Reversal Accuracy'!G58,"&lt;&gt;0"), SUMIF('Stack Accuracy'!G58,"&lt;&gt;0"), SUMIF('Vending_Machine Accuracy'!G58,"&lt;&gt;0"), SUMIF('MazeComplete Accuracy'!G58,"&lt;&gt;0"), SUMIF('MazeSolve Accuracy'!G58,"&lt;&gt;0"), SUMIF('Hamiltonian Accuracy'!G58,"&lt;&gt;0")))/SUM(IF('PARITY Accuracy'!G58&lt;&gt;0,1,0), IF('Pattern_Matching Accuracy'!G58&lt;&gt;0,1,0), IF('Reversal Accuracy'!G58&lt;&gt;0,1,0), IF('Stack Accuracy'!G58&lt;&gt;0,1,0), IF('Vending_Machine Accuracy'!G58&lt;&gt;0,1,0), IF('MazeComplete Accuracy'!G58&lt;&gt;0,1,0), IF('MazeSolve Accuracy'!G58&lt;&gt;0,1,0), IF('Hamiltonian Accuracy'!G58&lt;&gt;0,1,0))</f>
        <v>65.775000000000006</v>
      </c>
      <c r="H58" t="str">
        <f t="shared" si="5"/>
        <v>20 (δ=0.65)</v>
      </c>
      <c r="K58">
        <f>AVERAGE(K52:K57)</f>
        <v>59.958380456349211</v>
      </c>
      <c r="L58">
        <f>AVERAGE(L52:L56)</f>
        <v>59.958380456349197</v>
      </c>
      <c r="N58">
        <f t="shared" si="6"/>
        <v>63.009374999999999</v>
      </c>
      <c r="O58">
        <f t="shared" si="7"/>
        <v>2.4767786380447889</v>
      </c>
    </row>
    <row r="59" spans="1:15" x14ac:dyDescent="0.75">
      <c r="A59" s="7">
        <v>19</v>
      </c>
      <c r="B59">
        <v>20</v>
      </c>
      <c r="C59">
        <v>0.85</v>
      </c>
      <c r="D59">
        <f>(SUM(SUMIF('PARITY Accuracy'!D59,"&lt;&gt;0"), SUMIF('Pattern_Matching Accuracy'!D59,"&lt;&gt;0"), SUMIF('Reversal Accuracy'!D59,"&lt;&gt;0"), SUMIF('Stack Accuracy'!D59,"&lt;&gt;0"), SUMIF('Vending_Machine Accuracy'!D59,"&lt;&gt;0"), SUMIF('MazeComplete Accuracy'!D59,"&lt;&gt;0"), SUMIF('MazeSolve Accuracy'!D59,"&lt;&gt;0"), SUMIF('Hamiltonian Accuracy'!D59,"&lt;&gt;0")))/SUM(IF('PARITY Accuracy'!D59&lt;&gt;0,1,0), IF('Pattern_Matching Accuracy'!D59&lt;&gt;0,1,0), IF('Reversal Accuracy'!D59&lt;&gt;0,1,0), IF('Stack Accuracy'!D59&lt;&gt;0,1,0), IF('Vending_Machine Accuracy'!D59&lt;&gt;0,1,0), IF('MazeComplete Accuracy'!D59&lt;&gt;0,1,0), IF('MazeSolve Accuracy'!D59&lt;&gt;0,1,0), IF('Hamiltonian Accuracy'!D59&lt;&gt;0,1,0))</f>
        <v>65.259999999999991</v>
      </c>
      <c r="E59">
        <f>(SUM(SUMIF('PARITY Accuracy'!E59,"&lt;&gt;0"), SUMIF('Pattern_Matching Accuracy'!E59,"&lt;&gt;0"), SUMIF('Reversal Accuracy'!E59,"&lt;&gt;0"), SUMIF('Stack Accuracy'!E59,"&lt;&gt;0"), SUMIF('Vending_Machine Accuracy'!E59,"&lt;&gt;0"), SUMIF('MazeComplete Accuracy'!E59,"&lt;&gt;0"), SUMIF('MazeSolve Accuracy'!E59,"&lt;&gt;0"), SUMIF('Hamiltonian Accuracy'!E59,"&lt;&gt;0")))/SUM(IF('PARITY Accuracy'!E59&lt;&gt;0,1,0), IF('Pattern_Matching Accuracy'!E59&lt;&gt;0,1,0), IF('Reversal Accuracy'!E59&lt;&gt;0,1,0), IF('Stack Accuracy'!E59&lt;&gt;0,1,0), IF('Vending_Machine Accuracy'!E59&lt;&gt;0,1,0), IF('MazeComplete Accuracy'!E59&lt;&gt;0,1,0), IF('MazeSolve Accuracy'!E59&lt;&gt;0,1,0), IF('Hamiltonian Accuracy'!E59&lt;&gt;0,1,0))</f>
        <v>59.137500000000003</v>
      </c>
      <c r="F59">
        <f>(SUM(SUMIF('PARITY Accuracy'!F59,"&lt;&gt;0"), SUMIF('Pattern_Matching Accuracy'!F59,"&lt;&gt;0"), SUMIF('Reversal Accuracy'!F59,"&lt;&gt;0"), SUMIF('Stack Accuracy'!F59,"&lt;&gt;0"), SUMIF('Vending_Machine Accuracy'!F59,"&lt;&gt;0"), SUMIF('MazeComplete Accuracy'!F59,"&lt;&gt;0"), SUMIF('MazeSolve Accuracy'!F59,"&lt;&gt;0"), SUMIF('Hamiltonian Accuracy'!F59,"&lt;&gt;0")))/SUM(IF('PARITY Accuracy'!F59&lt;&gt;0,1,0), IF('Pattern_Matching Accuracy'!F59&lt;&gt;0,1,0), IF('Reversal Accuracy'!F59&lt;&gt;0,1,0), IF('Stack Accuracy'!F59&lt;&gt;0,1,0), IF('Vending_Machine Accuracy'!F59&lt;&gt;0,1,0), IF('MazeComplete Accuracy'!F59&lt;&gt;0,1,0), IF('MazeSolve Accuracy'!F59&lt;&gt;0,1,0), IF('Hamiltonian Accuracy'!F59&lt;&gt;0,1,0))</f>
        <v>59.697499999999998</v>
      </c>
      <c r="G59">
        <f>(SUM(SUMIF('PARITY Accuracy'!G59,"&lt;&gt;0"), SUMIF('Pattern_Matching Accuracy'!G59,"&lt;&gt;0"), SUMIF('Reversal Accuracy'!G59,"&lt;&gt;0"), SUMIF('Stack Accuracy'!G59,"&lt;&gt;0"), SUMIF('Vending_Machine Accuracy'!G59,"&lt;&gt;0"), SUMIF('MazeComplete Accuracy'!G59,"&lt;&gt;0"), SUMIF('MazeSolve Accuracy'!G59,"&lt;&gt;0"), SUMIF('Hamiltonian Accuracy'!G59,"&lt;&gt;0")))/SUM(IF('PARITY Accuracy'!G59&lt;&gt;0,1,0), IF('Pattern_Matching Accuracy'!G59&lt;&gt;0,1,0), IF('Reversal Accuracy'!G59&lt;&gt;0,1,0), IF('Stack Accuracy'!G59&lt;&gt;0,1,0), IF('Vending_Machine Accuracy'!G59&lt;&gt;0,1,0), IF('MazeComplete Accuracy'!G59&lt;&gt;0,1,0), IF('MazeSolve Accuracy'!G59&lt;&gt;0,1,0), IF('Hamiltonian Accuracy'!G59&lt;&gt;0,1,0))</f>
        <v>64.050000000000011</v>
      </c>
      <c r="H59" t="str">
        <f t="shared" si="5"/>
        <v>20 (δ=0.85)</v>
      </c>
      <c r="K59">
        <f>_xlfn.STDEV.P(K52:K57)</f>
        <v>7.8375573689886613</v>
      </c>
      <c r="L59">
        <f>_xlfn.STDEV.P(L52:L56)</f>
        <v>0.81784292255861191</v>
      </c>
      <c r="N59">
        <f t="shared" si="6"/>
        <v>62.036250000000003</v>
      </c>
      <c r="O59">
        <f t="shared" si="7"/>
        <v>2.6608389771836993</v>
      </c>
    </row>
    <row r="60" spans="1:15" x14ac:dyDescent="0.75">
      <c r="A60" s="7">
        <v>20</v>
      </c>
      <c r="B60">
        <v>50</v>
      </c>
      <c r="C60">
        <v>0</v>
      </c>
      <c r="D60">
        <f>(SUM(SUMIF('PARITY Accuracy'!D60,"&lt;&gt;0"), SUMIF('Pattern_Matching Accuracy'!D60,"&lt;&gt;0"), SUMIF('Reversal Accuracy'!D60,"&lt;&gt;0"), SUMIF('Stack Accuracy'!D60,"&lt;&gt;0"), SUMIF('Vending_Machine Accuracy'!D60,"&lt;&gt;0"), SUMIF('MazeComplete Accuracy'!D60,"&lt;&gt;0"), SUMIF('MazeSolve Accuracy'!D60,"&lt;&gt;0"), SUMIF('Hamiltonian Accuracy'!D60,"&lt;&gt;0")))/SUM(IF('PARITY Accuracy'!D60&lt;&gt;0,1,0), IF('Pattern_Matching Accuracy'!D60&lt;&gt;0,1,0), IF('Reversal Accuracy'!D60&lt;&gt;0,1,0), IF('Stack Accuracy'!D60&lt;&gt;0,1,0), IF('Vending_Machine Accuracy'!D60&lt;&gt;0,1,0), IF('MazeComplete Accuracy'!D60&lt;&gt;0,1,0), IF('MazeSolve Accuracy'!D60&lt;&gt;0,1,0), IF('Hamiltonian Accuracy'!D60&lt;&gt;0,1,0))</f>
        <v>71.836250000000007</v>
      </c>
      <c r="E60">
        <f>(SUM(SUMIF('PARITY Accuracy'!E60,"&lt;&gt;0"), SUMIF('Pattern_Matching Accuracy'!E60,"&lt;&gt;0"), SUMIF('Reversal Accuracy'!E60,"&lt;&gt;0"), SUMIF('Stack Accuracy'!E60,"&lt;&gt;0"), SUMIF('Vending_Machine Accuracy'!E60,"&lt;&gt;0"), SUMIF('MazeComplete Accuracy'!E60,"&lt;&gt;0"), SUMIF('MazeSolve Accuracy'!E60,"&lt;&gt;0"), SUMIF('Hamiltonian Accuracy'!E60,"&lt;&gt;0")))/SUM(IF('PARITY Accuracy'!E60&lt;&gt;0,1,0), IF('Pattern_Matching Accuracy'!E60&lt;&gt;0,1,0), IF('Reversal Accuracy'!E60&lt;&gt;0,1,0), IF('Stack Accuracy'!E60&lt;&gt;0,1,0), IF('Vending_Machine Accuracy'!E60&lt;&gt;0,1,0), IF('MazeComplete Accuracy'!E60&lt;&gt;0,1,0), IF('MazeSolve Accuracy'!E60&lt;&gt;0,1,0), IF('Hamiltonian Accuracy'!E60&lt;&gt;0,1,0))</f>
        <v>66.912499999999994</v>
      </c>
      <c r="F60">
        <f>(SUM(SUMIF('PARITY Accuracy'!F60,"&lt;&gt;0"), SUMIF('Pattern_Matching Accuracy'!F60,"&lt;&gt;0"), SUMIF('Reversal Accuracy'!F60,"&lt;&gt;0"), SUMIF('Stack Accuracy'!F60,"&lt;&gt;0"), SUMIF('Vending_Machine Accuracy'!F60,"&lt;&gt;0"), SUMIF('MazeComplete Accuracy'!F60,"&lt;&gt;0"), SUMIF('MazeSolve Accuracy'!F60,"&lt;&gt;0"), SUMIF('Hamiltonian Accuracy'!F60,"&lt;&gt;0")))/SUM(IF('PARITY Accuracy'!F60&lt;&gt;0,1,0), IF('Pattern_Matching Accuracy'!F60&lt;&gt;0,1,0), IF('Reversal Accuracy'!F60&lt;&gt;0,1,0), IF('Stack Accuracy'!F60&lt;&gt;0,1,0), IF('Vending_Machine Accuracy'!F60&lt;&gt;0,1,0), IF('MazeComplete Accuracy'!F60&lt;&gt;0,1,0), IF('MazeSolve Accuracy'!F60&lt;&gt;0,1,0), IF('Hamiltonian Accuracy'!F60&lt;&gt;0,1,0))</f>
        <v>67.251249999999999</v>
      </c>
      <c r="G60">
        <f>(SUM(SUMIF('PARITY Accuracy'!G60,"&lt;&gt;0"), SUMIF('Pattern_Matching Accuracy'!G60,"&lt;&gt;0"), SUMIF('Reversal Accuracy'!G60,"&lt;&gt;0"), SUMIF('Stack Accuracy'!G60,"&lt;&gt;0"), SUMIF('Vending_Machine Accuracy'!G60,"&lt;&gt;0"), SUMIF('MazeComplete Accuracy'!G60,"&lt;&gt;0"), SUMIF('MazeSolve Accuracy'!G60,"&lt;&gt;0"), SUMIF('Hamiltonian Accuracy'!G60,"&lt;&gt;0")))/SUM(IF('PARITY Accuracy'!G60&lt;&gt;0,1,0), IF('Pattern_Matching Accuracy'!G60&lt;&gt;0,1,0), IF('Reversal Accuracy'!G60&lt;&gt;0,1,0), IF('Stack Accuracy'!G60&lt;&gt;0,1,0), IF('Vending_Machine Accuracy'!G60&lt;&gt;0,1,0), IF('MazeComplete Accuracy'!G60&lt;&gt;0,1,0), IF('MazeSolve Accuracy'!G60&lt;&gt;0,1,0), IF('Hamiltonian Accuracy'!G60&lt;&gt;0,1,0))</f>
        <v>65.821428571428584</v>
      </c>
      <c r="H60" t="str">
        <f t="shared" si="5"/>
        <v>50 (δ=0)</v>
      </c>
      <c r="N60">
        <f t="shared" si="6"/>
        <v>67.955357142857139</v>
      </c>
      <c r="O60">
        <f t="shared" si="7"/>
        <v>2.3020804941189752</v>
      </c>
    </row>
    <row r="61" spans="1:15" x14ac:dyDescent="0.75">
      <c r="A61" s="7">
        <v>21</v>
      </c>
      <c r="B61">
        <v>50</v>
      </c>
      <c r="C61">
        <v>0.2</v>
      </c>
      <c r="D61">
        <f>(SUM(SUMIF('PARITY Accuracy'!D61,"&lt;&gt;0"), SUMIF('Pattern_Matching Accuracy'!D61,"&lt;&gt;0"), SUMIF('Reversal Accuracy'!D61,"&lt;&gt;0"), SUMIF('Stack Accuracy'!D61,"&lt;&gt;0"), SUMIF('Vending_Machine Accuracy'!D61,"&lt;&gt;0"), SUMIF('MazeComplete Accuracy'!D61,"&lt;&gt;0"), SUMIF('MazeSolve Accuracy'!D61,"&lt;&gt;0"), SUMIF('Hamiltonian Accuracy'!D61,"&lt;&gt;0")))/SUM(IF('PARITY Accuracy'!D61&lt;&gt;0,1,0), IF('Pattern_Matching Accuracy'!D61&lt;&gt;0,1,0), IF('Reversal Accuracy'!D61&lt;&gt;0,1,0), IF('Stack Accuracy'!D61&lt;&gt;0,1,0), IF('Vending_Machine Accuracy'!D61&lt;&gt;0,1,0), IF('MazeComplete Accuracy'!D61&lt;&gt;0,1,0), IF('MazeSolve Accuracy'!D61&lt;&gt;0,1,0), IF('Hamiltonian Accuracy'!D61&lt;&gt;0,1,0))</f>
        <v>69.623749999999987</v>
      </c>
      <c r="E61">
        <f>(SUM(SUMIF('PARITY Accuracy'!E61,"&lt;&gt;0"), SUMIF('Pattern_Matching Accuracy'!E61,"&lt;&gt;0"), SUMIF('Reversal Accuracy'!E61,"&lt;&gt;0"), SUMIF('Stack Accuracy'!E61,"&lt;&gt;0"), SUMIF('Vending_Machine Accuracy'!E61,"&lt;&gt;0"), SUMIF('MazeComplete Accuracy'!E61,"&lt;&gt;0"), SUMIF('MazeSolve Accuracy'!E61,"&lt;&gt;0"), SUMIF('Hamiltonian Accuracy'!E61,"&lt;&gt;0")))/SUM(IF('PARITY Accuracy'!E61&lt;&gt;0,1,0), IF('Pattern_Matching Accuracy'!E61&lt;&gt;0,1,0), IF('Reversal Accuracy'!E61&lt;&gt;0,1,0), IF('Stack Accuracy'!E61&lt;&gt;0,1,0), IF('Vending_Machine Accuracy'!E61&lt;&gt;0,1,0), IF('MazeComplete Accuracy'!E61&lt;&gt;0,1,0), IF('MazeSolve Accuracy'!E61&lt;&gt;0,1,0), IF('Hamiltonian Accuracy'!E61&lt;&gt;0,1,0))</f>
        <v>65.5625</v>
      </c>
      <c r="F61">
        <f>(SUM(SUMIF('PARITY Accuracy'!F61,"&lt;&gt;0"), SUMIF('Pattern_Matching Accuracy'!F61,"&lt;&gt;0"), SUMIF('Reversal Accuracy'!F61,"&lt;&gt;0"), SUMIF('Stack Accuracy'!F61,"&lt;&gt;0"), SUMIF('Vending_Machine Accuracy'!F61,"&lt;&gt;0"), SUMIF('MazeComplete Accuracy'!F61,"&lt;&gt;0"), SUMIF('MazeSolve Accuracy'!F61,"&lt;&gt;0"), SUMIF('Hamiltonian Accuracy'!F61,"&lt;&gt;0")))/SUM(IF('PARITY Accuracy'!F61&lt;&gt;0,1,0), IF('Pattern_Matching Accuracy'!F61&lt;&gt;0,1,0), IF('Reversal Accuracy'!F61&lt;&gt;0,1,0), IF('Stack Accuracy'!F61&lt;&gt;0,1,0), IF('Vending_Machine Accuracy'!F61&lt;&gt;0,1,0), IF('MazeComplete Accuracy'!F61&lt;&gt;0,1,0), IF('MazeSolve Accuracy'!F61&lt;&gt;0,1,0), IF('Hamiltonian Accuracy'!F61&lt;&gt;0,1,0))</f>
        <v>69.561249999999987</v>
      </c>
      <c r="G61">
        <f>(SUM(SUMIF('PARITY Accuracy'!G61,"&lt;&gt;0"), SUMIF('Pattern_Matching Accuracy'!G61,"&lt;&gt;0"), SUMIF('Reversal Accuracy'!G61,"&lt;&gt;0"), SUMIF('Stack Accuracy'!G61,"&lt;&gt;0"), SUMIF('Vending_Machine Accuracy'!G61,"&lt;&gt;0"), SUMIF('MazeComplete Accuracy'!G61,"&lt;&gt;0"), SUMIF('MazeSolve Accuracy'!G61,"&lt;&gt;0"), SUMIF('Hamiltonian Accuracy'!G61,"&lt;&gt;0")))/SUM(IF('PARITY Accuracy'!G61&lt;&gt;0,1,0), IF('Pattern_Matching Accuracy'!G61&lt;&gt;0,1,0), IF('Reversal Accuracy'!G61&lt;&gt;0,1,0), IF('Stack Accuracy'!G61&lt;&gt;0,1,0), IF('Vending_Machine Accuracy'!G61&lt;&gt;0,1,0), IF('MazeComplete Accuracy'!G61&lt;&gt;0,1,0), IF('MazeSolve Accuracy'!G61&lt;&gt;0,1,0), IF('Hamiltonian Accuracy'!G61&lt;&gt;0,1,0))</f>
        <v>66.737142857142857</v>
      </c>
      <c r="H61" t="str">
        <f t="shared" si="5"/>
        <v>50 (δ=0.2)</v>
      </c>
      <c r="K61">
        <f>(K57-K52)/6</f>
        <v>3.9264993386243412</v>
      </c>
      <c r="L61">
        <f>(L56-L52)/5</f>
        <v>-0.4948341600529062</v>
      </c>
      <c r="N61">
        <f t="shared" si="6"/>
        <v>67.871160714285708</v>
      </c>
      <c r="O61">
        <f t="shared" si="7"/>
        <v>1.7708671457856282</v>
      </c>
    </row>
    <row r="62" spans="1:15" x14ac:dyDescent="0.75">
      <c r="A62" s="7">
        <v>22</v>
      </c>
      <c r="B62">
        <v>50</v>
      </c>
      <c r="C62">
        <v>0.45</v>
      </c>
      <c r="D62">
        <f>(SUM(SUMIF('PARITY Accuracy'!D62,"&lt;&gt;0"), SUMIF('Pattern_Matching Accuracy'!D62,"&lt;&gt;0"), SUMIF('Reversal Accuracy'!D62,"&lt;&gt;0"), SUMIF('Stack Accuracy'!D62,"&lt;&gt;0"), SUMIF('Vending_Machine Accuracy'!D62,"&lt;&gt;0"), SUMIF('MazeComplete Accuracy'!D62,"&lt;&gt;0"), SUMIF('MazeSolve Accuracy'!D62,"&lt;&gt;0"), SUMIF('Hamiltonian Accuracy'!D62,"&lt;&gt;0")))/SUM(IF('PARITY Accuracy'!D62&lt;&gt;0,1,0), IF('Pattern_Matching Accuracy'!D62&lt;&gt;0,1,0), IF('Reversal Accuracy'!D62&lt;&gt;0,1,0), IF('Stack Accuracy'!D62&lt;&gt;0,1,0), IF('Vending_Machine Accuracy'!D62&lt;&gt;0,1,0), IF('MazeComplete Accuracy'!D62&lt;&gt;0,1,0), IF('MazeSolve Accuracy'!D62&lt;&gt;0,1,0), IF('Hamiltonian Accuracy'!D62&lt;&gt;0,1,0))</f>
        <v>70.444999999999993</v>
      </c>
      <c r="E62">
        <f>(SUM(SUMIF('PARITY Accuracy'!E62,"&lt;&gt;0"), SUMIF('Pattern_Matching Accuracy'!E62,"&lt;&gt;0"), SUMIF('Reversal Accuracy'!E62,"&lt;&gt;0"), SUMIF('Stack Accuracy'!E62,"&lt;&gt;0"), SUMIF('Vending_Machine Accuracy'!E62,"&lt;&gt;0"), SUMIF('MazeComplete Accuracy'!E62,"&lt;&gt;0"), SUMIF('MazeSolve Accuracy'!E62,"&lt;&gt;0"), SUMIF('Hamiltonian Accuracy'!E62,"&lt;&gt;0")))/SUM(IF('PARITY Accuracy'!E62&lt;&gt;0,1,0), IF('Pattern_Matching Accuracy'!E62&lt;&gt;0,1,0), IF('Reversal Accuracy'!E62&lt;&gt;0,1,0), IF('Stack Accuracy'!E62&lt;&gt;0,1,0), IF('Vending_Machine Accuracy'!E62&lt;&gt;0,1,0), IF('MazeComplete Accuracy'!E62&lt;&gt;0,1,0), IF('MazeSolve Accuracy'!E62&lt;&gt;0,1,0), IF('Hamiltonian Accuracy'!E62&lt;&gt;0,1,0))</f>
        <v>64.474999999999994</v>
      </c>
      <c r="F62">
        <f>(SUM(SUMIF('PARITY Accuracy'!F62,"&lt;&gt;0"), SUMIF('Pattern_Matching Accuracy'!F62,"&lt;&gt;0"), SUMIF('Reversal Accuracy'!F62,"&lt;&gt;0"), SUMIF('Stack Accuracy'!F62,"&lt;&gt;0"), SUMIF('Vending_Machine Accuracy'!F62,"&lt;&gt;0"), SUMIF('MazeComplete Accuracy'!F62,"&lt;&gt;0"), SUMIF('MazeSolve Accuracy'!F62,"&lt;&gt;0"), SUMIF('Hamiltonian Accuracy'!F62,"&lt;&gt;0")))/SUM(IF('PARITY Accuracy'!F62&lt;&gt;0,1,0), IF('Pattern_Matching Accuracy'!F62&lt;&gt;0,1,0), IF('Reversal Accuracy'!F62&lt;&gt;0,1,0), IF('Stack Accuracy'!F62&lt;&gt;0,1,0), IF('Vending_Machine Accuracy'!F62&lt;&gt;0,1,0), IF('MazeComplete Accuracy'!F62&lt;&gt;0,1,0), IF('MazeSolve Accuracy'!F62&lt;&gt;0,1,0), IF('Hamiltonian Accuracy'!F62&lt;&gt;0,1,0))</f>
        <v>69.392500000000013</v>
      </c>
      <c r="G62">
        <f>(SUM(SUMIF('PARITY Accuracy'!G62,"&lt;&gt;0"), SUMIF('Pattern_Matching Accuracy'!G62,"&lt;&gt;0"), SUMIF('Reversal Accuracy'!G62,"&lt;&gt;0"), SUMIF('Stack Accuracy'!G62,"&lt;&gt;0"), SUMIF('Vending_Machine Accuracy'!G62,"&lt;&gt;0"), SUMIF('MazeComplete Accuracy'!G62,"&lt;&gt;0"), SUMIF('MazeSolve Accuracy'!G62,"&lt;&gt;0"), SUMIF('Hamiltonian Accuracy'!G62,"&lt;&gt;0")))/SUM(IF('PARITY Accuracy'!G62&lt;&gt;0,1,0), IF('Pattern_Matching Accuracy'!G62&lt;&gt;0,1,0), IF('Reversal Accuracy'!G62&lt;&gt;0,1,0), IF('Stack Accuracy'!G62&lt;&gt;0,1,0), IF('Vending_Machine Accuracy'!G62&lt;&gt;0,1,0), IF('MazeComplete Accuracy'!G62&lt;&gt;0,1,0), IF('MazeSolve Accuracy'!G62&lt;&gt;0,1,0), IF('Hamiltonian Accuracy'!G62&lt;&gt;0,1,0))</f>
        <v>65.934285714285721</v>
      </c>
      <c r="H62" t="str">
        <f t="shared" si="5"/>
        <v>50 (δ=0.45)</v>
      </c>
      <c r="N62">
        <f t="shared" si="6"/>
        <v>67.561696428571423</v>
      </c>
      <c r="O62">
        <f t="shared" si="7"/>
        <v>2.4413849387845383</v>
      </c>
    </row>
    <row r="63" spans="1:15" x14ac:dyDescent="0.75">
      <c r="A63" s="7">
        <v>23</v>
      </c>
      <c r="B63">
        <v>50</v>
      </c>
      <c r="C63">
        <v>0.65</v>
      </c>
      <c r="D63">
        <f>(SUM(SUMIF('PARITY Accuracy'!D63,"&lt;&gt;0"), SUMIF('Pattern_Matching Accuracy'!D63,"&lt;&gt;0"), SUMIF('Reversal Accuracy'!D63,"&lt;&gt;0"), SUMIF('Stack Accuracy'!D63,"&lt;&gt;0"), SUMIF('Vending_Machine Accuracy'!D63,"&lt;&gt;0"), SUMIF('MazeComplete Accuracy'!D63,"&lt;&gt;0"), SUMIF('MazeSolve Accuracy'!D63,"&lt;&gt;0"), SUMIF('Hamiltonian Accuracy'!D63,"&lt;&gt;0")))/SUM(IF('PARITY Accuracy'!D63&lt;&gt;0,1,0), IF('Pattern_Matching Accuracy'!D63&lt;&gt;0,1,0), IF('Reversal Accuracy'!D63&lt;&gt;0,1,0), IF('Stack Accuracy'!D63&lt;&gt;0,1,0), IF('Vending_Machine Accuracy'!D63&lt;&gt;0,1,0), IF('MazeComplete Accuracy'!D63&lt;&gt;0,1,0), IF('MazeSolve Accuracy'!D63&lt;&gt;0,1,0), IF('Hamiltonian Accuracy'!D63&lt;&gt;0,1,0))</f>
        <v>69.38</v>
      </c>
      <c r="E63">
        <f>(SUM(SUMIF('PARITY Accuracy'!E63,"&lt;&gt;0"), SUMIF('Pattern_Matching Accuracy'!E63,"&lt;&gt;0"), SUMIF('Reversal Accuracy'!E63,"&lt;&gt;0"), SUMIF('Stack Accuracy'!E63,"&lt;&gt;0"), SUMIF('Vending_Machine Accuracy'!E63,"&lt;&gt;0"), SUMIF('MazeComplete Accuracy'!E63,"&lt;&gt;0"), SUMIF('MazeSolve Accuracy'!E63,"&lt;&gt;0"), SUMIF('Hamiltonian Accuracy'!E63,"&lt;&gt;0")))/SUM(IF('PARITY Accuracy'!E63&lt;&gt;0,1,0), IF('Pattern_Matching Accuracy'!E63&lt;&gt;0,1,0), IF('Reversal Accuracy'!E63&lt;&gt;0,1,0), IF('Stack Accuracy'!E63&lt;&gt;0,1,0), IF('Vending_Machine Accuracy'!E63&lt;&gt;0,1,0), IF('MazeComplete Accuracy'!E63&lt;&gt;0,1,0), IF('MazeSolve Accuracy'!E63&lt;&gt;0,1,0), IF('Hamiltonian Accuracy'!E63&lt;&gt;0,1,0))</f>
        <v>63.362499999999997</v>
      </c>
      <c r="F63">
        <f>(SUM(SUMIF('PARITY Accuracy'!F63,"&lt;&gt;0"), SUMIF('Pattern_Matching Accuracy'!F63,"&lt;&gt;0"), SUMIF('Reversal Accuracy'!F63,"&lt;&gt;0"), SUMIF('Stack Accuracy'!F63,"&lt;&gt;0"), SUMIF('Vending_Machine Accuracy'!F63,"&lt;&gt;0"), SUMIF('MazeComplete Accuracy'!F63,"&lt;&gt;0"), SUMIF('MazeSolve Accuracy'!F63,"&lt;&gt;0"), SUMIF('Hamiltonian Accuracy'!F63,"&lt;&gt;0")))/SUM(IF('PARITY Accuracy'!F63&lt;&gt;0,1,0), IF('Pattern_Matching Accuracy'!F63&lt;&gt;0,1,0), IF('Reversal Accuracy'!F63&lt;&gt;0,1,0), IF('Stack Accuracy'!F63&lt;&gt;0,1,0), IF('Vending_Machine Accuracy'!F63&lt;&gt;0,1,0), IF('MazeComplete Accuracy'!F63&lt;&gt;0,1,0), IF('MazeSolve Accuracy'!F63&lt;&gt;0,1,0), IF('Hamiltonian Accuracy'!F63&lt;&gt;0,1,0))</f>
        <v>68.984999999999999</v>
      </c>
      <c r="G63">
        <f>(SUM(SUMIF('PARITY Accuracy'!G63,"&lt;&gt;0"), SUMIF('Pattern_Matching Accuracy'!G63,"&lt;&gt;0"), SUMIF('Reversal Accuracy'!G63,"&lt;&gt;0"), SUMIF('Stack Accuracy'!G63,"&lt;&gt;0"), SUMIF('Vending_Machine Accuracy'!G63,"&lt;&gt;0"), SUMIF('MazeComplete Accuracy'!G63,"&lt;&gt;0"), SUMIF('MazeSolve Accuracy'!G63,"&lt;&gt;0"), SUMIF('Hamiltonian Accuracy'!G63,"&lt;&gt;0")))/SUM(IF('PARITY Accuracy'!G63&lt;&gt;0,1,0), IF('Pattern_Matching Accuracy'!G63&lt;&gt;0,1,0), IF('Reversal Accuracy'!G63&lt;&gt;0,1,0), IF('Stack Accuracy'!G63&lt;&gt;0,1,0), IF('Vending_Machine Accuracy'!G63&lt;&gt;0,1,0), IF('MazeComplete Accuracy'!G63&lt;&gt;0,1,0), IF('MazeSolve Accuracy'!G63&lt;&gt;0,1,0), IF('Hamiltonian Accuracy'!G63&lt;&gt;0,1,0))</f>
        <v>66.124285714285719</v>
      </c>
      <c r="H63" t="str">
        <f t="shared" si="5"/>
        <v>50 (δ=0.65)</v>
      </c>
      <c r="N63">
        <f t="shared" si="6"/>
        <v>66.962946428571428</v>
      </c>
      <c r="O63">
        <f t="shared" si="7"/>
        <v>2.42885852261827</v>
      </c>
    </row>
    <row r="64" spans="1:15" x14ac:dyDescent="0.75">
      <c r="A64" s="7">
        <v>24</v>
      </c>
      <c r="B64">
        <v>50</v>
      </c>
      <c r="C64">
        <v>0.85</v>
      </c>
      <c r="D64">
        <f>(SUM(SUMIF('PARITY Accuracy'!D64,"&lt;&gt;0"), SUMIF('Pattern_Matching Accuracy'!D64,"&lt;&gt;0"), SUMIF('Reversal Accuracy'!D64,"&lt;&gt;0"), SUMIF('Stack Accuracy'!D64,"&lt;&gt;0"), SUMIF('Vending_Machine Accuracy'!D64,"&lt;&gt;0"), SUMIF('MazeComplete Accuracy'!D64,"&lt;&gt;0"), SUMIF('MazeSolve Accuracy'!D64,"&lt;&gt;0"), SUMIF('Hamiltonian Accuracy'!D64,"&lt;&gt;0")))/SUM(IF('PARITY Accuracy'!D64&lt;&gt;0,1,0), IF('Pattern_Matching Accuracy'!D64&lt;&gt;0,1,0), IF('Reversal Accuracy'!D64&lt;&gt;0,1,0), IF('Stack Accuracy'!D64&lt;&gt;0,1,0), IF('Vending_Machine Accuracy'!D64&lt;&gt;0,1,0), IF('MazeComplete Accuracy'!D64&lt;&gt;0,1,0), IF('MazeSolve Accuracy'!D64&lt;&gt;0,1,0), IF('Hamiltonian Accuracy'!D64&lt;&gt;0,1,0))</f>
        <v>68.403750000000002</v>
      </c>
      <c r="E64">
        <f>(SUM(SUMIF('PARITY Accuracy'!E64,"&lt;&gt;0"), SUMIF('Pattern_Matching Accuracy'!E64,"&lt;&gt;0"), SUMIF('Reversal Accuracy'!E64,"&lt;&gt;0"), SUMIF('Stack Accuracy'!E64,"&lt;&gt;0"), SUMIF('Vending_Machine Accuracy'!E64,"&lt;&gt;0"), SUMIF('MazeComplete Accuracy'!E64,"&lt;&gt;0"), SUMIF('MazeSolve Accuracy'!E64,"&lt;&gt;0"), SUMIF('Hamiltonian Accuracy'!E64,"&lt;&gt;0")))/SUM(IF('PARITY Accuracy'!E64&lt;&gt;0,1,0), IF('Pattern_Matching Accuracy'!E64&lt;&gt;0,1,0), IF('Reversal Accuracy'!E64&lt;&gt;0,1,0), IF('Stack Accuracy'!E64&lt;&gt;0,1,0), IF('Vending_Machine Accuracy'!E64&lt;&gt;0,1,0), IF('MazeComplete Accuracy'!E64&lt;&gt;0,1,0), IF('MazeSolve Accuracy'!E64&lt;&gt;0,1,0), IF('Hamiltonian Accuracy'!E64&lt;&gt;0,1,0))</f>
        <v>62.137500000000003</v>
      </c>
      <c r="F64">
        <f>(SUM(SUMIF('PARITY Accuracy'!F64,"&lt;&gt;0"), SUMIF('Pattern_Matching Accuracy'!F64,"&lt;&gt;0"), SUMIF('Reversal Accuracy'!F64,"&lt;&gt;0"), SUMIF('Stack Accuracy'!F64,"&lt;&gt;0"), SUMIF('Vending_Machine Accuracy'!F64,"&lt;&gt;0"), SUMIF('MazeComplete Accuracy'!F64,"&lt;&gt;0"), SUMIF('MazeSolve Accuracy'!F64,"&lt;&gt;0"), SUMIF('Hamiltonian Accuracy'!F64,"&lt;&gt;0")))/SUM(IF('PARITY Accuracy'!F64&lt;&gt;0,1,0), IF('Pattern_Matching Accuracy'!F64&lt;&gt;0,1,0), IF('Reversal Accuracy'!F64&lt;&gt;0,1,0), IF('Stack Accuracy'!F64&lt;&gt;0,1,0), IF('Vending_Machine Accuracy'!F64&lt;&gt;0,1,0), IF('MazeComplete Accuracy'!F64&lt;&gt;0,1,0), IF('MazeSolve Accuracy'!F64&lt;&gt;0,1,0), IF('Hamiltonian Accuracy'!F64&lt;&gt;0,1,0))</f>
        <v>67.583750000000009</v>
      </c>
      <c r="G64">
        <f>(SUM(SUMIF('PARITY Accuracy'!G64,"&lt;&gt;0"), SUMIF('Pattern_Matching Accuracy'!G64,"&lt;&gt;0"), SUMIF('Reversal Accuracy'!G64,"&lt;&gt;0"), SUMIF('Stack Accuracy'!G64,"&lt;&gt;0"), SUMIF('Vending_Machine Accuracy'!G64,"&lt;&gt;0"), SUMIF('MazeComplete Accuracy'!G64,"&lt;&gt;0"), SUMIF('MazeSolve Accuracy'!G64,"&lt;&gt;0"), SUMIF('Hamiltonian Accuracy'!G64,"&lt;&gt;0")))/SUM(IF('PARITY Accuracy'!G64&lt;&gt;0,1,0), IF('Pattern_Matching Accuracy'!G64&lt;&gt;0,1,0), IF('Reversal Accuracy'!G64&lt;&gt;0,1,0), IF('Stack Accuracy'!G64&lt;&gt;0,1,0), IF('Vending_Machine Accuracy'!G64&lt;&gt;0,1,0), IF('MazeComplete Accuracy'!G64&lt;&gt;0,1,0), IF('MazeSolve Accuracy'!G64&lt;&gt;0,1,0), IF('Hamiltonian Accuracy'!G64&lt;&gt;0,1,0))</f>
        <v>65.614285714285714</v>
      </c>
      <c r="H64" t="str">
        <f t="shared" si="5"/>
        <v>50 (δ=0.85)</v>
      </c>
      <c r="N64">
        <f t="shared" si="6"/>
        <v>65.934821428571425</v>
      </c>
      <c r="O64">
        <f t="shared" si="7"/>
        <v>2.4154175053451024</v>
      </c>
    </row>
    <row r="65" spans="1:15" x14ac:dyDescent="0.75">
      <c r="A65" s="7">
        <v>25</v>
      </c>
      <c r="B65">
        <v>100</v>
      </c>
      <c r="C65">
        <v>0</v>
      </c>
      <c r="D65">
        <f>(SUM(SUMIF('PARITY Accuracy'!D65,"&lt;&gt;0"), SUMIF('Pattern_Matching Accuracy'!D65,"&lt;&gt;0"), SUMIF('Reversal Accuracy'!D65,"&lt;&gt;0"), SUMIF('Stack Accuracy'!D65,"&lt;&gt;0"), SUMIF('Vending_Machine Accuracy'!D65,"&lt;&gt;0"), SUMIF('MazeComplete Accuracy'!D65,"&lt;&gt;0"), SUMIF('MazeSolve Accuracy'!D65,"&lt;&gt;0"), SUMIF('Hamiltonian Accuracy'!D65,"&lt;&gt;0")))/SUM(IF('PARITY Accuracy'!D65&lt;&gt;0,1,0), IF('Pattern_Matching Accuracy'!D65&lt;&gt;0,1,0), IF('Reversal Accuracy'!D65&lt;&gt;0,1,0), IF('Stack Accuracy'!D65&lt;&gt;0,1,0), IF('Vending_Machine Accuracy'!D65&lt;&gt;0,1,0), IF('MazeComplete Accuracy'!D65&lt;&gt;0,1,0), IF('MazeSolve Accuracy'!D65&lt;&gt;0,1,0), IF('Hamiltonian Accuracy'!D65&lt;&gt;0,1,0))</f>
        <v>74.34375</v>
      </c>
      <c r="E65">
        <f>(SUM(SUMIF('PARITY Accuracy'!E65,"&lt;&gt;0"), SUMIF('Pattern_Matching Accuracy'!E65,"&lt;&gt;0"), SUMIF('Reversal Accuracy'!E65,"&lt;&gt;0"), SUMIF('Stack Accuracy'!E65,"&lt;&gt;0"), SUMIF('Vending_Machine Accuracy'!E65,"&lt;&gt;0"), SUMIF('MazeComplete Accuracy'!E65,"&lt;&gt;0"), SUMIF('MazeSolve Accuracy'!E65,"&lt;&gt;0"), SUMIF('Hamiltonian Accuracy'!E65,"&lt;&gt;0")))/SUM(IF('PARITY Accuracy'!E65&lt;&gt;0,1,0), IF('Pattern_Matching Accuracy'!E65&lt;&gt;0,1,0), IF('Reversal Accuracy'!E65&lt;&gt;0,1,0), IF('Stack Accuracy'!E65&lt;&gt;0,1,0), IF('Vending_Machine Accuracy'!E65&lt;&gt;0,1,0), IF('MazeComplete Accuracy'!E65&lt;&gt;0,1,0), IF('MazeSolve Accuracy'!E65&lt;&gt;0,1,0), IF('Hamiltonian Accuracy'!E65&lt;&gt;0,1,0))</f>
        <v>69.224999999999994</v>
      </c>
      <c r="F65">
        <f>(SUM(SUMIF('PARITY Accuracy'!F65,"&lt;&gt;0"), SUMIF('Pattern_Matching Accuracy'!F65,"&lt;&gt;0"), SUMIF('Reversal Accuracy'!F65,"&lt;&gt;0"), SUMIF('Stack Accuracy'!F65,"&lt;&gt;0"), SUMIF('Vending_Machine Accuracy'!F65,"&lt;&gt;0"), SUMIF('MazeComplete Accuracy'!F65,"&lt;&gt;0"), SUMIF('MazeSolve Accuracy'!F65,"&lt;&gt;0"), SUMIF('Hamiltonian Accuracy'!F65,"&lt;&gt;0")))/SUM(IF('PARITY Accuracy'!F65&lt;&gt;0,1,0), IF('Pattern_Matching Accuracy'!F65&lt;&gt;0,1,0), IF('Reversal Accuracy'!F65&lt;&gt;0,1,0), IF('Stack Accuracy'!F65&lt;&gt;0,1,0), IF('Vending_Machine Accuracy'!F65&lt;&gt;0,1,0), IF('MazeComplete Accuracy'!F65&lt;&gt;0,1,0), IF('MazeSolve Accuracy'!F65&lt;&gt;0,1,0), IF('Hamiltonian Accuracy'!F65&lt;&gt;0,1,0))</f>
        <v>72.362500000000011</v>
      </c>
      <c r="G65">
        <f>(SUM(SUMIF('PARITY Accuracy'!G65,"&lt;&gt;0"), SUMIF('Pattern_Matching Accuracy'!G65,"&lt;&gt;0"), SUMIF('Reversal Accuracy'!G65,"&lt;&gt;0"), SUMIF('Stack Accuracy'!G65,"&lt;&gt;0"), SUMIF('Vending_Machine Accuracy'!G65,"&lt;&gt;0"), SUMIF('MazeComplete Accuracy'!G65,"&lt;&gt;0"), SUMIF('MazeSolve Accuracy'!G65,"&lt;&gt;0"), SUMIF('Hamiltonian Accuracy'!G65,"&lt;&gt;0")))/SUM(IF('PARITY Accuracy'!G65&lt;&gt;0,1,0), IF('Pattern_Matching Accuracy'!G65&lt;&gt;0,1,0), IF('Reversal Accuracy'!G65&lt;&gt;0,1,0), IF('Stack Accuracy'!G65&lt;&gt;0,1,0), IF('Vending_Machine Accuracy'!G65&lt;&gt;0,1,0), IF('MazeComplete Accuracy'!G65&lt;&gt;0,1,0), IF('MazeSolve Accuracy'!G65&lt;&gt;0,1,0), IF('Hamiltonian Accuracy'!G65&lt;&gt;0,1,0))</f>
        <v>65.894285714285715</v>
      </c>
      <c r="H65" t="str">
        <f t="shared" si="5"/>
        <v>100 (δ=0)</v>
      </c>
      <c r="N65">
        <f t="shared" si="6"/>
        <v>70.456383928571427</v>
      </c>
      <c r="O65">
        <f t="shared" si="7"/>
        <v>3.2044476882680288</v>
      </c>
    </row>
    <row r="66" spans="1:15" x14ac:dyDescent="0.75">
      <c r="A66" s="7">
        <v>26</v>
      </c>
      <c r="B66">
        <v>100</v>
      </c>
      <c r="C66">
        <v>0.2</v>
      </c>
      <c r="D66">
        <f>(SUM(SUMIF('PARITY Accuracy'!D66,"&lt;&gt;0"), SUMIF('Pattern_Matching Accuracy'!D66,"&lt;&gt;0"), SUMIF('Reversal Accuracy'!D66,"&lt;&gt;0"), SUMIF('Stack Accuracy'!D66,"&lt;&gt;0"), SUMIF('Vending_Machine Accuracy'!D66,"&lt;&gt;0"), SUMIF('MazeComplete Accuracy'!D66,"&lt;&gt;0"), SUMIF('MazeSolve Accuracy'!D66,"&lt;&gt;0"), SUMIF('Hamiltonian Accuracy'!D66,"&lt;&gt;0")))/SUM(IF('PARITY Accuracy'!D66&lt;&gt;0,1,0), IF('Pattern_Matching Accuracy'!D66&lt;&gt;0,1,0), IF('Reversal Accuracy'!D66&lt;&gt;0,1,0), IF('Stack Accuracy'!D66&lt;&gt;0,1,0), IF('Vending_Machine Accuracy'!D66&lt;&gt;0,1,0), IF('MazeComplete Accuracy'!D66&lt;&gt;0,1,0), IF('MazeSolve Accuracy'!D66&lt;&gt;0,1,0), IF('Hamiltonian Accuracy'!D66&lt;&gt;0,1,0))</f>
        <v>72.787499999999994</v>
      </c>
      <c r="E66">
        <f>(SUM(SUMIF('PARITY Accuracy'!E66,"&lt;&gt;0"), SUMIF('Pattern_Matching Accuracy'!E66,"&lt;&gt;0"), SUMIF('Reversal Accuracy'!E66,"&lt;&gt;0"), SUMIF('Stack Accuracy'!E66,"&lt;&gt;0"), SUMIF('Vending_Machine Accuracy'!E66,"&lt;&gt;0"), SUMIF('MazeComplete Accuracy'!E66,"&lt;&gt;0"), SUMIF('MazeSolve Accuracy'!E66,"&lt;&gt;0"), SUMIF('Hamiltonian Accuracy'!E66,"&lt;&gt;0")))/SUM(IF('PARITY Accuracy'!E66&lt;&gt;0,1,0), IF('Pattern_Matching Accuracy'!E66&lt;&gt;0,1,0), IF('Reversal Accuracy'!E66&lt;&gt;0,1,0), IF('Stack Accuracy'!E66&lt;&gt;0,1,0), IF('Vending_Machine Accuracy'!E66&lt;&gt;0,1,0), IF('MazeComplete Accuracy'!E66&lt;&gt;0,1,0), IF('MazeSolve Accuracy'!E66&lt;&gt;0,1,0), IF('Hamiltonian Accuracy'!E66&lt;&gt;0,1,0))</f>
        <v>68</v>
      </c>
      <c r="F66">
        <f>(SUM(SUMIF('PARITY Accuracy'!F66,"&lt;&gt;0"), SUMIF('Pattern_Matching Accuracy'!F66,"&lt;&gt;0"), SUMIF('Reversal Accuracy'!F66,"&lt;&gt;0"), SUMIF('Stack Accuracy'!F66,"&lt;&gt;0"), SUMIF('Vending_Machine Accuracy'!F66,"&lt;&gt;0"), SUMIF('MazeComplete Accuracy'!F66,"&lt;&gt;0"), SUMIF('MazeSolve Accuracy'!F66,"&lt;&gt;0"), SUMIF('Hamiltonian Accuracy'!F66,"&lt;&gt;0")))/SUM(IF('PARITY Accuracy'!F66&lt;&gt;0,1,0), IF('Pattern_Matching Accuracy'!F66&lt;&gt;0,1,0), IF('Reversal Accuracy'!F66&lt;&gt;0,1,0), IF('Stack Accuracy'!F66&lt;&gt;0,1,0), IF('Vending_Machine Accuracy'!F66&lt;&gt;0,1,0), IF('MazeComplete Accuracy'!F66&lt;&gt;0,1,0), IF('MazeSolve Accuracy'!F66&lt;&gt;0,1,0), IF('Hamiltonian Accuracy'!F66&lt;&gt;0,1,0))</f>
        <v>73.637499999999989</v>
      </c>
      <c r="G66">
        <f>(SUM(SUMIF('PARITY Accuracy'!G66,"&lt;&gt;0"), SUMIF('Pattern_Matching Accuracy'!G66,"&lt;&gt;0"), SUMIF('Reversal Accuracy'!G66,"&lt;&gt;0"), SUMIF('Stack Accuracy'!G66,"&lt;&gt;0"), SUMIF('Vending_Machine Accuracy'!G66,"&lt;&gt;0"), SUMIF('MazeComplete Accuracy'!G66,"&lt;&gt;0"), SUMIF('MazeSolve Accuracy'!G66,"&lt;&gt;0"), SUMIF('Hamiltonian Accuracy'!G66,"&lt;&gt;0")))/SUM(IF('PARITY Accuracy'!G66&lt;&gt;0,1,0), IF('Pattern_Matching Accuracy'!G66&lt;&gt;0,1,0), IF('Reversal Accuracy'!G66&lt;&gt;0,1,0), IF('Stack Accuracy'!G66&lt;&gt;0,1,0), IF('Vending_Machine Accuracy'!G66&lt;&gt;0,1,0), IF('MazeComplete Accuracy'!G66&lt;&gt;0,1,0), IF('MazeSolve Accuracy'!G66&lt;&gt;0,1,0), IF('Hamiltonian Accuracy'!G66&lt;&gt;0,1,0))</f>
        <v>67.467142857142861</v>
      </c>
      <c r="H66" t="str">
        <f t="shared" si="5"/>
        <v>100 (δ=0.2)</v>
      </c>
      <c r="N66">
        <f t="shared" si="6"/>
        <v>70.473035714285714</v>
      </c>
      <c r="O66">
        <f t="shared" si="7"/>
        <v>2.7623303865650803</v>
      </c>
    </row>
    <row r="67" spans="1:15" x14ac:dyDescent="0.75">
      <c r="A67" s="7">
        <v>27</v>
      </c>
      <c r="B67">
        <v>100</v>
      </c>
      <c r="C67">
        <v>0.45</v>
      </c>
      <c r="D67">
        <f>(SUM(SUMIF('PARITY Accuracy'!D67,"&lt;&gt;0"), SUMIF('Pattern_Matching Accuracy'!D67,"&lt;&gt;0"), SUMIF('Reversal Accuracy'!D67,"&lt;&gt;0"), SUMIF('Stack Accuracy'!D67,"&lt;&gt;0"), SUMIF('Vending_Machine Accuracy'!D67,"&lt;&gt;0"), SUMIF('MazeComplete Accuracy'!D67,"&lt;&gt;0"), SUMIF('MazeSolve Accuracy'!D67,"&lt;&gt;0"), SUMIF('Hamiltonian Accuracy'!D67,"&lt;&gt;0")))/SUM(IF('PARITY Accuracy'!D67&lt;&gt;0,1,0), IF('Pattern_Matching Accuracy'!D67&lt;&gt;0,1,0), IF('Reversal Accuracy'!D67&lt;&gt;0,1,0), IF('Stack Accuracy'!D67&lt;&gt;0,1,0), IF('Vending_Machine Accuracy'!D67&lt;&gt;0,1,0), IF('MazeComplete Accuracy'!D67&lt;&gt;0,1,0), IF('MazeSolve Accuracy'!D67&lt;&gt;0,1,0), IF('Hamiltonian Accuracy'!D67&lt;&gt;0,1,0))</f>
        <v>71.4375</v>
      </c>
      <c r="E67">
        <f>(SUM(SUMIF('PARITY Accuracy'!E67,"&lt;&gt;0"), SUMIF('Pattern_Matching Accuracy'!E67,"&lt;&gt;0"), SUMIF('Reversal Accuracy'!E67,"&lt;&gt;0"), SUMIF('Stack Accuracy'!E67,"&lt;&gt;0"), SUMIF('Vending_Machine Accuracy'!E67,"&lt;&gt;0"), SUMIF('MazeComplete Accuracy'!E67,"&lt;&gt;0"), SUMIF('MazeSolve Accuracy'!E67,"&lt;&gt;0"), SUMIF('Hamiltonian Accuracy'!E67,"&lt;&gt;0")))/SUM(IF('PARITY Accuracy'!E67&lt;&gt;0,1,0), IF('Pattern_Matching Accuracy'!E67&lt;&gt;0,1,0), IF('Reversal Accuracy'!E67&lt;&gt;0,1,0), IF('Stack Accuracy'!E67&lt;&gt;0,1,0), IF('Vending_Machine Accuracy'!E67&lt;&gt;0,1,0), IF('MazeComplete Accuracy'!E67&lt;&gt;0,1,0), IF('MazeSolve Accuracy'!E67&lt;&gt;0,1,0), IF('Hamiltonian Accuracy'!E67&lt;&gt;0,1,0))</f>
        <v>66.600000000000009</v>
      </c>
      <c r="F67">
        <f>(SUM(SUMIF('PARITY Accuracy'!F67,"&lt;&gt;0"), SUMIF('Pattern_Matching Accuracy'!F67,"&lt;&gt;0"), SUMIF('Reversal Accuracy'!F67,"&lt;&gt;0"), SUMIF('Stack Accuracy'!F67,"&lt;&gt;0"), SUMIF('Vending_Machine Accuracy'!F67,"&lt;&gt;0"), SUMIF('MazeComplete Accuracy'!F67,"&lt;&gt;0"), SUMIF('MazeSolve Accuracy'!F67,"&lt;&gt;0"), SUMIF('Hamiltonian Accuracy'!F67,"&lt;&gt;0")))/SUM(IF('PARITY Accuracy'!F67&lt;&gt;0,1,0), IF('Pattern_Matching Accuracy'!F67&lt;&gt;0,1,0), IF('Reversal Accuracy'!F67&lt;&gt;0,1,0), IF('Stack Accuracy'!F67&lt;&gt;0,1,0), IF('Vending_Machine Accuracy'!F67&lt;&gt;0,1,0), IF('MazeComplete Accuracy'!F67&lt;&gt;0,1,0), IF('MazeSolve Accuracy'!F67&lt;&gt;0,1,0), IF('Hamiltonian Accuracy'!F67&lt;&gt;0,1,0))</f>
        <v>73.3125</v>
      </c>
      <c r="G67">
        <f>(SUM(SUMIF('PARITY Accuracy'!G67,"&lt;&gt;0"), SUMIF('Pattern_Matching Accuracy'!G67,"&lt;&gt;0"), SUMIF('Reversal Accuracy'!G67,"&lt;&gt;0"), SUMIF('Stack Accuracy'!G67,"&lt;&gt;0"), SUMIF('Vending_Machine Accuracy'!G67,"&lt;&gt;0"), SUMIF('MazeComplete Accuracy'!G67,"&lt;&gt;0"), SUMIF('MazeSolve Accuracy'!G67,"&lt;&gt;0"), SUMIF('Hamiltonian Accuracy'!G67,"&lt;&gt;0")))/SUM(IF('PARITY Accuracy'!G67&lt;&gt;0,1,0), IF('Pattern_Matching Accuracy'!G67&lt;&gt;0,1,0), IF('Reversal Accuracy'!G67&lt;&gt;0,1,0), IF('Stack Accuracy'!G67&lt;&gt;0,1,0), IF('Vending_Machine Accuracy'!G67&lt;&gt;0,1,0), IF('MazeComplete Accuracy'!G67&lt;&gt;0,1,0), IF('MazeSolve Accuracy'!G67&lt;&gt;0,1,0), IF('Hamiltonian Accuracy'!G67&lt;&gt;0,1,0))</f>
        <v>67.705714285714279</v>
      </c>
      <c r="H67" t="str">
        <f t="shared" si="5"/>
        <v>100 (δ=0.45)</v>
      </c>
      <c r="N67">
        <f t="shared" si="6"/>
        <v>69.763928571428579</v>
      </c>
      <c r="O67">
        <f t="shared" si="7"/>
        <v>2.7221264923412569</v>
      </c>
    </row>
    <row r="68" spans="1:15" x14ac:dyDescent="0.75">
      <c r="A68" s="7">
        <v>28</v>
      </c>
      <c r="B68">
        <v>100</v>
      </c>
      <c r="C68">
        <v>0.65</v>
      </c>
      <c r="D68">
        <f>(SUM(SUMIF('PARITY Accuracy'!D68,"&lt;&gt;0"), SUMIF('Pattern_Matching Accuracy'!D68,"&lt;&gt;0"), SUMIF('Reversal Accuracy'!D68,"&lt;&gt;0"), SUMIF('Stack Accuracy'!D68,"&lt;&gt;0"), SUMIF('Vending_Machine Accuracy'!D68,"&lt;&gt;0"), SUMIF('MazeComplete Accuracy'!D68,"&lt;&gt;0"), SUMIF('MazeSolve Accuracy'!D68,"&lt;&gt;0"), SUMIF('Hamiltonian Accuracy'!D68,"&lt;&gt;0")))/SUM(IF('PARITY Accuracy'!D68&lt;&gt;0,1,0), IF('Pattern_Matching Accuracy'!D68&lt;&gt;0,1,0), IF('Reversal Accuracy'!D68&lt;&gt;0,1,0), IF('Stack Accuracy'!D68&lt;&gt;0,1,0), IF('Vending_Machine Accuracy'!D68&lt;&gt;0,1,0), IF('MazeComplete Accuracy'!D68&lt;&gt;0,1,0), IF('MazeSolve Accuracy'!D68&lt;&gt;0,1,0), IF('Hamiltonian Accuracy'!D68&lt;&gt;0,1,0))</f>
        <v>71.89</v>
      </c>
      <c r="E68">
        <f>(SUM(SUMIF('PARITY Accuracy'!E68,"&lt;&gt;0"), SUMIF('Pattern_Matching Accuracy'!E68,"&lt;&gt;0"), SUMIF('Reversal Accuracy'!E68,"&lt;&gt;0"), SUMIF('Stack Accuracy'!E68,"&lt;&gt;0"), SUMIF('Vending_Machine Accuracy'!E68,"&lt;&gt;0"), SUMIF('MazeComplete Accuracy'!E68,"&lt;&gt;0"), SUMIF('MazeSolve Accuracy'!E68,"&lt;&gt;0"), SUMIF('Hamiltonian Accuracy'!E68,"&lt;&gt;0")))/SUM(IF('PARITY Accuracy'!E68&lt;&gt;0,1,0), IF('Pattern_Matching Accuracy'!E68&lt;&gt;0,1,0), IF('Reversal Accuracy'!E68&lt;&gt;0,1,0), IF('Stack Accuracy'!E68&lt;&gt;0,1,0), IF('Vending_Machine Accuracy'!E68&lt;&gt;0,1,0), IF('MazeComplete Accuracy'!E68&lt;&gt;0,1,0), IF('MazeSolve Accuracy'!E68&lt;&gt;0,1,0), IF('Hamiltonian Accuracy'!E68&lt;&gt;0,1,0))</f>
        <v>66.474999999999994</v>
      </c>
      <c r="F68">
        <f>(SUM(SUMIF('PARITY Accuracy'!F68,"&lt;&gt;0"), SUMIF('Pattern_Matching Accuracy'!F68,"&lt;&gt;0"), SUMIF('Reversal Accuracy'!F68,"&lt;&gt;0"), SUMIF('Stack Accuracy'!F68,"&lt;&gt;0"), SUMIF('Vending_Machine Accuracy'!F68,"&lt;&gt;0"), SUMIF('MazeComplete Accuracy'!F68,"&lt;&gt;0"), SUMIF('MazeSolve Accuracy'!F68,"&lt;&gt;0"), SUMIF('Hamiltonian Accuracy'!F68,"&lt;&gt;0")))/SUM(IF('PARITY Accuracy'!F68&lt;&gt;0,1,0), IF('Pattern_Matching Accuracy'!F68&lt;&gt;0,1,0), IF('Reversal Accuracy'!F68&lt;&gt;0,1,0), IF('Stack Accuracy'!F68&lt;&gt;0,1,0), IF('Vending_Machine Accuracy'!F68&lt;&gt;0,1,0), IF('MazeComplete Accuracy'!F68&lt;&gt;0,1,0), IF('MazeSolve Accuracy'!F68&lt;&gt;0,1,0), IF('Hamiltonian Accuracy'!F68&lt;&gt;0,1,0))</f>
        <v>72.4375</v>
      </c>
      <c r="G68">
        <f>(SUM(SUMIF('PARITY Accuracy'!G68,"&lt;&gt;0"), SUMIF('Pattern_Matching Accuracy'!G68,"&lt;&gt;0"), SUMIF('Reversal Accuracy'!G68,"&lt;&gt;0"), SUMIF('Stack Accuracy'!G68,"&lt;&gt;0"), SUMIF('Vending_Machine Accuracy'!G68,"&lt;&gt;0"), SUMIF('MazeComplete Accuracy'!G68,"&lt;&gt;0"), SUMIF('MazeSolve Accuracy'!G68,"&lt;&gt;0"), SUMIF('Hamiltonian Accuracy'!G68,"&lt;&gt;0")))/SUM(IF('PARITY Accuracy'!G68&lt;&gt;0,1,0), IF('Pattern_Matching Accuracy'!G68&lt;&gt;0,1,0), IF('Reversal Accuracy'!G68&lt;&gt;0,1,0), IF('Stack Accuracy'!G68&lt;&gt;0,1,0), IF('Vending_Machine Accuracy'!G68&lt;&gt;0,1,0), IF('MazeComplete Accuracy'!G68&lt;&gt;0,1,0), IF('MazeSolve Accuracy'!G68&lt;&gt;0,1,0), IF('Hamiltonian Accuracy'!G68&lt;&gt;0,1,0))</f>
        <v>66.277142857142863</v>
      </c>
      <c r="H68" t="str">
        <f t="shared" si="5"/>
        <v>100 (δ=0.65)</v>
      </c>
      <c r="N68">
        <f t="shared" si="6"/>
        <v>69.269910714285714</v>
      </c>
      <c r="O68">
        <f t="shared" si="7"/>
        <v>2.9011495607630806</v>
      </c>
    </row>
    <row r="69" spans="1:15" x14ac:dyDescent="0.75">
      <c r="A69" s="7">
        <v>29</v>
      </c>
      <c r="B69">
        <v>100</v>
      </c>
      <c r="C69">
        <v>0.85</v>
      </c>
      <c r="D69">
        <f>(SUM(SUMIF('PARITY Accuracy'!D69,"&lt;&gt;0"), SUMIF('Pattern_Matching Accuracy'!D69,"&lt;&gt;0"), SUMIF('Reversal Accuracy'!D69,"&lt;&gt;0"), SUMIF('Stack Accuracy'!D69,"&lt;&gt;0"), SUMIF('Vending_Machine Accuracy'!D69,"&lt;&gt;0"), SUMIF('MazeComplete Accuracy'!D69,"&lt;&gt;0"), SUMIF('MazeSolve Accuracy'!D69,"&lt;&gt;0"), SUMIF('Hamiltonian Accuracy'!D69,"&lt;&gt;0")))/SUM(IF('PARITY Accuracy'!D69&lt;&gt;0,1,0), IF('Pattern_Matching Accuracy'!D69&lt;&gt;0,1,0), IF('Reversal Accuracy'!D69&lt;&gt;0,1,0), IF('Stack Accuracy'!D69&lt;&gt;0,1,0), IF('Vending_Machine Accuracy'!D69&lt;&gt;0,1,0), IF('MazeComplete Accuracy'!D69&lt;&gt;0,1,0), IF('MazeSolve Accuracy'!D69&lt;&gt;0,1,0), IF('Hamiltonian Accuracy'!D69&lt;&gt;0,1,0))</f>
        <v>69.333750000000009</v>
      </c>
      <c r="E69">
        <f>(SUM(SUMIF('PARITY Accuracy'!E69,"&lt;&gt;0"), SUMIF('Pattern_Matching Accuracy'!E69,"&lt;&gt;0"), SUMIF('Reversal Accuracy'!E69,"&lt;&gt;0"), SUMIF('Stack Accuracy'!E69,"&lt;&gt;0"), SUMIF('Vending_Machine Accuracy'!E69,"&lt;&gt;0"), SUMIF('MazeComplete Accuracy'!E69,"&lt;&gt;0"), SUMIF('MazeSolve Accuracy'!E69,"&lt;&gt;0"), SUMIF('Hamiltonian Accuracy'!E69,"&lt;&gt;0")))/SUM(IF('PARITY Accuracy'!E69&lt;&gt;0,1,0), IF('Pattern_Matching Accuracy'!E69&lt;&gt;0,1,0), IF('Reversal Accuracy'!E69&lt;&gt;0,1,0), IF('Stack Accuracy'!E69&lt;&gt;0,1,0), IF('Vending_Machine Accuracy'!E69&lt;&gt;0,1,0), IF('MazeComplete Accuracy'!E69&lt;&gt;0,1,0), IF('MazeSolve Accuracy'!E69&lt;&gt;0,1,0), IF('Hamiltonian Accuracy'!E69&lt;&gt;0,1,0))</f>
        <v>65.462500000000006</v>
      </c>
      <c r="F69">
        <f>(SUM(SUMIF('PARITY Accuracy'!F69,"&lt;&gt;0"), SUMIF('Pattern_Matching Accuracy'!F69,"&lt;&gt;0"), SUMIF('Reversal Accuracy'!F69,"&lt;&gt;0"), SUMIF('Stack Accuracy'!F69,"&lt;&gt;0"), SUMIF('Vending_Machine Accuracy'!F69,"&lt;&gt;0"), SUMIF('MazeComplete Accuracy'!F69,"&lt;&gt;0"), SUMIF('MazeSolve Accuracy'!F69,"&lt;&gt;0"), SUMIF('Hamiltonian Accuracy'!F69,"&lt;&gt;0")))/SUM(IF('PARITY Accuracy'!F69&lt;&gt;0,1,0), IF('Pattern_Matching Accuracy'!F69&lt;&gt;0,1,0), IF('Reversal Accuracy'!F69&lt;&gt;0,1,0), IF('Stack Accuracy'!F69&lt;&gt;0,1,0), IF('Vending_Machine Accuracy'!F69&lt;&gt;0,1,0), IF('MazeComplete Accuracy'!F69&lt;&gt;0,1,0), IF('MazeSolve Accuracy'!F69&lt;&gt;0,1,0), IF('Hamiltonian Accuracy'!F69&lt;&gt;0,1,0))</f>
        <v>70.125</v>
      </c>
      <c r="G69">
        <f>(SUM(SUMIF('PARITY Accuracy'!G69,"&lt;&gt;0"), SUMIF('Pattern_Matching Accuracy'!G69,"&lt;&gt;0"), SUMIF('Reversal Accuracy'!G69,"&lt;&gt;0"), SUMIF('Stack Accuracy'!G69,"&lt;&gt;0"), SUMIF('Vending_Machine Accuracy'!G69,"&lt;&gt;0"), SUMIF('MazeComplete Accuracy'!G69,"&lt;&gt;0"), SUMIF('MazeSolve Accuracy'!G69,"&lt;&gt;0"), SUMIF('Hamiltonian Accuracy'!G69,"&lt;&gt;0")))/SUM(IF('PARITY Accuracy'!G69&lt;&gt;0,1,0), IF('Pattern_Matching Accuracy'!G69&lt;&gt;0,1,0), IF('Reversal Accuracy'!G69&lt;&gt;0,1,0), IF('Stack Accuracy'!G69&lt;&gt;0,1,0), IF('Vending_Machine Accuracy'!G69&lt;&gt;0,1,0), IF('MazeComplete Accuracy'!G69&lt;&gt;0,1,0), IF('MazeSolve Accuracy'!G69&lt;&gt;0,1,0), IF('Hamiltonian Accuracy'!G69&lt;&gt;0,1,0))</f>
        <v>64.372857142857143</v>
      </c>
      <c r="H69" t="str">
        <f t="shared" si="5"/>
        <v>100 (δ=0.85)</v>
      </c>
      <c r="N69">
        <f t="shared" si="6"/>
        <v>67.323526785714293</v>
      </c>
      <c r="O69">
        <f t="shared" si="7"/>
        <v>2.4525049225250437</v>
      </c>
    </row>
    <row r="73" spans="1:15" x14ac:dyDescent="0.75">
      <c r="A73" s="7">
        <v>0</v>
      </c>
      <c r="B73" t="s">
        <v>16</v>
      </c>
    </row>
    <row r="75" spans="1:15" x14ac:dyDescent="0.75">
      <c r="B75" s="7" t="s">
        <v>1</v>
      </c>
      <c r="C75" s="7" t="s">
        <v>2</v>
      </c>
      <c r="D75" s="7" t="s">
        <v>21</v>
      </c>
      <c r="E75" s="7" t="s">
        <v>22</v>
      </c>
      <c r="F75" s="7" t="s">
        <v>23</v>
      </c>
      <c r="G75" s="7" t="s">
        <v>24</v>
      </c>
      <c r="H75" s="7" t="s">
        <v>14</v>
      </c>
      <c r="J75" s="4"/>
      <c r="K75" s="4" t="s">
        <v>26</v>
      </c>
      <c r="L75" s="4" t="s">
        <v>27</v>
      </c>
      <c r="N75" s="5" t="s">
        <v>28</v>
      </c>
      <c r="O75" s="5" t="s">
        <v>29</v>
      </c>
    </row>
    <row r="76" spans="1:15" x14ac:dyDescent="0.75">
      <c r="A76" s="7">
        <v>0</v>
      </c>
      <c r="B76">
        <v>0</v>
      </c>
      <c r="C76">
        <v>0</v>
      </c>
      <c r="D76">
        <f>AVERAGE('PARITY Accuracy'!D76, 'Pattern_Matching Accuracy'!D76, 'Reversal Accuracy'!D76, 'Stack Accuracy'!D76, 'Vending_Machine Accuracy'!D76, 'MazeComplete Accuracy'!D76, 'MazeSolve Accuracy'!D76, 'Hamiltonian Accuracy'!D76)</f>
        <v>59.708749999999988</v>
      </c>
      <c r="E76">
        <f>AVERAGE('PARITY Accuracy'!E76, 'Pattern_Matching Accuracy'!E76, 'Reversal Accuracy'!E76, 'Stack Accuracy'!E76, 'Vending_Machine Accuracy'!E76, 'MazeComplete Accuracy'!E76, 'MazeSolve Accuracy'!E76, 'Hamiltonian Accuracy'!E76)</f>
        <v>63.98</v>
      </c>
      <c r="F76">
        <f>AVERAGE('PARITY Accuracy'!F76, 'Pattern_Matching Accuracy'!F76, 'Reversal Accuracy'!F76, 'Stack Accuracy'!F76, 'Vending_Machine Accuracy'!F76, 'MazeComplete Accuracy'!F76, 'MazeSolve Accuracy'!F76, 'Hamiltonian Accuracy'!F76)</f>
        <v>53.486249999999998</v>
      </c>
      <c r="G76">
        <f>AVERAGE('PARITY Accuracy'!G76, 'Pattern_Matching Accuracy'!G76, 'Reversal Accuracy'!G76, 'Stack Accuracy'!G76, 'Vending_Machine Accuracy'!G76, 'Vending_Machine_Sum Accuracy'!G76, 'MazeComplete Accuracy'!G76, 'MazeSolve Accuracy'!G76, 'Hamiltonian Accuracy'!G76)</f>
        <v>19.807777777777776</v>
      </c>
      <c r="H76" t="str">
        <f t="shared" ref="H76:H105" si="10">B76&amp;" (δ="&amp;C76&amp;")"</f>
        <v>0 (δ=0)</v>
      </c>
      <c r="J76">
        <v>2</v>
      </c>
      <c r="K76">
        <f>_xlfn.STDEV.P(D76:G80)</f>
        <v>15.701085786749292</v>
      </c>
      <c r="L76">
        <f>_xlfn.STDEV.P(D76:G76,D81:G81,D86:G86,D91:G91,D96:G96,D101:G101)</f>
        <v>10.654241524837461</v>
      </c>
      <c r="M76">
        <v>0</v>
      </c>
      <c r="N76">
        <f>AVERAGE(D76:G76)</f>
        <v>49.245694444444439</v>
      </c>
      <c r="O76">
        <f>_xlfn.STDEV.P(D76:G76)</f>
        <v>17.40077973006154</v>
      </c>
    </row>
    <row r="77" spans="1:15" x14ac:dyDescent="0.75">
      <c r="A77" s="7">
        <v>1</v>
      </c>
      <c r="B77">
        <v>0</v>
      </c>
      <c r="C77">
        <v>0.2</v>
      </c>
      <c r="D77">
        <f>AVERAGE('PARITY Accuracy'!D77, 'Pattern_Matching Accuracy'!D77, 'Reversal Accuracy'!D77, 'Stack Accuracy'!D77, 'Vending_Machine Accuracy'!D77, 'MazeComplete Accuracy'!D77, 'MazeSolve Accuracy'!D77, 'Hamiltonian Accuracy'!D77)</f>
        <v>58.552500000000002</v>
      </c>
      <c r="E77">
        <f>AVERAGE('PARITY Accuracy'!E77, 'Pattern_Matching Accuracy'!E77, 'Reversal Accuracy'!E77, 'Stack Accuracy'!E77, 'Vending_Machine Accuracy'!E77, 'MazeComplete Accuracy'!E77, 'MazeSolve Accuracy'!E77, 'Hamiltonian Accuracy'!E77)</f>
        <v>61.344999999999999</v>
      </c>
      <c r="F77">
        <f>AVERAGE('PARITY Accuracy'!F77, 'Pattern_Matching Accuracy'!F77, 'Reversal Accuracy'!F77, 'Stack Accuracy'!F77, 'Vending_Machine Accuracy'!F77, 'MazeComplete Accuracy'!F77, 'MazeSolve Accuracy'!F77, 'Hamiltonian Accuracy'!F77)</f>
        <v>51.224999999999994</v>
      </c>
      <c r="G77">
        <f>AVERAGE('PARITY Accuracy'!G77, 'Pattern_Matching Accuracy'!G77, 'Reversal Accuracy'!G77, 'Stack Accuracy'!G77, 'Vending_Machine Accuracy'!G77, 'Vending_Machine_Sum Accuracy'!G77, 'MazeComplete Accuracy'!G77, 'MazeSolve Accuracy'!G77, 'Hamiltonian Accuracy'!G77)</f>
        <v>20.813333333333333</v>
      </c>
      <c r="H77" t="str">
        <f t="shared" si="10"/>
        <v>0 (δ=0.2)</v>
      </c>
      <c r="J77">
        <v>5</v>
      </c>
      <c r="K77">
        <f>_xlfn.STDEV.P(D81:G85)</f>
        <v>4.6087955161949195</v>
      </c>
      <c r="L77">
        <f>_xlfn.STDEV.P(D77:G77,D82:G82,D87:G87,D92:G92,D97:G97,D102:G102)</f>
        <v>10.517911432958146</v>
      </c>
      <c r="M77">
        <v>0.2</v>
      </c>
      <c r="N77">
        <f t="shared" ref="N77:N105" si="11">AVERAGE(D77:G77)</f>
        <v>47.983958333333334</v>
      </c>
      <c r="O77">
        <f t="shared" ref="O77:O105" si="12">_xlfn.STDEV.P(D77:G77)</f>
        <v>16.116441305031994</v>
      </c>
    </row>
    <row r="78" spans="1:15" x14ac:dyDescent="0.75">
      <c r="A78" s="7">
        <v>2</v>
      </c>
      <c r="B78">
        <v>0</v>
      </c>
      <c r="C78">
        <v>0.45</v>
      </c>
      <c r="D78">
        <f>AVERAGE('PARITY Accuracy'!D78, 'Pattern_Matching Accuracy'!D78, 'Reversal Accuracy'!D78, 'Stack Accuracy'!D78, 'Vending_Machine Accuracy'!D78, 'MazeComplete Accuracy'!D78, 'MazeSolve Accuracy'!D78, 'Hamiltonian Accuracy'!D78)</f>
        <v>58.844999999999999</v>
      </c>
      <c r="E78">
        <f>AVERAGE('PARITY Accuracy'!E78, 'Pattern_Matching Accuracy'!E78, 'Reversal Accuracy'!E78, 'Stack Accuracy'!E78, 'Vending_Machine Accuracy'!E78, 'MazeComplete Accuracy'!E78, 'MazeSolve Accuracy'!E78, 'Hamiltonian Accuracy'!E78)</f>
        <v>61.202499999999993</v>
      </c>
      <c r="F78">
        <f>AVERAGE('PARITY Accuracy'!F78, 'Pattern_Matching Accuracy'!F78, 'Reversal Accuracy'!F78, 'Stack Accuracy'!F78, 'Vending_Machine Accuracy'!F78, 'MazeComplete Accuracy'!F78, 'MazeSolve Accuracy'!F78, 'Hamiltonian Accuracy'!F78)</f>
        <v>49.877499999999998</v>
      </c>
      <c r="G78">
        <f>AVERAGE('PARITY Accuracy'!G78, 'Pattern_Matching Accuracy'!G78, 'Reversal Accuracy'!G78, 'Stack Accuracy'!G78, 'Vending_Machine Accuracy'!G78, 'Vending_Machine_Sum Accuracy'!G78, 'MazeComplete Accuracy'!G78, 'MazeSolve Accuracy'!G78, 'Hamiltonian Accuracy'!G78)</f>
        <v>22.803333333333331</v>
      </c>
      <c r="H78" t="str">
        <f t="shared" si="10"/>
        <v>0 (δ=0.45)</v>
      </c>
      <c r="J78">
        <v>10</v>
      </c>
      <c r="K78">
        <f>_xlfn.STDEV.P(D86:G90)</f>
        <v>2.9989320345337434</v>
      </c>
      <c r="L78">
        <f t="shared" ref="L78:L80" si="13">_xlfn.STDEV.P(D78:G78,D83:G83,D88:G88,D93:G93,D98:G98,D103:G103)</f>
        <v>10.063502569326902</v>
      </c>
      <c r="M78">
        <v>0.45</v>
      </c>
      <c r="N78">
        <f t="shared" si="11"/>
        <v>48.182083333333331</v>
      </c>
      <c r="O78">
        <f t="shared" si="12"/>
        <v>15.249462541758643</v>
      </c>
    </row>
    <row r="79" spans="1:15" x14ac:dyDescent="0.75">
      <c r="A79" s="7">
        <v>3</v>
      </c>
      <c r="B79">
        <v>0</v>
      </c>
      <c r="C79">
        <v>0.65</v>
      </c>
      <c r="D79">
        <f>AVERAGE('PARITY Accuracy'!D79, 'Pattern_Matching Accuracy'!D79, 'Reversal Accuracy'!D79, 'Stack Accuracy'!D79, 'Vending_Machine Accuracy'!D79, 'MazeComplete Accuracy'!D79, 'MazeSolve Accuracy'!D79, 'Hamiltonian Accuracy'!D79)</f>
        <v>59.727499999999999</v>
      </c>
      <c r="E79">
        <f>AVERAGE('PARITY Accuracy'!E79, 'Pattern_Matching Accuracy'!E79, 'Reversal Accuracy'!E79, 'Stack Accuracy'!E79, 'Vending_Machine Accuracy'!E79, 'MazeComplete Accuracy'!E79, 'MazeSolve Accuracy'!E79, 'Hamiltonian Accuracy'!E79)</f>
        <v>60.681250000000006</v>
      </c>
      <c r="F79">
        <f>AVERAGE('PARITY Accuracy'!F79, 'Pattern_Matching Accuracy'!F79, 'Reversal Accuracy'!F79, 'Stack Accuracy'!F79, 'Vending_Machine Accuracy'!F79, 'MazeComplete Accuracy'!F79, 'MazeSolve Accuracy'!F79, 'Hamiltonian Accuracy'!F79)</f>
        <v>49.133750000000006</v>
      </c>
      <c r="G79">
        <f>AVERAGE('PARITY Accuracy'!G79, 'Pattern_Matching Accuracy'!G79, 'Reversal Accuracy'!G79, 'Stack Accuracy'!G79, 'Vending_Machine Accuracy'!G79, 'Vending_Machine_Sum Accuracy'!G79, 'MazeComplete Accuracy'!G79, 'MazeSolve Accuracy'!G79, 'Hamiltonian Accuracy'!G79)</f>
        <v>21.128888888888888</v>
      </c>
      <c r="H79" t="str">
        <f t="shared" si="10"/>
        <v>0 (δ=0.65)</v>
      </c>
      <c r="J79">
        <v>20</v>
      </c>
      <c r="K79">
        <f>_xlfn.STDEV.P(D91:G95)</f>
        <v>2.6879214865707568</v>
      </c>
      <c r="L79">
        <f t="shared" si="13"/>
        <v>10.117712447029465</v>
      </c>
      <c r="M79">
        <v>0.65</v>
      </c>
      <c r="N79">
        <f t="shared" si="11"/>
        <v>47.667847222222228</v>
      </c>
      <c r="O79">
        <f t="shared" si="12"/>
        <v>15.978493806907585</v>
      </c>
    </row>
    <row r="80" spans="1:15" x14ac:dyDescent="0.75">
      <c r="A80" s="7">
        <v>4</v>
      </c>
      <c r="B80">
        <v>0</v>
      </c>
      <c r="C80">
        <v>0.85</v>
      </c>
      <c r="D80">
        <f>AVERAGE('PARITY Accuracy'!D80, 'Pattern_Matching Accuracy'!D80, 'Reversal Accuracy'!D80, 'Stack Accuracy'!D80, 'Vending_Machine Accuracy'!D80, 'MazeComplete Accuracy'!D80, 'MazeSolve Accuracy'!D80, 'Hamiltonian Accuracy'!D80)</f>
        <v>58.2425</v>
      </c>
      <c r="E80">
        <f>AVERAGE('PARITY Accuracy'!E80, 'Pattern_Matching Accuracy'!E80, 'Reversal Accuracy'!E80, 'Stack Accuracy'!E80, 'Vending_Machine Accuracy'!E80, 'MazeComplete Accuracy'!E80, 'MazeSolve Accuracy'!E80, 'Hamiltonian Accuracy'!E80)</f>
        <v>58.606250000000003</v>
      </c>
      <c r="F80">
        <f>AVERAGE('PARITY Accuracy'!F80, 'Pattern_Matching Accuracy'!F80, 'Reversal Accuracy'!F80, 'Stack Accuracy'!F80, 'Vending_Machine Accuracy'!F80, 'MazeComplete Accuracy'!F80, 'MazeSolve Accuracy'!F80, 'Hamiltonian Accuracy'!F80)</f>
        <v>47.387500000000003</v>
      </c>
      <c r="G80">
        <f>AVERAGE('PARITY Accuracy'!G80, 'Pattern_Matching Accuracy'!G80, 'Reversal Accuracy'!G80, 'Stack Accuracy'!G80, 'Vending_Machine Accuracy'!G80, 'Vending_Machine_Sum Accuracy'!G80, 'MazeComplete Accuracy'!G80, 'MazeSolve Accuracy'!G80, 'Hamiltonian Accuracy'!G80)</f>
        <v>25.536666666666665</v>
      </c>
      <c r="H80" t="str">
        <f t="shared" si="10"/>
        <v>0 (δ=0.85)</v>
      </c>
      <c r="J80">
        <v>50</v>
      </c>
      <c r="K80">
        <f>_xlfn.STDEV.P(D97:G100)</f>
        <v>2.3515764113892894</v>
      </c>
      <c r="L80">
        <f t="shared" si="13"/>
        <v>9.1401982431301878</v>
      </c>
      <c r="M80">
        <v>0.85</v>
      </c>
      <c r="N80">
        <f t="shared" si="11"/>
        <v>47.443229166666661</v>
      </c>
      <c r="O80">
        <f t="shared" si="12"/>
        <v>13.427005166487653</v>
      </c>
    </row>
    <row r="81" spans="1:15" x14ac:dyDescent="0.75">
      <c r="A81" s="7">
        <v>5</v>
      </c>
      <c r="B81">
        <v>5</v>
      </c>
      <c r="C81">
        <v>0</v>
      </c>
      <c r="D81">
        <f>AVERAGE('PARITY Accuracy'!D81, 'Pattern_Matching Accuracy'!D81, 'Reversal Accuracy'!D81, 'Stack Accuracy'!D81, 'Vending_Machine Accuracy'!D81, 'MazeComplete Accuracy'!D81, 'MazeSolve Accuracy'!D81, 'Hamiltonian Accuracy'!D81)</f>
        <v>65.866250000000008</v>
      </c>
      <c r="E81">
        <f>AVERAGE('PARITY Accuracy'!E81, 'Pattern_Matching Accuracy'!E81, 'Reversal Accuracy'!E81, 'Stack Accuracy'!E81, 'Vending_Machine Accuracy'!E81, 'MazeComplete Accuracy'!E81, 'MazeSolve Accuracy'!E81, 'Hamiltonian Accuracy'!E81)</f>
        <v>64.95</v>
      </c>
      <c r="F81">
        <f>AVERAGE('PARITY Accuracy'!F81, 'Pattern_Matching Accuracy'!F81, 'Reversal Accuracy'!F81, 'Stack Accuracy'!F81, 'Vending_Machine Accuracy'!F81, 'MazeComplete Accuracy'!F81, 'MazeSolve Accuracy'!F81, 'Hamiltonian Accuracy'!F81)</f>
        <v>53.347499999999997</v>
      </c>
      <c r="G81">
        <f>AVERAGE('PARITY Accuracy'!G81, 'Pattern_Matching Accuracy'!G81, 'Reversal Accuracy'!G81, 'Stack Accuracy'!G81, 'Vending_Machine Accuracy'!G81, 'Vending_Machine_Sum Accuracy'!G81, 'MazeComplete Accuracy'!G81, 'MazeSolve Accuracy'!G81, 'Hamiltonian Accuracy'!G81)</f>
        <v>51.911111111111104</v>
      </c>
      <c r="H81" t="str">
        <f t="shared" si="10"/>
        <v>5 (δ=0)</v>
      </c>
      <c r="J81">
        <v>100</v>
      </c>
      <c r="K81">
        <f>_xlfn.STDEV.P(D101:G105)</f>
        <v>4.0504141944108731</v>
      </c>
      <c r="N81">
        <f t="shared" si="11"/>
        <v>59.01871527777778</v>
      </c>
      <c r="O81">
        <f t="shared" si="12"/>
        <v>6.4177408397547522</v>
      </c>
    </row>
    <row r="82" spans="1:15" x14ac:dyDescent="0.75">
      <c r="A82" s="7">
        <v>6</v>
      </c>
      <c r="B82">
        <v>5</v>
      </c>
      <c r="C82">
        <v>0.2</v>
      </c>
      <c r="D82">
        <f>AVERAGE('PARITY Accuracy'!D82, 'Pattern_Matching Accuracy'!D82, 'Reversal Accuracy'!D82, 'Stack Accuracy'!D82, 'Vending_Machine Accuracy'!D82, 'MazeComplete Accuracy'!D82, 'MazeSolve Accuracy'!D82, 'Hamiltonian Accuracy'!D82)</f>
        <v>57.381250000000001</v>
      </c>
      <c r="E82">
        <f>AVERAGE('PARITY Accuracy'!E82, 'Pattern_Matching Accuracy'!E82, 'Reversal Accuracy'!E82, 'Stack Accuracy'!E82, 'Vending_Machine Accuracy'!E82, 'MazeComplete Accuracy'!E82, 'MazeSolve Accuracy'!E82, 'Hamiltonian Accuracy'!E82)</f>
        <v>63.1</v>
      </c>
      <c r="F82">
        <f>AVERAGE('PARITY Accuracy'!F82, 'Pattern_Matching Accuracy'!F82, 'Reversal Accuracy'!F82, 'Stack Accuracy'!F82, 'Vending_Machine Accuracy'!F82, 'MazeComplete Accuracy'!F82, 'MazeSolve Accuracy'!F82, 'Hamiltonian Accuracy'!F82)</f>
        <v>52.195000000000007</v>
      </c>
      <c r="G82">
        <f>AVERAGE('PARITY Accuracy'!G82, 'Pattern_Matching Accuracy'!G82, 'Reversal Accuracy'!G82, 'Stack Accuracy'!G82, 'Vending_Machine Accuracy'!G82, 'Vending_Machine_Sum Accuracy'!G82, 'MazeComplete Accuracy'!G82, 'MazeSolve Accuracy'!G82, 'Hamiltonian Accuracy'!G82)</f>
        <v>53.288888888888884</v>
      </c>
      <c r="H82" t="str">
        <f t="shared" si="10"/>
        <v>5 (δ=0.2)</v>
      </c>
      <c r="K82">
        <f>AVERAGE(K76:K81)</f>
        <v>5.3997875716414798</v>
      </c>
      <c r="L82">
        <f>AVERAGE(L76:L80)</f>
        <v>10.098713243456434</v>
      </c>
      <c r="N82">
        <f t="shared" si="11"/>
        <v>56.491284722222225</v>
      </c>
      <c r="O82">
        <f t="shared" si="12"/>
        <v>4.2772817684288187</v>
      </c>
    </row>
    <row r="83" spans="1:15" x14ac:dyDescent="0.75">
      <c r="A83" s="7">
        <v>7</v>
      </c>
      <c r="B83">
        <v>5</v>
      </c>
      <c r="C83">
        <v>0.45</v>
      </c>
      <c r="D83">
        <f>AVERAGE('PARITY Accuracy'!D83, 'Pattern_Matching Accuracy'!D83, 'Reversal Accuracy'!D83, 'Stack Accuracy'!D83, 'Vending_Machine Accuracy'!D83, 'MazeComplete Accuracy'!D83, 'MazeSolve Accuracy'!D83, 'Hamiltonian Accuracy'!D83)</f>
        <v>56.462499999999999</v>
      </c>
      <c r="E83">
        <f>AVERAGE('PARITY Accuracy'!E83, 'Pattern_Matching Accuracy'!E83, 'Reversal Accuracy'!E83, 'Stack Accuracy'!E83, 'Vending_Machine Accuracy'!E83, 'MazeComplete Accuracy'!E83, 'MazeSolve Accuracy'!E83, 'Hamiltonian Accuracy'!E83)</f>
        <v>63.174999999999997</v>
      </c>
      <c r="F83">
        <f>AVERAGE('PARITY Accuracy'!F83, 'Pattern_Matching Accuracy'!F83, 'Reversal Accuracy'!F83, 'Stack Accuracy'!F83, 'Vending_Machine Accuracy'!F83, 'MazeComplete Accuracy'!F83, 'MazeSolve Accuracy'!F83, 'Hamiltonian Accuracy'!F83)</f>
        <v>53.15</v>
      </c>
      <c r="G83">
        <f>AVERAGE('PARITY Accuracy'!G83, 'Pattern_Matching Accuracy'!G83, 'Reversal Accuracy'!G83, 'Stack Accuracy'!G83, 'Vending_Machine Accuracy'!G83, 'Vending_Machine_Sum Accuracy'!G83, 'MazeComplete Accuracy'!G83, 'MazeSolve Accuracy'!G83, 'Hamiltonian Accuracy'!G83)</f>
        <v>52.755555555555553</v>
      </c>
      <c r="H83" t="str">
        <f t="shared" si="10"/>
        <v>5 (δ=0.45)</v>
      </c>
      <c r="K83">
        <f>_xlfn.STDEV.P(K76:K81)</f>
        <v>4.6721361657962071</v>
      </c>
      <c r="L83">
        <f>_xlfn.STDEV.P(L76:L80)</f>
        <v>0.53003595362110301</v>
      </c>
      <c r="N83">
        <f t="shared" si="11"/>
        <v>56.385763888888889</v>
      </c>
      <c r="O83">
        <f t="shared" si="12"/>
        <v>4.175769267189092</v>
      </c>
    </row>
    <row r="84" spans="1:15" x14ac:dyDescent="0.75">
      <c r="A84" s="7">
        <v>8</v>
      </c>
      <c r="B84">
        <v>5</v>
      </c>
      <c r="C84">
        <v>0.65</v>
      </c>
      <c r="D84">
        <f>AVERAGE('PARITY Accuracy'!D84, 'Pattern_Matching Accuracy'!D84, 'Reversal Accuracy'!D84, 'Stack Accuracy'!D84, 'Vending_Machine Accuracy'!D84, 'MazeComplete Accuracy'!D84, 'MazeSolve Accuracy'!D84, 'Hamiltonian Accuracy'!D84)</f>
        <v>55.823750000000004</v>
      </c>
      <c r="E84">
        <f>AVERAGE('PARITY Accuracy'!E84, 'Pattern_Matching Accuracy'!E84, 'Reversal Accuracy'!E84, 'Stack Accuracy'!E84, 'Vending_Machine Accuracy'!E84, 'MazeComplete Accuracy'!E84, 'MazeSolve Accuracy'!E84, 'Hamiltonian Accuracy'!E84)</f>
        <v>61.712499999999991</v>
      </c>
      <c r="F84">
        <f>AVERAGE('PARITY Accuracy'!F84, 'Pattern_Matching Accuracy'!F84, 'Reversal Accuracy'!F84, 'Stack Accuracy'!F84, 'Vending_Machine Accuracy'!F84, 'MazeComplete Accuracy'!F84, 'MazeSolve Accuracy'!F84, 'Hamiltonian Accuracy'!F84)</f>
        <v>54.045000000000002</v>
      </c>
      <c r="G84">
        <f>AVERAGE('PARITY Accuracy'!G84, 'Pattern_Matching Accuracy'!G84, 'Reversal Accuracy'!G84, 'Stack Accuracy'!G84, 'Vending_Machine Accuracy'!G84, 'Vending_Machine_Sum Accuracy'!G84, 'MazeComplete Accuracy'!G84, 'MazeSolve Accuracy'!G84, 'Hamiltonian Accuracy'!G84)</f>
        <v>52.277777777777771</v>
      </c>
      <c r="H84" t="str">
        <f t="shared" si="10"/>
        <v>5 (δ=0.65)</v>
      </c>
      <c r="N84">
        <f t="shared" si="11"/>
        <v>55.964756944444446</v>
      </c>
      <c r="O84">
        <f t="shared" si="12"/>
        <v>3.54738337695002</v>
      </c>
    </row>
    <row r="85" spans="1:15" x14ac:dyDescent="0.75">
      <c r="A85" s="7">
        <v>9</v>
      </c>
      <c r="B85">
        <v>5</v>
      </c>
      <c r="C85">
        <v>0.85</v>
      </c>
      <c r="D85">
        <f>AVERAGE('PARITY Accuracy'!D85, 'Pattern_Matching Accuracy'!D85, 'Reversal Accuracy'!D85, 'Stack Accuracy'!D85, 'Vending_Machine Accuracy'!D85, 'MazeComplete Accuracy'!D85, 'MazeSolve Accuracy'!D85, 'Hamiltonian Accuracy'!D85)</f>
        <v>58.19</v>
      </c>
      <c r="E85">
        <f>AVERAGE('PARITY Accuracy'!E85, 'Pattern_Matching Accuracy'!E85, 'Reversal Accuracy'!E85, 'Stack Accuracy'!E85, 'Vending_Machine Accuracy'!E85, 'MazeComplete Accuracy'!E85, 'MazeSolve Accuracy'!E85, 'Hamiltonian Accuracy'!E85)</f>
        <v>59.762499999999996</v>
      </c>
      <c r="F85">
        <f>AVERAGE('PARITY Accuracy'!F85, 'Pattern_Matching Accuracy'!F85, 'Reversal Accuracy'!F85, 'Stack Accuracy'!F85, 'Vending_Machine Accuracy'!F85, 'MazeComplete Accuracy'!F85, 'MazeSolve Accuracy'!F85, 'Hamiltonian Accuracy'!F85)</f>
        <v>53.3</v>
      </c>
      <c r="G85">
        <f>AVERAGE('PARITY Accuracy'!G85, 'Pattern_Matching Accuracy'!G85, 'Reversal Accuracy'!G85, 'Stack Accuracy'!G85, 'Vending_Machine Accuracy'!G85, 'Vending_Machine_Sum Accuracy'!G85, 'MazeComplete Accuracy'!G85, 'MazeSolve Accuracy'!G85, 'Hamiltonian Accuracy'!G85)</f>
        <v>52.288888888888884</v>
      </c>
      <c r="H85" t="str">
        <f t="shared" si="10"/>
        <v>5 (δ=0.85)</v>
      </c>
      <c r="N85">
        <f t="shared" si="11"/>
        <v>55.885347222222222</v>
      </c>
      <c r="O85">
        <f t="shared" si="12"/>
        <v>3.1607859343525506</v>
      </c>
    </row>
    <row r="86" spans="1:15" x14ac:dyDescent="0.75">
      <c r="A86" s="7">
        <v>10</v>
      </c>
      <c r="B86">
        <v>10</v>
      </c>
      <c r="C86">
        <v>0</v>
      </c>
      <c r="D86">
        <f>AVERAGE('PARITY Accuracy'!D86, 'Pattern_Matching Accuracy'!D86, 'Reversal Accuracy'!D86, 'Stack Accuracy'!D86, 'Vending_Machine Accuracy'!D86, 'MazeComplete Accuracy'!D86, 'MazeSolve Accuracy'!D86, 'Hamiltonian Accuracy'!D86)</f>
        <v>61.261249999999997</v>
      </c>
      <c r="E86">
        <f>AVERAGE('PARITY Accuracy'!E86, 'Pattern_Matching Accuracy'!E86, 'Reversal Accuracy'!E86, 'Stack Accuracy'!E86, 'Vending_Machine Accuracy'!E86, 'MazeComplete Accuracy'!E86, 'MazeSolve Accuracy'!E86, 'Hamiltonian Accuracy'!E86)</f>
        <v>64.487499999999997</v>
      </c>
      <c r="F86">
        <f>AVERAGE('PARITY Accuracy'!F86, 'Pattern_Matching Accuracy'!F86, 'Reversal Accuracy'!F86, 'Stack Accuracy'!F86, 'Vending_Machine Accuracy'!F86, 'MazeComplete Accuracy'!F86, 'MazeSolve Accuracy'!F86, 'Hamiltonian Accuracy'!F86)</f>
        <v>55.40124999999999</v>
      </c>
      <c r="G86">
        <f>AVERAGE('PARITY Accuracy'!G86, 'Pattern_Matching Accuracy'!G86, 'Reversal Accuracy'!G86, 'Stack Accuracy'!G86, 'Vending_Machine Accuracy'!G86, 'Vending_Machine_Sum Accuracy'!G86, 'MazeComplete Accuracy'!G86, 'MazeSolve Accuracy'!G86, 'Hamiltonian Accuracy'!G86)</f>
        <v>55.388888888888893</v>
      </c>
      <c r="H86" t="str">
        <f t="shared" si="10"/>
        <v>10 (δ=0)</v>
      </c>
      <c r="N86">
        <f t="shared" si="11"/>
        <v>59.134722222222216</v>
      </c>
      <c r="O86">
        <f t="shared" si="12"/>
        <v>3.9097452769697205</v>
      </c>
    </row>
    <row r="87" spans="1:15" x14ac:dyDescent="0.75">
      <c r="A87" s="7">
        <v>11</v>
      </c>
      <c r="B87">
        <v>10</v>
      </c>
      <c r="C87">
        <v>0.2</v>
      </c>
      <c r="D87">
        <f>AVERAGE('PARITY Accuracy'!D87, 'Pattern_Matching Accuracy'!D87, 'Reversal Accuracy'!D87, 'Stack Accuracy'!D87, 'Vending_Machine Accuracy'!D87, 'MazeComplete Accuracy'!D87, 'MazeSolve Accuracy'!D87, 'Hamiltonian Accuracy'!D87)</f>
        <v>61.137499999999989</v>
      </c>
      <c r="E87">
        <f>AVERAGE('PARITY Accuracy'!E87, 'Pattern_Matching Accuracy'!E87, 'Reversal Accuracy'!E87, 'Stack Accuracy'!E87, 'Vending_Machine Accuracy'!E87, 'MazeComplete Accuracy'!E87, 'MazeSolve Accuracy'!E87, 'Hamiltonian Accuracy'!E87)</f>
        <v>62.650000000000006</v>
      </c>
      <c r="F87">
        <f>AVERAGE('PARITY Accuracy'!F87, 'Pattern_Matching Accuracy'!F87, 'Reversal Accuracy'!F87, 'Stack Accuracy'!F87, 'Vending_Machine Accuracy'!F87, 'MazeComplete Accuracy'!F87, 'MazeSolve Accuracy'!F87, 'Hamiltonian Accuracy'!F87)</f>
        <v>55.578749999999999</v>
      </c>
      <c r="G87">
        <f>AVERAGE('PARITY Accuracy'!G87, 'Pattern_Matching Accuracy'!G87, 'Reversal Accuracy'!G87, 'Stack Accuracy'!G87, 'Vending_Machine Accuracy'!G87, 'Vending_Machine_Sum Accuracy'!G87, 'MazeComplete Accuracy'!G87, 'MazeSolve Accuracy'!G87, 'Hamiltonian Accuracy'!G87)</f>
        <v>55.377777777777773</v>
      </c>
      <c r="H87" t="str">
        <f t="shared" si="10"/>
        <v>10 (δ=0.2)</v>
      </c>
      <c r="J87" s="4"/>
      <c r="K87" s="4" t="s">
        <v>26</v>
      </c>
      <c r="L87" s="4" t="s">
        <v>27</v>
      </c>
      <c r="N87">
        <f t="shared" si="11"/>
        <v>58.686006944444436</v>
      </c>
      <c r="O87">
        <f t="shared" si="12"/>
        <v>3.2527866931260672</v>
      </c>
    </row>
    <row r="88" spans="1:15" x14ac:dyDescent="0.75">
      <c r="A88" s="7">
        <v>12</v>
      </c>
      <c r="B88">
        <v>10</v>
      </c>
      <c r="C88">
        <v>0.45</v>
      </c>
      <c r="D88">
        <f>AVERAGE('PARITY Accuracy'!D88, 'Pattern_Matching Accuracy'!D88, 'Reversal Accuracy'!D88, 'Stack Accuracy'!D88, 'Vending_Machine Accuracy'!D88, 'MazeComplete Accuracy'!D88, 'MazeSolve Accuracy'!D88, 'Hamiltonian Accuracy'!D88)</f>
        <v>60.703749999999999</v>
      </c>
      <c r="E88">
        <f>AVERAGE('PARITY Accuracy'!E88, 'Pattern_Matching Accuracy'!E88, 'Reversal Accuracy'!E88, 'Stack Accuracy'!E88, 'Vending_Machine Accuracy'!E88, 'MazeComplete Accuracy'!E88, 'MazeSolve Accuracy'!E88, 'Hamiltonian Accuracy'!E88)</f>
        <v>61.55</v>
      </c>
      <c r="F88">
        <f>AVERAGE('PARITY Accuracy'!F88, 'Pattern_Matching Accuracy'!F88, 'Reversal Accuracy'!F88, 'Stack Accuracy'!F88, 'Vending_Machine Accuracy'!F88, 'MazeComplete Accuracy'!F88, 'MazeSolve Accuracy'!F88, 'Hamiltonian Accuracy'!F88)</f>
        <v>55.6</v>
      </c>
      <c r="G88">
        <f>AVERAGE('PARITY Accuracy'!G88, 'Pattern_Matching Accuracy'!G88, 'Reversal Accuracy'!G88, 'Stack Accuracy'!G88, 'Vending_Machine Accuracy'!G88, 'Vending_Machine_Sum Accuracy'!G88, 'MazeComplete Accuracy'!G88, 'MazeSolve Accuracy'!G88, 'Hamiltonian Accuracy'!G88)</f>
        <v>56.444444444444443</v>
      </c>
      <c r="H88" t="str">
        <f t="shared" si="10"/>
        <v>10 (δ=0.45)</v>
      </c>
      <c r="J88">
        <v>2</v>
      </c>
      <c r="K88">
        <f>AVERAGE(D76:G80)</f>
        <v>48.1045625</v>
      </c>
      <c r="L88">
        <f>AVERAGE(D76:G76,D81:G81,D86:G86,D91:G91,D96:G96,D101:G101)</f>
        <v>61.830391038359785</v>
      </c>
      <c r="M88">
        <v>0</v>
      </c>
      <c r="N88">
        <f t="shared" si="11"/>
        <v>58.574548611111112</v>
      </c>
      <c r="O88">
        <f t="shared" si="12"/>
        <v>2.5870877798598615</v>
      </c>
    </row>
    <row r="89" spans="1:15" x14ac:dyDescent="0.75">
      <c r="A89" s="7">
        <v>13</v>
      </c>
      <c r="B89">
        <v>10</v>
      </c>
      <c r="C89">
        <v>0.65</v>
      </c>
      <c r="D89">
        <f>AVERAGE('PARITY Accuracy'!D89, 'Pattern_Matching Accuracy'!D89, 'Reversal Accuracy'!D89, 'Stack Accuracy'!D89, 'Vending_Machine Accuracy'!D89, 'MazeComplete Accuracy'!D89, 'MazeSolve Accuracy'!D89, 'Hamiltonian Accuracy'!D89)</f>
        <v>60.546250000000001</v>
      </c>
      <c r="E89">
        <f>AVERAGE('PARITY Accuracy'!E89, 'Pattern_Matching Accuracy'!E89, 'Reversal Accuracy'!E89, 'Stack Accuracy'!E89, 'Vending_Machine Accuracy'!E89, 'MazeComplete Accuracy'!E89, 'MazeSolve Accuracy'!E89, 'Hamiltonian Accuracy'!E89)</f>
        <v>61.412499999999994</v>
      </c>
      <c r="F89">
        <f>AVERAGE('PARITY Accuracy'!F89, 'Pattern_Matching Accuracy'!F89, 'Reversal Accuracy'!F89, 'Stack Accuracy'!F89, 'Vending_Machine Accuracy'!F89, 'MazeComplete Accuracy'!F89, 'MazeSolve Accuracy'!F89, 'Hamiltonian Accuracy'!F89)</f>
        <v>56.238750000000003</v>
      </c>
      <c r="G89">
        <f>AVERAGE('PARITY Accuracy'!G89, 'Pattern_Matching Accuracy'!G89, 'Reversal Accuracy'!G89, 'Stack Accuracy'!G89, 'Vending_Machine Accuracy'!G89, 'Vending_Machine_Sum Accuracy'!G89, 'MazeComplete Accuracy'!G89, 'MazeSolve Accuracy'!G89, 'Hamiltonian Accuracy'!G89)</f>
        <v>55.63333333333334</v>
      </c>
      <c r="H89" t="str">
        <f t="shared" si="10"/>
        <v>10 (δ=0.65)</v>
      </c>
      <c r="J89">
        <v>5</v>
      </c>
      <c r="K89">
        <f>AVERAGE(D81:G85)</f>
        <v>56.749173611111111</v>
      </c>
      <c r="L89">
        <f>AVERAGE(D77:G77,D82:G82,D87:G87,D92:G92,D97:G97,D102:G102)</f>
        <v>61.078005952380941</v>
      </c>
      <c r="M89">
        <v>0.2</v>
      </c>
      <c r="N89">
        <f t="shared" si="11"/>
        <v>58.457708333333329</v>
      </c>
      <c r="O89">
        <f t="shared" si="12"/>
        <v>2.5491993994438684</v>
      </c>
    </row>
    <row r="90" spans="1:15" x14ac:dyDescent="0.75">
      <c r="A90" s="7">
        <v>14</v>
      </c>
      <c r="B90">
        <v>10</v>
      </c>
      <c r="C90">
        <v>0.85</v>
      </c>
      <c r="D90">
        <f>AVERAGE('PARITY Accuracy'!D90, 'Pattern_Matching Accuracy'!D90, 'Reversal Accuracy'!D90, 'Stack Accuracy'!D90, 'Vending_Machine Accuracy'!D90, 'MazeComplete Accuracy'!D90, 'MazeSolve Accuracy'!D90, 'Hamiltonian Accuracy'!D90)</f>
        <v>59.736249999999991</v>
      </c>
      <c r="E90">
        <f>AVERAGE('PARITY Accuracy'!E90, 'Pattern_Matching Accuracy'!E90, 'Reversal Accuracy'!E90, 'Stack Accuracy'!E90, 'Vending_Machine Accuracy'!E90, 'MazeComplete Accuracy'!E90, 'MazeSolve Accuracy'!E90, 'Hamiltonian Accuracy'!E90)</f>
        <v>59.212499999999991</v>
      </c>
      <c r="F90">
        <f>AVERAGE('PARITY Accuracy'!F90, 'Pattern_Matching Accuracy'!F90, 'Reversal Accuracy'!F90, 'Stack Accuracy'!F90, 'Vending_Machine Accuracy'!F90, 'MazeComplete Accuracy'!F90, 'MazeSolve Accuracy'!F90, 'Hamiltonian Accuracy'!F90)</f>
        <v>54.594999999999999</v>
      </c>
      <c r="G90">
        <f>AVERAGE('PARITY Accuracy'!G90, 'Pattern_Matching Accuracy'!G90, 'Reversal Accuracy'!G90, 'Stack Accuracy'!G90, 'Vending_Machine Accuracy'!G90, 'Vending_Machine_Sum Accuracy'!G90, 'MazeComplete Accuracy'!G90, 'MazeSolve Accuracy'!G90, 'Hamiltonian Accuracy'!G90)</f>
        <v>56.355555555555547</v>
      </c>
      <c r="H90" t="str">
        <f t="shared" si="10"/>
        <v>10 (δ=0.85)</v>
      </c>
      <c r="J90">
        <v>10</v>
      </c>
      <c r="K90">
        <f>AVERAGE(D86:G90)</f>
        <v>58.465562499999997</v>
      </c>
      <c r="L90">
        <f t="shared" ref="L90:L92" si="14">AVERAGE(D78:G78,D83:G83,D88:G88,D93:G93,D98:G98,D103:G103)</f>
        <v>60.796202876984118</v>
      </c>
      <c r="M90">
        <v>0.45</v>
      </c>
      <c r="N90">
        <f t="shared" si="11"/>
        <v>57.474826388888886</v>
      </c>
      <c r="O90">
        <f t="shared" si="12"/>
        <v>2.1023625731622873</v>
      </c>
    </row>
    <row r="91" spans="1:15" x14ac:dyDescent="0.75">
      <c r="A91" s="7">
        <v>15</v>
      </c>
      <c r="B91">
        <v>20</v>
      </c>
      <c r="C91">
        <v>0</v>
      </c>
      <c r="D91">
        <f>(SUM(SUMIF('PARITY Accuracy'!D91,"&lt;&gt;0"), SUMIF('Pattern_Matching Accuracy'!D91,"&lt;&gt;0"), SUMIF('Reversal Accuracy'!D91,"&lt;&gt;0"), SUMIF('Stack Accuracy'!D91,"&lt;&gt;0"), SUMIF('Vending_Machine Accuracy'!D91,"&lt;&gt;0"), SUMIF('MazeComplete Accuracy'!D91,"&lt;&gt;0"), SUMIF('MazeSolve Accuracy'!D91,"&lt;&gt;0"), SUMIF('Hamiltonian Accuracy'!D91,"&lt;&gt;0")))/SUM(IF('PARITY Accuracy'!D91&lt;&gt;0,1,0), IF('Pattern_Matching Accuracy'!D91&lt;&gt;0,1,0), IF('Reversal Accuracy'!D91&lt;&gt;0,1,0), IF('Stack Accuracy'!D91&lt;&gt;0,1,0), IF('Vending_Machine Accuracy'!D91&lt;&gt;0,1,0), IF('MazeComplete Accuracy'!D91&lt;&gt;0,1,0), IF('MazeSolve Accuracy'!D91&lt;&gt;0,1,0), IF('Hamiltonian Accuracy'!D91&lt;&gt;0,1,0))</f>
        <v>65.631250000000009</v>
      </c>
      <c r="E91">
        <f>(SUM(SUMIF('PARITY Accuracy'!E91,"&lt;&gt;0"), SUMIF('Pattern_Matching Accuracy'!E91,"&lt;&gt;0"), SUMIF('Reversal Accuracy'!E91,"&lt;&gt;0"), SUMIF('Stack Accuracy'!E91,"&lt;&gt;0"), SUMIF('Vending_Machine Accuracy'!E91,"&lt;&gt;0"), SUMIF('MazeComplete Accuracy'!E91,"&lt;&gt;0"), SUMIF('MazeSolve Accuracy'!E91,"&lt;&gt;0"), SUMIF('Hamiltonian Accuracy'!E91,"&lt;&gt;0")))/SUM(IF('PARITY Accuracy'!E91&lt;&gt;0,1,0), IF('Pattern_Matching Accuracy'!E91&lt;&gt;0,1,0), IF('Reversal Accuracy'!E91&lt;&gt;0,1,0), IF('Stack Accuracy'!E91&lt;&gt;0,1,0), IF('Vending_Machine Accuracy'!E91&lt;&gt;0,1,0), IF('MazeComplete Accuracy'!E91&lt;&gt;0,1,0), IF('MazeSolve Accuracy'!E91&lt;&gt;0,1,0), IF('Hamiltonian Accuracy'!E91&lt;&gt;0,1,0))</f>
        <v>63.29999999999999</v>
      </c>
      <c r="F91">
        <f>(SUM(SUMIF('PARITY Accuracy'!F91,"&lt;&gt;0"), SUMIF('Pattern_Matching Accuracy'!F91,"&lt;&gt;0"), SUMIF('Reversal Accuracy'!F91,"&lt;&gt;0"), SUMIF('Stack Accuracy'!F91,"&lt;&gt;0"), SUMIF('Vending_Machine Accuracy'!F91,"&lt;&gt;0"), SUMIF('MazeComplete Accuracy'!F91,"&lt;&gt;0"), SUMIF('MazeSolve Accuracy'!F91,"&lt;&gt;0"), SUMIF('Hamiltonian Accuracy'!F91,"&lt;&gt;0")))/SUM(IF('PARITY Accuracy'!F91&lt;&gt;0,1,0), IF('Pattern_Matching Accuracy'!F91&lt;&gt;0,1,0), IF('Reversal Accuracy'!F91&lt;&gt;0,1,0), IF('Stack Accuracy'!F91&lt;&gt;0,1,0), IF('Vending_Machine Accuracy'!F91&lt;&gt;0,1,0), IF('MazeComplete Accuracy'!F91&lt;&gt;0,1,0), IF('MazeSolve Accuracy'!F91&lt;&gt;0,1,0), IF('Hamiltonian Accuracy'!F91&lt;&gt;0,1,0))</f>
        <v>61.831249999999997</v>
      </c>
      <c r="G91">
        <f>(SUM(SUMIF('PARITY Accuracy'!G91,"&lt;&gt;0"), SUMIF('Pattern_Matching Accuracy'!G91,"&lt;&gt;0"), SUMIF('Reversal Accuracy'!G91,"&lt;&gt;0"), SUMIF('Stack Accuracy'!G91,"&lt;&gt;0"), SUMIF('Vending_Machine Accuracy'!G91,"&lt;&gt;0"), SUMIF('MazeComplete Accuracy'!G91,"&lt;&gt;0"), SUMIF('MazeSolve Accuracy'!G91,"&lt;&gt;0"), SUMIF('Hamiltonian Accuracy'!G91,"&lt;&gt;0")))/SUM(IF('PARITY Accuracy'!G91&lt;&gt;0,1,0), IF('Pattern_Matching Accuracy'!G91&lt;&gt;0,1,0), IF('Reversal Accuracy'!G91&lt;&gt;0,1,0), IF('Stack Accuracy'!G91&lt;&gt;0,1,0), IF('Vending_Machine Accuracy'!G91&lt;&gt;0,1,0), IF('MazeComplete Accuracy'!G91&lt;&gt;0,1,0), IF('MazeSolve Accuracy'!G91&lt;&gt;0,1,0), IF('Hamiltonian Accuracy'!G91&lt;&gt;0,1,0))</f>
        <v>67.112499999999997</v>
      </c>
      <c r="H91" t="str">
        <f t="shared" si="10"/>
        <v>20 (δ=0)</v>
      </c>
      <c r="J91">
        <v>20</v>
      </c>
      <c r="K91">
        <f>AVERAGE(D91:G95)</f>
        <v>63.890187500000003</v>
      </c>
      <c r="L91">
        <f t="shared" si="14"/>
        <v>60.286688988095229</v>
      </c>
      <c r="M91">
        <v>0.65</v>
      </c>
      <c r="N91">
        <f t="shared" si="11"/>
        <v>64.46875</v>
      </c>
      <c r="O91">
        <f t="shared" si="12"/>
        <v>2.0410293435543769</v>
      </c>
    </row>
    <row r="92" spans="1:15" x14ac:dyDescent="0.75">
      <c r="A92" s="7">
        <v>16</v>
      </c>
      <c r="B92">
        <v>20</v>
      </c>
      <c r="C92">
        <v>0.2</v>
      </c>
      <c r="D92">
        <f>(SUM(SUMIF('PARITY Accuracy'!D92,"&lt;&gt;0"), SUMIF('Pattern_Matching Accuracy'!D92,"&lt;&gt;0"), SUMIF('Reversal Accuracy'!D92,"&lt;&gt;0"), SUMIF('Stack Accuracy'!D92,"&lt;&gt;0"), SUMIF('Vending_Machine Accuracy'!D92,"&lt;&gt;0"), SUMIF('MazeComplete Accuracy'!D92,"&lt;&gt;0"), SUMIF('MazeSolve Accuracy'!D92,"&lt;&gt;0"), SUMIF('Hamiltonian Accuracy'!D92,"&lt;&gt;0")))/SUM(IF('PARITY Accuracy'!D92&lt;&gt;0,1,0), IF('Pattern_Matching Accuracy'!D92&lt;&gt;0,1,0), IF('Reversal Accuracy'!D92&lt;&gt;0,1,0), IF('Stack Accuracy'!D92&lt;&gt;0,1,0), IF('Vending_Machine Accuracy'!D92&lt;&gt;0,1,0), IF('MazeComplete Accuracy'!D92&lt;&gt;0,1,0), IF('MazeSolve Accuracy'!D92&lt;&gt;0,1,0), IF('Hamiltonian Accuracy'!D92&lt;&gt;0,1,0))</f>
        <v>66.297499999999999</v>
      </c>
      <c r="E92">
        <f>(SUM(SUMIF('PARITY Accuracy'!E92,"&lt;&gt;0"), SUMIF('Pattern_Matching Accuracy'!E92,"&lt;&gt;0"), SUMIF('Reversal Accuracy'!E92,"&lt;&gt;0"), SUMIF('Stack Accuracy'!E92,"&lt;&gt;0"), SUMIF('Vending_Machine Accuracy'!E92,"&lt;&gt;0"), SUMIF('MazeComplete Accuracy'!E92,"&lt;&gt;0"), SUMIF('MazeSolve Accuracy'!E92,"&lt;&gt;0"), SUMIF('Hamiltonian Accuracy'!E92,"&lt;&gt;0")))/SUM(IF('PARITY Accuracy'!E92&lt;&gt;0,1,0), IF('Pattern_Matching Accuracy'!E92&lt;&gt;0,1,0), IF('Reversal Accuracy'!E92&lt;&gt;0,1,0), IF('Stack Accuracy'!E92&lt;&gt;0,1,0), IF('Vending_Machine Accuracy'!E92&lt;&gt;0,1,0), IF('MazeComplete Accuracy'!E92&lt;&gt;0,1,0), IF('MazeSolve Accuracy'!E92&lt;&gt;0,1,0), IF('Hamiltonian Accuracy'!E92&lt;&gt;0,1,0))</f>
        <v>62.287500000000001</v>
      </c>
      <c r="F92">
        <f>(SUM(SUMIF('PARITY Accuracy'!F92,"&lt;&gt;0"), SUMIF('Pattern_Matching Accuracy'!F92,"&lt;&gt;0"), SUMIF('Reversal Accuracy'!F92,"&lt;&gt;0"), SUMIF('Stack Accuracy'!F92,"&lt;&gt;0"), SUMIF('Vending_Machine Accuracy'!F92,"&lt;&gt;0"), SUMIF('MazeComplete Accuracy'!F92,"&lt;&gt;0"), SUMIF('MazeSolve Accuracy'!F92,"&lt;&gt;0"), SUMIF('Hamiltonian Accuracy'!F92,"&lt;&gt;0")))/SUM(IF('PARITY Accuracy'!F92&lt;&gt;0,1,0), IF('Pattern_Matching Accuracy'!F92&lt;&gt;0,1,0), IF('Reversal Accuracy'!F92&lt;&gt;0,1,0), IF('Stack Accuracy'!F92&lt;&gt;0,1,0), IF('Vending_Machine Accuracy'!F92&lt;&gt;0,1,0), IF('MazeComplete Accuracy'!F92&lt;&gt;0,1,0), IF('MazeSolve Accuracy'!F92&lt;&gt;0,1,0), IF('Hamiltonian Accuracy'!F92&lt;&gt;0,1,0))</f>
        <v>62.201250000000002</v>
      </c>
      <c r="G92">
        <f>(SUM(SUMIF('PARITY Accuracy'!G92,"&lt;&gt;0"), SUMIF('Pattern_Matching Accuracy'!G92,"&lt;&gt;0"), SUMIF('Reversal Accuracy'!G92,"&lt;&gt;0"), SUMIF('Stack Accuracy'!G92,"&lt;&gt;0"), SUMIF('Vending_Machine Accuracy'!G92,"&lt;&gt;0"), SUMIF('MazeComplete Accuracy'!G92,"&lt;&gt;0"), SUMIF('MazeSolve Accuracy'!G92,"&lt;&gt;0"), SUMIF('Hamiltonian Accuracy'!G92,"&lt;&gt;0")))/SUM(IF('PARITY Accuracy'!G92&lt;&gt;0,1,0), IF('Pattern_Matching Accuracy'!G92&lt;&gt;0,1,0), IF('Reversal Accuracy'!G92&lt;&gt;0,1,0), IF('Stack Accuracy'!G92&lt;&gt;0,1,0), IF('Vending_Machine Accuracy'!G92&lt;&gt;0,1,0), IF('MazeComplete Accuracy'!G92&lt;&gt;0,1,0), IF('MazeSolve Accuracy'!G92&lt;&gt;0,1,0), IF('Hamiltonian Accuracy'!G92&lt;&gt;0,1,0))</f>
        <v>67.4375</v>
      </c>
      <c r="H92" t="str">
        <f t="shared" si="10"/>
        <v>20 (δ=0.2)</v>
      </c>
      <c r="J92">
        <v>50</v>
      </c>
      <c r="K92">
        <f>AVERAGE(D96:G100)</f>
        <v>68.107321428571424</v>
      </c>
      <c r="L92">
        <f t="shared" si="14"/>
        <v>59.532948082010584</v>
      </c>
      <c r="M92">
        <v>0.85</v>
      </c>
      <c r="N92">
        <f t="shared" si="11"/>
        <v>64.555937499999999</v>
      </c>
      <c r="O92">
        <f t="shared" si="12"/>
        <v>2.3466361188345211</v>
      </c>
    </row>
    <row r="93" spans="1:15" x14ac:dyDescent="0.75">
      <c r="A93" s="7">
        <v>17</v>
      </c>
      <c r="B93">
        <v>20</v>
      </c>
      <c r="C93">
        <v>0.45</v>
      </c>
      <c r="D93">
        <f>(SUM(SUMIF('PARITY Accuracy'!D93,"&lt;&gt;0"), SUMIF('Pattern_Matching Accuracy'!D93,"&lt;&gt;0"), SUMIF('Reversal Accuracy'!D93,"&lt;&gt;0"), SUMIF('Stack Accuracy'!D93,"&lt;&gt;0"), SUMIF('Vending_Machine Accuracy'!D93,"&lt;&gt;0"), SUMIF('MazeComplete Accuracy'!D93,"&lt;&gt;0"), SUMIF('MazeSolve Accuracy'!D93,"&lt;&gt;0"), SUMIF('Hamiltonian Accuracy'!D93,"&lt;&gt;0")))/SUM(IF('PARITY Accuracy'!D93&lt;&gt;0,1,0), IF('Pattern_Matching Accuracy'!D93&lt;&gt;0,1,0), IF('Reversal Accuracy'!D93&lt;&gt;0,1,0), IF('Stack Accuracy'!D93&lt;&gt;0,1,0), IF('Vending_Machine Accuracy'!D93&lt;&gt;0,1,0), IF('MazeComplete Accuracy'!D93&lt;&gt;0,1,0), IF('MazeSolve Accuracy'!D93&lt;&gt;0,1,0), IF('Hamiltonian Accuracy'!D93&lt;&gt;0,1,0))</f>
        <v>66.09375</v>
      </c>
      <c r="E93">
        <f>(SUM(SUMIF('PARITY Accuracy'!E93,"&lt;&gt;0"), SUMIF('Pattern_Matching Accuracy'!E93,"&lt;&gt;0"), SUMIF('Reversal Accuracy'!E93,"&lt;&gt;0"), SUMIF('Stack Accuracy'!E93,"&lt;&gt;0"), SUMIF('Vending_Machine Accuracy'!E93,"&lt;&gt;0"), SUMIF('MazeComplete Accuracy'!E93,"&lt;&gt;0"), SUMIF('MazeSolve Accuracy'!E93,"&lt;&gt;0"), SUMIF('Hamiltonian Accuracy'!E93,"&lt;&gt;0")))/SUM(IF('PARITY Accuracy'!E93&lt;&gt;0,1,0), IF('Pattern_Matching Accuracy'!E93&lt;&gt;0,1,0), IF('Reversal Accuracy'!E93&lt;&gt;0,1,0), IF('Stack Accuracy'!E93&lt;&gt;0,1,0), IF('Vending_Machine Accuracy'!E93&lt;&gt;0,1,0), IF('MazeComplete Accuracy'!E93&lt;&gt;0,1,0), IF('MazeSolve Accuracy'!E93&lt;&gt;0,1,0), IF('Hamiltonian Accuracy'!E93&lt;&gt;0,1,0))</f>
        <v>60.475000000000009</v>
      </c>
      <c r="F93">
        <f>(SUM(SUMIF('PARITY Accuracy'!F93,"&lt;&gt;0"), SUMIF('Pattern_Matching Accuracy'!F93,"&lt;&gt;0"), SUMIF('Reversal Accuracy'!F93,"&lt;&gt;0"), SUMIF('Stack Accuracy'!F93,"&lt;&gt;0"), SUMIF('Vending_Machine Accuracy'!F93,"&lt;&gt;0"), SUMIF('MazeComplete Accuracy'!F93,"&lt;&gt;0"), SUMIF('MazeSolve Accuracy'!F93,"&lt;&gt;0"), SUMIF('Hamiltonian Accuracy'!F93,"&lt;&gt;0")))/SUM(IF('PARITY Accuracy'!F93&lt;&gt;0,1,0), IF('Pattern_Matching Accuracy'!F93&lt;&gt;0,1,0), IF('Reversal Accuracy'!F93&lt;&gt;0,1,0), IF('Stack Accuracy'!F93&lt;&gt;0,1,0), IF('Vending_Machine Accuracy'!F93&lt;&gt;0,1,0), IF('MazeComplete Accuracy'!F93&lt;&gt;0,1,0), IF('MazeSolve Accuracy'!F93&lt;&gt;0,1,0), IF('Hamiltonian Accuracy'!F93&lt;&gt;0,1,0))</f>
        <v>62.11</v>
      </c>
      <c r="G93">
        <f>(SUM(SUMIF('PARITY Accuracy'!G93,"&lt;&gt;0"), SUMIF('Pattern_Matching Accuracy'!G93,"&lt;&gt;0"), SUMIF('Reversal Accuracy'!G93,"&lt;&gt;0"), SUMIF('Stack Accuracy'!G93,"&lt;&gt;0"), SUMIF('Vending_Machine Accuracy'!G93,"&lt;&gt;0"), SUMIF('MazeComplete Accuracy'!G93,"&lt;&gt;0"), SUMIF('MazeSolve Accuracy'!G93,"&lt;&gt;0"), SUMIF('Hamiltonian Accuracy'!G93,"&lt;&gt;0")))/SUM(IF('PARITY Accuracy'!G93&lt;&gt;0,1,0), IF('Pattern_Matching Accuracy'!G93&lt;&gt;0,1,0), IF('Reversal Accuracy'!G93&lt;&gt;0,1,0), IF('Stack Accuracy'!G93&lt;&gt;0,1,0), IF('Vending_Machine Accuracy'!G93&lt;&gt;0,1,0), IF('MazeComplete Accuracy'!G93&lt;&gt;0,1,0), IF('MazeSolve Accuracy'!G93&lt;&gt;0,1,0), IF('Hamiltonian Accuracy'!G93&lt;&gt;0,1,0))</f>
        <v>67.55</v>
      </c>
      <c r="H93" t="str">
        <f t="shared" si="10"/>
        <v>20 (δ=0.45)</v>
      </c>
      <c r="J93">
        <v>100</v>
      </c>
      <c r="K93">
        <f>AVERAGE(D101:G105)</f>
        <v>68.912276785714283</v>
      </c>
      <c r="L93">
        <f>AVERAGE((L92-L91), (L91-L90), (L90-L89), (L89-L88))</f>
        <v>-0.57436073908730023</v>
      </c>
      <c r="N93">
        <f t="shared" si="11"/>
        <v>64.057187499999998</v>
      </c>
      <c r="O93">
        <f t="shared" si="12"/>
        <v>2.8710160406150171</v>
      </c>
    </row>
    <row r="94" spans="1:15" x14ac:dyDescent="0.75">
      <c r="A94" s="7">
        <v>18</v>
      </c>
      <c r="B94">
        <v>20</v>
      </c>
      <c r="C94">
        <v>0.65</v>
      </c>
      <c r="D94">
        <f>(SUM(SUMIF('PARITY Accuracy'!D94,"&lt;&gt;0"), SUMIF('Pattern_Matching Accuracy'!D94,"&lt;&gt;0"), SUMIF('Reversal Accuracy'!D94,"&lt;&gt;0"), SUMIF('Stack Accuracy'!D94,"&lt;&gt;0"), SUMIF('Vending_Machine Accuracy'!D94,"&lt;&gt;0"), SUMIF('MazeComplete Accuracy'!D94,"&lt;&gt;0"), SUMIF('MazeSolve Accuracy'!D94,"&lt;&gt;0"), SUMIF('Hamiltonian Accuracy'!D94,"&lt;&gt;0")))/SUM(IF('PARITY Accuracy'!D94&lt;&gt;0,1,0), IF('Pattern_Matching Accuracy'!D94&lt;&gt;0,1,0), IF('Reversal Accuracy'!D94&lt;&gt;0,1,0), IF('Stack Accuracy'!D94&lt;&gt;0,1,0), IF('Vending_Machine Accuracy'!D94&lt;&gt;0,1,0), IF('MazeComplete Accuracy'!D94&lt;&gt;0,1,0), IF('MazeSolve Accuracy'!D94&lt;&gt;0,1,0), IF('Hamiltonian Accuracy'!D94&lt;&gt;0,1,0))</f>
        <v>66.21875</v>
      </c>
      <c r="E94">
        <f>(SUM(SUMIF('PARITY Accuracy'!E94,"&lt;&gt;0"), SUMIF('Pattern_Matching Accuracy'!E94,"&lt;&gt;0"), SUMIF('Reversal Accuracy'!E94,"&lt;&gt;0"), SUMIF('Stack Accuracy'!E94,"&lt;&gt;0"), SUMIF('Vending_Machine Accuracy'!E94,"&lt;&gt;0"), SUMIF('MazeComplete Accuracy'!E94,"&lt;&gt;0"), SUMIF('MazeSolve Accuracy'!E94,"&lt;&gt;0"), SUMIF('Hamiltonian Accuracy'!E94,"&lt;&gt;0")))/SUM(IF('PARITY Accuracy'!E94&lt;&gt;0,1,0), IF('Pattern_Matching Accuracy'!E94&lt;&gt;0,1,0), IF('Reversal Accuracy'!E94&lt;&gt;0,1,0), IF('Stack Accuracy'!E94&lt;&gt;0,1,0), IF('Vending_Machine Accuracy'!E94&lt;&gt;0,1,0), IF('MazeComplete Accuracy'!E94&lt;&gt;0,1,0), IF('MazeSolve Accuracy'!E94&lt;&gt;0,1,0), IF('Hamiltonian Accuracy'!E94&lt;&gt;0,1,0))</f>
        <v>61.475000000000001</v>
      </c>
      <c r="F94">
        <f>(SUM(SUMIF('PARITY Accuracy'!F94,"&lt;&gt;0"), SUMIF('Pattern_Matching Accuracy'!F94,"&lt;&gt;0"), SUMIF('Reversal Accuracy'!F94,"&lt;&gt;0"), SUMIF('Stack Accuracy'!F94,"&lt;&gt;0"), SUMIF('Vending_Machine Accuracy'!F94,"&lt;&gt;0"), SUMIF('MazeComplete Accuracy'!F94,"&lt;&gt;0"), SUMIF('MazeSolve Accuracy'!F94,"&lt;&gt;0"), SUMIF('Hamiltonian Accuracy'!F94,"&lt;&gt;0")))/SUM(IF('PARITY Accuracy'!F94&lt;&gt;0,1,0), IF('Pattern_Matching Accuracy'!F94&lt;&gt;0,1,0), IF('Reversal Accuracy'!F94&lt;&gt;0,1,0), IF('Stack Accuracy'!F94&lt;&gt;0,1,0), IF('Vending_Machine Accuracy'!F94&lt;&gt;0,1,0), IF('MazeComplete Accuracy'!F94&lt;&gt;0,1,0), IF('MazeSolve Accuracy'!F94&lt;&gt;0,1,0), IF('Hamiltonian Accuracy'!F94&lt;&gt;0,1,0))</f>
        <v>60.577499999999993</v>
      </c>
      <c r="G94">
        <f>(SUM(SUMIF('PARITY Accuracy'!G94,"&lt;&gt;0"), SUMIF('Pattern_Matching Accuracy'!G94,"&lt;&gt;0"), SUMIF('Reversal Accuracy'!G94,"&lt;&gt;0"), SUMIF('Stack Accuracy'!G94,"&lt;&gt;0"), SUMIF('Vending_Machine Accuracy'!G94,"&lt;&gt;0"), SUMIF('MazeComplete Accuracy'!G94,"&lt;&gt;0"), SUMIF('MazeSolve Accuracy'!G94,"&lt;&gt;0"), SUMIF('Hamiltonian Accuracy'!G94,"&lt;&gt;0")))/SUM(IF('PARITY Accuracy'!G94&lt;&gt;0,1,0), IF('Pattern_Matching Accuracy'!G94&lt;&gt;0,1,0), IF('Reversal Accuracy'!G94&lt;&gt;0,1,0), IF('Stack Accuracy'!G94&lt;&gt;0,1,0), IF('Vending_Machine Accuracy'!G94&lt;&gt;0,1,0), IF('MazeComplete Accuracy'!G94&lt;&gt;0,1,0), IF('MazeSolve Accuracy'!G94&lt;&gt;0,1,0), IF('Hamiltonian Accuracy'!G94&lt;&gt;0,1,0))</f>
        <v>66.5625</v>
      </c>
      <c r="H94" t="str">
        <f t="shared" si="10"/>
        <v>20 (δ=0.65)</v>
      </c>
      <c r="K94">
        <f>AVERAGE(K88:K93)</f>
        <v>60.704847387566133</v>
      </c>
      <c r="L94">
        <f>AVERAGE(L88:L92)</f>
        <v>60.704847387566133</v>
      </c>
      <c r="N94">
        <f t="shared" si="11"/>
        <v>63.708437499999995</v>
      </c>
      <c r="O94">
        <f t="shared" si="12"/>
        <v>2.7036250801874799</v>
      </c>
    </row>
    <row r="95" spans="1:15" x14ac:dyDescent="0.75">
      <c r="A95" s="7">
        <v>19</v>
      </c>
      <c r="B95">
        <v>20</v>
      </c>
      <c r="C95">
        <v>0.85</v>
      </c>
      <c r="D95">
        <f>(SUM(SUMIF('PARITY Accuracy'!D95,"&lt;&gt;0"), SUMIF('Pattern_Matching Accuracy'!D95,"&lt;&gt;0"), SUMIF('Reversal Accuracy'!D95,"&lt;&gt;0"), SUMIF('Stack Accuracy'!D95,"&lt;&gt;0"), SUMIF('Vending_Machine Accuracy'!D95,"&lt;&gt;0"), SUMIF('MazeComplete Accuracy'!D95,"&lt;&gt;0"), SUMIF('MazeSolve Accuracy'!D95,"&lt;&gt;0"), SUMIF('Hamiltonian Accuracy'!D95,"&lt;&gt;0")))/SUM(IF('PARITY Accuracy'!D95&lt;&gt;0,1,0), IF('Pattern_Matching Accuracy'!D95&lt;&gt;0,1,0), IF('Reversal Accuracy'!D95&lt;&gt;0,1,0), IF('Stack Accuracy'!D95&lt;&gt;0,1,0), IF('Vending_Machine Accuracy'!D95&lt;&gt;0,1,0), IF('MazeComplete Accuracy'!D95&lt;&gt;0,1,0), IF('MazeSolve Accuracy'!D95&lt;&gt;0,1,0), IF('Hamiltonian Accuracy'!D95&lt;&gt;0,1,0))</f>
        <v>64.959999999999994</v>
      </c>
      <c r="E95">
        <f>(SUM(SUMIF('PARITY Accuracy'!E95,"&lt;&gt;0"), SUMIF('Pattern_Matching Accuracy'!E95,"&lt;&gt;0"), SUMIF('Reversal Accuracy'!E95,"&lt;&gt;0"), SUMIF('Stack Accuracy'!E95,"&lt;&gt;0"), SUMIF('Vending_Machine Accuracy'!E95,"&lt;&gt;0"), SUMIF('MazeComplete Accuracy'!E95,"&lt;&gt;0"), SUMIF('MazeSolve Accuracy'!E95,"&lt;&gt;0"), SUMIF('Hamiltonian Accuracy'!E95,"&lt;&gt;0")))/SUM(IF('PARITY Accuracy'!E95&lt;&gt;0,1,0), IF('Pattern_Matching Accuracy'!E95&lt;&gt;0,1,0), IF('Reversal Accuracy'!E95&lt;&gt;0,1,0), IF('Stack Accuracy'!E95&lt;&gt;0,1,0), IF('Vending_Machine Accuracy'!E95&lt;&gt;0,1,0), IF('MazeComplete Accuracy'!E95&lt;&gt;0,1,0), IF('MazeSolve Accuracy'!E95&lt;&gt;0,1,0), IF('Hamiltonian Accuracy'!E95&lt;&gt;0,1,0))</f>
        <v>59.237499999999997</v>
      </c>
      <c r="F95">
        <f>(SUM(SUMIF('PARITY Accuracy'!F95,"&lt;&gt;0"), SUMIF('Pattern_Matching Accuracy'!F95,"&lt;&gt;0"), SUMIF('Reversal Accuracy'!F95,"&lt;&gt;0"), SUMIF('Stack Accuracy'!F95,"&lt;&gt;0"), SUMIF('Vending_Machine Accuracy'!F95,"&lt;&gt;0"), SUMIF('MazeComplete Accuracy'!F95,"&lt;&gt;0"), SUMIF('MazeSolve Accuracy'!F95,"&lt;&gt;0"), SUMIF('Hamiltonian Accuracy'!F95,"&lt;&gt;0")))/SUM(IF('PARITY Accuracy'!F95&lt;&gt;0,1,0), IF('Pattern_Matching Accuracy'!F95&lt;&gt;0,1,0), IF('Reversal Accuracy'!F95&lt;&gt;0,1,0), IF('Stack Accuracy'!F95&lt;&gt;0,1,0), IF('Vending_Machine Accuracy'!F95&lt;&gt;0,1,0), IF('MazeComplete Accuracy'!F95&lt;&gt;0,1,0), IF('MazeSolve Accuracy'!F95&lt;&gt;0,1,0), IF('Hamiltonian Accuracy'!F95&lt;&gt;0,1,0))</f>
        <v>60.344999999999999</v>
      </c>
      <c r="G95">
        <f>(SUM(SUMIF('PARITY Accuracy'!G95,"&lt;&gt;0"), SUMIF('Pattern_Matching Accuracy'!G95,"&lt;&gt;0"), SUMIF('Reversal Accuracy'!G95,"&lt;&gt;0"), SUMIF('Stack Accuracy'!G95,"&lt;&gt;0"), SUMIF('Vending_Machine Accuracy'!G95,"&lt;&gt;0"), SUMIF('MazeComplete Accuracy'!G95,"&lt;&gt;0"), SUMIF('MazeSolve Accuracy'!G95,"&lt;&gt;0"), SUMIF('Hamiltonian Accuracy'!G95,"&lt;&gt;0")))/SUM(IF('PARITY Accuracy'!G95&lt;&gt;0,1,0), IF('Pattern_Matching Accuracy'!G95&lt;&gt;0,1,0), IF('Reversal Accuracy'!G95&lt;&gt;0,1,0), IF('Stack Accuracy'!G95&lt;&gt;0,1,0), IF('Vending_Machine Accuracy'!G95&lt;&gt;0,1,0), IF('MazeComplete Accuracy'!G95&lt;&gt;0,1,0), IF('MazeSolve Accuracy'!G95&lt;&gt;0,1,0), IF('Hamiltonian Accuracy'!G95&lt;&gt;0,1,0))</f>
        <v>66.099999999999994</v>
      </c>
      <c r="H95" t="str">
        <f t="shared" si="10"/>
        <v>20 (δ=0.85)</v>
      </c>
      <c r="K95">
        <f>_xlfn.STDEV.P(K88:K93)</f>
        <v>7.208026104818547</v>
      </c>
      <c r="L95">
        <f>_xlfn.STDEV.P(L88:L92)</f>
        <v>0.76975919340960075</v>
      </c>
      <c r="N95">
        <f t="shared" si="11"/>
        <v>62.660624999999996</v>
      </c>
      <c r="O95">
        <f t="shared" si="12"/>
        <v>2.923881396684036</v>
      </c>
    </row>
    <row r="96" spans="1:15" x14ac:dyDescent="0.75">
      <c r="A96" s="7">
        <v>20</v>
      </c>
      <c r="B96">
        <v>50</v>
      </c>
      <c r="C96">
        <v>0</v>
      </c>
      <c r="D96">
        <f>(SUM(SUMIF('PARITY Accuracy'!D96,"&lt;&gt;0"), SUMIF('Pattern_Matching Accuracy'!D96,"&lt;&gt;0"), SUMIF('Reversal Accuracy'!D96,"&lt;&gt;0"), SUMIF('Stack Accuracy'!D96,"&lt;&gt;0"), SUMIF('Vending_Machine Accuracy'!D96,"&lt;&gt;0"), SUMIF('MazeComplete Accuracy'!D96,"&lt;&gt;0"), SUMIF('MazeSolve Accuracy'!D96,"&lt;&gt;0"), SUMIF('Hamiltonian Accuracy'!D96,"&lt;&gt;0")))/SUM(IF('PARITY Accuracy'!D96&lt;&gt;0,1,0), IF('Pattern_Matching Accuracy'!D96&lt;&gt;0,1,0), IF('Reversal Accuracy'!D96&lt;&gt;0,1,0), IF('Stack Accuracy'!D96&lt;&gt;0,1,0), IF('Vending_Machine Accuracy'!D96&lt;&gt;0,1,0), IF('MazeComplete Accuracy'!D96&lt;&gt;0,1,0), IF('MazeSolve Accuracy'!D96&lt;&gt;0,1,0), IF('Hamiltonian Accuracy'!D96&lt;&gt;0,1,0))</f>
        <v>70.137500000000003</v>
      </c>
      <c r="E96">
        <f>(SUM(SUMIF('PARITY Accuracy'!E96,"&lt;&gt;0"), SUMIF('Pattern_Matching Accuracy'!E96,"&lt;&gt;0"), SUMIF('Reversal Accuracy'!E96,"&lt;&gt;0"), SUMIF('Stack Accuracy'!E96,"&lt;&gt;0"), SUMIF('Vending_Machine Accuracy'!E96,"&lt;&gt;0"), SUMIF('MazeComplete Accuracy'!E96,"&lt;&gt;0"), SUMIF('MazeSolve Accuracy'!E96,"&lt;&gt;0"), SUMIF('Hamiltonian Accuracy'!E96,"&lt;&gt;0")))/SUM(IF('PARITY Accuracy'!E96&lt;&gt;0,1,0), IF('Pattern_Matching Accuracy'!E96&lt;&gt;0,1,0), IF('Reversal Accuracy'!E96&lt;&gt;0,1,0), IF('Stack Accuracy'!E96&lt;&gt;0,1,0), IF('Vending_Machine Accuracy'!E96&lt;&gt;0,1,0), IF('MazeComplete Accuracy'!E96&lt;&gt;0,1,0), IF('MazeSolve Accuracy'!E96&lt;&gt;0,1,0), IF('Hamiltonian Accuracy'!E96&lt;&gt;0,1,0))</f>
        <v>69.25</v>
      </c>
      <c r="F96">
        <f>(SUM(SUMIF('PARITY Accuracy'!F96,"&lt;&gt;0"), SUMIF('Pattern_Matching Accuracy'!F96,"&lt;&gt;0"), SUMIF('Reversal Accuracy'!F96,"&lt;&gt;0"), SUMIF('Stack Accuracy'!F96,"&lt;&gt;0"), SUMIF('Vending_Machine Accuracy'!F96,"&lt;&gt;0"), SUMIF('MazeComplete Accuracy'!F96,"&lt;&gt;0"), SUMIF('MazeSolve Accuracy'!F96,"&lt;&gt;0"), SUMIF('Hamiltonian Accuracy'!F96,"&lt;&gt;0")))/SUM(IF('PARITY Accuracy'!F96&lt;&gt;0,1,0), IF('Pattern_Matching Accuracy'!F96&lt;&gt;0,1,0), IF('Reversal Accuracy'!F96&lt;&gt;0,1,0), IF('Stack Accuracy'!F96&lt;&gt;0,1,0), IF('Vending_Machine Accuracy'!F96&lt;&gt;0,1,0), IF('MazeComplete Accuracy'!F96&lt;&gt;0,1,0), IF('MazeSolve Accuracy'!F96&lt;&gt;0,1,0), IF('Hamiltonian Accuracy'!F96&lt;&gt;0,1,0))</f>
        <v>70.164999999999992</v>
      </c>
      <c r="G96">
        <f>(SUM(SUMIF('PARITY Accuracy'!G96,"&lt;&gt;0"), SUMIF('Pattern_Matching Accuracy'!G96,"&lt;&gt;0"), SUMIF('Reversal Accuracy'!G96,"&lt;&gt;0"), SUMIF('Stack Accuracy'!G96,"&lt;&gt;0"), SUMIF('Vending_Machine Accuracy'!G96,"&lt;&gt;0"), SUMIF('MazeComplete Accuracy'!G96,"&lt;&gt;0"), SUMIF('MazeSolve Accuracy'!G96,"&lt;&gt;0"), SUMIF('Hamiltonian Accuracy'!G96,"&lt;&gt;0")))/SUM(IF('PARITY Accuracy'!G96&lt;&gt;0,1,0), IF('Pattern_Matching Accuracy'!G96&lt;&gt;0,1,0), IF('Reversal Accuracy'!G96&lt;&gt;0,1,0), IF('Stack Accuracy'!G96&lt;&gt;0,1,0), IF('Vending_Machine Accuracy'!G96&lt;&gt;0,1,0), IF('MazeComplete Accuracy'!G96&lt;&gt;0,1,0), IF('MazeSolve Accuracy'!G96&lt;&gt;0,1,0), IF('Hamiltonian Accuracy'!G96&lt;&gt;0,1,0))</f>
        <v>66.998571428571424</v>
      </c>
      <c r="H96" t="str">
        <f t="shared" si="10"/>
        <v>50 (δ=0)</v>
      </c>
      <c r="N96">
        <f t="shared" si="11"/>
        <v>69.137767857142848</v>
      </c>
      <c r="O96">
        <f t="shared" si="12"/>
        <v>1.2887423759894454</v>
      </c>
    </row>
    <row r="97" spans="1:15" x14ac:dyDescent="0.75">
      <c r="A97" s="7">
        <v>21</v>
      </c>
      <c r="B97">
        <v>50</v>
      </c>
      <c r="C97">
        <v>0.2</v>
      </c>
      <c r="D97">
        <f>(SUM(SUMIF('PARITY Accuracy'!D97,"&lt;&gt;0"), SUMIF('Pattern_Matching Accuracy'!D97,"&lt;&gt;0"), SUMIF('Reversal Accuracy'!D97,"&lt;&gt;0"), SUMIF('Stack Accuracy'!D97,"&lt;&gt;0"), SUMIF('Vending_Machine Accuracy'!D97,"&lt;&gt;0"), SUMIF('MazeComplete Accuracy'!D97,"&lt;&gt;0"), SUMIF('MazeSolve Accuracy'!D97,"&lt;&gt;0"), SUMIF('Hamiltonian Accuracy'!D97,"&lt;&gt;0")))/SUM(IF('PARITY Accuracy'!D97&lt;&gt;0,1,0), IF('Pattern_Matching Accuracy'!D97&lt;&gt;0,1,0), IF('Reversal Accuracy'!D97&lt;&gt;0,1,0), IF('Stack Accuracy'!D97&lt;&gt;0,1,0), IF('Vending_Machine Accuracy'!D97&lt;&gt;0,1,0), IF('MazeComplete Accuracy'!D97&lt;&gt;0,1,0), IF('MazeSolve Accuracy'!D97&lt;&gt;0,1,0), IF('Hamiltonian Accuracy'!D97&lt;&gt;0,1,0))</f>
        <v>71.002499999999998</v>
      </c>
      <c r="E97">
        <f>(SUM(SUMIF('PARITY Accuracy'!E97,"&lt;&gt;0"), SUMIF('Pattern_Matching Accuracy'!E97,"&lt;&gt;0"), SUMIF('Reversal Accuracy'!E97,"&lt;&gt;0"), SUMIF('Stack Accuracy'!E97,"&lt;&gt;0"), SUMIF('Vending_Machine Accuracy'!E97,"&lt;&gt;0"), SUMIF('MazeComplete Accuracy'!E97,"&lt;&gt;0"), SUMIF('MazeSolve Accuracy'!E97,"&lt;&gt;0"), SUMIF('Hamiltonian Accuracy'!E97,"&lt;&gt;0")))/SUM(IF('PARITY Accuracy'!E97&lt;&gt;0,1,0), IF('Pattern_Matching Accuracy'!E97&lt;&gt;0,1,0), IF('Reversal Accuracy'!E97&lt;&gt;0,1,0), IF('Stack Accuracy'!E97&lt;&gt;0,1,0), IF('Vending_Machine Accuracy'!E97&lt;&gt;0,1,0), IF('MazeComplete Accuracy'!E97&lt;&gt;0,1,0), IF('MazeSolve Accuracy'!E97&lt;&gt;0,1,0), IF('Hamiltonian Accuracy'!E97&lt;&gt;0,1,0))</f>
        <v>67.55</v>
      </c>
      <c r="F97">
        <f>(SUM(SUMIF('PARITY Accuracy'!F97,"&lt;&gt;0"), SUMIF('Pattern_Matching Accuracy'!F97,"&lt;&gt;0"), SUMIF('Reversal Accuracy'!F97,"&lt;&gt;0"), SUMIF('Stack Accuracy'!F97,"&lt;&gt;0"), SUMIF('Vending_Machine Accuracy'!F97,"&lt;&gt;0"), SUMIF('MazeComplete Accuracy'!F97,"&lt;&gt;0"), SUMIF('MazeSolve Accuracy'!F97,"&lt;&gt;0"), SUMIF('Hamiltonian Accuracy'!F97,"&lt;&gt;0")))/SUM(IF('PARITY Accuracy'!F97&lt;&gt;0,1,0), IF('Pattern_Matching Accuracy'!F97&lt;&gt;0,1,0), IF('Reversal Accuracy'!F97&lt;&gt;0,1,0), IF('Stack Accuracy'!F97&lt;&gt;0,1,0), IF('Vending_Machine Accuracy'!F97&lt;&gt;0,1,0), IF('MazeComplete Accuracy'!F97&lt;&gt;0,1,0), IF('MazeSolve Accuracy'!F97&lt;&gt;0,1,0), IF('Hamiltonian Accuracy'!F97&lt;&gt;0,1,0))</f>
        <v>71.491250000000008</v>
      </c>
      <c r="G97">
        <f>(SUM(SUMIF('PARITY Accuracy'!G97,"&lt;&gt;0"), SUMIF('Pattern_Matching Accuracy'!G97,"&lt;&gt;0"), SUMIF('Reversal Accuracy'!G97,"&lt;&gt;0"), SUMIF('Stack Accuracy'!G97,"&lt;&gt;0"), SUMIF('Vending_Machine Accuracy'!G97,"&lt;&gt;0"), SUMIF('MazeComplete Accuracy'!G97,"&lt;&gt;0"), SUMIF('MazeSolve Accuracy'!G97,"&lt;&gt;0"), SUMIF('Hamiltonian Accuracy'!G97,"&lt;&gt;0")))/SUM(IF('PARITY Accuracy'!G97&lt;&gt;0,1,0), IF('Pattern_Matching Accuracy'!G97&lt;&gt;0,1,0), IF('Reversal Accuracy'!G97&lt;&gt;0,1,0), IF('Stack Accuracy'!G97&lt;&gt;0,1,0), IF('Vending_Machine Accuracy'!G97&lt;&gt;0,1,0), IF('MazeComplete Accuracy'!G97&lt;&gt;0,1,0), IF('MazeSolve Accuracy'!G97&lt;&gt;0,1,0), IF('Hamiltonian Accuracy'!G97&lt;&gt;0,1,0))</f>
        <v>65.932857142857145</v>
      </c>
      <c r="H97" t="str">
        <f t="shared" si="10"/>
        <v>50 (δ=0.2)</v>
      </c>
      <c r="K97">
        <f>(K93-K88)/6</f>
        <v>3.4679523809523807</v>
      </c>
      <c r="L97">
        <f>(L92-L88)/5</f>
        <v>-0.45948859126984021</v>
      </c>
      <c r="N97">
        <f t="shared" si="11"/>
        <v>68.994151785714294</v>
      </c>
      <c r="O97">
        <f t="shared" si="12"/>
        <v>2.330561161618653</v>
      </c>
    </row>
    <row r="98" spans="1:15" x14ac:dyDescent="0.75">
      <c r="A98" s="7">
        <v>22</v>
      </c>
      <c r="B98">
        <v>50</v>
      </c>
      <c r="C98">
        <v>0.45</v>
      </c>
      <c r="D98">
        <f>(SUM(SUMIF('PARITY Accuracy'!D98,"&lt;&gt;0"), SUMIF('Pattern_Matching Accuracy'!D98,"&lt;&gt;0"), SUMIF('Reversal Accuracy'!D98,"&lt;&gt;0"), SUMIF('Stack Accuracy'!D98,"&lt;&gt;0"), SUMIF('Vending_Machine Accuracy'!D98,"&lt;&gt;0"), SUMIF('MazeComplete Accuracy'!D98,"&lt;&gt;0"), SUMIF('MazeSolve Accuracy'!D98,"&lt;&gt;0"), SUMIF('Hamiltonian Accuracy'!D98,"&lt;&gt;0")))/SUM(IF('PARITY Accuracy'!D98&lt;&gt;0,1,0), IF('Pattern_Matching Accuracy'!D98&lt;&gt;0,1,0), IF('Reversal Accuracy'!D98&lt;&gt;0,1,0), IF('Stack Accuracy'!D98&lt;&gt;0,1,0), IF('Vending_Machine Accuracy'!D98&lt;&gt;0,1,0), IF('MazeComplete Accuracy'!D98&lt;&gt;0,1,0), IF('MazeSolve Accuracy'!D98&lt;&gt;0,1,0), IF('Hamiltonian Accuracy'!D98&lt;&gt;0,1,0))</f>
        <v>69.69250000000001</v>
      </c>
      <c r="E98">
        <f>(SUM(SUMIF('PARITY Accuracy'!E98,"&lt;&gt;0"), SUMIF('Pattern_Matching Accuracy'!E98,"&lt;&gt;0"), SUMIF('Reversal Accuracy'!E98,"&lt;&gt;0"), SUMIF('Stack Accuracy'!E98,"&lt;&gt;0"), SUMIF('Vending_Machine Accuracy'!E98,"&lt;&gt;0"), SUMIF('MazeComplete Accuracy'!E98,"&lt;&gt;0"), SUMIF('MazeSolve Accuracy'!E98,"&lt;&gt;0"), SUMIF('Hamiltonian Accuracy'!E98,"&lt;&gt;0")))/SUM(IF('PARITY Accuracy'!E98&lt;&gt;0,1,0), IF('Pattern_Matching Accuracy'!E98&lt;&gt;0,1,0), IF('Reversal Accuracy'!E98&lt;&gt;0,1,0), IF('Stack Accuracy'!E98&lt;&gt;0,1,0), IF('Vending_Machine Accuracy'!E98&lt;&gt;0,1,0), IF('MazeComplete Accuracy'!E98&lt;&gt;0,1,0), IF('MazeSolve Accuracy'!E98&lt;&gt;0,1,0), IF('Hamiltonian Accuracy'!E98&lt;&gt;0,1,0))</f>
        <v>66.987499999999997</v>
      </c>
      <c r="F98">
        <f>(SUM(SUMIF('PARITY Accuracy'!F98,"&lt;&gt;0"), SUMIF('Pattern_Matching Accuracy'!F98,"&lt;&gt;0"), SUMIF('Reversal Accuracy'!F98,"&lt;&gt;0"), SUMIF('Stack Accuracy'!F98,"&lt;&gt;0"), SUMIF('Vending_Machine Accuracy'!F98,"&lt;&gt;0"), SUMIF('MazeComplete Accuracy'!F98,"&lt;&gt;0"), SUMIF('MazeSolve Accuracy'!F98,"&lt;&gt;0"), SUMIF('Hamiltonian Accuracy'!F98,"&lt;&gt;0")))/SUM(IF('PARITY Accuracy'!F98&lt;&gt;0,1,0), IF('Pattern_Matching Accuracy'!F98&lt;&gt;0,1,0), IF('Reversal Accuracy'!F98&lt;&gt;0,1,0), IF('Stack Accuracy'!F98&lt;&gt;0,1,0), IF('Vending_Machine Accuracy'!F98&lt;&gt;0,1,0), IF('MazeComplete Accuracy'!F98&lt;&gt;0,1,0), IF('MazeSolve Accuracy'!F98&lt;&gt;0,1,0), IF('Hamiltonian Accuracy'!F98&lt;&gt;0,1,0))</f>
        <v>71.24499999999999</v>
      </c>
      <c r="G98">
        <f>(SUM(SUMIF('PARITY Accuracy'!G98,"&lt;&gt;0"), SUMIF('Pattern_Matching Accuracy'!G98,"&lt;&gt;0"), SUMIF('Reversal Accuracy'!G98,"&lt;&gt;0"), SUMIF('Stack Accuracy'!G98,"&lt;&gt;0"), SUMIF('Vending_Machine Accuracy'!G98,"&lt;&gt;0"), SUMIF('MazeComplete Accuracy'!G98,"&lt;&gt;0"), SUMIF('MazeSolve Accuracy'!G98,"&lt;&gt;0"), SUMIF('Hamiltonian Accuracy'!G98,"&lt;&gt;0")))/SUM(IF('PARITY Accuracy'!G98&lt;&gt;0,1,0), IF('Pattern_Matching Accuracy'!G98&lt;&gt;0,1,0), IF('Reversal Accuracy'!G98&lt;&gt;0,1,0), IF('Stack Accuracy'!G98&lt;&gt;0,1,0), IF('Vending_Machine Accuracy'!G98&lt;&gt;0,1,0), IF('MazeComplete Accuracy'!G98&lt;&gt;0,1,0), IF('MazeSolve Accuracy'!G98&lt;&gt;0,1,0), IF('Hamiltonian Accuracy'!G98&lt;&gt;0,1,0))</f>
        <v>65.031428571428563</v>
      </c>
      <c r="H98" t="str">
        <f t="shared" si="10"/>
        <v>50 (δ=0.45)</v>
      </c>
      <c r="N98">
        <f t="shared" si="11"/>
        <v>68.239107142857137</v>
      </c>
      <c r="O98">
        <f t="shared" si="12"/>
        <v>2.398096376476007</v>
      </c>
    </row>
    <row r="99" spans="1:15" x14ac:dyDescent="0.75">
      <c r="A99" s="7">
        <v>23</v>
      </c>
      <c r="B99">
        <v>50</v>
      </c>
      <c r="C99">
        <v>0.65</v>
      </c>
      <c r="D99">
        <f>(SUM(SUMIF('PARITY Accuracy'!D99,"&lt;&gt;0"), SUMIF('Pattern_Matching Accuracy'!D99,"&lt;&gt;0"), SUMIF('Reversal Accuracy'!D99,"&lt;&gt;0"), SUMIF('Stack Accuracy'!D99,"&lt;&gt;0"), SUMIF('Vending_Machine Accuracy'!D99,"&lt;&gt;0"), SUMIF('MazeComplete Accuracy'!D99,"&lt;&gt;0"), SUMIF('MazeSolve Accuracy'!D99,"&lt;&gt;0"), SUMIF('Hamiltonian Accuracy'!D99,"&lt;&gt;0")))/SUM(IF('PARITY Accuracy'!D99&lt;&gt;0,1,0), IF('Pattern_Matching Accuracy'!D99&lt;&gt;0,1,0), IF('Reversal Accuracy'!D99&lt;&gt;0,1,0), IF('Stack Accuracy'!D99&lt;&gt;0,1,0), IF('Vending_Machine Accuracy'!D99&lt;&gt;0,1,0), IF('MazeComplete Accuracy'!D99&lt;&gt;0,1,0), IF('MazeSolve Accuracy'!D99&lt;&gt;0,1,0), IF('Hamiltonian Accuracy'!D99&lt;&gt;0,1,0))</f>
        <v>68.316249999999997</v>
      </c>
      <c r="E99">
        <f>(SUM(SUMIF('PARITY Accuracy'!E99,"&lt;&gt;0"), SUMIF('Pattern_Matching Accuracy'!E99,"&lt;&gt;0"), SUMIF('Reversal Accuracy'!E99,"&lt;&gt;0"), SUMIF('Stack Accuracy'!E99,"&lt;&gt;0"), SUMIF('Vending_Machine Accuracy'!E99,"&lt;&gt;0"), SUMIF('MazeComplete Accuracy'!E99,"&lt;&gt;0"), SUMIF('MazeSolve Accuracy'!E99,"&lt;&gt;0"), SUMIF('Hamiltonian Accuracy'!E99,"&lt;&gt;0")))/SUM(IF('PARITY Accuracy'!E99&lt;&gt;0,1,0), IF('Pattern_Matching Accuracy'!E99&lt;&gt;0,1,0), IF('Reversal Accuracy'!E99&lt;&gt;0,1,0), IF('Stack Accuracy'!E99&lt;&gt;0,1,0), IF('Vending_Machine Accuracy'!E99&lt;&gt;0,1,0), IF('MazeComplete Accuracy'!E99&lt;&gt;0,1,0), IF('MazeSolve Accuracy'!E99&lt;&gt;0,1,0), IF('Hamiltonian Accuracy'!E99&lt;&gt;0,1,0))</f>
        <v>65.887500000000003</v>
      </c>
      <c r="F99">
        <f>(SUM(SUMIF('PARITY Accuracy'!F99,"&lt;&gt;0"), SUMIF('Pattern_Matching Accuracy'!F99,"&lt;&gt;0"), SUMIF('Reversal Accuracy'!F99,"&lt;&gt;0"), SUMIF('Stack Accuracy'!F99,"&lt;&gt;0"), SUMIF('Vending_Machine Accuracy'!F99,"&lt;&gt;0"), SUMIF('MazeComplete Accuracy'!F99,"&lt;&gt;0"), SUMIF('MazeSolve Accuracy'!F99,"&lt;&gt;0"), SUMIF('Hamiltonian Accuracy'!F99,"&lt;&gt;0")))/SUM(IF('PARITY Accuracy'!F99&lt;&gt;0,1,0), IF('Pattern_Matching Accuracy'!F99&lt;&gt;0,1,0), IF('Reversal Accuracy'!F99&lt;&gt;0,1,0), IF('Stack Accuracy'!F99&lt;&gt;0,1,0), IF('Vending_Machine Accuracy'!F99&lt;&gt;0,1,0), IF('MazeComplete Accuracy'!F99&lt;&gt;0,1,0), IF('MazeSolve Accuracy'!F99&lt;&gt;0,1,0), IF('Hamiltonian Accuracy'!F99&lt;&gt;0,1,0))</f>
        <v>70.207499999999996</v>
      </c>
      <c r="G99">
        <f>(SUM(SUMIF('PARITY Accuracy'!G99,"&lt;&gt;0"), SUMIF('Pattern_Matching Accuracy'!G99,"&lt;&gt;0"), SUMIF('Reversal Accuracy'!G99,"&lt;&gt;0"), SUMIF('Stack Accuracy'!G99,"&lt;&gt;0"), SUMIF('Vending_Machine Accuracy'!G99,"&lt;&gt;0"), SUMIF('MazeComplete Accuracy'!G99,"&lt;&gt;0"), SUMIF('MazeSolve Accuracy'!G99,"&lt;&gt;0"), SUMIF('Hamiltonian Accuracy'!G99,"&lt;&gt;0")))/SUM(IF('PARITY Accuracy'!G99&lt;&gt;0,1,0), IF('Pattern_Matching Accuracy'!G99&lt;&gt;0,1,0), IF('Reversal Accuracy'!G99&lt;&gt;0,1,0), IF('Stack Accuracy'!G99&lt;&gt;0,1,0), IF('Vending_Machine Accuracy'!G99&lt;&gt;0,1,0), IF('MazeComplete Accuracy'!G99&lt;&gt;0,1,0), IF('MazeSolve Accuracy'!G99&lt;&gt;0,1,0), IF('Hamiltonian Accuracy'!G99&lt;&gt;0,1,0))</f>
        <v>65.45</v>
      </c>
      <c r="H99" t="str">
        <f t="shared" si="10"/>
        <v>50 (δ=0.65)</v>
      </c>
      <c r="N99">
        <f t="shared" si="11"/>
        <v>67.465312499999996</v>
      </c>
      <c r="O99">
        <f t="shared" si="12"/>
        <v>1.9231915967913178</v>
      </c>
    </row>
    <row r="100" spans="1:15" x14ac:dyDescent="0.75">
      <c r="A100" s="7">
        <v>24</v>
      </c>
      <c r="B100">
        <v>50</v>
      </c>
      <c r="C100">
        <v>0.85</v>
      </c>
      <c r="D100">
        <f>(SUM(SUMIF('PARITY Accuracy'!D100,"&lt;&gt;0"), SUMIF('Pattern_Matching Accuracy'!D100,"&lt;&gt;0"), SUMIF('Reversal Accuracy'!D100,"&lt;&gt;0"), SUMIF('Stack Accuracy'!D100,"&lt;&gt;0"), SUMIF('Vending_Machine Accuracy'!D100,"&lt;&gt;0"), SUMIF('MazeComplete Accuracy'!D100,"&lt;&gt;0"), SUMIF('MazeSolve Accuracy'!D100,"&lt;&gt;0"), SUMIF('Hamiltonian Accuracy'!D100,"&lt;&gt;0")))/SUM(IF('PARITY Accuracy'!D100&lt;&gt;0,1,0), IF('Pattern_Matching Accuracy'!D100&lt;&gt;0,1,0), IF('Reversal Accuracy'!D100&lt;&gt;0,1,0), IF('Stack Accuracy'!D100&lt;&gt;0,1,0), IF('Vending_Machine Accuracy'!D100&lt;&gt;0,1,0), IF('MazeComplete Accuracy'!D100&lt;&gt;0,1,0), IF('MazeSolve Accuracy'!D100&lt;&gt;0,1,0), IF('Hamiltonian Accuracy'!D100&lt;&gt;0,1,0))</f>
        <v>67.373750000000001</v>
      </c>
      <c r="E100">
        <f>(SUM(SUMIF('PARITY Accuracy'!E100,"&lt;&gt;0"), SUMIF('Pattern_Matching Accuracy'!E100,"&lt;&gt;0"), SUMIF('Reversal Accuracy'!E100,"&lt;&gt;0"), SUMIF('Stack Accuracy'!E100,"&lt;&gt;0"), SUMIF('Vending_Machine Accuracy'!E100,"&lt;&gt;0"), SUMIF('MazeComplete Accuracy'!E100,"&lt;&gt;0"), SUMIF('MazeSolve Accuracy'!E100,"&lt;&gt;0"), SUMIF('Hamiltonian Accuracy'!E100,"&lt;&gt;0")))/SUM(IF('PARITY Accuracy'!E100&lt;&gt;0,1,0), IF('Pattern_Matching Accuracy'!E100&lt;&gt;0,1,0), IF('Reversal Accuracy'!E100&lt;&gt;0,1,0), IF('Stack Accuracy'!E100&lt;&gt;0,1,0), IF('Vending_Machine Accuracy'!E100&lt;&gt;0,1,0), IF('MazeComplete Accuracy'!E100&lt;&gt;0,1,0), IF('MazeSolve Accuracy'!E100&lt;&gt;0,1,0), IF('Hamiltonian Accuracy'!E100&lt;&gt;0,1,0))</f>
        <v>64.724999999999994</v>
      </c>
      <c r="F100">
        <f>(SUM(SUMIF('PARITY Accuracy'!F100,"&lt;&gt;0"), SUMIF('Pattern_Matching Accuracy'!F100,"&lt;&gt;0"), SUMIF('Reversal Accuracy'!F100,"&lt;&gt;0"), SUMIF('Stack Accuracy'!F100,"&lt;&gt;0"), SUMIF('Vending_Machine Accuracy'!F100,"&lt;&gt;0"), SUMIF('MazeComplete Accuracy'!F100,"&lt;&gt;0"), SUMIF('MazeSolve Accuracy'!F100,"&lt;&gt;0"), SUMIF('Hamiltonian Accuracy'!F100,"&lt;&gt;0")))/SUM(IF('PARITY Accuracy'!F100&lt;&gt;0,1,0), IF('Pattern_Matching Accuracy'!F100&lt;&gt;0,1,0), IF('Reversal Accuracy'!F100&lt;&gt;0,1,0), IF('Stack Accuracy'!F100&lt;&gt;0,1,0), IF('Vending_Machine Accuracy'!F100&lt;&gt;0,1,0), IF('MazeComplete Accuracy'!F100&lt;&gt;0,1,0), IF('MazeSolve Accuracy'!F100&lt;&gt;0,1,0), IF('Hamiltonian Accuracy'!F100&lt;&gt;0,1,0))</f>
        <v>69.803750000000008</v>
      </c>
      <c r="G100">
        <f>(SUM(SUMIF('PARITY Accuracy'!G100,"&lt;&gt;0"), SUMIF('Pattern_Matching Accuracy'!G100,"&lt;&gt;0"), SUMIF('Reversal Accuracy'!G100,"&lt;&gt;0"), SUMIF('Stack Accuracy'!G100,"&lt;&gt;0"), SUMIF('Vending_Machine Accuracy'!G100,"&lt;&gt;0"), SUMIF('MazeComplete Accuracy'!G100,"&lt;&gt;0"), SUMIF('MazeSolve Accuracy'!G100,"&lt;&gt;0"), SUMIF('Hamiltonian Accuracy'!G100,"&lt;&gt;0")))/SUM(IF('PARITY Accuracy'!G100&lt;&gt;0,1,0), IF('Pattern_Matching Accuracy'!G100&lt;&gt;0,1,0), IF('Reversal Accuracy'!G100&lt;&gt;0,1,0), IF('Stack Accuracy'!G100&lt;&gt;0,1,0), IF('Vending_Machine Accuracy'!G100&lt;&gt;0,1,0), IF('MazeComplete Accuracy'!G100&lt;&gt;0,1,0), IF('MazeSolve Accuracy'!G100&lt;&gt;0,1,0), IF('Hamiltonian Accuracy'!G100&lt;&gt;0,1,0))</f>
        <v>64.898571428571415</v>
      </c>
      <c r="H100" t="str">
        <f t="shared" si="10"/>
        <v>50 (δ=0.85)</v>
      </c>
      <c r="N100">
        <f t="shared" si="11"/>
        <v>66.700267857142848</v>
      </c>
      <c r="O100">
        <f t="shared" si="12"/>
        <v>2.0756307918298904</v>
      </c>
    </row>
    <row r="101" spans="1:15" x14ac:dyDescent="0.75">
      <c r="A101" s="7">
        <v>25</v>
      </c>
      <c r="B101">
        <v>100</v>
      </c>
      <c r="C101">
        <v>0</v>
      </c>
      <c r="D101">
        <f>(SUM(SUMIF('PARITY Accuracy'!D101,"&lt;&gt;0"), SUMIF('Pattern_Matching Accuracy'!D101,"&lt;&gt;0"), SUMIF('Reversal Accuracy'!D101,"&lt;&gt;0"), SUMIF('Stack Accuracy'!D101,"&lt;&gt;0"), SUMIF('Vending_Machine Accuracy'!D101,"&lt;&gt;0"), SUMIF('MazeComplete Accuracy'!D101,"&lt;&gt;0"), SUMIF('MazeSolve Accuracy'!D101,"&lt;&gt;0"), SUMIF('Hamiltonian Accuracy'!D101,"&lt;&gt;0")))/SUM(IF('PARITY Accuracy'!D101&lt;&gt;0,1,0), IF('Pattern_Matching Accuracy'!D101&lt;&gt;0,1,0), IF('Reversal Accuracy'!D101&lt;&gt;0,1,0), IF('Stack Accuracy'!D101&lt;&gt;0,1,0), IF('Vending_Machine Accuracy'!D101&lt;&gt;0,1,0), IF('MazeComplete Accuracy'!D101&lt;&gt;0,1,0), IF('MazeSolve Accuracy'!D101&lt;&gt;0,1,0), IF('Hamiltonian Accuracy'!D101&lt;&gt;0,1,0))</f>
        <v>73.205000000000013</v>
      </c>
      <c r="E101">
        <f>(SUM(SUMIF('PARITY Accuracy'!E101,"&lt;&gt;0"), SUMIF('Pattern_Matching Accuracy'!E101,"&lt;&gt;0"), SUMIF('Reversal Accuracy'!E101,"&lt;&gt;0"), SUMIF('Stack Accuracy'!E101,"&lt;&gt;0"), SUMIF('Vending_Machine Accuracy'!E101,"&lt;&gt;0"), SUMIF('MazeComplete Accuracy'!E101,"&lt;&gt;0"), SUMIF('MazeSolve Accuracy'!E101,"&lt;&gt;0"), SUMIF('Hamiltonian Accuracy'!E101,"&lt;&gt;0")))/SUM(IF('PARITY Accuracy'!E101&lt;&gt;0,1,0), IF('Pattern_Matching Accuracy'!E101&lt;&gt;0,1,0), IF('Reversal Accuracy'!E101&lt;&gt;0,1,0), IF('Stack Accuracy'!E101&lt;&gt;0,1,0), IF('Vending_Machine Accuracy'!E101&lt;&gt;0,1,0), IF('MazeComplete Accuracy'!E101&lt;&gt;0,1,0), IF('MazeSolve Accuracy'!E101&lt;&gt;0,1,0), IF('Hamiltonian Accuracy'!E101&lt;&gt;0,1,0))</f>
        <v>70.900000000000006</v>
      </c>
      <c r="F101">
        <f>(SUM(SUMIF('PARITY Accuracy'!F101,"&lt;&gt;0"), SUMIF('Pattern_Matching Accuracy'!F101,"&lt;&gt;0"), SUMIF('Reversal Accuracy'!F101,"&lt;&gt;0"), SUMIF('Stack Accuracy'!F101,"&lt;&gt;0"), SUMIF('Vending_Machine Accuracy'!F101,"&lt;&gt;0"), SUMIF('MazeComplete Accuracy'!F101,"&lt;&gt;0"), SUMIF('MazeSolve Accuracy'!F101,"&lt;&gt;0"), SUMIF('Hamiltonian Accuracy'!F101,"&lt;&gt;0")))/SUM(IF('PARITY Accuracy'!F101&lt;&gt;0,1,0), IF('Pattern_Matching Accuracy'!F101&lt;&gt;0,1,0), IF('Reversal Accuracy'!F101&lt;&gt;0,1,0), IF('Stack Accuracy'!F101&lt;&gt;0,1,0), IF('Vending_Machine Accuracy'!F101&lt;&gt;0,1,0), IF('MazeComplete Accuracy'!F101&lt;&gt;0,1,0), IF('MazeSolve Accuracy'!F101&lt;&gt;0,1,0), IF('Hamiltonian Accuracy'!F101&lt;&gt;0,1,0))</f>
        <v>72.537499999999994</v>
      </c>
      <c r="G101">
        <f>(SUM(SUMIF('PARITY Accuracy'!G101,"&lt;&gt;0"), SUMIF('Pattern_Matching Accuracy'!G101,"&lt;&gt;0"), SUMIF('Reversal Accuracy'!G101,"&lt;&gt;0"), SUMIF('Stack Accuracy'!G101,"&lt;&gt;0"), SUMIF('Vending_Machine Accuracy'!G101,"&lt;&gt;0"), SUMIF('MazeComplete Accuracy'!G101,"&lt;&gt;0"), SUMIF('MazeSolve Accuracy'!G101,"&lt;&gt;0"), SUMIF('Hamiltonian Accuracy'!G101,"&lt;&gt;0")))/SUM(IF('PARITY Accuracy'!G101&lt;&gt;0,1,0), IF('Pattern_Matching Accuracy'!G101&lt;&gt;0,1,0), IF('Reversal Accuracy'!G101&lt;&gt;0,1,0), IF('Stack Accuracy'!G101&lt;&gt;0,1,0), IF('Vending_Machine Accuracy'!G101&lt;&gt;0,1,0), IF('MazeComplete Accuracy'!G101&lt;&gt;0,1,0), IF('MazeSolve Accuracy'!G101&lt;&gt;0,1,0), IF('Hamiltonian Accuracy'!G101&lt;&gt;0,1,0))</f>
        <v>63.264285714285712</v>
      </c>
      <c r="H101" t="str">
        <f t="shared" si="10"/>
        <v>100 (δ=0)</v>
      </c>
      <c r="N101">
        <f t="shared" si="11"/>
        <v>69.976696428571429</v>
      </c>
      <c r="O101">
        <f t="shared" si="12"/>
        <v>3.9651168319171344</v>
      </c>
    </row>
    <row r="102" spans="1:15" x14ac:dyDescent="0.75">
      <c r="A102" s="7">
        <v>26</v>
      </c>
      <c r="B102">
        <v>100</v>
      </c>
      <c r="C102">
        <v>0.2</v>
      </c>
      <c r="D102">
        <f>(SUM(SUMIF('PARITY Accuracy'!D102,"&lt;&gt;0"), SUMIF('Pattern_Matching Accuracy'!D102,"&lt;&gt;0"), SUMIF('Reversal Accuracy'!D102,"&lt;&gt;0"), SUMIF('Stack Accuracy'!D102,"&lt;&gt;0"), SUMIF('Vending_Machine Accuracy'!D102,"&lt;&gt;0"), SUMIF('MazeComplete Accuracy'!D102,"&lt;&gt;0"), SUMIF('MazeSolve Accuracy'!D102,"&lt;&gt;0"), SUMIF('Hamiltonian Accuracy'!D102,"&lt;&gt;0")))/SUM(IF('PARITY Accuracy'!D102&lt;&gt;0,1,0), IF('Pattern_Matching Accuracy'!D102&lt;&gt;0,1,0), IF('Reversal Accuracy'!D102&lt;&gt;0,1,0), IF('Stack Accuracy'!D102&lt;&gt;0,1,0), IF('Vending_Machine Accuracy'!D102&lt;&gt;0,1,0), IF('MazeComplete Accuracy'!D102&lt;&gt;0,1,0), IF('MazeSolve Accuracy'!D102&lt;&gt;0,1,0), IF('Hamiltonian Accuracy'!D102&lt;&gt;0,1,0))</f>
        <v>72.375</v>
      </c>
      <c r="E102">
        <f>(SUM(SUMIF('PARITY Accuracy'!E102,"&lt;&gt;0"), SUMIF('Pattern_Matching Accuracy'!E102,"&lt;&gt;0"), SUMIF('Reversal Accuracy'!E102,"&lt;&gt;0"), SUMIF('Stack Accuracy'!E102,"&lt;&gt;0"), SUMIF('Vending_Machine Accuracy'!E102,"&lt;&gt;0"), SUMIF('MazeComplete Accuracy'!E102,"&lt;&gt;0"), SUMIF('MazeSolve Accuracy'!E102,"&lt;&gt;0"), SUMIF('Hamiltonian Accuracy'!E102,"&lt;&gt;0")))/SUM(IF('PARITY Accuracy'!E102&lt;&gt;0,1,0), IF('Pattern_Matching Accuracy'!E102&lt;&gt;0,1,0), IF('Reversal Accuracy'!E102&lt;&gt;0,1,0), IF('Stack Accuracy'!E102&lt;&gt;0,1,0), IF('Vending_Machine Accuracy'!E102&lt;&gt;0,1,0), IF('MazeComplete Accuracy'!E102&lt;&gt;0,1,0), IF('MazeSolve Accuracy'!E102&lt;&gt;0,1,0), IF('Hamiltonian Accuracy'!E102&lt;&gt;0,1,0))</f>
        <v>69.424999999999997</v>
      </c>
      <c r="F102">
        <f>(SUM(SUMIF('PARITY Accuracy'!F102,"&lt;&gt;0"), SUMIF('Pattern_Matching Accuracy'!F102,"&lt;&gt;0"), SUMIF('Reversal Accuracy'!F102,"&lt;&gt;0"), SUMIF('Stack Accuracy'!F102,"&lt;&gt;0"), SUMIF('Vending_Machine Accuracy'!F102,"&lt;&gt;0"), SUMIF('MazeComplete Accuracy'!F102,"&lt;&gt;0"), SUMIF('MazeSolve Accuracy'!F102,"&lt;&gt;0"), SUMIF('Hamiltonian Accuracy'!F102,"&lt;&gt;0")))/SUM(IF('PARITY Accuracy'!F102&lt;&gt;0,1,0), IF('Pattern_Matching Accuracy'!F102&lt;&gt;0,1,0), IF('Reversal Accuracy'!F102&lt;&gt;0,1,0), IF('Stack Accuracy'!F102&lt;&gt;0,1,0), IF('Vending_Machine Accuracy'!F102&lt;&gt;0,1,0), IF('MazeComplete Accuracy'!F102&lt;&gt;0,1,0), IF('MazeSolve Accuracy'!F102&lt;&gt;0,1,0), IF('Hamiltonian Accuracy'!F102&lt;&gt;0,1,0))</f>
        <v>73.8125</v>
      </c>
      <c r="G102">
        <f>(SUM(SUMIF('PARITY Accuracy'!G102,"&lt;&gt;0"), SUMIF('Pattern_Matching Accuracy'!G102,"&lt;&gt;0"), SUMIF('Reversal Accuracy'!G102,"&lt;&gt;0"), SUMIF('Stack Accuracy'!G102,"&lt;&gt;0"), SUMIF('Vending_Machine Accuracy'!G102,"&lt;&gt;0"), SUMIF('MazeComplete Accuracy'!G102,"&lt;&gt;0"), SUMIF('MazeSolve Accuracy'!G102,"&lt;&gt;0"), SUMIF('Hamiltonian Accuracy'!G102,"&lt;&gt;0")))/SUM(IF('PARITY Accuracy'!G102&lt;&gt;0,1,0), IF('Pattern_Matching Accuracy'!G102&lt;&gt;0,1,0), IF('Reversal Accuracy'!G102&lt;&gt;0,1,0), IF('Stack Accuracy'!G102&lt;&gt;0,1,0), IF('Vending_Machine Accuracy'!G102&lt;&gt;0,1,0), IF('MazeComplete Accuracy'!G102&lt;&gt;0,1,0), IF('MazeSolve Accuracy'!G102&lt;&gt;0,1,0), IF('Hamiltonian Accuracy'!G102&lt;&gt;0,1,0))</f>
        <v>63.414285714285711</v>
      </c>
      <c r="H102" t="str">
        <f t="shared" si="10"/>
        <v>100 (δ=0.2)</v>
      </c>
      <c r="N102">
        <f t="shared" si="11"/>
        <v>69.756696428571431</v>
      </c>
      <c r="O102">
        <f t="shared" si="12"/>
        <v>3.9887733826197018</v>
      </c>
    </row>
    <row r="103" spans="1:15" x14ac:dyDescent="0.75">
      <c r="A103" s="7">
        <v>27</v>
      </c>
      <c r="B103">
        <v>100</v>
      </c>
      <c r="C103">
        <v>0.45</v>
      </c>
      <c r="D103">
        <f>(SUM(SUMIF('PARITY Accuracy'!D103,"&lt;&gt;0"), SUMIF('Pattern_Matching Accuracy'!D103,"&lt;&gt;0"), SUMIF('Reversal Accuracy'!D103,"&lt;&gt;0"), SUMIF('Stack Accuracy'!D103,"&lt;&gt;0"), SUMIF('Vending_Machine Accuracy'!D103,"&lt;&gt;0"), SUMIF('MazeComplete Accuracy'!D103,"&lt;&gt;0"), SUMIF('MazeSolve Accuracy'!D103,"&lt;&gt;0"), SUMIF('Hamiltonian Accuracy'!D103,"&lt;&gt;0")))/SUM(IF('PARITY Accuracy'!D103&lt;&gt;0,1,0), IF('Pattern_Matching Accuracy'!D103&lt;&gt;0,1,0), IF('Reversal Accuracy'!D103&lt;&gt;0,1,0), IF('Stack Accuracy'!D103&lt;&gt;0,1,0), IF('Vending_Machine Accuracy'!D103&lt;&gt;0,1,0), IF('MazeComplete Accuracy'!D103&lt;&gt;0,1,0), IF('MazeSolve Accuracy'!D103&lt;&gt;0,1,0), IF('Hamiltonian Accuracy'!D103&lt;&gt;0,1,0))</f>
        <v>71.944999999999993</v>
      </c>
      <c r="E103">
        <f>(SUM(SUMIF('PARITY Accuracy'!E103,"&lt;&gt;0"), SUMIF('Pattern_Matching Accuracy'!E103,"&lt;&gt;0"), SUMIF('Reversal Accuracy'!E103,"&lt;&gt;0"), SUMIF('Stack Accuracy'!E103,"&lt;&gt;0"), SUMIF('Vending_Machine Accuracy'!E103,"&lt;&gt;0"), SUMIF('MazeComplete Accuracy'!E103,"&lt;&gt;0"), SUMIF('MazeSolve Accuracy'!E103,"&lt;&gt;0"), SUMIF('Hamiltonian Accuracy'!E103,"&lt;&gt;0")))/SUM(IF('PARITY Accuracy'!E103&lt;&gt;0,1,0), IF('Pattern_Matching Accuracy'!E103&lt;&gt;0,1,0), IF('Reversal Accuracy'!E103&lt;&gt;0,1,0), IF('Stack Accuracy'!E103&lt;&gt;0,1,0), IF('Vending_Machine Accuracy'!E103&lt;&gt;0,1,0), IF('MazeComplete Accuracy'!E103&lt;&gt;0,1,0), IF('MazeSolve Accuracy'!E103&lt;&gt;0,1,0), IF('Hamiltonian Accuracy'!E103&lt;&gt;0,1,0))</f>
        <v>68.442499999999995</v>
      </c>
      <c r="F103">
        <f>(SUM(SUMIF('PARITY Accuracy'!F103,"&lt;&gt;0"), SUMIF('Pattern_Matching Accuracy'!F103,"&lt;&gt;0"), SUMIF('Reversal Accuracy'!F103,"&lt;&gt;0"), SUMIF('Stack Accuracy'!F103,"&lt;&gt;0"), SUMIF('Vending_Machine Accuracy'!F103,"&lt;&gt;0"), SUMIF('MazeComplete Accuracy'!F103,"&lt;&gt;0"), SUMIF('MazeSolve Accuracy'!F103,"&lt;&gt;0"), SUMIF('Hamiltonian Accuracy'!F103,"&lt;&gt;0")))/SUM(IF('PARITY Accuracy'!F103&lt;&gt;0,1,0), IF('Pattern_Matching Accuracy'!F103&lt;&gt;0,1,0), IF('Reversal Accuracy'!F103&lt;&gt;0,1,0), IF('Stack Accuracy'!F103&lt;&gt;0,1,0), IF('Vending_Machine Accuracy'!F103&lt;&gt;0,1,0), IF('MazeComplete Accuracy'!F103&lt;&gt;0,1,0), IF('MazeSolve Accuracy'!F103&lt;&gt;0,1,0), IF('Hamiltonian Accuracy'!F103&lt;&gt;0,1,0))</f>
        <v>73.423750000000013</v>
      </c>
      <c r="G103">
        <f>(SUM(SUMIF('PARITY Accuracy'!G103,"&lt;&gt;0"), SUMIF('Pattern_Matching Accuracy'!G103,"&lt;&gt;0"), SUMIF('Reversal Accuracy'!G103,"&lt;&gt;0"), SUMIF('Stack Accuracy'!G103,"&lt;&gt;0"), SUMIF('Vending_Machine Accuracy'!G103,"&lt;&gt;0"), SUMIF('MazeComplete Accuracy'!G103,"&lt;&gt;0"), SUMIF('MazeSolve Accuracy'!G103,"&lt;&gt;0"), SUMIF('Hamiltonian Accuracy'!G103,"&lt;&gt;0")))/SUM(IF('PARITY Accuracy'!G103&lt;&gt;0,1,0), IF('Pattern_Matching Accuracy'!G103&lt;&gt;0,1,0), IF('Reversal Accuracy'!G103&lt;&gt;0,1,0), IF('Stack Accuracy'!G103&lt;&gt;0,1,0), IF('Vending_Machine Accuracy'!G103&lt;&gt;0,1,0), IF('MazeComplete Accuracy'!G103&lt;&gt;0,1,0), IF('MazeSolve Accuracy'!G103&lt;&gt;0,1,0), IF('Hamiltonian Accuracy'!G103&lt;&gt;0,1,0))</f>
        <v>63.542857142857144</v>
      </c>
      <c r="H103" t="str">
        <f t="shared" si="10"/>
        <v>100 (δ=0.45)</v>
      </c>
      <c r="N103">
        <f t="shared" si="11"/>
        <v>69.338526785714294</v>
      </c>
      <c r="O103">
        <f t="shared" si="12"/>
        <v>3.8037942221281233</v>
      </c>
    </row>
    <row r="104" spans="1:15" x14ac:dyDescent="0.75">
      <c r="A104" s="7">
        <v>28</v>
      </c>
      <c r="B104">
        <v>100</v>
      </c>
      <c r="C104">
        <v>0.65</v>
      </c>
      <c r="D104">
        <f>(SUM(SUMIF('PARITY Accuracy'!D104,"&lt;&gt;0"), SUMIF('Pattern_Matching Accuracy'!D104,"&lt;&gt;0"), SUMIF('Reversal Accuracy'!D104,"&lt;&gt;0"), SUMIF('Stack Accuracy'!D104,"&lt;&gt;0"), SUMIF('Vending_Machine Accuracy'!D104,"&lt;&gt;0"), SUMIF('MazeComplete Accuracy'!D104,"&lt;&gt;0"), SUMIF('MazeSolve Accuracy'!D104,"&lt;&gt;0"), SUMIF('Hamiltonian Accuracy'!D104,"&lt;&gt;0")))/SUM(IF('PARITY Accuracy'!D104&lt;&gt;0,1,0), IF('Pattern_Matching Accuracy'!D104&lt;&gt;0,1,0), IF('Reversal Accuracy'!D104&lt;&gt;0,1,0), IF('Stack Accuracy'!D104&lt;&gt;0,1,0), IF('Vending_Machine Accuracy'!D104&lt;&gt;0,1,0), IF('MazeComplete Accuracy'!D104&lt;&gt;0,1,0), IF('MazeSolve Accuracy'!D104&lt;&gt;0,1,0), IF('Hamiltonian Accuracy'!D104&lt;&gt;0,1,0))</f>
        <v>71.77249999999998</v>
      </c>
      <c r="E104">
        <f>(SUM(SUMIF('PARITY Accuracy'!E104,"&lt;&gt;0"), SUMIF('Pattern_Matching Accuracy'!E104,"&lt;&gt;0"), SUMIF('Reversal Accuracy'!E104,"&lt;&gt;0"), SUMIF('Stack Accuracy'!E104,"&lt;&gt;0"), SUMIF('Vending_Machine Accuracy'!E104,"&lt;&gt;0"), SUMIF('MazeComplete Accuracy'!E104,"&lt;&gt;0"), SUMIF('MazeSolve Accuracy'!E104,"&lt;&gt;0"), SUMIF('Hamiltonian Accuracy'!E104,"&lt;&gt;0")))/SUM(IF('PARITY Accuracy'!E104&lt;&gt;0,1,0), IF('Pattern_Matching Accuracy'!E104&lt;&gt;0,1,0), IF('Reversal Accuracy'!E104&lt;&gt;0,1,0), IF('Stack Accuracy'!E104&lt;&gt;0,1,0), IF('Vending_Machine Accuracy'!E104&lt;&gt;0,1,0), IF('MazeComplete Accuracy'!E104&lt;&gt;0,1,0), IF('MazeSolve Accuracy'!E104&lt;&gt;0,1,0), IF('Hamiltonian Accuracy'!E104&lt;&gt;0,1,0))</f>
        <v>67.924999999999997</v>
      </c>
      <c r="F104">
        <f>(SUM(SUMIF('PARITY Accuracy'!F104,"&lt;&gt;0"), SUMIF('Pattern_Matching Accuracy'!F104,"&lt;&gt;0"), SUMIF('Reversal Accuracy'!F104,"&lt;&gt;0"), SUMIF('Stack Accuracy'!F104,"&lt;&gt;0"), SUMIF('Vending_Machine Accuracy'!F104,"&lt;&gt;0"), SUMIF('MazeComplete Accuracy'!F104,"&lt;&gt;0"), SUMIF('MazeSolve Accuracy'!F104,"&lt;&gt;0"), SUMIF('Hamiltonian Accuracy'!F104,"&lt;&gt;0")))/SUM(IF('PARITY Accuracy'!F104&lt;&gt;0,1,0), IF('Pattern_Matching Accuracy'!F104&lt;&gt;0,1,0), IF('Reversal Accuracy'!F104&lt;&gt;0,1,0), IF('Stack Accuracy'!F104&lt;&gt;0,1,0), IF('Vending_Machine Accuracy'!F104&lt;&gt;0,1,0), IF('MazeComplete Accuracy'!F104&lt;&gt;0,1,0), IF('MazeSolve Accuracy'!F104&lt;&gt;0,1,0), IF('Hamiltonian Accuracy'!F104&lt;&gt;0,1,0))</f>
        <v>72.3125</v>
      </c>
      <c r="G104">
        <f>(SUM(SUMIF('PARITY Accuracy'!G104,"&lt;&gt;0"), SUMIF('Pattern_Matching Accuracy'!G104,"&lt;&gt;0"), SUMIF('Reversal Accuracy'!G104,"&lt;&gt;0"), SUMIF('Stack Accuracy'!G104,"&lt;&gt;0"), SUMIF('Vending_Machine Accuracy'!G104,"&lt;&gt;0"), SUMIF('MazeComplete Accuracy'!G104,"&lt;&gt;0"), SUMIF('MazeSolve Accuracy'!G104,"&lt;&gt;0"), SUMIF('Hamiltonian Accuracy'!G104,"&lt;&gt;0")))/SUM(IF('PARITY Accuracy'!G104&lt;&gt;0,1,0), IF('Pattern_Matching Accuracy'!G104&lt;&gt;0,1,0), IF('Reversal Accuracy'!G104&lt;&gt;0,1,0), IF('Stack Accuracy'!G104&lt;&gt;0,1,0), IF('Vending_Machine Accuracy'!G104&lt;&gt;0,1,0), IF('MazeComplete Accuracy'!G104&lt;&gt;0,1,0), IF('MazeSolve Accuracy'!G104&lt;&gt;0,1,0), IF('Hamiltonian Accuracy'!G104&lt;&gt;0,1,0))</f>
        <v>61.81428571428571</v>
      </c>
      <c r="H104" t="str">
        <f t="shared" si="10"/>
        <v>100 (δ=0.65)</v>
      </c>
      <c r="N104">
        <f t="shared" si="11"/>
        <v>68.45607142857142</v>
      </c>
      <c r="O104">
        <f t="shared" si="12"/>
        <v>4.191243673799371</v>
      </c>
    </row>
    <row r="105" spans="1:15" x14ac:dyDescent="0.75">
      <c r="A105" s="7">
        <v>29</v>
      </c>
      <c r="B105">
        <v>100</v>
      </c>
      <c r="C105">
        <v>0.85</v>
      </c>
      <c r="D105">
        <f>(SUM(SUMIF('PARITY Accuracy'!D105,"&lt;&gt;0"), SUMIF('Pattern_Matching Accuracy'!D105,"&lt;&gt;0"), SUMIF('Reversal Accuracy'!D105,"&lt;&gt;0"), SUMIF('Stack Accuracy'!D105,"&lt;&gt;0"), SUMIF('Vending_Machine Accuracy'!D105,"&lt;&gt;0"), SUMIF('MazeComplete Accuracy'!D105,"&lt;&gt;0"), SUMIF('MazeSolve Accuracy'!D105,"&lt;&gt;0"), SUMIF('Hamiltonian Accuracy'!D105,"&lt;&gt;0")))/SUM(IF('PARITY Accuracy'!D105&lt;&gt;0,1,0), IF('Pattern_Matching Accuracy'!D105&lt;&gt;0,1,0), IF('Reversal Accuracy'!D105&lt;&gt;0,1,0), IF('Stack Accuracy'!D105&lt;&gt;0,1,0), IF('Vending_Machine Accuracy'!D105&lt;&gt;0,1,0), IF('MazeComplete Accuracy'!D105&lt;&gt;0,1,0), IF('MazeSolve Accuracy'!D105&lt;&gt;0,1,0), IF('Hamiltonian Accuracy'!D105&lt;&gt;0,1,0))</f>
        <v>69.596249999999998</v>
      </c>
      <c r="E105">
        <f>(SUM(SUMIF('PARITY Accuracy'!E105,"&lt;&gt;0"), SUMIF('Pattern_Matching Accuracy'!E105,"&lt;&gt;0"), SUMIF('Reversal Accuracy'!E105,"&lt;&gt;0"), SUMIF('Stack Accuracy'!E105,"&lt;&gt;0"), SUMIF('Vending_Machine Accuracy'!E105,"&lt;&gt;0"), SUMIF('MazeComplete Accuracy'!E105,"&lt;&gt;0"), SUMIF('MazeSolve Accuracy'!E105,"&lt;&gt;0"), SUMIF('Hamiltonian Accuracy'!E105,"&lt;&gt;0")))/SUM(IF('PARITY Accuracy'!E105&lt;&gt;0,1,0), IF('Pattern_Matching Accuracy'!E105&lt;&gt;0,1,0), IF('Reversal Accuracy'!E105&lt;&gt;0,1,0), IF('Stack Accuracy'!E105&lt;&gt;0,1,0), IF('Vending_Machine Accuracy'!E105&lt;&gt;0,1,0), IF('MazeComplete Accuracy'!E105&lt;&gt;0,1,0), IF('MazeSolve Accuracy'!E105&lt;&gt;0,1,0), IF('Hamiltonian Accuracy'!E105&lt;&gt;0,1,0))</f>
        <v>66.825000000000003</v>
      </c>
      <c r="F105">
        <f>(SUM(SUMIF('PARITY Accuracy'!F105,"&lt;&gt;0"), SUMIF('Pattern_Matching Accuracy'!F105,"&lt;&gt;0"), SUMIF('Reversal Accuracy'!F105,"&lt;&gt;0"), SUMIF('Stack Accuracy'!F105,"&lt;&gt;0"), SUMIF('Vending_Machine Accuracy'!F105,"&lt;&gt;0"), SUMIF('MazeComplete Accuracy'!F105,"&lt;&gt;0"), SUMIF('MazeSolve Accuracy'!F105,"&lt;&gt;0"), SUMIF('Hamiltonian Accuracy'!F105,"&lt;&gt;0")))/SUM(IF('PARITY Accuracy'!F105&lt;&gt;0,1,0), IF('Pattern_Matching Accuracy'!F105&lt;&gt;0,1,0), IF('Reversal Accuracy'!F105&lt;&gt;0,1,0), IF('Stack Accuracy'!F105&lt;&gt;0,1,0), IF('Vending_Machine Accuracy'!F105&lt;&gt;0,1,0), IF('MazeComplete Accuracy'!F105&lt;&gt;0,1,0), IF('MazeSolve Accuracy'!F105&lt;&gt;0,1,0), IF('Hamiltonian Accuracy'!F105&lt;&gt;0,1,0))</f>
        <v>70.383750000000006</v>
      </c>
      <c r="G105">
        <f>(SUM(SUMIF('PARITY Accuracy'!G105,"&lt;&gt;0"), SUMIF('Pattern_Matching Accuracy'!G105,"&lt;&gt;0"), SUMIF('Reversal Accuracy'!G105,"&lt;&gt;0"), SUMIF('Stack Accuracy'!G105,"&lt;&gt;0"), SUMIF('Vending_Machine Accuracy'!G105,"&lt;&gt;0"), SUMIF('MazeComplete Accuracy'!G105,"&lt;&gt;0"), SUMIF('MazeSolve Accuracy'!G105,"&lt;&gt;0"), SUMIF('Hamiltonian Accuracy'!G105,"&lt;&gt;0")))/SUM(IF('PARITY Accuracy'!G105&lt;&gt;0,1,0), IF('Pattern_Matching Accuracy'!G105&lt;&gt;0,1,0), IF('Reversal Accuracy'!G105&lt;&gt;0,1,0), IF('Stack Accuracy'!G105&lt;&gt;0,1,0), IF('Vending_Machine Accuracy'!G105&lt;&gt;0,1,0), IF('MazeComplete Accuracy'!G105&lt;&gt;0,1,0), IF('MazeSolve Accuracy'!G105&lt;&gt;0,1,0), IF('Hamiltonian Accuracy'!G105&lt;&gt;0,1,0))</f>
        <v>61.328571428571436</v>
      </c>
      <c r="H105" t="str">
        <f t="shared" si="10"/>
        <v>100 (δ=0.85)</v>
      </c>
      <c r="N105">
        <f t="shared" si="11"/>
        <v>67.033392857142857</v>
      </c>
      <c r="O105">
        <f t="shared" si="12"/>
        <v>3.5489979161089829</v>
      </c>
    </row>
    <row r="109" spans="1:15" x14ac:dyDescent="0.75">
      <c r="A109" s="7">
        <v>0</v>
      </c>
      <c r="B109" t="s">
        <v>17</v>
      </c>
    </row>
    <row r="111" spans="1:15" x14ac:dyDescent="0.75">
      <c r="B111" s="7" t="s">
        <v>1</v>
      </c>
      <c r="C111" s="7" t="s">
        <v>2</v>
      </c>
      <c r="D111" s="7" t="s">
        <v>21</v>
      </c>
      <c r="E111" s="7" t="s">
        <v>22</v>
      </c>
      <c r="F111" s="7" t="s">
        <v>23</v>
      </c>
      <c r="G111" s="7" t="s">
        <v>24</v>
      </c>
      <c r="H111" s="7" t="s">
        <v>14</v>
      </c>
      <c r="J111" s="4"/>
      <c r="K111" s="4" t="s">
        <v>26</v>
      </c>
      <c r="L111" s="4" t="s">
        <v>27</v>
      </c>
      <c r="N111" s="5" t="s">
        <v>28</v>
      </c>
      <c r="O111" s="5" t="s">
        <v>29</v>
      </c>
    </row>
    <row r="112" spans="1:15" x14ac:dyDescent="0.75">
      <c r="A112" s="7">
        <v>0</v>
      </c>
      <c r="B112">
        <v>0</v>
      </c>
      <c r="C112">
        <v>0</v>
      </c>
      <c r="D112">
        <f>AVERAGE('PARITY Accuracy'!D112, 'Pattern_Matching Accuracy'!D112, 'Reversal Accuracy'!D112, 'Stack Accuracy'!D112, 'Vending_Machine Accuracy'!D112, 'MazeComplete Accuracy'!D112, 'MazeSolve Accuracy'!D112, 'Hamiltonian Accuracy'!D112)</f>
        <v>0</v>
      </c>
      <c r="E112">
        <f>AVERAGE('PARITY Accuracy'!E112, 'Pattern_Matching Accuracy'!E112, 'Reversal Accuracy'!E112, 'Stack Accuracy'!E112, 'Vending_Machine Accuracy'!E112, 'MazeComplete Accuracy'!E112, 'MazeSolve Accuracy'!E112, 'Hamiltonian Accuracy'!E112)</f>
        <v>0</v>
      </c>
      <c r="F112">
        <f>AVERAGE('PARITY Accuracy'!F112, 'Pattern_Matching Accuracy'!F112, 'Reversal Accuracy'!F112, 'Stack Accuracy'!F112, 'Vending_Machine Accuracy'!F112, 'MazeComplete Accuracy'!F112, 'MazeSolve Accuracy'!F112, 'Hamiltonian Accuracy'!F112)</f>
        <v>0</v>
      </c>
      <c r="G112">
        <f>AVERAGE('PARITY Accuracy'!G112, 'Pattern_Matching Accuracy'!G112, 'Reversal Accuracy'!G112, 'Stack Accuracy'!G112, 'Vending_Machine Accuracy'!G112, 'Vending_Machine_Sum Accuracy'!G112, 'MazeComplete Accuracy'!G112, 'MazeSolve Accuracy'!G112, 'Hamiltonian Accuracy'!G112)</f>
        <v>4.67</v>
      </c>
      <c r="H112" t="str">
        <f t="shared" ref="H112:H141" si="15">B112&amp;" (δ="&amp;C112&amp;")"</f>
        <v>0 (δ=0)</v>
      </c>
      <c r="J112">
        <v>2</v>
      </c>
      <c r="K112">
        <f>_xlfn.STDEV.P(D112:G116)</f>
        <v>1.9130718591499916</v>
      </c>
      <c r="L112">
        <f>_xlfn.STDEV.P(D112:G112,D117:G117,D122:G122,D127:G127,D132:G132,D137:G137)</f>
        <v>23.309081700803524</v>
      </c>
      <c r="M112">
        <v>0</v>
      </c>
      <c r="N112">
        <f>AVERAGE(D112:G112)</f>
        <v>1.1675</v>
      </c>
      <c r="O112">
        <f>_xlfn.STDEV.P(D112:G112)</f>
        <v>2.022169317836664</v>
      </c>
    </row>
    <row r="113" spans="1:15" x14ac:dyDescent="0.75">
      <c r="A113" s="7">
        <v>1</v>
      </c>
      <c r="B113">
        <v>0</v>
      </c>
      <c r="C113">
        <v>0.2</v>
      </c>
      <c r="D113">
        <f>AVERAGE('PARITY Accuracy'!D113, 'Pattern_Matching Accuracy'!D113, 'Reversal Accuracy'!D113, 'Stack Accuracy'!D113, 'Vending_Machine Accuracy'!D113, 'MazeComplete Accuracy'!D113, 'MazeSolve Accuracy'!D113, 'Hamiltonian Accuracy'!D113)</f>
        <v>0</v>
      </c>
      <c r="E113">
        <f>AVERAGE('PARITY Accuracy'!E113, 'Pattern_Matching Accuracy'!E113, 'Reversal Accuracy'!E113, 'Stack Accuracy'!E113, 'Vending_Machine Accuracy'!E113, 'MazeComplete Accuracy'!E113, 'MazeSolve Accuracy'!E113, 'Hamiltonian Accuracy'!E113)</f>
        <v>0</v>
      </c>
      <c r="F113">
        <f>AVERAGE('PARITY Accuracy'!F113, 'Pattern_Matching Accuracy'!F113, 'Reversal Accuracy'!F113, 'Stack Accuracy'!F113, 'Vending_Machine Accuracy'!F113, 'MazeComplete Accuracy'!F113, 'MazeSolve Accuracy'!F113, 'Hamiltonian Accuracy'!F113)</f>
        <v>0</v>
      </c>
      <c r="G113">
        <f>AVERAGE('PARITY Accuracy'!G113, 'Pattern_Matching Accuracy'!G113, 'Reversal Accuracy'!G113, 'Stack Accuracy'!G113, 'Vending_Machine Accuracy'!G113, 'Vending_Machine_Sum Accuracy'!G113, 'MazeComplete Accuracy'!G113, 'MazeSolve Accuracy'!G113, 'Hamiltonian Accuracy'!G113)</f>
        <v>4.4766666666666666</v>
      </c>
      <c r="H113" t="str">
        <f t="shared" si="15"/>
        <v>0 (δ=0.2)</v>
      </c>
      <c r="J113">
        <v>5</v>
      </c>
      <c r="K113">
        <f>_xlfn.STDEV.P(D117:G121)</f>
        <v>4.9277339236704432</v>
      </c>
      <c r="L113">
        <f>_xlfn.STDEV.P(D113:G113,D118:G118,D123:G123,D128:G128,D133:G133,D138:G138)</f>
        <v>23.539641646904915</v>
      </c>
      <c r="M113">
        <v>0.2</v>
      </c>
      <c r="N113">
        <f t="shared" ref="N113:N141" si="16">AVERAGE(D113:G113)</f>
        <v>1.1191666666666666</v>
      </c>
      <c r="O113">
        <f t="shared" ref="O113:O141" si="17">_xlfn.STDEV.P(D113:G113)</f>
        <v>1.9384535288041684</v>
      </c>
    </row>
    <row r="114" spans="1:15" x14ac:dyDescent="0.75">
      <c r="A114" s="7">
        <v>2</v>
      </c>
      <c r="B114">
        <v>0</v>
      </c>
      <c r="C114">
        <v>0.45</v>
      </c>
      <c r="D114">
        <f>AVERAGE('PARITY Accuracy'!D114, 'Pattern_Matching Accuracy'!D114, 'Reversal Accuracy'!D114, 'Stack Accuracy'!D114, 'Vending_Machine Accuracy'!D114, 'MazeComplete Accuracy'!D114, 'MazeSolve Accuracy'!D114, 'Hamiltonian Accuracy'!D114)</f>
        <v>0</v>
      </c>
      <c r="E114">
        <f>AVERAGE('PARITY Accuracy'!E114, 'Pattern_Matching Accuracy'!E114, 'Reversal Accuracy'!E114, 'Stack Accuracy'!E114, 'Vending_Machine Accuracy'!E114, 'MazeComplete Accuracy'!E114, 'MazeSolve Accuracy'!E114, 'Hamiltonian Accuracy'!E114)</f>
        <v>0</v>
      </c>
      <c r="F114">
        <f>AVERAGE('PARITY Accuracy'!F114, 'Pattern_Matching Accuracy'!F114, 'Reversal Accuracy'!F114, 'Stack Accuracy'!F114, 'Vending_Machine Accuracy'!F114, 'MazeComplete Accuracy'!F114, 'MazeSolve Accuracy'!F114, 'Hamiltonian Accuracy'!F114)</f>
        <v>0</v>
      </c>
      <c r="G114">
        <f>AVERAGE('PARITY Accuracy'!G114, 'Pattern_Matching Accuracy'!G114, 'Reversal Accuracy'!G114, 'Stack Accuracy'!G114, 'Vending_Machine Accuracy'!G114, 'Vending_Machine_Sum Accuracy'!G114, 'MazeComplete Accuracy'!G114, 'MazeSolve Accuracy'!G114, 'Hamiltonian Accuracy'!G114)</f>
        <v>4.2566666666666668</v>
      </c>
      <c r="H114" t="str">
        <f t="shared" si="15"/>
        <v>0 (δ=0.45)</v>
      </c>
      <c r="J114">
        <v>10</v>
      </c>
      <c r="K114">
        <f>_xlfn.STDEV.P(D122:G126)</f>
        <v>4.1073350588006212</v>
      </c>
      <c r="L114">
        <f t="shared" ref="L114:L116" si="18">_xlfn.STDEV.P(D114:G114,D119:G119,D124:G124,D129:G129,D134:G134,D139:G139)</f>
        <v>23.409996753168887</v>
      </c>
      <c r="M114">
        <v>0.45</v>
      </c>
      <c r="N114">
        <f t="shared" si="16"/>
        <v>1.0641666666666667</v>
      </c>
      <c r="O114">
        <f t="shared" si="17"/>
        <v>1.8431907343878804</v>
      </c>
    </row>
    <row r="115" spans="1:15" x14ac:dyDescent="0.75">
      <c r="A115" s="7">
        <v>3</v>
      </c>
      <c r="B115">
        <v>0</v>
      </c>
      <c r="C115">
        <v>0.65</v>
      </c>
      <c r="D115">
        <f>AVERAGE('PARITY Accuracy'!D115, 'Pattern_Matching Accuracy'!D115, 'Reversal Accuracy'!D115, 'Stack Accuracy'!D115, 'Vending_Machine Accuracy'!D115, 'MazeComplete Accuracy'!D115, 'MazeSolve Accuracy'!D115, 'Hamiltonian Accuracy'!D115)</f>
        <v>0</v>
      </c>
      <c r="E115">
        <f>AVERAGE('PARITY Accuracy'!E115, 'Pattern_Matching Accuracy'!E115, 'Reversal Accuracy'!E115, 'Stack Accuracy'!E115, 'Vending_Machine Accuracy'!E115, 'MazeComplete Accuracy'!E115, 'MazeSolve Accuracy'!E115, 'Hamiltonian Accuracy'!E115)</f>
        <v>0</v>
      </c>
      <c r="F115">
        <f>AVERAGE('PARITY Accuracy'!F115, 'Pattern_Matching Accuracy'!F115, 'Reversal Accuracy'!F115, 'Stack Accuracy'!F115, 'Vending_Machine Accuracy'!F115, 'MazeComplete Accuracy'!F115, 'MazeSolve Accuracy'!F115, 'Hamiltonian Accuracy'!F115)</f>
        <v>0</v>
      </c>
      <c r="G115">
        <f>AVERAGE('PARITY Accuracy'!G115, 'Pattern_Matching Accuracy'!G115, 'Reversal Accuracy'!G115, 'Stack Accuracy'!G115, 'Vending_Machine Accuracy'!G115, 'Vending_Machine_Sum Accuracy'!G115, 'MazeComplete Accuracy'!G115, 'MazeSolve Accuracy'!G115, 'Hamiltonian Accuracy'!G115)</f>
        <v>4.2022222222222219</v>
      </c>
      <c r="H115" t="str">
        <f t="shared" si="15"/>
        <v>0 (δ=0.65)</v>
      </c>
      <c r="J115">
        <v>20</v>
      </c>
      <c r="K115">
        <f>_xlfn.STDEV.P(D127:G131)</f>
        <v>1.7170568107080726</v>
      </c>
      <c r="L115">
        <f t="shared" si="18"/>
        <v>23.320933367455652</v>
      </c>
      <c r="M115">
        <v>0.65</v>
      </c>
      <c r="N115">
        <f t="shared" si="16"/>
        <v>1.0505555555555555</v>
      </c>
      <c r="O115">
        <f t="shared" si="17"/>
        <v>1.8196155983959705</v>
      </c>
    </row>
    <row r="116" spans="1:15" x14ac:dyDescent="0.75">
      <c r="A116" s="7">
        <v>4</v>
      </c>
      <c r="B116">
        <v>0</v>
      </c>
      <c r="C116">
        <v>0.85</v>
      </c>
      <c r="D116">
        <f>AVERAGE('PARITY Accuracy'!D116, 'Pattern_Matching Accuracy'!D116, 'Reversal Accuracy'!D116, 'Stack Accuracy'!D116, 'Vending_Machine Accuracy'!D116, 'MazeComplete Accuracy'!D116, 'MazeSolve Accuracy'!D116, 'Hamiltonian Accuracy'!D116)</f>
        <v>0</v>
      </c>
      <c r="E116">
        <f>AVERAGE('PARITY Accuracy'!E116, 'Pattern_Matching Accuracy'!E116, 'Reversal Accuracy'!E116, 'Stack Accuracy'!E116, 'Vending_Machine Accuracy'!E116, 'MazeComplete Accuracy'!E116, 'MazeSolve Accuracy'!E116, 'Hamiltonian Accuracy'!E116)</f>
        <v>0</v>
      </c>
      <c r="F116">
        <f>AVERAGE('PARITY Accuracy'!F116, 'Pattern_Matching Accuracy'!F116, 'Reversal Accuracy'!F116, 'Stack Accuracy'!F116, 'Vending_Machine Accuracy'!F116, 'MazeComplete Accuracy'!F116, 'MazeSolve Accuracy'!F116, 'Hamiltonian Accuracy'!F116)</f>
        <v>0</v>
      </c>
      <c r="G116">
        <f>AVERAGE('PARITY Accuracy'!G116, 'Pattern_Matching Accuracy'!G116, 'Reversal Accuracy'!G116, 'Stack Accuracy'!G116, 'Vending_Machine Accuracy'!G116, 'Vending_Machine_Sum Accuracy'!G116, 'MazeComplete Accuracy'!G116, 'MazeSolve Accuracy'!G116, 'Hamiltonian Accuracy'!G116)</f>
        <v>4.4633333333333338</v>
      </c>
      <c r="H116" t="str">
        <f t="shared" si="15"/>
        <v>0 (δ=0.85)</v>
      </c>
      <c r="J116">
        <v>50</v>
      </c>
      <c r="K116">
        <f>_xlfn.STDEV.P(D133:G136)</f>
        <v>1.9532349018824131</v>
      </c>
      <c r="L116">
        <f t="shared" si="18"/>
        <v>22.915749038009348</v>
      </c>
      <c r="M116">
        <v>0.85</v>
      </c>
      <c r="N116">
        <f t="shared" si="16"/>
        <v>1.1158333333333335</v>
      </c>
      <c r="O116">
        <f t="shared" si="17"/>
        <v>1.9326800261122725</v>
      </c>
    </row>
    <row r="117" spans="1:15" x14ac:dyDescent="0.75">
      <c r="A117" s="7">
        <v>5</v>
      </c>
      <c r="B117">
        <v>5</v>
      </c>
      <c r="C117">
        <v>0</v>
      </c>
      <c r="D117">
        <f>AVERAGE('PARITY Accuracy'!D117, 'Pattern_Matching Accuracy'!D117, 'Reversal Accuracy'!D117, 'Stack Accuracy'!D117, 'Vending_Machine Accuracy'!D117, 'MazeComplete Accuracy'!D117, 'MazeSolve Accuracy'!D117, 'Hamiltonian Accuracy'!D117)</f>
        <v>43.823750000000004</v>
      </c>
      <c r="E117">
        <f>AVERAGE('PARITY Accuracy'!E117, 'Pattern_Matching Accuracy'!E117, 'Reversal Accuracy'!E117, 'Stack Accuracy'!E117, 'Vending_Machine Accuracy'!E117, 'MazeComplete Accuracy'!E117, 'MazeSolve Accuracy'!E117, 'Hamiltonian Accuracy'!E117)</f>
        <v>57.17</v>
      </c>
      <c r="F117">
        <f>AVERAGE('PARITY Accuracy'!F117, 'Pattern_Matching Accuracy'!F117, 'Reversal Accuracy'!F117, 'Stack Accuracy'!F117, 'Vending_Machine Accuracy'!F117, 'MazeComplete Accuracy'!F117, 'MazeSolve Accuracy'!F117, 'Hamiltonian Accuracy'!F117)</f>
        <v>46.527500000000003</v>
      </c>
      <c r="G117">
        <f>AVERAGE('PARITY Accuracy'!G117, 'Pattern_Matching Accuracy'!G117, 'Reversal Accuracy'!G117, 'Stack Accuracy'!G117, 'Vending_Machine Accuracy'!G117, 'Vending_Machine_Sum Accuracy'!G117, 'MazeComplete Accuracy'!G117, 'MazeSolve Accuracy'!G117, 'Hamiltonian Accuracy'!G117)</f>
        <v>45.717777777777776</v>
      </c>
      <c r="H117" t="str">
        <f t="shared" si="15"/>
        <v>5 (δ=0)</v>
      </c>
      <c r="J117">
        <v>100</v>
      </c>
      <c r="K117">
        <f>_xlfn.STDEV.P(D137:G141)</f>
        <v>1.6603633906127653</v>
      </c>
      <c r="N117">
        <f t="shared" si="16"/>
        <v>48.309756944444445</v>
      </c>
      <c r="O117">
        <f t="shared" si="17"/>
        <v>5.2087177194963248</v>
      </c>
    </row>
    <row r="118" spans="1:15" x14ac:dyDescent="0.75">
      <c r="A118" s="7">
        <v>6</v>
      </c>
      <c r="B118">
        <v>5</v>
      </c>
      <c r="C118">
        <v>0.2</v>
      </c>
      <c r="D118">
        <f>AVERAGE('PARITY Accuracy'!D118, 'Pattern_Matching Accuracy'!D118, 'Reversal Accuracy'!D118, 'Stack Accuracy'!D118, 'Vending_Machine Accuracy'!D118, 'MazeComplete Accuracy'!D118, 'MazeSolve Accuracy'!D118, 'Hamiltonian Accuracy'!D118)</f>
        <v>48.477500000000006</v>
      </c>
      <c r="E118">
        <f>AVERAGE('PARITY Accuracy'!E118, 'Pattern_Matching Accuracy'!E118, 'Reversal Accuracy'!E118, 'Stack Accuracy'!E118, 'Vending_Machine Accuracy'!E118, 'MazeComplete Accuracy'!E118, 'MazeSolve Accuracy'!E118, 'Hamiltonian Accuracy'!E118)</f>
        <v>55.358750000000001</v>
      </c>
      <c r="F118">
        <f>AVERAGE('PARITY Accuracy'!F118, 'Pattern_Matching Accuracy'!F118, 'Reversal Accuracy'!F118, 'Stack Accuracy'!F118, 'Vending_Machine Accuracy'!F118, 'MazeComplete Accuracy'!F118, 'MazeSolve Accuracy'!F118, 'Hamiltonian Accuracy'!F118)</f>
        <v>46.463750000000005</v>
      </c>
      <c r="G118">
        <f>AVERAGE('PARITY Accuracy'!G118, 'Pattern_Matching Accuracy'!G118, 'Reversal Accuracy'!G118, 'Stack Accuracy'!G118, 'Vending_Machine Accuracy'!G118, 'Vending_Machine_Sum Accuracy'!G118, 'MazeComplete Accuracy'!G118, 'MazeSolve Accuracy'!G118, 'Hamiltonian Accuracy'!G118)</f>
        <v>45.45</v>
      </c>
      <c r="H118" t="str">
        <f t="shared" si="15"/>
        <v>5 (δ=0.2)</v>
      </c>
      <c r="K118">
        <f>AVERAGE(K112:K117)</f>
        <v>2.7131326574707177</v>
      </c>
      <c r="L118">
        <f>AVERAGE(L112:L116)</f>
        <v>23.299080501268467</v>
      </c>
      <c r="N118">
        <f t="shared" si="16"/>
        <v>48.9375</v>
      </c>
      <c r="O118">
        <f t="shared" si="17"/>
        <v>3.8641346662286491</v>
      </c>
    </row>
    <row r="119" spans="1:15" x14ac:dyDescent="0.75">
      <c r="A119" s="7">
        <v>7</v>
      </c>
      <c r="B119">
        <v>5</v>
      </c>
      <c r="C119">
        <v>0.45</v>
      </c>
      <c r="D119">
        <f>AVERAGE('PARITY Accuracy'!D119, 'Pattern_Matching Accuracy'!D119, 'Reversal Accuracy'!D119, 'Stack Accuracy'!D119, 'Vending_Machine Accuracy'!D119, 'MazeComplete Accuracy'!D119, 'MazeSolve Accuracy'!D119, 'Hamiltonian Accuracy'!D119)</f>
        <v>39.831249999999997</v>
      </c>
      <c r="E119">
        <f>AVERAGE('PARITY Accuracy'!E119, 'Pattern_Matching Accuracy'!E119, 'Reversal Accuracy'!E119, 'Stack Accuracy'!E119, 'Vending_Machine Accuracy'!E119, 'MazeComplete Accuracy'!E119, 'MazeSolve Accuracy'!E119, 'Hamiltonian Accuracy'!E119)</f>
        <v>52.793750000000003</v>
      </c>
      <c r="F119">
        <f>AVERAGE('PARITY Accuracy'!F119, 'Pattern_Matching Accuracy'!F119, 'Reversal Accuracy'!F119, 'Stack Accuracy'!F119, 'Vending_Machine Accuracy'!F119, 'MazeComplete Accuracy'!F119, 'MazeSolve Accuracy'!F119, 'Hamiltonian Accuracy'!F119)</f>
        <v>45.276249999999997</v>
      </c>
      <c r="G119">
        <f>AVERAGE('PARITY Accuracy'!G119, 'Pattern_Matching Accuracy'!G119, 'Reversal Accuracy'!G119, 'Stack Accuracy'!G119, 'Vending_Machine Accuracy'!G119, 'Vending_Machine_Sum Accuracy'!G119, 'MazeComplete Accuracy'!G119, 'MazeSolve Accuracy'!G119, 'Hamiltonian Accuracy'!G119)</f>
        <v>44.432222222222229</v>
      </c>
      <c r="H119" t="str">
        <f t="shared" si="15"/>
        <v>5 (δ=0.45)</v>
      </c>
      <c r="K119">
        <f>_xlfn.STDEV.P(K112:K117)</f>
        <v>1.3016842426788062</v>
      </c>
      <c r="L119">
        <f>_xlfn.STDEV.P(L112:L116)</f>
        <v>0.20865889015456288</v>
      </c>
      <c r="N119">
        <f t="shared" si="16"/>
        <v>45.58336805555556</v>
      </c>
      <c r="O119">
        <f t="shared" si="17"/>
        <v>4.6501593558572223</v>
      </c>
    </row>
    <row r="120" spans="1:15" x14ac:dyDescent="0.75">
      <c r="A120" s="7">
        <v>8</v>
      </c>
      <c r="B120">
        <v>5</v>
      </c>
      <c r="C120">
        <v>0.65</v>
      </c>
      <c r="D120">
        <f>AVERAGE('PARITY Accuracy'!D120, 'Pattern_Matching Accuracy'!D120, 'Reversal Accuracy'!D120, 'Stack Accuracy'!D120, 'Vending_Machine Accuracy'!D120, 'MazeComplete Accuracy'!D120, 'MazeSolve Accuracy'!D120, 'Hamiltonian Accuracy'!D120)</f>
        <v>44.49</v>
      </c>
      <c r="E120">
        <f>AVERAGE('PARITY Accuracy'!E120, 'Pattern_Matching Accuracy'!E120, 'Reversal Accuracy'!E120, 'Stack Accuracy'!E120, 'Vending_Machine Accuracy'!E120, 'MazeComplete Accuracy'!E120, 'MazeSolve Accuracy'!E120, 'Hamiltonian Accuracy'!E120)</f>
        <v>54.419999999999995</v>
      </c>
      <c r="F120">
        <f>AVERAGE('PARITY Accuracy'!F120, 'Pattern_Matching Accuracy'!F120, 'Reversal Accuracy'!F120, 'Stack Accuracy'!F120, 'Vending_Machine Accuracy'!F120, 'MazeComplete Accuracy'!F120, 'MazeSolve Accuracy'!F120, 'Hamiltonian Accuracy'!F120)</f>
        <v>45.546250000000001</v>
      </c>
      <c r="G120">
        <f>AVERAGE('PARITY Accuracy'!G120, 'Pattern_Matching Accuracy'!G120, 'Reversal Accuracy'!G120, 'Stack Accuracy'!G120, 'Vending_Machine Accuracy'!G120, 'Vending_Machine_Sum Accuracy'!G120, 'MazeComplete Accuracy'!G120, 'MazeSolve Accuracy'!G120, 'Hamiltonian Accuracy'!G120)</f>
        <v>44.00222222222223</v>
      </c>
      <c r="H120" t="str">
        <f t="shared" si="15"/>
        <v>5 (δ=0.65)</v>
      </c>
      <c r="N120">
        <f t="shared" si="16"/>
        <v>47.11461805555556</v>
      </c>
      <c r="O120">
        <f t="shared" si="17"/>
        <v>4.2545273378132382</v>
      </c>
    </row>
    <row r="121" spans="1:15" x14ac:dyDescent="0.75">
      <c r="A121" s="7">
        <v>9</v>
      </c>
      <c r="B121">
        <v>5</v>
      </c>
      <c r="C121">
        <v>0.85</v>
      </c>
      <c r="D121">
        <f>AVERAGE('PARITY Accuracy'!D121, 'Pattern_Matching Accuracy'!D121, 'Reversal Accuracy'!D121, 'Stack Accuracy'!D121, 'Vending_Machine Accuracy'!D121, 'MazeComplete Accuracy'!D121, 'MazeSolve Accuracy'!D121, 'Hamiltonian Accuracy'!D121)</f>
        <v>45.421250000000001</v>
      </c>
      <c r="E121">
        <f>AVERAGE('PARITY Accuracy'!E121, 'Pattern_Matching Accuracy'!E121, 'Reversal Accuracy'!E121, 'Stack Accuracy'!E121, 'Vending_Machine Accuracy'!E121, 'MazeComplete Accuracy'!E121, 'MazeSolve Accuracy'!E121, 'Hamiltonian Accuracy'!E121)</f>
        <v>57.592500000000001</v>
      </c>
      <c r="F121">
        <f>AVERAGE('PARITY Accuracy'!F121, 'Pattern_Matching Accuracy'!F121, 'Reversal Accuracy'!F121, 'Stack Accuracy'!F121, 'Vending_Machine Accuracy'!F121, 'MazeComplete Accuracy'!F121, 'MazeSolve Accuracy'!F121, 'Hamiltonian Accuracy'!F121)</f>
        <v>45.394999999999996</v>
      </c>
      <c r="G121">
        <f>AVERAGE('PARITY Accuracy'!G121, 'Pattern_Matching Accuracy'!G121, 'Reversal Accuracy'!G121, 'Stack Accuracy'!G121, 'Vending_Machine Accuracy'!G121, 'Vending_Machine_Sum Accuracy'!G121, 'MazeComplete Accuracy'!G121, 'MazeSolve Accuracy'!G121, 'Hamiltonian Accuracy'!G121)</f>
        <v>42.834444444444443</v>
      </c>
      <c r="H121" t="str">
        <f t="shared" si="15"/>
        <v>5 (δ=0.85)</v>
      </c>
      <c r="N121">
        <f t="shared" si="16"/>
        <v>47.81079861111111</v>
      </c>
      <c r="O121">
        <f t="shared" si="17"/>
        <v>5.7443843958208554</v>
      </c>
    </row>
    <row r="122" spans="1:15" x14ac:dyDescent="0.75">
      <c r="A122" s="7">
        <v>10</v>
      </c>
      <c r="B122">
        <v>10</v>
      </c>
      <c r="C122">
        <v>0</v>
      </c>
      <c r="D122">
        <f>AVERAGE('PARITY Accuracy'!D122, 'Pattern_Matching Accuracy'!D122, 'Reversal Accuracy'!D122, 'Stack Accuracy'!D122, 'Vending_Machine Accuracy'!D122, 'MazeComplete Accuracy'!D122, 'MazeSolve Accuracy'!D122, 'Hamiltonian Accuracy'!D122)</f>
        <v>53.893749999999997</v>
      </c>
      <c r="E122">
        <f>AVERAGE('PARITY Accuracy'!E122, 'Pattern_Matching Accuracy'!E122, 'Reversal Accuracy'!E122, 'Stack Accuracy'!E122, 'Vending_Machine Accuracy'!E122, 'MazeComplete Accuracy'!E122, 'MazeSolve Accuracy'!E122, 'Hamiltonian Accuracy'!E122)</f>
        <v>59.53</v>
      </c>
      <c r="F122">
        <f>AVERAGE('PARITY Accuracy'!F122, 'Pattern_Matching Accuracy'!F122, 'Reversal Accuracy'!F122, 'Stack Accuracy'!F122, 'Vending_Machine Accuracy'!F122, 'MazeComplete Accuracy'!F122, 'MazeSolve Accuracy'!F122, 'Hamiltonian Accuracy'!F122)</f>
        <v>52.518750000000004</v>
      </c>
      <c r="G122">
        <f>AVERAGE('PARITY Accuracy'!G122, 'Pattern_Matching Accuracy'!G122, 'Reversal Accuracy'!G122, 'Stack Accuracy'!G122, 'Vending_Machine Accuracy'!G122, 'Vending_Machine_Sum Accuracy'!G122, 'MazeComplete Accuracy'!G122, 'MazeSolve Accuracy'!G122, 'Hamiltonian Accuracy'!G122)</f>
        <v>47.87777777777778</v>
      </c>
      <c r="H122" t="str">
        <f t="shared" si="15"/>
        <v>10 (δ=0)</v>
      </c>
      <c r="N122">
        <f t="shared" si="16"/>
        <v>53.455069444444447</v>
      </c>
      <c r="O122">
        <f t="shared" si="17"/>
        <v>4.1557219084582417</v>
      </c>
    </row>
    <row r="123" spans="1:15" x14ac:dyDescent="0.75">
      <c r="A123" s="7">
        <v>11</v>
      </c>
      <c r="B123">
        <v>10</v>
      </c>
      <c r="C123">
        <v>0.2</v>
      </c>
      <c r="D123">
        <f>AVERAGE('PARITY Accuracy'!D123, 'Pattern_Matching Accuracy'!D123, 'Reversal Accuracy'!D123, 'Stack Accuracy'!D123, 'Vending_Machine Accuracy'!D123, 'MazeComplete Accuracy'!D123, 'MazeSolve Accuracy'!D123, 'Hamiltonian Accuracy'!D123)</f>
        <v>56.591250000000002</v>
      </c>
      <c r="E123">
        <f>AVERAGE('PARITY Accuracy'!E123, 'Pattern_Matching Accuracy'!E123, 'Reversal Accuracy'!E123, 'Stack Accuracy'!E123, 'Vending_Machine Accuracy'!E123, 'MazeComplete Accuracy'!E123, 'MazeSolve Accuracy'!E123, 'Hamiltonian Accuracy'!E123)</f>
        <v>58.052500000000002</v>
      </c>
      <c r="F123">
        <f>AVERAGE('PARITY Accuracy'!F123, 'Pattern_Matching Accuracy'!F123, 'Reversal Accuracy'!F123, 'Stack Accuracy'!F123, 'Vending_Machine Accuracy'!F123, 'MazeComplete Accuracy'!F123, 'MazeSolve Accuracy'!F123, 'Hamiltonian Accuracy'!F123)</f>
        <v>53.305000000000007</v>
      </c>
      <c r="G123">
        <f>AVERAGE('PARITY Accuracy'!G123, 'Pattern_Matching Accuracy'!G123, 'Reversal Accuracy'!G123, 'Stack Accuracy'!G123, 'Vending_Machine Accuracy'!G123, 'Vending_Machine_Sum Accuracy'!G123, 'MazeComplete Accuracy'!G123, 'MazeSolve Accuracy'!G123, 'Hamiltonian Accuracy'!G123)</f>
        <v>47.444444444444443</v>
      </c>
      <c r="H123" t="str">
        <f t="shared" si="15"/>
        <v>10 (δ=0.2)</v>
      </c>
      <c r="J123" s="4"/>
      <c r="K123" s="4" t="s">
        <v>26</v>
      </c>
      <c r="L123" s="4" t="s">
        <v>27</v>
      </c>
      <c r="N123">
        <f t="shared" si="16"/>
        <v>53.848298611111119</v>
      </c>
      <c r="O123">
        <f t="shared" si="17"/>
        <v>4.0774873760967081</v>
      </c>
    </row>
    <row r="124" spans="1:15" x14ac:dyDescent="0.75">
      <c r="A124" s="7">
        <v>12</v>
      </c>
      <c r="B124">
        <v>10</v>
      </c>
      <c r="C124">
        <v>0.45</v>
      </c>
      <c r="D124">
        <f>AVERAGE('PARITY Accuracy'!D124, 'Pattern_Matching Accuracy'!D124, 'Reversal Accuracy'!D124, 'Stack Accuracy'!D124, 'Vending_Machine Accuracy'!D124, 'MazeComplete Accuracy'!D124, 'MazeSolve Accuracy'!D124, 'Hamiltonian Accuracy'!D124)</f>
        <v>54.728749999999998</v>
      </c>
      <c r="E124">
        <f>AVERAGE('PARITY Accuracy'!E124, 'Pattern_Matching Accuracy'!E124, 'Reversal Accuracy'!E124, 'Stack Accuracy'!E124, 'Vending_Machine Accuracy'!E124, 'MazeComplete Accuracy'!E124, 'MazeSolve Accuracy'!E124, 'Hamiltonian Accuracy'!E124)</f>
        <v>59.252499999999998</v>
      </c>
      <c r="F124">
        <f>AVERAGE('PARITY Accuracy'!F124, 'Pattern_Matching Accuracy'!F124, 'Reversal Accuracy'!F124, 'Stack Accuracy'!F124, 'Vending_Machine Accuracy'!F124, 'MazeComplete Accuracy'!F124, 'MazeSolve Accuracy'!F124, 'Hamiltonian Accuracy'!F124)</f>
        <v>52.655000000000008</v>
      </c>
      <c r="G124">
        <f>AVERAGE('PARITY Accuracy'!G124, 'Pattern_Matching Accuracy'!G124, 'Reversal Accuracy'!G124, 'Stack Accuracy'!G124, 'Vending_Machine Accuracy'!G124, 'Vending_Machine_Sum Accuracy'!G124, 'MazeComplete Accuracy'!G124, 'MazeSolve Accuracy'!G124, 'Hamiltonian Accuracy'!G124)</f>
        <v>48.755555555555553</v>
      </c>
      <c r="H124" t="str">
        <f t="shared" si="15"/>
        <v>10 (δ=0.45)</v>
      </c>
      <c r="J124">
        <v>2</v>
      </c>
      <c r="K124">
        <f>AVERAGE(D112:G116)</f>
        <v>1.1034444444444444</v>
      </c>
      <c r="L124">
        <f>AVERAGE(D112:G112,D117:G117,D122:G122,D127:G127,D132:G132,D137:G137)</f>
        <v>50.141875826719577</v>
      </c>
      <c r="M124">
        <v>0</v>
      </c>
      <c r="N124">
        <f t="shared" si="16"/>
        <v>53.847951388888887</v>
      </c>
      <c r="O124">
        <f t="shared" si="17"/>
        <v>3.786178159529769</v>
      </c>
    </row>
    <row r="125" spans="1:15" x14ac:dyDescent="0.75">
      <c r="A125" s="7">
        <v>13</v>
      </c>
      <c r="B125">
        <v>10</v>
      </c>
      <c r="C125">
        <v>0.65</v>
      </c>
      <c r="D125">
        <f>AVERAGE('PARITY Accuracy'!D125, 'Pattern_Matching Accuracy'!D125, 'Reversal Accuracy'!D125, 'Stack Accuracy'!D125, 'Vending_Machine Accuracy'!D125, 'MazeComplete Accuracy'!D125, 'MazeSolve Accuracy'!D125, 'Hamiltonian Accuracy'!D125)</f>
        <v>56.446250000000006</v>
      </c>
      <c r="E125">
        <f>AVERAGE('PARITY Accuracy'!E125, 'Pattern_Matching Accuracy'!E125, 'Reversal Accuracy'!E125, 'Stack Accuracy'!E125, 'Vending_Machine Accuracy'!E125, 'MazeComplete Accuracy'!E125, 'MazeSolve Accuracy'!E125, 'Hamiltonian Accuracy'!E125)</f>
        <v>59.741250000000001</v>
      </c>
      <c r="F125">
        <f>AVERAGE('PARITY Accuracy'!F125, 'Pattern_Matching Accuracy'!F125, 'Reversal Accuracy'!F125, 'Stack Accuracy'!F125, 'Vending_Machine Accuracy'!F125, 'MazeComplete Accuracy'!F125, 'MazeSolve Accuracy'!F125, 'Hamiltonian Accuracy'!F125)</f>
        <v>51.587499999999999</v>
      </c>
      <c r="G125">
        <f>AVERAGE('PARITY Accuracy'!G125, 'Pattern_Matching Accuracy'!G125, 'Reversal Accuracy'!G125, 'Stack Accuracy'!G125, 'Vending_Machine Accuracy'!G125, 'Vending_Machine_Sum Accuracy'!G125, 'MazeComplete Accuracy'!G125, 'MazeSolve Accuracy'!G125, 'Hamiltonian Accuracy'!G125)</f>
        <v>47.68888888888889</v>
      </c>
      <c r="H125" t="str">
        <f t="shared" si="15"/>
        <v>10 (δ=0.65)</v>
      </c>
      <c r="J125">
        <v>5</v>
      </c>
      <c r="K125">
        <f>AVERAGE(D117:G121)</f>
        <v>47.551208333333328</v>
      </c>
      <c r="L125">
        <f>AVERAGE(D113:G113,D118:G118,D123:G123,D128:G128,D133:G133,D138:G138)</f>
        <v>50.692910879629629</v>
      </c>
      <c r="M125">
        <v>0.2</v>
      </c>
      <c r="N125">
        <f t="shared" si="16"/>
        <v>53.865972222222226</v>
      </c>
      <c r="O125">
        <f t="shared" si="17"/>
        <v>4.5968607916415625</v>
      </c>
    </row>
    <row r="126" spans="1:15" x14ac:dyDescent="0.75">
      <c r="A126" s="7">
        <v>14</v>
      </c>
      <c r="B126">
        <v>10</v>
      </c>
      <c r="C126">
        <v>0.85</v>
      </c>
      <c r="D126">
        <f>AVERAGE('PARITY Accuracy'!D126, 'Pattern_Matching Accuracy'!D126, 'Reversal Accuracy'!D126, 'Stack Accuracy'!D126, 'Vending_Machine Accuracy'!D126, 'MazeComplete Accuracy'!D126, 'MazeSolve Accuracy'!D126, 'Hamiltonian Accuracy'!D126)</f>
        <v>53.547499999999999</v>
      </c>
      <c r="E126">
        <f>AVERAGE('PARITY Accuracy'!E126, 'Pattern_Matching Accuracy'!E126, 'Reversal Accuracy'!E126, 'Stack Accuracy'!E126, 'Vending_Machine Accuracy'!E126, 'MazeComplete Accuracy'!E126, 'MazeSolve Accuracy'!E126, 'Hamiltonian Accuracy'!E126)</f>
        <v>58.307499999999997</v>
      </c>
      <c r="F126">
        <f>AVERAGE('PARITY Accuracy'!F126, 'Pattern_Matching Accuracy'!F126, 'Reversal Accuracy'!F126, 'Stack Accuracy'!F126, 'Vending_Machine Accuracy'!F126, 'MazeComplete Accuracy'!F126, 'MazeSolve Accuracy'!F126, 'Hamiltonian Accuracy'!F126)</f>
        <v>52.633749999999999</v>
      </c>
      <c r="G126">
        <f>AVERAGE('PARITY Accuracy'!G126, 'Pattern_Matching Accuracy'!G126, 'Reversal Accuracy'!G126, 'Stack Accuracy'!G126, 'Vending_Machine Accuracy'!G126, 'Vending_Machine_Sum Accuracy'!G126, 'MazeComplete Accuracy'!G126, 'MazeSolve Accuracy'!G126, 'Hamiltonian Accuracy'!G126)</f>
        <v>47.6</v>
      </c>
      <c r="H126" t="str">
        <f t="shared" si="15"/>
        <v>10 (δ=0.85)</v>
      </c>
      <c r="J126">
        <v>10</v>
      </c>
      <c r="K126">
        <f>AVERAGE(D122:G126)</f>
        <v>53.60789583333333</v>
      </c>
      <c r="L126">
        <f t="shared" ref="L126:L128" si="19">AVERAGE(D114:G114,D119:G119,D124:G124,D129:G129,D134:G134,D139:G139)</f>
        <v>49.77495453042328</v>
      </c>
      <c r="M126">
        <v>0.45</v>
      </c>
      <c r="N126">
        <f t="shared" si="16"/>
        <v>53.022187499999994</v>
      </c>
      <c r="O126">
        <f t="shared" si="17"/>
        <v>3.8000487635645861</v>
      </c>
    </row>
    <row r="127" spans="1:15" x14ac:dyDescent="0.75">
      <c r="A127" s="7">
        <v>15</v>
      </c>
      <c r="B127">
        <v>20</v>
      </c>
      <c r="C127">
        <v>0</v>
      </c>
      <c r="D127">
        <f>(SUM(SUMIF('PARITY Accuracy'!D127,"&lt;&gt;0"), SUMIF('Pattern_Matching Accuracy'!D127,"&lt;&gt;0"), SUMIF('Reversal Accuracy'!D127,"&lt;&gt;0"), SUMIF('Stack Accuracy'!D127,"&lt;&gt;0"), SUMIF('Vending_Machine Accuracy'!D127,"&lt;&gt;0"), SUMIF('MazeComplete Accuracy'!D127,"&lt;&gt;0"), SUMIF('MazeSolve Accuracy'!D127,"&lt;&gt;0"), SUMIF('Hamiltonian Accuracy'!D127,"&lt;&gt;0")))/SUM(IF('PARITY Accuracy'!D127&lt;&gt;0,1,0), IF('Pattern_Matching Accuracy'!D127&lt;&gt;0,1,0), IF('Reversal Accuracy'!D127&lt;&gt;0,1,0), IF('Stack Accuracy'!D127&lt;&gt;0,1,0), IF('Vending_Machine Accuracy'!D127&lt;&gt;0,1,0), IF('MazeComplete Accuracy'!D127&lt;&gt;0,1,0), IF('MazeSolve Accuracy'!D127&lt;&gt;0,1,0), IF('Hamiltonian Accuracy'!D127&lt;&gt;0,1,0))</f>
        <v>61.017142857142858</v>
      </c>
      <c r="E127">
        <f>(SUM(SUMIF('PARITY Accuracy'!E127,"&lt;&gt;0"), SUMIF('Pattern_Matching Accuracy'!E127,"&lt;&gt;0"), SUMIF('Reversal Accuracy'!E127,"&lt;&gt;0"), SUMIF('Stack Accuracy'!E127,"&lt;&gt;0"), SUMIF('Vending_Machine Accuracy'!E127,"&lt;&gt;0"), SUMIF('MazeComplete Accuracy'!E127,"&lt;&gt;0"), SUMIF('MazeSolve Accuracy'!E127,"&lt;&gt;0"), SUMIF('Hamiltonian Accuracy'!E127,"&lt;&gt;0")))/SUM(IF('PARITY Accuracy'!E127&lt;&gt;0,1,0), IF('Pattern_Matching Accuracy'!E127&lt;&gt;0,1,0), IF('Reversal Accuracy'!E127&lt;&gt;0,1,0), IF('Stack Accuracy'!E127&lt;&gt;0,1,0), IF('Vending_Machine Accuracy'!E127&lt;&gt;0,1,0), IF('MazeComplete Accuracy'!E127&lt;&gt;0,1,0), IF('MazeSolve Accuracy'!E127&lt;&gt;0,1,0), IF('Hamiltonian Accuracy'!E127&lt;&gt;0,1,0))</f>
        <v>64.04249999999999</v>
      </c>
      <c r="F127">
        <f>(SUM(SUMIF('PARITY Accuracy'!F127,"&lt;&gt;0"), SUMIF('Pattern_Matching Accuracy'!F127,"&lt;&gt;0"), SUMIF('Reversal Accuracy'!F127,"&lt;&gt;0"), SUMIF('Stack Accuracy'!F127,"&lt;&gt;0"), SUMIF('Vending_Machine Accuracy'!F127,"&lt;&gt;0"), SUMIF('MazeComplete Accuracy'!F127,"&lt;&gt;0"), SUMIF('MazeSolve Accuracy'!F127,"&lt;&gt;0"), SUMIF('Hamiltonian Accuracy'!F127,"&lt;&gt;0")))/SUM(IF('PARITY Accuracy'!F127&lt;&gt;0,1,0), IF('Pattern_Matching Accuracy'!F127&lt;&gt;0,1,0), IF('Reversal Accuracy'!F127&lt;&gt;0,1,0), IF('Stack Accuracy'!F127&lt;&gt;0,1,0), IF('Vending_Machine Accuracy'!F127&lt;&gt;0,1,0), IF('MazeComplete Accuracy'!F127&lt;&gt;0,1,0), IF('MazeSolve Accuracy'!F127&lt;&gt;0,1,0), IF('Hamiltonian Accuracy'!F127&lt;&gt;0,1,0))</f>
        <v>59.592500000000001</v>
      </c>
      <c r="G127">
        <f>(SUM(SUMIF('PARITY Accuracy'!G127,"&lt;&gt;0"), SUMIF('Pattern_Matching Accuracy'!G127,"&lt;&gt;0"), SUMIF('Reversal Accuracy'!G127,"&lt;&gt;0"), SUMIF('Stack Accuracy'!G127,"&lt;&gt;0"), SUMIF('Vending_Machine Accuracy'!G127,"&lt;&gt;0"), SUMIF('MazeComplete Accuracy'!G127,"&lt;&gt;0"), SUMIF('MazeSolve Accuracy'!G127,"&lt;&gt;0"), SUMIF('Hamiltonian Accuracy'!G127,"&lt;&gt;0")))/SUM(IF('PARITY Accuracy'!G127&lt;&gt;0,1,0), IF('Pattern_Matching Accuracy'!G127&lt;&gt;0,1,0), IF('Reversal Accuracy'!G127&lt;&gt;0,1,0), IF('Stack Accuracy'!G127&lt;&gt;0,1,0), IF('Vending_Machine Accuracy'!G127&lt;&gt;0,1,0), IF('MazeComplete Accuracy'!G127&lt;&gt;0,1,0), IF('MazeSolve Accuracy'!G127&lt;&gt;0,1,0), IF('Hamiltonian Accuracy'!G127&lt;&gt;0,1,0))</f>
        <v>62.026250000000005</v>
      </c>
      <c r="H127" t="str">
        <f t="shared" si="15"/>
        <v>20 (δ=0)</v>
      </c>
      <c r="J127">
        <v>20</v>
      </c>
      <c r="K127">
        <f>AVERAGE(D127:G131)</f>
        <v>61.430892857142851</v>
      </c>
      <c r="L127">
        <f t="shared" si="19"/>
        <v>49.958003472222209</v>
      </c>
      <c r="M127">
        <v>0.65</v>
      </c>
      <c r="N127">
        <f t="shared" si="16"/>
        <v>61.669598214285713</v>
      </c>
      <c r="O127">
        <f t="shared" si="17"/>
        <v>1.6200230218852214</v>
      </c>
    </row>
    <row r="128" spans="1:15" x14ac:dyDescent="0.75">
      <c r="A128" s="7">
        <v>16</v>
      </c>
      <c r="B128">
        <v>20</v>
      </c>
      <c r="C128">
        <v>0.2</v>
      </c>
      <c r="D128">
        <f>(SUM(SUMIF('PARITY Accuracy'!D128,"&lt;&gt;0"), SUMIF('Pattern_Matching Accuracy'!D128,"&lt;&gt;0"), SUMIF('Reversal Accuracy'!D128,"&lt;&gt;0"), SUMIF('Stack Accuracy'!D128,"&lt;&gt;0"), SUMIF('Vending_Machine Accuracy'!D128,"&lt;&gt;0"), SUMIF('MazeComplete Accuracy'!D128,"&lt;&gt;0"), SUMIF('MazeSolve Accuracy'!D128,"&lt;&gt;0"), SUMIF('Hamiltonian Accuracy'!D128,"&lt;&gt;0")))/SUM(IF('PARITY Accuracy'!D128&lt;&gt;0,1,0), IF('Pattern_Matching Accuracy'!D128&lt;&gt;0,1,0), IF('Reversal Accuracy'!D128&lt;&gt;0,1,0), IF('Stack Accuracy'!D128&lt;&gt;0,1,0), IF('Vending_Machine Accuracy'!D128&lt;&gt;0,1,0), IF('MazeComplete Accuracy'!D128&lt;&gt;0,1,0), IF('MazeSolve Accuracy'!D128&lt;&gt;0,1,0), IF('Hamiltonian Accuracy'!D128&lt;&gt;0,1,0))</f>
        <v>62.147142857142853</v>
      </c>
      <c r="E128">
        <f>(SUM(SUMIF('PARITY Accuracy'!E128,"&lt;&gt;0"), SUMIF('Pattern_Matching Accuracy'!E128,"&lt;&gt;0"), SUMIF('Reversal Accuracy'!E128,"&lt;&gt;0"), SUMIF('Stack Accuracy'!E128,"&lt;&gt;0"), SUMIF('Vending_Machine Accuracy'!E128,"&lt;&gt;0"), SUMIF('MazeComplete Accuracy'!E128,"&lt;&gt;0"), SUMIF('MazeSolve Accuracy'!E128,"&lt;&gt;0"), SUMIF('Hamiltonian Accuracy'!E128,"&lt;&gt;0")))/SUM(IF('PARITY Accuracy'!E128&lt;&gt;0,1,0), IF('Pattern_Matching Accuracy'!E128&lt;&gt;0,1,0), IF('Reversal Accuracy'!E128&lt;&gt;0,1,0), IF('Stack Accuracy'!E128&lt;&gt;0,1,0), IF('Vending_Machine Accuracy'!E128&lt;&gt;0,1,0), IF('MazeComplete Accuracy'!E128&lt;&gt;0,1,0), IF('MazeSolve Accuracy'!E128&lt;&gt;0,1,0), IF('Hamiltonian Accuracy'!E128&lt;&gt;0,1,0))</f>
        <v>64.431250000000006</v>
      </c>
      <c r="F128">
        <f>(SUM(SUMIF('PARITY Accuracy'!F128,"&lt;&gt;0"), SUMIF('Pattern_Matching Accuracy'!F128,"&lt;&gt;0"), SUMIF('Reversal Accuracy'!F128,"&lt;&gt;0"), SUMIF('Stack Accuracy'!F128,"&lt;&gt;0"), SUMIF('Vending_Machine Accuracy'!F128,"&lt;&gt;0"), SUMIF('MazeComplete Accuracy'!F128,"&lt;&gt;0"), SUMIF('MazeSolve Accuracy'!F128,"&lt;&gt;0"), SUMIF('Hamiltonian Accuracy'!F128,"&lt;&gt;0")))/SUM(IF('PARITY Accuracy'!F128&lt;&gt;0,1,0), IF('Pattern_Matching Accuracy'!F128&lt;&gt;0,1,0), IF('Reversal Accuracy'!F128&lt;&gt;0,1,0), IF('Stack Accuracy'!F128&lt;&gt;0,1,0), IF('Vending_Machine Accuracy'!F128&lt;&gt;0,1,0), IF('MazeComplete Accuracy'!F128&lt;&gt;0,1,0), IF('MazeSolve Accuracy'!F128&lt;&gt;0,1,0), IF('Hamiltonian Accuracy'!F128&lt;&gt;0,1,0))</f>
        <v>59.186249999999994</v>
      </c>
      <c r="G128">
        <f>(SUM(SUMIF('PARITY Accuracy'!G128,"&lt;&gt;0"), SUMIF('Pattern_Matching Accuracy'!G128,"&lt;&gt;0"), SUMIF('Reversal Accuracy'!G128,"&lt;&gt;0"), SUMIF('Stack Accuracy'!G128,"&lt;&gt;0"), SUMIF('Vending_Machine Accuracy'!G128,"&lt;&gt;0"), SUMIF('MazeComplete Accuracy'!G128,"&lt;&gt;0"), SUMIF('MazeSolve Accuracy'!G128,"&lt;&gt;0"), SUMIF('Hamiltonian Accuracy'!G128,"&lt;&gt;0")))/SUM(IF('PARITY Accuracy'!G128&lt;&gt;0,1,0), IF('Pattern_Matching Accuracy'!G128&lt;&gt;0,1,0), IF('Reversal Accuracy'!G128&lt;&gt;0,1,0), IF('Stack Accuracy'!G128&lt;&gt;0,1,0), IF('Vending_Machine Accuracy'!G128&lt;&gt;0,1,0), IF('MazeComplete Accuracy'!G128&lt;&gt;0,1,0), IF('MazeSolve Accuracy'!G128&lt;&gt;0,1,0), IF('Hamiltonian Accuracy'!G128&lt;&gt;0,1,0))</f>
        <v>62.371249999999996</v>
      </c>
      <c r="H128" t="str">
        <f t="shared" si="15"/>
        <v>20 (δ=0.2)</v>
      </c>
      <c r="J128">
        <v>50</v>
      </c>
      <c r="K128">
        <f>AVERAGE(D132:G136)</f>
        <v>66.499598214285712</v>
      </c>
      <c r="L128">
        <f t="shared" si="19"/>
        <v>49.410926752645508</v>
      </c>
      <c r="M128">
        <v>0.85</v>
      </c>
      <c r="N128">
        <f t="shared" si="16"/>
        <v>62.033973214285716</v>
      </c>
      <c r="O128">
        <f t="shared" si="17"/>
        <v>1.8696942591472416</v>
      </c>
    </row>
    <row r="129" spans="1:15" x14ac:dyDescent="0.75">
      <c r="A129" s="7">
        <v>17</v>
      </c>
      <c r="B129">
        <v>20</v>
      </c>
      <c r="C129">
        <v>0.45</v>
      </c>
      <c r="D129">
        <f>(SUM(SUMIF('PARITY Accuracy'!D129,"&lt;&gt;0"), SUMIF('Pattern_Matching Accuracy'!D129,"&lt;&gt;0"), SUMIF('Reversal Accuracy'!D129,"&lt;&gt;0"), SUMIF('Stack Accuracy'!D129,"&lt;&gt;0"), SUMIF('Vending_Machine Accuracy'!D129,"&lt;&gt;0"), SUMIF('MazeComplete Accuracy'!D129,"&lt;&gt;0"), SUMIF('MazeSolve Accuracy'!D129,"&lt;&gt;0"), SUMIF('Hamiltonian Accuracy'!D129,"&lt;&gt;0")))/SUM(IF('PARITY Accuracy'!D129&lt;&gt;0,1,0), IF('Pattern_Matching Accuracy'!D129&lt;&gt;0,1,0), IF('Reversal Accuracy'!D129&lt;&gt;0,1,0), IF('Stack Accuracy'!D129&lt;&gt;0,1,0), IF('Vending_Machine Accuracy'!D129&lt;&gt;0,1,0), IF('MazeComplete Accuracy'!D129&lt;&gt;0,1,0), IF('MazeSolve Accuracy'!D129&lt;&gt;0,1,0), IF('Hamiltonian Accuracy'!D129&lt;&gt;0,1,0))</f>
        <v>62.11</v>
      </c>
      <c r="E129">
        <f>(SUM(SUMIF('PARITY Accuracy'!E129,"&lt;&gt;0"), SUMIF('Pattern_Matching Accuracy'!E129,"&lt;&gt;0"), SUMIF('Reversal Accuracy'!E129,"&lt;&gt;0"), SUMIF('Stack Accuracy'!E129,"&lt;&gt;0"), SUMIF('Vending_Machine Accuracy'!E129,"&lt;&gt;0"), SUMIF('MazeComplete Accuracy'!E129,"&lt;&gt;0"), SUMIF('MazeSolve Accuracy'!E129,"&lt;&gt;0"), SUMIF('Hamiltonian Accuracy'!E129,"&lt;&gt;0")))/SUM(IF('PARITY Accuracy'!E129&lt;&gt;0,1,0), IF('Pattern_Matching Accuracy'!E129&lt;&gt;0,1,0), IF('Reversal Accuracy'!E129&lt;&gt;0,1,0), IF('Stack Accuracy'!E129&lt;&gt;0,1,0), IF('Vending_Machine Accuracy'!E129&lt;&gt;0,1,0), IF('MazeComplete Accuracy'!E129&lt;&gt;0,1,0), IF('MazeSolve Accuracy'!E129&lt;&gt;0,1,0), IF('Hamiltonian Accuracy'!E129&lt;&gt;0,1,0))</f>
        <v>63.09375</v>
      </c>
      <c r="F129">
        <f>(SUM(SUMIF('PARITY Accuracy'!F129,"&lt;&gt;0"), SUMIF('Pattern_Matching Accuracy'!F129,"&lt;&gt;0"), SUMIF('Reversal Accuracy'!F129,"&lt;&gt;0"), SUMIF('Stack Accuracy'!F129,"&lt;&gt;0"), SUMIF('Vending_Machine Accuracy'!F129,"&lt;&gt;0"), SUMIF('MazeComplete Accuracy'!F129,"&lt;&gt;0"), SUMIF('MazeSolve Accuracy'!F129,"&lt;&gt;0"), SUMIF('Hamiltonian Accuracy'!F129,"&lt;&gt;0")))/SUM(IF('PARITY Accuracy'!F129&lt;&gt;0,1,0), IF('Pattern_Matching Accuracy'!F129&lt;&gt;0,1,0), IF('Reversal Accuracy'!F129&lt;&gt;0,1,0), IF('Stack Accuracy'!F129&lt;&gt;0,1,0), IF('Vending_Machine Accuracy'!F129&lt;&gt;0,1,0), IF('MazeComplete Accuracy'!F129&lt;&gt;0,1,0), IF('MazeSolve Accuracy'!F129&lt;&gt;0,1,0), IF('Hamiltonian Accuracy'!F129&lt;&gt;0,1,0))</f>
        <v>58.866249999999994</v>
      </c>
      <c r="G129">
        <f>(SUM(SUMIF('PARITY Accuracy'!G129,"&lt;&gt;0"), SUMIF('Pattern_Matching Accuracy'!G129,"&lt;&gt;0"), SUMIF('Reversal Accuracy'!G129,"&lt;&gt;0"), SUMIF('Stack Accuracy'!G129,"&lt;&gt;0"), SUMIF('Vending_Machine Accuracy'!G129,"&lt;&gt;0"), SUMIF('MazeComplete Accuracy'!G129,"&lt;&gt;0"), SUMIF('MazeSolve Accuracy'!G129,"&lt;&gt;0"), SUMIF('Hamiltonian Accuracy'!G129,"&lt;&gt;0")))/SUM(IF('PARITY Accuracy'!G129&lt;&gt;0,1,0), IF('Pattern_Matching Accuracy'!G129&lt;&gt;0,1,0), IF('Reversal Accuracy'!G129&lt;&gt;0,1,0), IF('Stack Accuracy'!G129&lt;&gt;0,1,0), IF('Vending_Machine Accuracy'!G129&lt;&gt;0,1,0), IF('MazeComplete Accuracy'!G129&lt;&gt;0,1,0), IF('MazeSolve Accuracy'!G129&lt;&gt;0,1,0), IF('Hamiltonian Accuracy'!G129&lt;&gt;0,1,0))</f>
        <v>61.238749999999996</v>
      </c>
      <c r="H129" t="str">
        <f t="shared" si="15"/>
        <v>20 (δ=0.45)</v>
      </c>
      <c r="J129">
        <v>100</v>
      </c>
      <c r="K129">
        <f>AVERAGE(D137:G141)</f>
        <v>69.781366071428565</v>
      </c>
      <c r="L129">
        <f>AVERAGE((L128-L127), (L127-L126), (L126-L125), (L125-L124))</f>
        <v>-0.18273726851851713</v>
      </c>
      <c r="N129">
        <f t="shared" si="16"/>
        <v>61.327187499999994</v>
      </c>
      <c r="O129">
        <f t="shared" si="17"/>
        <v>1.565053756814365</v>
      </c>
    </row>
    <row r="130" spans="1:15" x14ac:dyDescent="0.75">
      <c r="A130" s="7">
        <v>18</v>
      </c>
      <c r="B130">
        <v>20</v>
      </c>
      <c r="C130">
        <v>0.65</v>
      </c>
      <c r="D130">
        <f>(SUM(SUMIF('PARITY Accuracy'!D130,"&lt;&gt;0"), SUMIF('Pattern_Matching Accuracy'!D130,"&lt;&gt;0"), SUMIF('Reversal Accuracy'!D130,"&lt;&gt;0"), SUMIF('Stack Accuracy'!D130,"&lt;&gt;0"), SUMIF('Vending_Machine Accuracy'!D130,"&lt;&gt;0"), SUMIF('MazeComplete Accuracy'!D130,"&lt;&gt;0"), SUMIF('MazeSolve Accuracy'!D130,"&lt;&gt;0"), SUMIF('Hamiltonian Accuracy'!D130,"&lt;&gt;0")))/SUM(IF('PARITY Accuracy'!D130&lt;&gt;0,1,0), IF('Pattern_Matching Accuracy'!D130&lt;&gt;0,1,0), IF('Reversal Accuracy'!D130&lt;&gt;0,1,0), IF('Stack Accuracy'!D130&lt;&gt;0,1,0), IF('Vending_Machine Accuracy'!D130&lt;&gt;0,1,0), IF('MazeComplete Accuracy'!D130&lt;&gt;0,1,0), IF('MazeSolve Accuracy'!D130&lt;&gt;0,1,0), IF('Hamiltonian Accuracy'!D130&lt;&gt;0,1,0))</f>
        <v>60.422857142857147</v>
      </c>
      <c r="E130">
        <f>(SUM(SUMIF('PARITY Accuracy'!E130,"&lt;&gt;0"), SUMIF('Pattern_Matching Accuracy'!E130,"&lt;&gt;0"), SUMIF('Reversal Accuracy'!E130,"&lt;&gt;0"), SUMIF('Stack Accuracy'!E130,"&lt;&gt;0"), SUMIF('Vending_Machine Accuracy'!E130,"&lt;&gt;0"), SUMIF('MazeComplete Accuracy'!E130,"&lt;&gt;0"), SUMIF('MazeSolve Accuracy'!E130,"&lt;&gt;0"), SUMIF('Hamiltonian Accuracy'!E130,"&lt;&gt;0")))/SUM(IF('PARITY Accuracy'!E130&lt;&gt;0,1,0), IF('Pattern_Matching Accuracy'!E130&lt;&gt;0,1,0), IF('Reversal Accuracy'!E130&lt;&gt;0,1,0), IF('Stack Accuracy'!E130&lt;&gt;0,1,0), IF('Vending_Machine Accuracy'!E130&lt;&gt;0,1,0), IF('MazeComplete Accuracy'!E130&lt;&gt;0,1,0), IF('MazeSolve Accuracy'!E130&lt;&gt;0,1,0), IF('Hamiltonian Accuracy'!E130&lt;&gt;0,1,0))</f>
        <v>64.328749999999999</v>
      </c>
      <c r="F130">
        <f>(SUM(SUMIF('PARITY Accuracy'!F130,"&lt;&gt;0"), SUMIF('Pattern_Matching Accuracy'!F130,"&lt;&gt;0"), SUMIF('Reversal Accuracy'!F130,"&lt;&gt;0"), SUMIF('Stack Accuracy'!F130,"&lt;&gt;0"), SUMIF('Vending_Machine Accuracy'!F130,"&lt;&gt;0"), SUMIF('MazeComplete Accuracy'!F130,"&lt;&gt;0"), SUMIF('MazeSolve Accuracy'!F130,"&lt;&gt;0"), SUMIF('Hamiltonian Accuracy'!F130,"&lt;&gt;0")))/SUM(IF('PARITY Accuracy'!F130&lt;&gt;0,1,0), IF('Pattern_Matching Accuracy'!F130&lt;&gt;0,1,0), IF('Reversal Accuracy'!F130&lt;&gt;0,1,0), IF('Stack Accuracy'!F130&lt;&gt;0,1,0), IF('Vending_Machine Accuracy'!F130&lt;&gt;0,1,0), IF('MazeComplete Accuracy'!F130&lt;&gt;0,1,0), IF('MazeSolve Accuracy'!F130&lt;&gt;0,1,0), IF('Hamiltonian Accuracy'!F130&lt;&gt;0,1,0))</f>
        <v>60.08</v>
      </c>
      <c r="G130">
        <f>(SUM(SUMIF('PARITY Accuracy'!G130,"&lt;&gt;0"), SUMIF('Pattern_Matching Accuracy'!G130,"&lt;&gt;0"), SUMIF('Reversal Accuracy'!G130,"&lt;&gt;0"), SUMIF('Stack Accuracy'!G130,"&lt;&gt;0"), SUMIF('Vending_Machine Accuracy'!G130,"&lt;&gt;0"), SUMIF('MazeComplete Accuracy'!G130,"&lt;&gt;0"), SUMIF('MazeSolve Accuracy'!G130,"&lt;&gt;0"), SUMIF('Hamiltonian Accuracy'!G130,"&lt;&gt;0")))/SUM(IF('PARITY Accuracy'!G130&lt;&gt;0,1,0), IF('Pattern_Matching Accuracy'!G130&lt;&gt;0,1,0), IF('Reversal Accuracy'!G130&lt;&gt;0,1,0), IF('Stack Accuracy'!G130&lt;&gt;0,1,0), IF('Vending_Machine Accuracy'!G130&lt;&gt;0,1,0), IF('MazeComplete Accuracy'!G130&lt;&gt;0,1,0), IF('MazeSolve Accuracy'!G130&lt;&gt;0,1,0), IF('Hamiltonian Accuracy'!G130&lt;&gt;0,1,0))</f>
        <v>60.958749999999995</v>
      </c>
      <c r="H130" t="str">
        <f t="shared" si="15"/>
        <v>20 (δ=0.65)</v>
      </c>
      <c r="K130">
        <f>AVERAGE(K124:K129)</f>
        <v>49.995734292328045</v>
      </c>
      <c r="L130">
        <f>AVERAGE(L124:L128)</f>
        <v>49.995734292328038</v>
      </c>
      <c r="N130">
        <f t="shared" si="16"/>
        <v>61.447589285714287</v>
      </c>
      <c r="O130">
        <f t="shared" si="17"/>
        <v>1.6926626456419278</v>
      </c>
    </row>
    <row r="131" spans="1:15" x14ac:dyDescent="0.75">
      <c r="A131" s="7">
        <v>19</v>
      </c>
      <c r="B131">
        <v>20</v>
      </c>
      <c r="C131">
        <v>0.85</v>
      </c>
      <c r="D131">
        <f>(SUM(SUMIF('PARITY Accuracy'!D131,"&lt;&gt;0"), SUMIF('Pattern_Matching Accuracy'!D131,"&lt;&gt;0"), SUMIF('Reversal Accuracy'!D131,"&lt;&gt;0"), SUMIF('Stack Accuracy'!D131,"&lt;&gt;0"), SUMIF('Vending_Machine Accuracy'!D131,"&lt;&gt;0"), SUMIF('MazeComplete Accuracy'!D131,"&lt;&gt;0"), SUMIF('MazeSolve Accuracy'!D131,"&lt;&gt;0"), SUMIF('Hamiltonian Accuracy'!D131,"&lt;&gt;0")))/SUM(IF('PARITY Accuracy'!D131&lt;&gt;0,1,0), IF('Pattern_Matching Accuracy'!D131&lt;&gt;0,1,0), IF('Reversal Accuracy'!D131&lt;&gt;0,1,0), IF('Stack Accuracy'!D131&lt;&gt;0,1,0), IF('Vending_Machine Accuracy'!D131&lt;&gt;0,1,0), IF('MazeComplete Accuracy'!D131&lt;&gt;0,1,0), IF('MazeSolve Accuracy'!D131&lt;&gt;0,1,0), IF('Hamiltonian Accuracy'!D131&lt;&gt;0,1,0))</f>
        <v>61.115714285714283</v>
      </c>
      <c r="E131">
        <f>(SUM(SUMIF('PARITY Accuracy'!E131,"&lt;&gt;0"), SUMIF('Pattern_Matching Accuracy'!E131,"&lt;&gt;0"), SUMIF('Reversal Accuracy'!E131,"&lt;&gt;0"), SUMIF('Stack Accuracy'!E131,"&lt;&gt;0"), SUMIF('Vending_Machine Accuracy'!E131,"&lt;&gt;0"), SUMIF('MazeComplete Accuracy'!E131,"&lt;&gt;0"), SUMIF('MazeSolve Accuracy'!E131,"&lt;&gt;0"), SUMIF('Hamiltonian Accuracy'!E131,"&lt;&gt;0")))/SUM(IF('PARITY Accuracy'!E131&lt;&gt;0,1,0), IF('Pattern_Matching Accuracy'!E131&lt;&gt;0,1,0), IF('Reversal Accuracy'!E131&lt;&gt;0,1,0), IF('Stack Accuracy'!E131&lt;&gt;0,1,0), IF('Vending_Machine Accuracy'!E131&lt;&gt;0,1,0), IF('MazeComplete Accuracy'!E131&lt;&gt;0,1,0), IF('MazeSolve Accuracy'!E131&lt;&gt;0,1,0), IF('Hamiltonian Accuracy'!E131&lt;&gt;0,1,0))</f>
        <v>62.852500000000006</v>
      </c>
      <c r="F131">
        <f>(SUM(SUMIF('PARITY Accuracy'!F131,"&lt;&gt;0"), SUMIF('Pattern_Matching Accuracy'!F131,"&lt;&gt;0"), SUMIF('Reversal Accuracy'!F131,"&lt;&gt;0"), SUMIF('Stack Accuracy'!F131,"&lt;&gt;0"), SUMIF('Vending_Machine Accuracy'!F131,"&lt;&gt;0"), SUMIF('MazeComplete Accuracy'!F131,"&lt;&gt;0"), SUMIF('MazeSolve Accuracy'!F131,"&lt;&gt;0"), SUMIF('Hamiltonian Accuracy'!F131,"&lt;&gt;0")))/SUM(IF('PARITY Accuracy'!F131&lt;&gt;0,1,0), IF('Pattern_Matching Accuracy'!F131&lt;&gt;0,1,0), IF('Reversal Accuracy'!F131&lt;&gt;0,1,0), IF('Stack Accuracy'!F131&lt;&gt;0,1,0), IF('Vending_Machine Accuracy'!F131&lt;&gt;0,1,0), IF('MazeComplete Accuracy'!F131&lt;&gt;0,1,0), IF('MazeSolve Accuracy'!F131&lt;&gt;0,1,0), IF('Hamiltonian Accuracy'!F131&lt;&gt;0,1,0))</f>
        <v>58.708750000000009</v>
      </c>
      <c r="G131">
        <f>(SUM(SUMIF('PARITY Accuracy'!G131,"&lt;&gt;0"), SUMIF('Pattern_Matching Accuracy'!G131,"&lt;&gt;0"), SUMIF('Reversal Accuracy'!G131,"&lt;&gt;0"), SUMIF('Stack Accuracy'!G131,"&lt;&gt;0"), SUMIF('Vending_Machine Accuracy'!G131,"&lt;&gt;0"), SUMIF('MazeComplete Accuracy'!G131,"&lt;&gt;0"), SUMIF('MazeSolve Accuracy'!G131,"&lt;&gt;0"), SUMIF('Hamiltonian Accuracy'!G131,"&lt;&gt;0")))/SUM(IF('PARITY Accuracy'!G131&lt;&gt;0,1,0), IF('Pattern_Matching Accuracy'!G131&lt;&gt;0,1,0), IF('Reversal Accuracy'!G131&lt;&gt;0,1,0), IF('Stack Accuracy'!G131&lt;&gt;0,1,0), IF('Vending_Machine Accuracy'!G131&lt;&gt;0,1,0), IF('MazeComplete Accuracy'!G131&lt;&gt;0,1,0), IF('MazeSolve Accuracy'!G131&lt;&gt;0,1,0), IF('Hamiltonian Accuracy'!G131&lt;&gt;0,1,0))</f>
        <v>60.027500000000011</v>
      </c>
      <c r="H131" t="str">
        <f t="shared" si="15"/>
        <v>20 (δ=0.85)</v>
      </c>
      <c r="K131">
        <f>_xlfn.STDEV.P(K124:K129)</f>
        <v>23.108768268729676</v>
      </c>
      <c r="L131">
        <f>_xlfn.STDEV.P(L124:L128)</f>
        <v>0.42416499583957185</v>
      </c>
      <c r="N131">
        <f t="shared" si="16"/>
        <v>60.676116071428574</v>
      </c>
      <c r="O131">
        <f t="shared" si="17"/>
        <v>1.5183153214723624</v>
      </c>
    </row>
    <row r="132" spans="1:15" x14ac:dyDescent="0.75">
      <c r="A132" s="7">
        <v>20</v>
      </c>
      <c r="B132">
        <v>50</v>
      </c>
      <c r="C132">
        <v>0</v>
      </c>
      <c r="D132">
        <f>(SUM(SUMIF('PARITY Accuracy'!D132,"&lt;&gt;0"), SUMIF('Pattern_Matching Accuracy'!D132,"&lt;&gt;0"), SUMIF('Reversal Accuracy'!D132,"&lt;&gt;0"), SUMIF('Stack Accuracy'!D132,"&lt;&gt;0"), SUMIF('Vending_Machine Accuracy'!D132,"&lt;&gt;0"), SUMIF('MazeComplete Accuracy'!D132,"&lt;&gt;0"), SUMIF('MazeSolve Accuracy'!D132,"&lt;&gt;0"), SUMIF('Hamiltonian Accuracy'!D132,"&lt;&gt;0")))/SUM(IF('PARITY Accuracy'!D132&lt;&gt;0,1,0), IF('Pattern_Matching Accuracy'!D132&lt;&gt;0,1,0), IF('Reversal Accuracy'!D132&lt;&gt;0,1,0), IF('Stack Accuracy'!D132&lt;&gt;0,1,0), IF('Vending_Machine Accuracy'!D132&lt;&gt;0,1,0), IF('MazeComplete Accuracy'!D132&lt;&gt;0,1,0), IF('MazeSolve Accuracy'!D132&lt;&gt;0,1,0), IF('Hamiltonian Accuracy'!D132&lt;&gt;0,1,0))</f>
        <v>66.52000000000001</v>
      </c>
      <c r="E132">
        <f>(SUM(SUMIF('PARITY Accuracy'!E132,"&lt;&gt;0"), SUMIF('Pattern_Matching Accuracy'!E132,"&lt;&gt;0"), SUMIF('Reversal Accuracy'!E132,"&lt;&gt;0"), SUMIF('Stack Accuracy'!E132,"&lt;&gt;0"), SUMIF('Vending_Machine Accuracy'!E132,"&lt;&gt;0"), SUMIF('MazeComplete Accuracy'!E132,"&lt;&gt;0"), SUMIF('MazeSolve Accuracy'!E132,"&lt;&gt;0"), SUMIF('Hamiltonian Accuracy'!E132,"&lt;&gt;0")))/SUM(IF('PARITY Accuracy'!E132&lt;&gt;0,1,0), IF('Pattern_Matching Accuracy'!E132&lt;&gt;0,1,0), IF('Reversal Accuracy'!E132&lt;&gt;0,1,0), IF('Stack Accuracy'!E132&lt;&gt;0,1,0), IF('Vending_Machine Accuracy'!E132&lt;&gt;0,1,0), IF('MazeComplete Accuracy'!E132&lt;&gt;0,1,0), IF('MazeSolve Accuracy'!E132&lt;&gt;0,1,0), IF('Hamiltonian Accuracy'!E132&lt;&gt;0,1,0))</f>
        <v>68.283749999999998</v>
      </c>
      <c r="F132">
        <f>(SUM(SUMIF('PARITY Accuracy'!F132,"&lt;&gt;0"), SUMIF('Pattern_Matching Accuracy'!F132,"&lt;&gt;0"), SUMIF('Reversal Accuracy'!F132,"&lt;&gt;0"), SUMIF('Stack Accuracy'!F132,"&lt;&gt;0"), SUMIF('Vending_Machine Accuracy'!F132,"&lt;&gt;0"), SUMIF('MazeComplete Accuracy'!F132,"&lt;&gt;0"), SUMIF('MazeSolve Accuracy'!F132,"&lt;&gt;0"), SUMIF('Hamiltonian Accuracy'!F132,"&lt;&gt;0")))/SUM(IF('PARITY Accuracy'!F132&lt;&gt;0,1,0), IF('Pattern_Matching Accuracy'!F132&lt;&gt;0,1,0), IF('Reversal Accuracy'!F132&lt;&gt;0,1,0), IF('Stack Accuracy'!F132&lt;&gt;0,1,0), IF('Vending_Machine Accuracy'!F132&lt;&gt;0,1,0), IF('MazeComplete Accuracy'!F132&lt;&gt;0,1,0), IF('MazeSolve Accuracy'!F132&lt;&gt;0,1,0), IF('Hamiltonian Accuracy'!F132&lt;&gt;0,1,0))</f>
        <v>66.800000000000011</v>
      </c>
      <c r="G132">
        <f>(SUM(SUMIF('PARITY Accuracy'!G132,"&lt;&gt;0"), SUMIF('Pattern_Matching Accuracy'!G132,"&lt;&gt;0"), SUMIF('Reversal Accuracy'!G132,"&lt;&gt;0"), SUMIF('Stack Accuracy'!G132,"&lt;&gt;0"), SUMIF('Vending_Machine Accuracy'!G132,"&lt;&gt;0"), SUMIF('MazeComplete Accuracy'!G132,"&lt;&gt;0"), SUMIF('MazeSolve Accuracy'!G132,"&lt;&gt;0"), SUMIF('Hamiltonian Accuracy'!G132,"&lt;&gt;0")))/SUM(IF('PARITY Accuracy'!G132&lt;&gt;0,1,0), IF('Pattern_Matching Accuracy'!G132&lt;&gt;0,1,0), IF('Reversal Accuracy'!G132&lt;&gt;0,1,0), IF('Stack Accuracy'!G132&lt;&gt;0,1,0), IF('Vending_Machine Accuracy'!G132&lt;&gt;0,1,0), IF('MazeComplete Accuracy'!G132&lt;&gt;0,1,0), IF('MazeSolve Accuracy'!G132&lt;&gt;0,1,0), IF('Hamiltonian Accuracy'!G132&lt;&gt;0,1,0))</f>
        <v>63.054285714285712</v>
      </c>
      <c r="H132" t="str">
        <f t="shared" si="15"/>
        <v>50 (δ=0)</v>
      </c>
      <c r="N132">
        <f t="shared" si="16"/>
        <v>66.164508928571436</v>
      </c>
      <c r="O132">
        <f t="shared" si="17"/>
        <v>1.9166959830162409</v>
      </c>
    </row>
    <row r="133" spans="1:15" x14ac:dyDescent="0.75">
      <c r="A133" s="7">
        <v>21</v>
      </c>
      <c r="B133">
        <v>50</v>
      </c>
      <c r="C133">
        <v>0.2</v>
      </c>
      <c r="D133">
        <f>(SUM(SUMIF('PARITY Accuracy'!D133,"&lt;&gt;0"), SUMIF('Pattern_Matching Accuracy'!D133,"&lt;&gt;0"), SUMIF('Reversal Accuracy'!D133,"&lt;&gt;0"), SUMIF('Stack Accuracy'!D133,"&lt;&gt;0"), SUMIF('Vending_Machine Accuracy'!D133,"&lt;&gt;0"), SUMIF('MazeComplete Accuracy'!D133,"&lt;&gt;0"), SUMIF('MazeSolve Accuracy'!D133,"&lt;&gt;0"), SUMIF('Hamiltonian Accuracy'!D133,"&lt;&gt;0")))/SUM(IF('PARITY Accuracy'!D133&lt;&gt;0,1,0), IF('Pattern_Matching Accuracy'!D133&lt;&gt;0,1,0), IF('Reversal Accuracy'!D133&lt;&gt;0,1,0), IF('Stack Accuracy'!D133&lt;&gt;0,1,0), IF('Vending_Machine Accuracy'!D133&lt;&gt;0,1,0), IF('MazeComplete Accuracy'!D133&lt;&gt;0,1,0), IF('MazeSolve Accuracy'!D133&lt;&gt;0,1,0), IF('Hamiltonian Accuracy'!D133&lt;&gt;0,1,0))</f>
        <v>66.138571428571424</v>
      </c>
      <c r="E133">
        <f>(SUM(SUMIF('PARITY Accuracy'!E133,"&lt;&gt;0"), SUMIF('Pattern_Matching Accuracy'!E133,"&lt;&gt;0"), SUMIF('Reversal Accuracy'!E133,"&lt;&gt;0"), SUMIF('Stack Accuracy'!E133,"&lt;&gt;0"), SUMIF('Vending_Machine Accuracy'!E133,"&lt;&gt;0"), SUMIF('MazeComplete Accuracy'!E133,"&lt;&gt;0"), SUMIF('MazeSolve Accuracy'!E133,"&lt;&gt;0"), SUMIF('Hamiltonian Accuracy'!E133,"&lt;&gt;0")))/SUM(IF('PARITY Accuracy'!E133&lt;&gt;0,1,0), IF('Pattern_Matching Accuracy'!E133&lt;&gt;0,1,0), IF('Reversal Accuracy'!E133&lt;&gt;0,1,0), IF('Stack Accuracy'!E133&lt;&gt;0,1,0), IF('Vending_Machine Accuracy'!E133&lt;&gt;0,1,0), IF('MazeComplete Accuracy'!E133&lt;&gt;0,1,0), IF('MazeSolve Accuracy'!E133&lt;&gt;0,1,0), IF('Hamiltonian Accuracy'!E133&lt;&gt;0,1,0))</f>
        <v>69.972499999999997</v>
      </c>
      <c r="F133">
        <f>(SUM(SUMIF('PARITY Accuracy'!F133,"&lt;&gt;0"), SUMIF('Pattern_Matching Accuracy'!F133,"&lt;&gt;0"), SUMIF('Reversal Accuracy'!F133,"&lt;&gt;0"), SUMIF('Stack Accuracy'!F133,"&lt;&gt;0"), SUMIF('Vending_Machine Accuracy'!F133,"&lt;&gt;0"), SUMIF('MazeComplete Accuracy'!F133,"&lt;&gt;0"), SUMIF('MazeSolve Accuracy'!F133,"&lt;&gt;0"), SUMIF('Hamiltonian Accuracy'!F133,"&lt;&gt;0")))/SUM(IF('PARITY Accuracy'!F133&lt;&gt;0,1,0), IF('Pattern_Matching Accuracy'!F133&lt;&gt;0,1,0), IF('Reversal Accuracy'!F133&lt;&gt;0,1,0), IF('Stack Accuracy'!F133&lt;&gt;0,1,0), IF('Vending_Machine Accuracy'!F133&lt;&gt;0,1,0), IF('MazeComplete Accuracy'!F133&lt;&gt;0,1,0), IF('MazeSolve Accuracy'!F133&lt;&gt;0,1,0), IF('Hamiltonian Accuracy'!F133&lt;&gt;0,1,0))</f>
        <v>67.935000000000002</v>
      </c>
      <c r="G133">
        <f>(SUM(SUMIF('PARITY Accuracy'!G133,"&lt;&gt;0"), SUMIF('Pattern_Matching Accuracy'!G133,"&lt;&gt;0"), SUMIF('Reversal Accuracy'!G133,"&lt;&gt;0"), SUMIF('Stack Accuracy'!G133,"&lt;&gt;0"), SUMIF('Vending_Machine Accuracy'!G133,"&lt;&gt;0"), SUMIF('MazeComplete Accuracy'!G133,"&lt;&gt;0"), SUMIF('MazeSolve Accuracy'!G133,"&lt;&gt;0"), SUMIF('Hamiltonian Accuracy'!G133,"&lt;&gt;0")))/SUM(IF('PARITY Accuracy'!G133&lt;&gt;0,1,0), IF('Pattern_Matching Accuracy'!G133&lt;&gt;0,1,0), IF('Reversal Accuracy'!G133&lt;&gt;0,1,0), IF('Stack Accuracy'!G133&lt;&gt;0,1,0), IF('Vending_Machine Accuracy'!G133&lt;&gt;0,1,0), IF('MazeComplete Accuracy'!G133&lt;&gt;0,1,0), IF('MazeSolve Accuracy'!G133&lt;&gt;0,1,0), IF('Hamiltonian Accuracy'!G133&lt;&gt;0,1,0))</f>
        <v>66.11571428571429</v>
      </c>
      <c r="H133" t="str">
        <f t="shared" si="15"/>
        <v>50 (δ=0.2)</v>
      </c>
      <c r="K133">
        <f>(K129-K124)/6</f>
        <v>11.446320271164019</v>
      </c>
      <c r="L133">
        <f>(L128-L124)/5</f>
        <v>-0.14618981481481369</v>
      </c>
      <c r="N133">
        <f t="shared" si="16"/>
        <v>67.540446428571428</v>
      </c>
      <c r="O133">
        <f t="shared" si="17"/>
        <v>1.5863221842946029</v>
      </c>
    </row>
    <row r="134" spans="1:15" x14ac:dyDescent="0.75">
      <c r="A134" s="7">
        <v>22</v>
      </c>
      <c r="B134">
        <v>50</v>
      </c>
      <c r="C134">
        <v>0.45</v>
      </c>
      <c r="D134">
        <f>(SUM(SUMIF('PARITY Accuracy'!D134,"&lt;&gt;0"), SUMIF('Pattern_Matching Accuracy'!D134,"&lt;&gt;0"), SUMIF('Reversal Accuracy'!D134,"&lt;&gt;0"), SUMIF('Stack Accuracy'!D134,"&lt;&gt;0"), SUMIF('Vending_Machine Accuracy'!D134,"&lt;&gt;0"), SUMIF('MazeComplete Accuracy'!D134,"&lt;&gt;0"), SUMIF('MazeSolve Accuracy'!D134,"&lt;&gt;0"), SUMIF('Hamiltonian Accuracy'!D134,"&lt;&gt;0")))/SUM(IF('PARITY Accuracy'!D134&lt;&gt;0,1,0), IF('Pattern_Matching Accuracy'!D134&lt;&gt;0,1,0), IF('Reversal Accuracy'!D134&lt;&gt;0,1,0), IF('Stack Accuracy'!D134&lt;&gt;0,1,0), IF('Vending_Machine Accuracy'!D134&lt;&gt;0,1,0), IF('MazeComplete Accuracy'!D134&lt;&gt;0,1,0), IF('MazeSolve Accuracy'!D134&lt;&gt;0,1,0), IF('Hamiltonian Accuracy'!D134&lt;&gt;0,1,0))</f>
        <v>64.777142857142849</v>
      </c>
      <c r="E134">
        <f>(SUM(SUMIF('PARITY Accuracy'!E134,"&lt;&gt;0"), SUMIF('Pattern_Matching Accuracy'!E134,"&lt;&gt;0"), SUMIF('Reversal Accuracy'!E134,"&lt;&gt;0"), SUMIF('Stack Accuracy'!E134,"&lt;&gt;0"), SUMIF('Vending_Machine Accuracy'!E134,"&lt;&gt;0"), SUMIF('MazeComplete Accuracy'!E134,"&lt;&gt;0"), SUMIF('MazeSolve Accuracy'!E134,"&lt;&gt;0"), SUMIF('Hamiltonian Accuracy'!E134,"&lt;&gt;0")))/SUM(IF('PARITY Accuracy'!E134&lt;&gt;0,1,0), IF('Pattern_Matching Accuracy'!E134&lt;&gt;0,1,0), IF('Reversal Accuracy'!E134&lt;&gt;0,1,0), IF('Stack Accuracy'!E134&lt;&gt;0,1,0), IF('Vending_Machine Accuracy'!E134&lt;&gt;0,1,0), IF('MazeComplete Accuracy'!E134&lt;&gt;0,1,0), IF('MazeSolve Accuracy'!E134&lt;&gt;0,1,0), IF('Hamiltonian Accuracy'!E134&lt;&gt;0,1,0))</f>
        <v>68.903750000000002</v>
      </c>
      <c r="F134">
        <f>(SUM(SUMIF('PARITY Accuracy'!F134,"&lt;&gt;0"), SUMIF('Pattern_Matching Accuracy'!F134,"&lt;&gt;0"), SUMIF('Reversal Accuracy'!F134,"&lt;&gt;0"), SUMIF('Stack Accuracy'!F134,"&lt;&gt;0"), SUMIF('Vending_Machine Accuracy'!F134,"&lt;&gt;0"), SUMIF('MazeComplete Accuracy'!F134,"&lt;&gt;0"), SUMIF('MazeSolve Accuracy'!F134,"&lt;&gt;0"), SUMIF('Hamiltonian Accuracy'!F134,"&lt;&gt;0")))/SUM(IF('PARITY Accuracy'!F134&lt;&gt;0,1,0), IF('Pattern_Matching Accuracy'!F134&lt;&gt;0,1,0), IF('Reversal Accuracy'!F134&lt;&gt;0,1,0), IF('Stack Accuracy'!F134&lt;&gt;0,1,0), IF('Vending_Machine Accuracy'!F134&lt;&gt;0,1,0), IF('MazeComplete Accuracy'!F134&lt;&gt;0,1,0), IF('MazeSolve Accuracy'!F134&lt;&gt;0,1,0), IF('Hamiltonian Accuracy'!F134&lt;&gt;0,1,0))</f>
        <v>67.89</v>
      </c>
      <c r="G134">
        <f>(SUM(SUMIF('PARITY Accuracy'!G134,"&lt;&gt;0"), SUMIF('Pattern_Matching Accuracy'!G134,"&lt;&gt;0"), SUMIF('Reversal Accuracy'!G134,"&lt;&gt;0"), SUMIF('Stack Accuracy'!G134,"&lt;&gt;0"), SUMIF('Vending_Machine Accuracy'!G134,"&lt;&gt;0"), SUMIF('MazeComplete Accuracy'!G134,"&lt;&gt;0"), SUMIF('MazeSolve Accuracy'!G134,"&lt;&gt;0"), SUMIF('Hamiltonian Accuracy'!G134,"&lt;&gt;0")))/SUM(IF('PARITY Accuracy'!G134&lt;&gt;0,1,0), IF('Pattern_Matching Accuracy'!G134&lt;&gt;0,1,0), IF('Reversal Accuracy'!G134&lt;&gt;0,1,0), IF('Stack Accuracy'!G134&lt;&gt;0,1,0), IF('Vending_Machine Accuracy'!G134&lt;&gt;0,1,0), IF('MazeComplete Accuracy'!G134&lt;&gt;0,1,0), IF('MazeSolve Accuracy'!G134&lt;&gt;0,1,0), IF('Hamiltonian Accuracy'!G134&lt;&gt;0,1,0))</f>
        <v>64.677142857142869</v>
      </c>
      <c r="H134" t="str">
        <f t="shared" si="15"/>
        <v>50 (δ=0.45)</v>
      </c>
      <c r="N134">
        <f t="shared" si="16"/>
        <v>66.56200892857143</v>
      </c>
      <c r="O134">
        <f t="shared" si="17"/>
        <v>1.8698782401248</v>
      </c>
    </row>
    <row r="135" spans="1:15" x14ac:dyDescent="0.75">
      <c r="A135" s="7">
        <v>23</v>
      </c>
      <c r="B135">
        <v>50</v>
      </c>
      <c r="C135">
        <v>0.65</v>
      </c>
      <c r="D135">
        <f>(SUM(SUMIF('PARITY Accuracy'!D135,"&lt;&gt;0"), SUMIF('Pattern_Matching Accuracy'!D135,"&lt;&gt;0"), SUMIF('Reversal Accuracy'!D135,"&lt;&gt;0"), SUMIF('Stack Accuracy'!D135,"&lt;&gt;0"), SUMIF('Vending_Machine Accuracy'!D135,"&lt;&gt;0"), SUMIF('MazeComplete Accuracy'!D135,"&lt;&gt;0"), SUMIF('MazeSolve Accuracy'!D135,"&lt;&gt;0"), SUMIF('Hamiltonian Accuracy'!D135,"&lt;&gt;0")))/SUM(IF('PARITY Accuracy'!D135&lt;&gt;0,1,0), IF('Pattern_Matching Accuracy'!D135&lt;&gt;0,1,0), IF('Reversal Accuracy'!D135&lt;&gt;0,1,0), IF('Stack Accuracy'!D135&lt;&gt;0,1,0), IF('Vending_Machine Accuracy'!D135&lt;&gt;0,1,0), IF('MazeComplete Accuracy'!D135&lt;&gt;0,1,0), IF('MazeSolve Accuracy'!D135&lt;&gt;0,1,0), IF('Hamiltonian Accuracy'!D135&lt;&gt;0,1,0))</f>
        <v>64.958571428571432</v>
      </c>
      <c r="E135">
        <f>(SUM(SUMIF('PARITY Accuracy'!E135,"&lt;&gt;0"), SUMIF('Pattern_Matching Accuracy'!E135,"&lt;&gt;0"), SUMIF('Reversal Accuracy'!E135,"&lt;&gt;0"), SUMIF('Stack Accuracy'!E135,"&lt;&gt;0"), SUMIF('Vending_Machine Accuracy'!E135,"&lt;&gt;0"), SUMIF('MazeComplete Accuracy'!E135,"&lt;&gt;0"), SUMIF('MazeSolve Accuracy'!E135,"&lt;&gt;0"), SUMIF('Hamiltonian Accuracy'!E135,"&lt;&gt;0")))/SUM(IF('PARITY Accuracy'!E135&lt;&gt;0,1,0), IF('Pattern_Matching Accuracy'!E135&lt;&gt;0,1,0), IF('Reversal Accuracy'!E135&lt;&gt;0,1,0), IF('Stack Accuracy'!E135&lt;&gt;0,1,0), IF('Vending_Machine Accuracy'!E135&lt;&gt;0,1,0), IF('MazeComplete Accuracy'!E135&lt;&gt;0,1,0), IF('MazeSolve Accuracy'!E135&lt;&gt;0,1,0), IF('Hamiltonian Accuracy'!E135&lt;&gt;0,1,0))</f>
        <v>68.596249999999998</v>
      </c>
      <c r="F135">
        <f>(SUM(SUMIF('PARITY Accuracy'!F135,"&lt;&gt;0"), SUMIF('Pattern_Matching Accuracy'!F135,"&lt;&gt;0"), SUMIF('Reversal Accuracy'!F135,"&lt;&gt;0"), SUMIF('Stack Accuracy'!F135,"&lt;&gt;0"), SUMIF('Vending_Machine Accuracy'!F135,"&lt;&gt;0"), SUMIF('MazeComplete Accuracy'!F135,"&lt;&gt;0"), SUMIF('MazeSolve Accuracy'!F135,"&lt;&gt;0"), SUMIF('Hamiltonian Accuracy'!F135,"&lt;&gt;0")))/SUM(IF('PARITY Accuracy'!F135&lt;&gt;0,1,0), IF('Pattern_Matching Accuracy'!F135&lt;&gt;0,1,0), IF('Reversal Accuracy'!F135&lt;&gt;0,1,0), IF('Stack Accuracy'!F135&lt;&gt;0,1,0), IF('Vending_Machine Accuracy'!F135&lt;&gt;0,1,0), IF('MazeComplete Accuracy'!F135&lt;&gt;0,1,0), IF('MazeSolve Accuracy'!F135&lt;&gt;0,1,0), IF('Hamiltonian Accuracy'!F135&lt;&gt;0,1,0))</f>
        <v>67.905000000000001</v>
      </c>
      <c r="G135">
        <f>(SUM(SUMIF('PARITY Accuracy'!G135,"&lt;&gt;0"), SUMIF('Pattern_Matching Accuracy'!G135,"&lt;&gt;0"), SUMIF('Reversal Accuracy'!G135,"&lt;&gt;0"), SUMIF('Stack Accuracy'!G135,"&lt;&gt;0"), SUMIF('Vending_Machine Accuracy'!G135,"&lt;&gt;0"), SUMIF('MazeComplete Accuracy'!G135,"&lt;&gt;0"), SUMIF('MazeSolve Accuracy'!G135,"&lt;&gt;0"), SUMIF('Hamiltonian Accuracy'!G135,"&lt;&gt;0")))/SUM(IF('PARITY Accuracy'!G135&lt;&gt;0,1,0), IF('Pattern_Matching Accuracy'!G135&lt;&gt;0,1,0), IF('Reversal Accuracy'!G135&lt;&gt;0,1,0), IF('Stack Accuracy'!G135&lt;&gt;0,1,0), IF('Vending_Machine Accuracy'!G135&lt;&gt;0,1,0), IF('MazeComplete Accuracy'!G135&lt;&gt;0,1,0), IF('MazeSolve Accuracy'!G135&lt;&gt;0,1,0), IF('Hamiltonian Accuracy'!G135&lt;&gt;0,1,0))</f>
        <v>64.617142857142866</v>
      </c>
      <c r="H135" t="str">
        <f t="shared" si="15"/>
        <v>50 (δ=0.65)</v>
      </c>
      <c r="N135">
        <f t="shared" si="16"/>
        <v>66.519241071428567</v>
      </c>
      <c r="O135">
        <f t="shared" si="17"/>
        <v>1.7527094203265385</v>
      </c>
    </row>
    <row r="136" spans="1:15" x14ac:dyDescent="0.75">
      <c r="A136" s="7">
        <v>24</v>
      </c>
      <c r="B136">
        <v>50</v>
      </c>
      <c r="C136">
        <v>0.85</v>
      </c>
      <c r="D136">
        <f>(SUM(SUMIF('PARITY Accuracy'!D136,"&lt;&gt;0"), SUMIF('Pattern_Matching Accuracy'!D136,"&lt;&gt;0"), SUMIF('Reversal Accuracy'!D136,"&lt;&gt;0"), SUMIF('Stack Accuracy'!D136,"&lt;&gt;0"), SUMIF('Vending_Machine Accuracy'!D136,"&lt;&gt;0"), SUMIF('MazeComplete Accuracy'!D136,"&lt;&gt;0"), SUMIF('MazeSolve Accuracy'!D136,"&lt;&gt;0"), SUMIF('Hamiltonian Accuracy'!D136,"&lt;&gt;0")))/SUM(IF('PARITY Accuracy'!D136&lt;&gt;0,1,0), IF('Pattern_Matching Accuracy'!D136&lt;&gt;0,1,0), IF('Reversal Accuracy'!D136&lt;&gt;0,1,0), IF('Stack Accuracy'!D136&lt;&gt;0,1,0), IF('Vending_Machine Accuracy'!D136&lt;&gt;0,1,0), IF('MazeComplete Accuracy'!D136&lt;&gt;0,1,0), IF('MazeSolve Accuracy'!D136&lt;&gt;0,1,0), IF('Hamiltonian Accuracy'!D136&lt;&gt;0,1,0))</f>
        <v>64.611428571428561</v>
      </c>
      <c r="E136">
        <f>(SUM(SUMIF('PARITY Accuracy'!E136,"&lt;&gt;0"), SUMIF('Pattern_Matching Accuracy'!E136,"&lt;&gt;0"), SUMIF('Reversal Accuracy'!E136,"&lt;&gt;0"), SUMIF('Stack Accuracy'!E136,"&lt;&gt;0"), SUMIF('Vending_Machine Accuracy'!E136,"&lt;&gt;0"), SUMIF('MazeComplete Accuracy'!E136,"&lt;&gt;0"), SUMIF('MazeSolve Accuracy'!E136,"&lt;&gt;0"), SUMIF('Hamiltonian Accuracy'!E136,"&lt;&gt;0")))/SUM(IF('PARITY Accuracy'!E136&lt;&gt;0,1,0), IF('Pattern_Matching Accuracy'!E136&lt;&gt;0,1,0), IF('Reversal Accuracy'!E136&lt;&gt;0,1,0), IF('Stack Accuracy'!E136&lt;&gt;0,1,0), IF('Vending_Machine Accuracy'!E136&lt;&gt;0,1,0), IF('MazeComplete Accuracy'!E136&lt;&gt;0,1,0), IF('MazeSolve Accuracy'!E136&lt;&gt;0,1,0), IF('Hamiltonian Accuracy'!E136&lt;&gt;0,1,0))</f>
        <v>68.037499999999994</v>
      </c>
      <c r="F136">
        <f>(SUM(SUMIF('PARITY Accuracy'!F136,"&lt;&gt;0"), SUMIF('Pattern_Matching Accuracy'!F136,"&lt;&gt;0"), SUMIF('Reversal Accuracy'!F136,"&lt;&gt;0"), SUMIF('Stack Accuracy'!F136,"&lt;&gt;0"), SUMIF('Vending_Machine Accuracy'!F136,"&lt;&gt;0"), SUMIF('MazeComplete Accuracy'!F136,"&lt;&gt;0"), SUMIF('MazeSolve Accuracy'!F136,"&lt;&gt;0"), SUMIF('Hamiltonian Accuracy'!F136,"&lt;&gt;0")))/SUM(IF('PARITY Accuracy'!F136&lt;&gt;0,1,0), IF('Pattern_Matching Accuracy'!F136&lt;&gt;0,1,0), IF('Reversal Accuracy'!F136&lt;&gt;0,1,0), IF('Stack Accuracy'!F136&lt;&gt;0,1,0), IF('Vending_Machine Accuracy'!F136&lt;&gt;0,1,0), IF('MazeComplete Accuracy'!F136&lt;&gt;0,1,0), IF('MazeSolve Accuracy'!F136&lt;&gt;0,1,0), IF('Hamiltonian Accuracy'!F136&lt;&gt;0,1,0))</f>
        <v>67.402500000000003</v>
      </c>
      <c r="G136">
        <f>(SUM(SUMIF('PARITY Accuracy'!G136,"&lt;&gt;0"), SUMIF('Pattern_Matching Accuracy'!G136,"&lt;&gt;0"), SUMIF('Reversal Accuracy'!G136,"&lt;&gt;0"), SUMIF('Stack Accuracy'!G136,"&lt;&gt;0"), SUMIF('Vending_Machine Accuracy'!G136,"&lt;&gt;0"), SUMIF('MazeComplete Accuracy'!G136,"&lt;&gt;0"), SUMIF('MazeSolve Accuracy'!G136,"&lt;&gt;0"), SUMIF('Hamiltonian Accuracy'!G136,"&lt;&gt;0")))/SUM(IF('PARITY Accuracy'!G136&lt;&gt;0,1,0), IF('Pattern_Matching Accuracy'!G136&lt;&gt;0,1,0), IF('Reversal Accuracy'!G136&lt;&gt;0,1,0), IF('Stack Accuracy'!G136&lt;&gt;0,1,0), IF('Vending_Machine Accuracy'!G136&lt;&gt;0,1,0), IF('MazeComplete Accuracy'!G136&lt;&gt;0,1,0), IF('MazeSolve Accuracy'!G136&lt;&gt;0,1,0), IF('Hamiltonian Accuracy'!G136&lt;&gt;0,1,0))</f>
        <v>62.795714285714283</v>
      </c>
      <c r="H136" t="str">
        <f t="shared" si="15"/>
        <v>50 (δ=0.85)</v>
      </c>
      <c r="N136">
        <f t="shared" si="16"/>
        <v>65.71178571428571</v>
      </c>
      <c r="O136">
        <f t="shared" si="17"/>
        <v>2.1202429196356984</v>
      </c>
    </row>
    <row r="137" spans="1:15" x14ac:dyDescent="0.75">
      <c r="A137" s="7">
        <v>25</v>
      </c>
      <c r="B137">
        <v>100</v>
      </c>
      <c r="C137">
        <v>0</v>
      </c>
      <c r="D137">
        <f>(SUM(SUMIF('PARITY Accuracy'!D137,"&lt;&gt;0"), SUMIF('Pattern_Matching Accuracy'!D137,"&lt;&gt;0"), SUMIF('Reversal Accuracy'!D137,"&lt;&gt;0"), SUMIF('Stack Accuracy'!D137,"&lt;&gt;0"), SUMIF('Vending_Machine Accuracy'!D137,"&lt;&gt;0"), SUMIF('MazeComplete Accuracy'!D137,"&lt;&gt;0"), SUMIF('MazeSolve Accuracy'!D137,"&lt;&gt;0"), SUMIF('Hamiltonian Accuracy'!D137,"&lt;&gt;0")))/SUM(IF('PARITY Accuracy'!D137&lt;&gt;0,1,0), IF('Pattern_Matching Accuracy'!D137&lt;&gt;0,1,0), IF('Reversal Accuracy'!D137&lt;&gt;0,1,0), IF('Stack Accuracy'!D137&lt;&gt;0,1,0), IF('Vending_Machine Accuracy'!D137&lt;&gt;0,1,0), IF('MazeComplete Accuracy'!D137&lt;&gt;0,1,0), IF('MazeSolve Accuracy'!D137&lt;&gt;0,1,0), IF('Hamiltonian Accuracy'!D137&lt;&gt;0,1,0))</f>
        <v>71.104285714285723</v>
      </c>
      <c r="E137">
        <f>(SUM(SUMIF('PARITY Accuracy'!E137,"&lt;&gt;0"), SUMIF('Pattern_Matching Accuracy'!E137,"&lt;&gt;0"), SUMIF('Reversal Accuracy'!E137,"&lt;&gt;0"), SUMIF('Stack Accuracy'!E137,"&lt;&gt;0"), SUMIF('Vending_Machine Accuracy'!E137,"&lt;&gt;0"), SUMIF('MazeComplete Accuracy'!E137,"&lt;&gt;0"), SUMIF('MazeSolve Accuracy'!E137,"&lt;&gt;0"), SUMIF('Hamiltonian Accuracy'!E137,"&lt;&gt;0")))/SUM(IF('PARITY Accuracy'!E137&lt;&gt;0,1,0), IF('Pattern_Matching Accuracy'!E137&lt;&gt;0,1,0), IF('Reversal Accuracy'!E137&lt;&gt;0,1,0), IF('Stack Accuracy'!E137&lt;&gt;0,1,0), IF('Vending_Machine Accuracy'!E137&lt;&gt;0,1,0), IF('MazeComplete Accuracy'!E137&lt;&gt;0,1,0), IF('MazeSolve Accuracy'!E137&lt;&gt;0,1,0), IF('Hamiltonian Accuracy'!E137&lt;&gt;0,1,0))</f>
        <v>70.674999999999997</v>
      </c>
      <c r="F137">
        <f>(SUM(SUMIF('PARITY Accuracy'!F137,"&lt;&gt;0"), SUMIF('Pattern_Matching Accuracy'!F137,"&lt;&gt;0"), SUMIF('Reversal Accuracy'!F137,"&lt;&gt;0"), SUMIF('Stack Accuracy'!F137,"&lt;&gt;0"), SUMIF('Vending_Machine Accuracy'!F137,"&lt;&gt;0"), SUMIF('MazeComplete Accuracy'!F137,"&lt;&gt;0"), SUMIF('MazeSolve Accuracy'!F137,"&lt;&gt;0"), SUMIF('Hamiltonian Accuracy'!F137,"&lt;&gt;0")))/SUM(IF('PARITY Accuracy'!F137&lt;&gt;0,1,0), IF('Pattern_Matching Accuracy'!F137&lt;&gt;0,1,0), IF('Reversal Accuracy'!F137&lt;&gt;0,1,0), IF('Stack Accuracy'!F137&lt;&gt;0,1,0), IF('Vending_Machine Accuracy'!F137&lt;&gt;0,1,0), IF('MazeComplete Accuracy'!F137&lt;&gt;0,1,0), IF('MazeSolve Accuracy'!F137&lt;&gt;0,1,0), IF('Hamiltonian Accuracy'!F137&lt;&gt;0,1,0))</f>
        <v>72.2</v>
      </c>
      <c r="G137">
        <f>(SUM(SUMIF('PARITY Accuracy'!G137,"&lt;&gt;0"), SUMIF('Pattern_Matching Accuracy'!G137,"&lt;&gt;0"), SUMIF('Reversal Accuracy'!G137,"&lt;&gt;0"), SUMIF('Stack Accuracy'!G137,"&lt;&gt;0"), SUMIF('Vending_Machine Accuracy'!G137,"&lt;&gt;0"), SUMIF('MazeComplete Accuracy'!G137,"&lt;&gt;0"), SUMIF('MazeSolve Accuracy'!G137,"&lt;&gt;0"), SUMIF('Hamiltonian Accuracy'!G137,"&lt;&gt;0")))/SUM(IF('PARITY Accuracy'!G137&lt;&gt;0,1,0), IF('Pattern_Matching Accuracy'!G137&lt;&gt;0,1,0), IF('Reversal Accuracy'!G137&lt;&gt;0,1,0), IF('Stack Accuracy'!G137&lt;&gt;0,1,0), IF('Vending_Machine Accuracy'!G137&lt;&gt;0,1,0), IF('MazeComplete Accuracy'!G137&lt;&gt;0,1,0), IF('MazeSolve Accuracy'!G137&lt;&gt;0,1,0), IF('Hamiltonian Accuracy'!G137&lt;&gt;0,1,0))</f>
        <v>66.36</v>
      </c>
      <c r="H137" t="str">
        <f t="shared" si="15"/>
        <v>100 (δ=0)</v>
      </c>
      <c r="N137">
        <f t="shared" si="16"/>
        <v>70.084821428571431</v>
      </c>
      <c r="O137">
        <f t="shared" si="17"/>
        <v>2.2212548953123292</v>
      </c>
    </row>
    <row r="138" spans="1:15" x14ac:dyDescent="0.75">
      <c r="A138" s="7">
        <v>26</v>
      </c>
      <c r="B138">
        <v>100</v>
      </c>
      <c r="C138">
        <v>0.2</v>
      </c>
      <c r="D138">
        <f>(SUM(SUMIF('PARITY Accuracy'!D138,"&lt;&gt;0"), SUMIF('Pattern_Matching Accuracy'!D138,"&lt;&gt;0"), SUMIF('Reversal Accuracy'!D138,"&lt;&gt;0"), SUMIF('Stack Accuracy'!D138,"&lt;&gt;0"), SUMIF('Vending_Machine Accuracy'!D138,"&lt;&gt;0"), SUMIF('MazeComplete Accuracy'!D138,"&lt;&gt;0"), SUMIF('MazeSolve Accuracy'!D138,"&lt;&gt;0"), SUMIF('Hamiltonian Accuracy'!D138,"&lt;&gt;0")))/SUM(IF('PARITY Accuracy'!D138&lt;&gt;0,1,0), IF('Pattern_Matching Accuracy'!D138&lt;&gt;0,1,0), IF('Reversal Accuracy'!D138&lt;&gt;0,1,0), IF('Stack Accuracy'!D138&lt;&gt;0,1,0), IF('Vending_Machine Accuracy'!D138&lt;&gt;0,1,0), IF('MazeComplete Accuracy'!D138&lt;&gt;0,1,0), IF('MazeSolve Accuracy'!D138&lt;&gt;0,1,0), IF('Hamiltonian Accuracy'!D138&lt;&gt;0,1,0))</f>
        <v>69.98571428571428</v>
      </c>
      <c r="E138">
        <f>(SUM(SUMIF('PARITY Accuracy'!E138,"&lt;&gt;0"), SUMIF('Pattern_Matching Accuracy'!E138,"&lt;&gt;0"), SUMIF('Reversal Accuracy'!E138,"&lt;&gt;0"), SUMIF('Stack Accuracy'!E138,"&lt;&gt;0"), SUMIF('Vending_Machine Accuracy'!E138,"&lt;&gt;0"), SUMIF('MazeComplete Accuracy'!E138,"&lt;&gt;0"), SUMIF('MazeSolve Accuracy'!E138,"&lt;&gt;0"), SUMIF('Hamiltonian Accuracy'!E138,"&lt;&gt;0")))/SUM(IF('PARITY Accuracy'!E138&lt;&gt;0,1,0), IF('Pattern_Matching Accuracy'!E138&lt;&gt;0,1,0), IF('Reversal Accuracy'!E138&lt;&gt;0,1,0), IF('Stack Accuracy'!E138&lt;&gt;0,1,0), IF('Vending_Machine Accuracy'!E138&lt;&gt;0,1,0), IF('MazeComplete Accuracy'!E138&lt;&gt;0,1,0), IF('MazeSolve Accuracy'!E138&lt;&gt;0,1,0), IF('Hamiltonian Accuracy'!E138&lt;&gt;0,1,0))</f>
        <v>71.012500000000003</v>
      </c>
      <c r="F138">
        <f>(SUM(SUMIF('PARITY Accuracy'!F138,"&lt;&gt;0"), SUMIF('Pattern_Matching Accuracy'!F138,"&lt;&gt;0"), SUMIF('Reversal Accuracy'!F138,"&lt;&gt;0"), SUMIF('Stack Accuracy'!F138,"&lt;&gt;0"), SUMIF('Vending_Machine Accuracy'!F138,"&lt;&gt;0"), SUMIF('MazeComplete Accuracy'!F138,"&lt;&gt;0"), SUMIF('MazeSolve Accuracy'!F138,"&lt;&gt;0"), SUMIF('Hamiltonian Accuracy'!F138,"&lt;&gt;0")))/SUM(IF('PARITY Accuracy'!F138&lt;&gt;0,1,0), IF('Pattern_Matching Accuracy'!F138&lt;&gt;0,1,0), IF('Reversal Accuracy'!F138&lt;&gt;0,1,0), IF('Stack Accuracy'!F138&lt;&gt;0,1,0), IF('Vending_Machine Accuracy'!F138&lt;&gt;0,1,0), IF('MazeComplete Accuracy'!F138&lt;&gt;0,1,0), IF('MazeSolve Accuracy'!F138&lt;&gt;0,1,0), IF('Hamiltonian Accuracy'!F138&lt;&gt;0,1,0))</f>
        <v>72.071249999999992</v>
      </c>
      <c r="G138">
        <f>(SUM(SUMIF('PARITY Accuracy'!G138,"&lt;&gt;0"), SUMIF('Pattern_Matching Accuracy'!G138,"&lt;&gt;0"), SUMIF('Reversal Accuracy'!G138,"&lt;&gt;0"), SUMIF('Stack Accuracy'!G138,"&lt;&gt;0"), SUMIF('Vending_Machine Accuracy'!G138,"&lt;&gt;0"), SUMIF('MazeComplete Accuracy'!G138,"&lt;&gt;0"), SUMIF('MazeSolve Accuracy'!G138,"&lt;&gt;0"), SUMIF('Hamiltonian Accuracy'!G138,"&lt;&gt;0")))/SUM(IF('PARITY Accuracy'!G138&lt;&gt;0,1,0), IF('Pattern_Matching Accuracy'!G138&lt;&gt;0,1,0), IF('Reversal Accuracy'!G138&lt;&gt;0,1,0), IF('Stack Accuracy'!G138&lt;&gt;0,1,0), IF('Vending_Machine Accuracy'!G138&lt;&gt;0,1,0), IF('MazeComplete Accuracy'!G138&lt;&gt;0,1,0), IF('MazeSolve Accuracy'!G138&lt;&gt;0,1,0), IF('Hamiltonian Accuracy'!G138&lt;&gt;0,1,0))</f>
        <v>69.642857142857139</v>
      </c>
      <c r="H138" t="str">
        <f t="shared" si="15"/>
        <v>100 (δ=0.2)</v>
      </c>
      <c r="N138">
        <f t="shared" si="16"/>
        <v>70.678080357142846</v>
      </c>
      <c r="O138">
        <f t="shared" si="17"/>
        <v>0.94918597118384462</v>
      </c>
    </row>
    <row r="139" spans="1:15" x14ac:dyDescent="0.75">
      <c r="A139" s="7">
        <v>27</v>
      </c>
      <c r="B139">
        <v>100</v>
      </c>
      <c r="C139">
        <v>0.45</v>
      </c>
      <c r="D139">
        <f>(SUM(SUMIF('PARITY Accuracy'!D139,"&lt;&gt;0"), SUMIF('Pattern_Matching Accuracy'!D139,"&lt;&gt;0"), SUMIF('Reversal Accuracy'!D139,"&lt;&gt;0"), SUMIF('Stack Accuracy'!D139,"&lt;&gt;0"), SUMIF('Vending_Machine Accuracy'!D139,"&lt;&gt;0"), SUMIF('MazeComplete Accuracy'!D139,"&lt;&gt;0"), SUMIF('MazeSolve Accuracy'!D139,"&lt;&gt;0"), SUMIF('Hamiltonian Accuracy'!D139,"&lt;&gt;0")))/SUM(IF('PARITY Accuracy'!D139&lt;&gt;0,1,0), IF('Pattern_Matching Accuracy'!D139&lt;&gt;0,1,0), IF('Reversal Accuracy'!D139&lt;&gt;0,1,0), IF('Stack Accuracy'!D139&lt;&gt;0,1,0), IF('Vending_Machine Accuracy'!D139&lt;&gt;0,1,0), IF('MazeComplete Accuracy'!D139&lt;&gt;0,1,0), IF('MazeSolve Accuracy'!D139&lt;&gt;0,1,0), IF('Hamiltonian Accuracy'!D139&lt;&gt;0,1,0))</f>
        <v>70.437142857142859</v>
      </c>
      <c r="E139">
        <f>(SUM(SUMIF('PARITY Accuracy'!E139,"&lt;&gt;0"), SUMIF('Pattern_Matching Accuracy'!E139,"&lt;&gt;0"), SUMIF('Reversal Accuracy'!E139,"&lt;&gt;0"), SUMIF('Stack Accuracy'!E139,"&lt;&gt;0"), SUMIF('Vending_Machine Accuracy'!E139,"&lt;&gt;0"), SUMIF('MazeComplete Accuracy'!E139,"&lt;&gt;0"), SUMIF('MazeSolve Accuracy'!E139,"&lt;&gt;0"), SUMIF('Hamiltonian Accuracy'!E139,"&lt;&gt;0")))/SUM(IF('PARITY Accuracy'!E139&lt;&gt;0,1,0), IF('Pattern_Matching Accuracy'!E139&lt;&gt;0,1,0), IF('Reversal Accuracy'!E139&lt;&gt;0,1,0), IF('Stack Accuracy'!E139&lt;&gt;0,1,0), IF('Vending_Machine Accuracy'!E139&lt;&gt;0,1,0), IF('MazeComplete Accuracy'!E139&lt;&gt;0,1,0), IF('MazeSolve Accuracy'!E139&lt;&gt;0,1,0), IF('Hamiltonian Accuracy'!E139&lt;&gt;0,1,0))</f>
        <v>70.431250000000006</v>
      </c>
      <c r="F139">
        <f>(SUM(SUMIF('PARITY Accuracy'!F139,"&lt;&gt;0"), SUMIF('Pattern_Matching Accuracy'!F139,"&lt;&gt;0"), SUMIF('Reversal Accuracy'!F139,"&lt;&gt;0"), SUMIF('Stack Accuracy'!F139,"&lt;&gt;0"), SUMIF('Vending_Machine Accuracy'!F139,"&lt;&gt;0"), SUMIF('MazeComplete Accuracy'!F139,"&lt;&gt;0"), SUMIF('MazeSolve Accuracy'!F139,"&lt;&gt;0"), SUMIF('Hamiltonian Accuracy'!F139,"&lt;&gt;0")))/SUM(IF('PARITY Accuracy'!F139&lt;&gt;0,1,0), IF('Pattern_Matching Accuracy'!F139&lt;&gt;0,1,0), IF('Reversal Accuracy'!F139&lt;&gt;0,1,0), IF('Stack Accuracy'!F139&lt;&gt;0,1,0), IF('Vending_Machine Accuracy'!F139&lt;&gt;0,1,0), IF('MazeComplete Accuracy'!F139&lt;&gt;0,1,0), IF('MazeSolve Accuracy'!F139&lt;&gt;0,1,0), IF('Hamiltonian Accuracy'!F139&lt;&gt;0,1,0))</f>
        <v>71.387500000000003</v>
      </c>
      <c r="G139">
        <f>(SUM(SUMIF('PARITY Accuracy'!G139,"&lt;&gt;0"), SUMIF('Pattern_Matching Accuracy'!G139,"&lt;&gt;0"), SUMIF('Reversal Accuracy'!G139,"&lt;&gt;0"), SUMIF('Stack Accuracy'!G139,"&lt;&gt;0"), SUMIF('Vending_Machine Accuracy'!G139,"&lt;&gt;0"), SUMIF('MazeComplete Accuracy'!G139,"&lt;&gt;0"), SUMIF('MazeSolve Accuracy'!G139,"&lt;&gt;0"), SUMIF('Hamiltonian Accuracy'!G139,"&lt;&gt;0")))/SUM(IF('PARITY Accuracy'!G139&lt;&gt;0,1,0), IF('Pattern_Matching Accuracy'!G139&lt;&gt;0,1,0), IF('Reversal Accuracy'!G139&lt;&gt;0,1,0), IF('Stack Accuracy'!G139&lt;&gt;0,1,0), IF('Vending_Machine Accuracy'!G139&lt;&gt;0,1,0), IF('MazeComplete Accuracy'!G139&lt;&gt;0,1,0), IF('MazeSolve Accuracy'!G139&lt;&gt;0,1,0), IF('Hamiltonian Accuracy'!G139&lt;&gt;0,1,0))</f>
        <v>68.804285714285712</v>
      </c>
      <c r="H139" t="str">
        <f t="shared" si="15"/>
        <v>100 (δ=0.45)</v>
      </c>
      <c r="N139">
        <f t="shared" si="16"/>
        <v>70.265044642857134</v>
      </c>
      <c r="O139">
        <f t="shared" si="17"/>
        <v>0.92883861519146327</v>
      </c>
    </row>
    <row r="140" spans="1:15" x14ac:dyDescent="0.75">
      <c r="A140" s="7">
        <v>28</v>
      </c>
      <c r="B140">
        <v>100</v>
      </c>
      <c r="C140">
        <v>0.65</v>
      </c>
      <c r="D140">
        <f>(SUM(SUMIF('PARITY Accuracy'!D140,"&lt;&gt;0"), SUMIF('Pattern_Matching Accuracy'!D140,"&lt;&gt;0"), SUMIF('Reversal Accuracy'!D140,"&lt;&gt;0"), SUMIF('Stack Accuracy'!D140,"&lt;&gt;0"), SUMIF('Vending_Machine Accuracy'!D140,"&lt;&gt;0"), SUMIF('MazeComplete Accuracy'!D140,"&lt;&gt;0"), SUMIF('MazeSolve Accuracy'!D140,"&lt;&gt;0"), SUMIF('Hamiltonian Accuracy'!D140,"&lt;&gt;0")))/SUM(IF('PARITY Accuracy'!D140&lt;&gt;0,1,0), IF('Pattern_Matching Accuracy'!D140&lt;&gt;0,1,0), IF('Reversal Accuracy'!D140&lt;&gt;0,1,0), IF('Stack Accuracy'!D140&lt;&gt;0,1,0), IF('Vending_Machine Accuracy'!D140&lt;&gt;0,1,0), IF('MazeComplete Accuracy'!D140&lt;&gt;0,1,0), IF('MazeSolve Accuracy'!D140&lt;&gt;0,1,0), IF('Hamiltonian Accuracy'!D140&lt;&gt;0,1,0))</f>
        <v>69.78</v>
      </c>
      <c r="E140">
        <f>(SUM(SUMIF('PARITY Accuracy'!E140,"&lt;&gt;0"), SUMIF('Pattern_Matching Accuracy'!E140,"&lt;&gt;0"), SUMIF('Reversal Accuracy'!E140,"&lt;&gt;0"), SUMIF('Stack Accuracy'!E140,"&lt;&gt;0"), SUMIF('Vending_Machine Accuracy'!E140,"&lt;&gt;0"), SUMIF('MazeComplete Accuracy'!E140,"&lt;&gt;0"), SUMIF('MazeSolve Accuracy'!E140,"&lt;&gt;0"), SUMIF('Hamiltonian Accuracy'!E140,"&lt;&gt;0")))/SUM(IF('PARITY Accuracy'!E140&lt;&gt;0,1,0), IF('Pattern_Matching Accuracy'!E140&lt;&gt;0,1,0), IF('Reversal Accuracy'!E140&lt;&gt;0,1,0), IF('Stack Accuracy'!E140&lt;&gt;0,1,0), IF('Vending_Machine Accuracy'!E140&lt;&gt;0,1,0), IF('MazeComplete Accuracy'!E140&lt;&gt;0,1,0), IF('MazeSolve Accuracy'!E140&lt;&gt;0,1,0), IF('Hamiltonian Accuracy'!E140&lt;&gt;0,1,0))</f>
        <v>70.725000000000009</v>
      </c>
      <c r="F140">
        <f>(SUM(SUMIF('PARITY Accuracy'!F140,"&lt;&gt;0"), SUMIF('Pattern_Matching Accuracy'!F140,"&lt;&gt;0"), SUMIF('Reversal Accuracy'!F140,"&lt;&gt;0"), SUMIF('Stack Accuracy'!F140,"&lt;&gt;0"), SUMIF('Vending_Machine Accuracy'!F140,"&lt;&gt;0"), SUMIF('MazeComplete Accuracy'!F140,"&lt;&gt;0"), SUMIF('MazeSolve Accuracy'!F140,"&lt;&gt;0"), SUMIF('Hamiltonian Accuracy'!F140,"&lt;&gt;0")))/SUM(IF('PARITY Accuracy'!F140&lt;&gt;0,1,0), IF('Pattern_Matching Accuracy'!F140&lt;&gt;0,1,0), IF('Reversal Accuracy'!F140&lt;&gt;0,1,0), IF('Stack Accuracy'!F140&lt;&gt;0,1,0), IF('Vending_Machine Accuracy'!F140&lt;&gt;0,1,0), IF('MazeComplete Accuracy'!F140&lt;&gt;0,1,0), IF('MazeSolve Accuracy'!F140&lt;&gt;0,1,0), IF('Hamiltonian Accuracy'!F140&lt;&gt;0,1,0))</f>
        <v>70.693749999999994</v>
      </c>
      <c r="G140">
        <f>(SUM(SUMIF('PARITY Accuracy'!G140,"&lt;&gt;0"), SUMIF('Pattern_Matching Accuracy'!G140,"&lt;&gt;0"), SUMIF('Reversal Accuracy'!G140,"&lt;&gt;0"), SUMIF('Stack Accuracy'!G140,"&lt;&gt;0"), SUMIF('Vending_Machine Accuracy'!G140,"&lt;&gt;0"), SUMIF('MazeComplete Accuracy'!G140,"&lt;&gt;0"), SUMIF('MazeSolve Accuracy'!G140,"&lt;&gt;0"), SUMIF('Hamiltonian Accuracy'!G140,"&lt;&gt;0")))/SUM(IF('PARITY Accuracy'!G140&lt;&gt;0,1,0), IF('Pattern_Matching Accuracy'!G140&lt;&gt;0,1,0), IF('Reversal Accuracy'!G140&lt;&gt;0,1,0), IF('Stack Accuracy'!G140&lt;&gt;0,1,0), IF('Vending_Machine Accuracy'!G140&lt;&gt;0,1,0), IF('MazeComplete Accuracy'!G140&lt;&gt;0,1,0), IF('MazeSolve Accuracy'!G140&lt;&gt;0,1,0), IF('Hamiltonian Accuracy'!G140&lt;&gt;0,1,0))</f>
        <v>67.801428571428573</v>
      </c>
      <c r="H140" t="str">
        <f t="shared" si="15"/>
        <v>100 (δ=0.65)</v>
      </c>
      <c r="N140">
        <f t="shared" si="16"/>
        <v>69.750044642857148</v>
      </c>
      <c r="O140">
        <f t="shared" si="17"/>
        <v>1.1873415332974921</v>
      </c>
    </row>
    <row r="141" spans="1:15" x14ac:dyDescent="0.75">
      <c r="A141" s="7">
        <v>29</v>
      </c>
      <c r="B141">
        <v>100</v>
      </c>
      <c r="C141">
        <v>0.85</v>
      </c>
      <c r="D141">
        <f>(SUM(SUMIF('PARITY Accuracy'!D141,"&lt;&gt;0"), SUMIF('Pattern_Matching Accuracy'!D141,"&lt;&gt;0"), SUMIF('Reversal Accuracy'!D141,"&lt;&gt;0"), SUMIF('Stack Accuracy'!D141,"&lt;&gt;0"), SUMIF('Vending_Machine Accuracy'!D141,"&lt;&gt;0"), SUMIF('MazeComplete Accuracy'!D141,"&lt;&gt;0"), SUMIF('MazeSolve Accuracy'!D141,"&lt;&gt;0"), SUMIF('Hamiltonian Accuracy'!D141,"&lt;&gt;0")))/SUM(IF('PARITY Accuracy'!D141&lt;&gt;0,1,0), IF('Pattern_Matching Accuracy'!D141&lt;&gt;0,1,0), IF('Reversal Accuracy'!D141&lt;&gt;0,1,0), IF('Stack Accuracy'!D141&lt;&gt;0,1,0), IF('Vending_Machine Accuracy'!D141&lt;&gt;0,1,0), IF('MazeComplete Accuracy'!D141&lt;&gt;0,1,0), IF('MazeSolve Accuracy'!D141&lt;&gt;0,1,0), IF('Hamiltonian Accuracy'!D141&lt;&gt;0,1,0))</f>
        <v>67.768571428571434</v>
      </c>
      <c r="E141">
        <f>(SUM(SUMIF('PARITY Accuracy'!E141,"&lt;&gt;0"), SUMIF('Pattern_Matching Accuracy'!E141,"&lt;&gt;0"), SUMIF('Reversal Accuracy'!E141,"&lt;&gt;0"), SUMIF('Stack Accuracy'!E141,"&lt;&gt;0"), SUMIF('Vending_Machine Accuracy'!E141,"&lt;&gt;0"), SUMIF('MazeComplete Accuracy'!E141,"&lt;&gt;0"), SUMIF('MazeSolve Accuracy'!E141,"&lt;&gt;0"), SUMIF('Hamiltonian Accuracy'!E141,"&lt;&gt;0")))/SUM(IF('PARITY Accuracy'!E141&lt;&gt;0,1,0), IF('Pattern_Matching Accuracy'!E141&lt;&gt;0,1,0), IF('Reversal Accuracy'!E141&lt;&gt;0,1,0), IF('Stack Accuracy'!E141&lt;&gt;0,1,0), IF('Vending_Machine Accuracy'!E141&lt;&gt;0,1,0), IF('MazeComplete Accuracy'!E141&lt;&gt;0,1,0), IF('MazeSolve Accuracy'!E141&lt;&gt;0,1,0), IF('Hamiltonian Accuracy'!E141&lt;&gt;0,1,0))</f>
        <v>69.162499999999994</v>
      </c>
      <c r="F141">
        <f>(SUM(SUMIF('PARITY Accuracy'!F141,"&lt;&gt;0"), SUMIF('Pattern_Matching Accuracy'!F141,"&lt;&gt;0"), SUMIF('Reversal Accuracy'!F141,"&lt;&gt;0"), SUMIF('Stack Accuracy'!F141,"&lt;&gt;0"), SUMIF('Vending_Machine Accuracy'!F141,"&lt;&gt;0"), SUMIF('MazeComplete Accuracy'!F141,"&lt;&gt;0"), SUMIF('MazeSolve Accuracy'!F141,"&lt;&gt;0"), SUMIF('Hamiltonian Accuracy'!F141,"&lt;&gt;0")))/SUM(IF('PARITY Accuracy'!F141&lt;&gt;0,1,0), IF('Pattern_Matching Accuracy'!F141&lt;&gt;0,1,0), IF('Reversal Accuracy'!F141&lt;&gt;0,1,0), IF('Stack Accuracy'!F141&lt;&gt;0,1,0), IF('Vending_Machine Accuracy'!F141&lt;&gt;0,1,0), IF('MazeComplete Accuracy'!F141&lt;&gt;0,1,0), IF('MazeSolve Accuracy'!F141&lt;&gt;0,1,0), IF('Hamiltonian Accuracy'!F141&lt;&gt;0,1,0))</f>
        <v>69.5</v>
      </c>
      <c r="G141">
        <f>(SUM(SUMIF('PARITY Accuracy'!G141,"&lt;&gt;0"), SUMIF('Pattern_Matching Accuracy'!G141,"&lt;&gt;0"), SUMIF('Reversal Accuracy'!G141,"&lt;&gt;0"), SUMIF('Stack Accuracy'!G141,"&lt;&gt;0"), SUMIF('Vending_Machine Accuracy'!G141,"&lt;&gt;0"), SUMIF('MazeComplete Accuracy'!G141,"&lt;&gt;0"), SUMIF('MazeSolve Accuracy'!G141,"&lt;&gt;0"), SUMIF('Hamiltonian Accuracy'!G141,"&lt;&gt;0")))/SUM(IF('PARITY Accuracy'!G141&lt;&gt;0,1,0), IF('Pattern_Matching Accuracy'!G141&lt;&gt;0,1,0), IF('Reversal Accuracy'!G141&lt;&gt;0,1,0), IF('Stack Accuracy'!G141&lt;&gt;0,1,0), IF('Vending_Machine Accuracy'!G141&lt;&gt;0,1,0), IF('MazeComplete Accuracy'!G141&lt;&gt;0,1,0), IF('MazeSolve Accuracy'!G141&lt;&gt;0,1,0), IF('Hamiltonian Accuracy'!G141&lt;&gt;0,1,0))</f>
        <v>66.084285714285713</v>
      </c>
      <c r="H141" t="str">
        <f t="shared" si="15"/>
        <v>100 (δ=0.85)</v>
      </c>
      <c r="N141">
        <f t="shared" si="16"/>
        <v>68.128839285714292</v>
      </c>
      <c r="O141">
        <f t="shared" si="17"/>
        <v>1.3470828122270162</v>
      </c>
    </row>
    <row r="145" spans="1:15" x14ac:dyDescent="0.75">
      <c r="A145" s="7">
        <v>0</v>
      </c>
      <c r="B145" t="s">
        <v>18</v>
      </c>
    </row>
    <row r="147" spans="1:15" x14ac:dyDescent="0.75">
      <c r="B147" s="7" t="s">
        <v>1</v>
      </c>
      <c r="C147" s="7" t="s">
        <v>2</v>
      </c>
      <c r="D147" s="7" t="s">
        <v>21</v>
      </c>
      <c r="E147" s="7" t="s">
        <v>22</v>
      </c>
      <c r="F147" s="7" t="s">
        <v>23</v>
      </c>
      <c r="G147" s="7" t="s">
        <v>24</v>
      </c>
      <c r="H147" s="7" t="s">
        <v>14</v>
      </c>
      <c r="J147" s="4"/>
      <c r="K147" s="4" t="s">
        <v>26</v>
      </c>
      <c r="L147" s="4" t="s">
        <v>27</v>
      </c>
      <c r="N147" s="5" t="s">
        <v>28</v>
      </c>
      <c r="O147" s="5" t="s">
        <v>29</v>
      </c>
    </row>
    <row r="148" spans="1:15" x14ac:dyDescent="0.75">
      <c r="A148" s="7">
        <v>0</v>
      </c>
      <c r="B148">
        <v>0</v>
      </c>
      <c r="C148">
        <v>0</v>
      </c>
      <c r="D148">
        <f>AVERAGE('PARITY Accuracy'!D148, 'Pattern_Matching Accuracy'!D148, 'Reversal Accuracy'!D148, 'Stack Accuracy'!D148, 'Vending_Machine Accuracy'!D148, 'MazeComplete Accuracy'!D148, 'MazeSolve Accuracy'!D148, 'Hamiltonian Accuracy'!D148)</f>
        <v>42.527500000000003</v>
      </c>
      <c r="E148">
        <f>AVERAGE('PARITY Accuracy'!E148, 'Pattern_Matching Accuracy'!E148, 'Reversal Accuracy'!E148, 'Stack Accuracy'!E148, 'Vending_Machine Accuracy'!E148, 'MazeComplete Accuracy'!E148, 'MazeSolve Accuracy'!E148, 'Hamiltonian Accuracy'!E148)</f>
        <v>65.823750000000004</v>
      </c>
      <c r="F148">
        <f>AVERAGE('PARITY Accuracy'!F148, 'Pattern_Matching Accuracy'!F148, 'Reversal Accuracy'!F148, 'Stack Accuracy'!F148, 'Vending_Machine Accuracy'!F148, 'MazeComplete Accuracy'!F148, 'MazeSolve Accuracy'!F148, 'Hamiltonian Accuracy'!F148)</f>
        <v>55.776249999999997</v>
      </c>
      <c r="G148">
        <f>AVERAGE('PARITY Accuracy'!G148, 'Pattern_Matching Accuracy'!G148, 'Reversal Accuracy'!G148, 'Stack Accuracy'!G148, 'Vending_Machine Accuracy'!G148, 'Vending_Machine_Sum Accuracy'!G148, 'MazeComplete Accuracy'!G148, 'MazeSolve Accuracy'!G148, 'Hamiltonian Accuracy'!G148)</f>
        <v>5.2444444444444445</v>
      </c>
      <c r="H148" t="str">
        <f t="shared" ref="H148:H177" si="20">B148&amp;" (δ="&amp;C148&amp;")"</f>
        <v>0 (δ=0)</v>
      </c>
      <c r="J148">
        <v>2</v>
      </c>
      <c r="K148">
        <f>_xlfn.STDEV.P(D148:G152)</f>
        <v>22.771514348711079</v>
      </c>
      <c r="L148">
        <f>_xlfn.STDEV.P(D148:G148,D153:G153,D158:G158,D163:G163,D168:G168,D173:G173)</f>
        <v>13.672179452325189</v>
      </c>
      <c r="M148">
        <v>0</v>
      </c>
      <c r="N148">
        <f>AVERAGE(D148:G148)</f>
        <v>42.342986111111109</v>
      </c>
      <c r="O148">
        <f>_xlfn.STDEV.P(D148:G148)</f>
        <v>22.957213957070625</v>
      </c>
    </row>
    <row r="149" spans="1:15" x14ac:dyDescent="0.75">
      <c r="A149" s="7">
        <v>1</v>
      </c>
      <c r="B149">
        <v>0</v>
      </c>
      <c r="C149">
        <v>0.2</v>
      </c>
      <c r="D149">
        <f>AVERAGE('PARITY Accuracy'!D149, 'Pattern_Matching Accuracy'!D149, 'Reversal Accuracy'!D149, 'Stack Accuracy'!D149, 'Vending_Machine Accuracy'!D149, 'MazeComplete Accuracy'!D149, 'MazeSolve Accuracy'!D149, 'Hamiltonian Accuracy'!D149)</f>
        <v>52.417499999999997</v>
      </c>
      <c r="E149">
        <f>AVERAGE('PARITY Accuracy'!E149, 'Pattern_Matching Accuracy'!E149, 'Reversal Accuracy'!E149, 'Stack Accuracy'!E149, 'Vending_Machine Accuracy'!E149, 'MazeComplete Accuracy'!E149, 'MazeSolve Accuracy'!E149, 'Hamiltonian Accuracy'!E149)</f>
        <v>65.263750000000002</v>
      </c>
      <c r="F149">
        <f>AVERAGE('PARITY Accuracy'!F149, 'Pattern_Matching Accuracy'!F149, 'Reversal Accuracy'!F149, 'Stack Accuracy'!F149, 'Vending_Machine Accuracy'!F149, 'MazeComplete Accuracy'!F149, 'MazeSolve Accuracy'!F149, 'Hamiltonian Accuracy'!F149)</f>
        <v>55.321249999999999</v>
      </c>
      <c r="G149">
        <f>AVERAGE('PARITY Accuracy'!G149, 'Pattern_Matching Accuracy'!G149, 'Reversal Accuracy'!G149, 'Stack Accuracy'!G149, 'Vending_Machine Accuracy'!G149, 'Vending_Machine_Sum Accuracy'!G149, 'MazeComplete Accuracy'!G149, 'MazeSolve Accuracy'!G149, 'Hamiltonian Accuracy'!G149)</f>
        <v>5.5333333333333332</v>
      </c>
      <c r="H149" t="str">
        <f t="shared" si="20"/>
        <v>0 (δ=0.2)</v>
      </c>
      <c r="J149">
        <v>5</v>
      </c>
      <c r="K149">
        <f>_xlfn.STDEV.P(D153:G157)</f>
        <v>4.4378317811109342</v>
      </c>
      <c r="L149">
        <f>_xlfn.STDEV.P(D149:G149,D154:G154,D159:G159,D164:G164,D169:G169,D174:G174)</f>
        <v>13.220439524173502</v>
      </c>
      <c r="M149">
        <v>0.2</v>
      </c>
      <c r="N149">
        <f t="shared" ref="N149:N177" si="21">AVERAGE(D149:G149)</f>
        <v>44.633958333333332</v>
      </c>
      <c r="O149">
        <f t="shared" ref="O149:O177" si="22">_xlfn.STDEV.P(D149:G149)</f>
        <v>23.071892551575786</v>
      </c>
    </row>
    <row r="150" spans="1:15" x14ac:dyDescent="0.75">
      <c r="A150" s="7">
        <v>2</v>
      </c>
      <c r="B150">
        <v>0</v>
      </c>
      <c r="C150">
        <v>0.45</v>
      </c>
      <c r="D150">
        <f>AVERAGE('PARITY Accuracy'!D150, 'Pattern_Matching Accuracy'!D150, 'Reversal Accuracy'!D150, 'Stack Accuracy'!D150, 'Vending_Machine Accuracy'!D150, 'MazeComplete Accuracy'!D150, 'MazeSolve Accuracy'!D150, 'Hamiltonian Accuracy'!D150)</f>
        <v>52.697499999999998</v>
      </c>
      <c r="E150">
        <f>AVERAGE('PARITY Accuracy'!E150, 'Pattern_Matching Accuracy'!E150, 'Reversal Accuracy'!E150, 'Stack Accuracy'!E150, 'Vending_Machine Accuracy'!E150, 'MazeComplete Accuracy'!E150, 'MazeSolve Accuracy'!E150, 'Hamiltonian Accuracy'!E150)</f>
        <v>65.304999999999993</v>
      </c>
      <c r="F150">
        <f>AVERAGE('PARITY Accuracy'!F150, 'Pattern_Matching Accuracy'!F150, 'Reversal Accuracy'!F150, 'Stack Accuracy'!F150, 'Vending_Machine Accuracy'!F150, 'MazeComplete Accuracy'!F150, 'MazeSolve Accuracy'!F150, 'Hamiltonian Accuracy'!F150)</f>
        <v>54.963750000000005</v>
      </c>
      <c r="G150">
        <f>AVERAGE('PARITY Accuracy'!G150, 'Pattern_Matching Accuracy'!G150, 'Reversal Accuracy'!G150, 'Stack Accuracy'!G150, 'Vending_Machine Accuracy'!G150, 'Vending_Machine_Sum Accuracy'!G150, 'MazeComplete Accuracy'!G150, 'MazeSolve Accuracy'!G150, 'Hamiltonian Accuracy'!G150)</f>
        <v>5.6</v>
      </c>
      <c r="H150" t="str">
        <f t="shared" si="20"/>
        <v>0 (δ=0.45)</v>
      </c>
      <c r="J150">
        <v>10</v>
      </c>
      <c r="K150">
        <f>_xlfn.STDEV.P(D158:G162)</f>
        <v>3.7161013384719768</v>
      </c>
      <c r="L150">
        <f t="shared" ref="L150:L152" si="23">_xlfn.STDEV.P(D150:G150,D155:G155,D160:G160,D165:G165,D170:G170,D175:G175)</f>
        <v>13.09265962028738</v>
      </c>
      <c r="M150">
        <v>0.45</v>
      </c>
      <c r="N150">
        <f t="shared" si="21"/>
        <v>44.641562499999999</v>
      </c>
      <c r="O150">
        <f t="shared" si="22"/>
        <v>23.036204849903527</v>
      </c>
    </row>
    <row r="151" spans="1:15" x14ac:dyDescent="0.75">
      <c r="A151" s="7">
        <v>3</v>
      </c>
      <c r="B151">
        <v>0</v>
      </c>
      <c r="C151">
        <v>0.65</v>
      </c>
      <c r="D151">
        <f>AVERAGE('PARITY Accuracy'!D151, 'Pattern_Matching Accuracy'!D151, 'Reversal Accuracy'!D151, 'Stack Accuracy'!D151, 'Vending_Machine Accuracy'!D151, 'MazeComplete Accuracy'!D151, 'MazeSolve Accuracy'!D151, 'Hamiltonian Accuracy'!D151)</f>
        <v>40.786249999999995</v>
      </c>
      <c r="E151">
        <f>AVERAGE('PARITY Accuracy'!E151, 'Pattern_Matching Accuracy'!E151, 'Reversal Accuracy'!E151, 'Stack Accuracy'!E151, 'Vending_Machine Accuracy'!E151, 'MazeComplete Accuracy'!E151, 'MazeSolve Accuracy'!E151, 'Hamiltonian Accuracy'!E151)</f>
        <v>65.401250000000005</v>
      </c>
      <c r="F151">
        <f>AVERAGE('PARITY Accuracy'!F151, 'Pattern_Matching Accuracy'!F151, 'Reversal Accuracy'!F151, 'Stack Accuracy'!F151, 'Vending_Machine Accuracy'!F151, 'MazeComplete Accuracy'!F151, 'MazeSolve Accuracy'!F151, 'Hamiltonian Accuracy'!F151)</f>
        <v>54.587499999999999</v>
      </c>
      <c r="G151">
        <f>AVERAGE('PARITY Accuracy'!G151, 'Pattern_Matching Accuracy'!G151, 'Reversal Accuracy'!G151, 'Stack Accuracy'!G151, 'Vending_Machine Accuracy'!G151, 'Vending_Machine_Sum Accuracy'!G151, 'MazeComplete Accuracy'!G151, 'MazeSolve Accuracy'!G151, 'Hamiltonian Accuracy'!G151)</f>
        <v>5.5</v>
      </c>
      <c r="H151" t="str">
        <f t="shared" si="20"/>
        <v>0 (δ=0.65)</v>
      </c>
      <c r="J151">
        <v>20</v>
      </c>
      <c r="K151">
        <f>_xlfn.STDEV.P(D163:G167)</f>
        <v>1.8183423200730793</v>
      </c>
      <c r="L151">
        <f t="shared" si="23"/>
        <v>13.476264322855922</v>
      </c>
      <c r="M151">
        <v>0.65</v>
      </c>
      <c r="N151">
        <f t="shared" si="21"/>
        <v>41.568750000000001</v>
      </c>
      <c r="O151">
        <f t="shared" si="22"/>
        <v>22.577881547130371</v>
      </c>
    </row>
    <row r="152" spans="1:15" x14ac:dyDescent="0.75">
      <c r="A152" s="7">
        <v>4</v>
      </c>
      <c r="B152">
        <v>0</v>
      </c>
      <c r="C152">
        <v>0.85</v>
      </c>
      <c r="D152">
        <f>AVERAGE('PARITY Accuracy'!D152, 'Pattern_Matching Accuracy'!D152, 'Reversal Accuracy'!D152, 'Stack Accuracy'!D152, 'Vending_Machine Accuracy'!D152, 'MazeComplete Accuracy'!D152, 'MazeSolve Accuracy'!D152, 'Hamiltonian Accuracy'!D152)</f>
        <v>39.672499999999999</v>
      </c>
      <c r="E152">
        <f>AVERAGE('PARITY Accuracy'!E152, 'Pattern_Matching Accuracy'!E152, 'Reversal Accuracy'!E152, 'Stack Accuracy'!E152, 'Vending_Machine Accuracy'!E152, 'MazeComplete Accuracy'!E152, 'MazeSolve Accuracy'!E152, 'Hamiltonian Accuracy'!E152)</f>
        <v>63.886250000000004</v>
      </c>
      <c r="F152">
        <f>AVERAGE('PARITY Accuracy'!F152, 'Pattern_Matching Accuracy'!F152, 'Reversal Accuracy'!F152, 'Stack Accuracy'!F152, 'Vending_Machine Accuracy'!F152, 'MazeComplete Accuracy'!F152, 'MazeSolve Accuracy'!F152, 'Hamiltonian Accuracy'!F152)</f>
        <v>52.986250000000005</v>
      </c>
      <c r="G152">
        <f>AVERAGE('PARITY Accuracy'!G152, 'Pattern_Matching Accuracy'!G152, 'Reversal Accuracy'!G152, 'Stack Accuracy'!G152, 'Vending_Machine Accuracy'!G152, 'Vending_Machine_Sum Accuracy'!G152, 'MazeComplete Accuracy'!G152, 'MazeSolve Accuracy'!G152, 'Hamiltonian Accuracy'!G152)</f>
        <v>5.655555555555555</v>
      </c>
      <c r="H152" t="str">
        <f t="shared" si="20"/>
        <v>0 (δ=0.85)</v>
      </c>
      <c r="J152">
        <v>50</v>
      </c>
      <c r="K152">
        <f>_xlfn.STDEV.P(D169:G172)</f>
        <v>2.346039611840907</v>
      </c>
      <c r="L152">
        <f t="shared" si="23"/>
        <v>13.246852103206029</v>
      </c>
      <c r="M152">
        <v>0.85</v>
      </c>
      <c r="N152">
        <f t="shared" si="21"/>
        <v>40.550138888888895</v>
      </c>
      <c r="O152">
        <f t="shared" si="22"/>
        <v>21.895394135435538</v>
      </c>
    </row>
    <row r="153" spans="1:15" x14ac:dyDescent="0.75">
      <c r="A153" s="7">
        <v>5</v>
      </c>
      <c r="B153">
        <v>5</v>
      </c>
      <c r="C153">
        <v>0</v>
      </c>
      <c r="D153">
        <f>AVERAGE('PARITY Accuracy'!D153, 'Pattern_Matching Accuracy'!D153, 'Reversal Accuracy'!D153, 'Stack Accuracy'!D153, 'Vending_Machine Accuracy'!D153, 'MazeComplete Accuracy'!D153, 'MazeSolve Accuracy'!D153, 'Hamiltonian Accuracy'!D153)</f>
        <v>59.696249999999999</v>
      </c>
      <c r="E153">
        <f>AVERAGE('PARITY Accuracy'!E153, 'Pattern_Matching Accuracy'!E153, 'Reversal Accuracy'!E153, 'Stack Accuracy'!E153, 'Vending_Machine Accuracy'!E153, 'MazeComplete Accuracy'!E153, 'MazeSolve Accuracy'!E153, 'Hamiltonian Accuracy'!E153)</f>
        <v>63.649999999999991</v>
      </c>
      <c r="F153">
        <f>AVERAGE('PARITY Accuracy'!F153, 'Pattern_Matching Accuracy'!F153, 'Reversal Accuracy'!F153, 'Stack Accuracy'!F153, 'Vending_Machine Accuracy'!F153, 'MazeComplete Accuracy'!F153, 'MazeSolve Accuracy'!F153, 'Hamiltonian Accuracy'!F153)</f>
        <v>54.927500000000002</v>
      </c>
      <c r="G153">
        <f>AVERAGE('PARITY Accuracy'!G153, 'Pattern_Matching Accuracy'!G153, 'Reversal Accuracy'!G153, 'Stack Accuracy'!G153, 'Vending_Machine Accuracy'!G153, 'Vending_Machine_Sum Accuracy'!G153, 'MazeComplete Accuracy'!G153, 'MazeSolve Accuracy'!G153, 'Hamiltonian Accuracy'!G153)</f>
        <v>51.06666666666667</v>
      </c>
      <c r="H153" t="str">
        <f t="shared" si="20"/>
        <v>5 (δ=0)</v>
      </c>
      <c r="J153">
        <v>100</v>
      </c>
      <c r="K153">
        <f>_xlfn.STDEV.P(D173:G177)</f>
        <v>3.1751434604596005</v>
      </c>
      <c r="N153">
        <f t="shared" si="21"/>
        <v>57.335104166666667</v>
      </c>
      <c r="O153">
        <f t="shared" si="22"/>
        <v>4.7576986439578866</v>
      </c>
    </row>
    <row r="154" spans="1:15" x14ac:dyDescent="0.75">
      <c r="A154" s="7">
        <v>6</v>
      </c>
      <c r="B154">
        <v>5</v>
      </c>
      <c r="C154">
        <v>0.2</v>
      </c>
      <c r="D154">
        <f>AVERAGE('PARITY Accuracy'!D154, 'Pattern_Matching Accuracy'!D154, 'Reversal Accuracy'!D154, 'Stack Accuracy'!D154, 'Vending_Machine Accuracy'!D154, 'MazeComplete Accuracy'!D154, 'MazeSolve Accuracy'!D154, 'Hamiltonian Accuracy'!D154)</f>
        <v>60.353750000000005</v>
      </c>
      <c r="E154">
        <f>AVERAGE('PARITY Accuracy'!E154, 'Pattern_Matching Accuracy'!E154, 'Reversal Accuracy'!E154, 'Stack Accuracy'!E154, 'Vending_Machine Accuracy'!E154, 'MazeComplete Accuracy'!E154, 'MazeSolve Accuracy'!E154, 'Hamiltonian Accuracy'!E154)</f>
        <v>62.1875</v>
      </c>
      <c r="F154">
        <f>AVERAGE('PARITY Accuracy'!F154, 'Pattern_Matching Accuracy'!F154, 'Reversal Accuracy'!F154, 'Stack Accuracy'!F154, 'Vending_Machine Accuracy'!F154, 'MazeComplete Accuracy'!F154, 'MazeSolve Accuracy'!F154, 'Hamiltonian Accuracy'!F154)</f>
        <v>53.303750000000008</v>
      </c>
      <c r="G154">
        <f>AVERAGE('PARITY Accuracy'!G154, 'Pattern_Matching Accuracy'!G154, 'Reversal Accuracy'!G154, 'Stack Accuracy'!G154, 'Vending_Machine Accuracy'!G154, 'Vending_Machine_Sum Accuracy'!G154, 'MazeComplete Accuracy'!G154, 'MazeSolve Accuracy'!G154, 'Hamiltonian Accuracy'!G154)</f>
        <v>51.31111111111111</v>
      </c>
      <c r="H154" t="str">
        <f t="shared" si="20"/>
        <v>5 (δ=0.2)</v>
      </c>
      <c r="K154">
        <f>AVERAGE(K148:K153)</f>
        <v>6.3774954767779297</v>
      </c>
      <c r="L154">
        <f>AVERAGE(L148:L152)</f>
        <v>13.341679004569603</v>
      </c>
      <c r="N154">
        <f t="shared" si="21"/>
        <v>56.789027777777783</v>
      </c>
      <c r="O154">
        <f t="shared" si="22"/>
        <v>4.5827251458855223</v>
      </c>
    </row>
    <row r="155" spans="1:15" x14ac:dyDescent="0.75">
      <c r="A155" s="7">
        <v>7</v>
      </c>
      <c r="B155">
        <v>5</v>
      </c>
      <c r="C155">
        <v>0.45</v>
      </c>
      <c r="D155">
        <f>AVERAGE('PARITY Accuracy'!D155, 'Pattern_Matching Accuracy'!D155, 'Reversal Accuracy'!D155, 'Stack Accuracy'!D155, 'Vending_Machine Accuracy'!D155, 'MazeComplete Accuracy'!D155, 'MazeSolve Accuracy'!D155, 'Hamiltonian Accuracy'!D155)</f>
        <v>60.621250000000003</v>
      </c>
      <c r="E155">
        <f>AVERAGE('PARITY Accuracy'!E155, 'Pattern_Matching Accuracy'!E155, 'Reversal Accuracy'!E155, 'Stack Accuracy'!E155, 'Vending_Machine Accuracy'!E155, 'MazeComplete Accuracy'!E155, 'MazeSolve Accuracy'!E155, 'Hamiltonian Accuracy'!E155)</f>
        <v>61.612499999999997</v>
      </c>
      <c r="F155">
        <f>AVERAGE('PARITY Accuracy'!F155, 'Pattern_Matching Accuracy'!F155, 'Reversal Accuracy'!F155, 'Stack Accuracy'!F155, 'Vending_Machine Accuracy'!F155, 'MazeComplete Accuracy'!F155, 'MazeSolve Accuracy'!F155, 'Hamiltonian Accuracy'!F155)</f>
        <v>54.211249999999993</v>
      </c>
      <c r="G155">
        <f>AVERAGE('PARITY Accuracy'!G155, 'Pattern_Matching Accuracy'!G155, 'Reversal Accuracy'!G155, 'Stack Accuracy'!G155, 'Vending_Machine Accuracy'!G155, 'Vending_Machine_Sum Accuracy'!G155, 'MazeComplete Accuracy'!G155, 'MazeSolve Accuracy'!G155, 'Hamiltonian Accuracy'!G155)</f>
        <v>51.688888888888897</v>
      </c>
      <c r="H155" t="str">
        <f t="shared" si="20"/>
        <v>5 (δ=0.45)</v>
      </c>
      <c r="K155">
        <f>_xlfn.STDEV.P(K148:K153)</f>
        <v>7.3813135813648056</v>
      </c>
      <c r="L155">
        <f>_xlfn.STDEV.P(L148:L152)</f>
        <v>0.20641974733154941</v>
      </c>
      <c r="N155">
        <f t="shared" si="21"/>
        <v>57.033472222222223</v>
      </c>
      <c r="O155">
        <f t="shared" si="22"/>
        <v>4.1943162151573015</v>
      </c>
    </row>
    <row r="156" spans="1:15" x14ac:dyDescent="0.75">
      <c r="A156" s="7">
        <v>8</v>
      </c>
      <c r="B156">
        <v>5</v>
      </c>
      <c r="C156">
        <v>0.65</v>
      </c>
      <c r="D156">
        <f>AVERAGE('PARITY Accuracy'!D156, 'Pattern_Matching Accuracy'!D156, 'Reversal Accuracy'!D156, 'Stack Accuracy'!D156, 'Vending_Machine Accuracy'!D156, 'MazeComplete Accuracy'!D156, 'MazeSolve Accuracy'!D156, 'Hamiltonian Accuracy'!D156)</f>
        <v>61.063749999999992</v>
      </c>
      <c r="E156">
        <f>AVERAGE('PARITY Accuracy'!E156, 'Pattern_Matching Accuracy'!E156, 'Reversal Accuracy'!E156, 'Stack Accuracy'!E156, 'Vending_Machine Accuracy'!E156, 'MazeComplete Accuracy'!E156, 'MazeSolve Accuracy'!E156, 'Hamiltonian Accuracy'!E156)</f>
        <v>61.4375</v>
      </c>
      <c r="F156">
        <f>AVERAGE('PARITY Accuracy'!F156, 'Pattern_Matching Accuracy'!F156, 'Reversal Accuracy'!F156, 'Stack Accuracy'!F156, 'Vending_Machine Accuracy'!F156, 'MazeComplete Accuracy'!F156, 'MazeSolve Accuracy'!F156, 'Hamiltonian Accuracy'!F156)</f>
        <v>54.378750000000004</v>
      </c>
      <c r="G156">
        <f>AVERAGE('PARITY Accuracy'!G156, 'Pattern_Matching Accuracy'!G156, 'Reversal Accuracy'!G156, 'Stack Accuracy'!G156, 'Vending_Machine Accuracy'!G156, 'Vending_Machine_Sum Accuracy'!G156, 'MazeComplete Accuracy'!G156, 'MazeSolve Accuracy'!G156, 'Hamiltonian Accuracy'!G156)</f>
        <v>51.444444444444443</v>
      </c>
      <c r="H156" t="str">
        <f t="shared" si="20"/>
        <v>5 (δ=0.65)</v>
      </c>
      <c r="N156">
        <f t="shared" si="21"/>
        <v>57.081111111111113</v>
      </c>
      <c r="O156">
        <f t="shared" si="22"/>
        <v>4.2986714039480098</v>
      </c>
    </row>
    <row r="157" spans="1:15" x14ac:dyDescent="0.75">
      <c r="A157" s="7">
        <v>9</v>
      </c>
      <c r="B157">
        <v>5</v>
      </c>
      <c r="C157">
        <v>0.85</v>
      </c>
      <c r="D157">
        <f>AVERAGE('PARITY Accuracy'!D157, 'Pattern_Matching Accuracy'!D157, 'Reversal Accuracy'!D157, 'Stack Accuracy'!D157, 'Vending_Machine Accuracy'!D157, 'MazeComplete Accuracy'!D157, 'MazeSolve Accuracy'!D157, 'Hamiltonian Accuracy'!D157)</f>
        <v>59.223749999999995</v>
      </c>
      <c r="E157">
        <f>AVERAGE('PARITY Accuracy'!E157, 'Pattern_Matching Accuracy'!E157, 'Reversal Accuracy'!E157, 'Stack Accuracy'!E157, 'Vending_Machine Accuracy'!E157, 'MazeComplete Accuracy'!E157, 'MazeSolve Accuracy'!E157, 'Hamiltonian Accuracy'!E157)</f>
        <v>60.125</v>
      </c>
      <c r="F157">
        <f>AVERAGE('PARITY Accuracy'!F157, 'Pattern_Matching Accuracy'!F157, 'Reversal Accuracy'!F157, 'Stack Accuracy'!F157, 'Vending_Machine Accuracy'!F157, 'MazeComplete Accuracy'!F157, 'MazeSolve Accuracy'!F157, 'Hamiltonian Accuracy'!F157)</f>
        <v>52.63750000000001</v>
      </c>
      <c r="G157">
        <f>AVERAGE('PARITY Accuracy'!G157, 'Pattern_Matching Accuracy'!G157, 'Reversal Accuracy'!G157, 'Stack Accuracy'!G157, 'Vending_Machine Accuracy'!G157, 'Vending_Machine_Sum Accuracy'!G157, 'MazeComplete Accuracy'!G157, 'MazeSolve Accuracy'!G157, 'Hamiltonian Accuracy'!G157)</f>
        <v>50.544444444444444</v>
      </c>
      <c r="H157" t="str">
        <f t="shared" si="20"/>
        <v>5 (δ=0.85)</v>
      </c>
      <c r="N157">
        <f t="shared" si="21"/>
        <v>55.632673611111116</v>
      </c>
      <c r="O157">
        <f t="shared" si="22"/>
        <v>4.1212245458224066</v>
      </c>
    </row>
    <row r="158" spans="1:15" x14ac:dyDescent="0.75">
      <c r="A158" s="7">
        <v>10</v>
      </c>
      <c r="B158">
        <v>10</v>
      </c>
      <c r="C158">
        <v>0</v>
      </c>
      <c r="D158">
        <f>AVERAGE('PARITY Accuracy'!D158, 'Pattern_Matching Accuracy'!D158, 'Reversal Accuracy'!D158, 'Stack Accuracy'!D158, 'Vending_Machine Accuracy'!D158, 'MazeComplete Accuracy'!D158, 'MazeSolve Accuracy'!D158, 'Hamiltonian Accuracy'!D158)</f>
        <v>61.21875</v>
      </c>
      <c r="E158">
        <f>AVERAGE('PARITY Accuracy'!E158, 'Pattern_Matching Accuracy'!E158, 'Reversal Accuracy'!E158, 'Stack Accuracy'!E158, 'Vending_Machine Accuracy'!E158, 'MazeComplete Accuracy'!E158, 'MazeSolve Accuracy'!E158, 'Hamiltonian Accuracy'!E158)</f>
        <v>65.512500000000003</v>
      </c>
      <c r="F158">
        <f>AVERAGE('PARITY Accuracy'!F158, 'Pattern_Matching Accuracy'!F158, 'Reversal Accuracy'!F158, 'Stack Accuracy'!F158, 'Vending_Machine Accuracy'!F158, 'MazeComplete Accuracy'!F158, 'MazeSolve Accuracy'!F158, 'Hamiltonian Accuracy'!F158)</f>
        <v>54.607499999999995</v>
      </c>
      <c r="G158">
        <f>AVERAGE('PARITY Accuracy'!G158, 'Pattern_Matching Accuracy'!G158, 'Reversal Accuracy'!G158, 'Stack Accuracy'!G158, 'Vending_Machine Accuracy'!G158, 'Vending_Machine_Sum Accuracy'!G158, 'MazeComplete Accuracy'!G158, 'MazeSolve Accuracy'!G158, 'Hamiltonian Accuracy'!G158)</f>
        <v>54.288888888888891</v>
      </c>
      <c r="H158" t="str">
        <f t="shared" si="20"/>
        <v>10 (δ=0)</v>
      </c>
      <c r="N158">
        <f t="shared" si="21"/>
        <v>58.906909722222224</v>
      </c>
      <c r="O158">
        <f t="shared" si="22"/>
        <v>4.7114081961890033</v>
      </c>
    </row>
    <row r="159" spans="1:15" x14ac:dyDescent="0.75">
      <c r="A159" s="7">
        <v>11</v>
      </c>
      <c r="B159">
        <v>10</v>
      </c>
      <c r="C159">
        <v>0.2</v>
      </c>
      <c r="D159">
        <f>AVERAGE('PARITY Accuracy'!D159, 'Pattern_Matching Accuracy'!D159, 'Reversal Accuracy'!D159, 'Stack Accuracy'!D159, 'Vending_Machine Accuracy'!D159, 'MazeComplete Accuracy'!D159, 'MazeSolve Accuracy'!D159, 'Hamiltonian Accuracy'!D159)</f>
        <v>59.635000000000005</v>
      </c>
      <c r="E159">
        <f>AVERAGE('PARITY Accuracy'!E159, 'Pattern_Matching Accuracy'!E159, 'Reversal Accuracy'!E159, 'Stack Accuracy'!E159, 'Vending_Machine Accuracy'!E159, 'MazeComplete Accuracy'!E159, 'MazeSolve Accuracy'!E159, 'Hamiltonian Accuracy'!E159)</f>
        <v>62.674999999999997</v>
      </c>
      <c r="F159">
        <f>AVERAGE('PARITY Accuracy'!F159, 'Pattern_Matching Accuracy'!F159, 'Reversal Accuracy'!F159, 'Stack Accuracy'!F159, 'Vending_Machine Accuracy'!F159, 'MazeComplete Accuracy'!F159, 'MazeSolve Accuracy'!F159, 'Hamiltonian Accuracy'!F159)</f>
        <v>53.658750000000005</v>
      </c>
      <c r="G159">
        <f>AVERAGE('PARITY Accuracy'!G159, 'Pattern_Matching Accuracy'!G159, 'Reversal Accuracy'!G159, 'Stack Accuracy'!G159, 'Vending_Machine Accuracy'!G159, 'Vending_Machine_Sum Accuracy'!G159, 'MazeComplete Accuracy'!G159, 'MazeSolve Accuracy'!G159, 'Hamiltonian Accuracy'!G159)</f>
        <v>54.266666666666673</v>
      </c>
      <c r="H159" t="str">
        <f t="shared" si="20"/>
        <v>10 (δ=0.2)</v>
      </c>
      <c r="J159" s="4"/>
      <c r="K159" s="4" t="s">
        <v>26</v>
      </c>
      <c r="L159" s="4" t="s">
        <v>27</v>
      </c>
      <c r="N159">
        <f t="shared" si="21"/>
        <v>57.55885416666667</v>
      </c>
      <c r="O159">
        <f t="shared" si="22"/>
        <v>3.7594760524309847</v>
      </c>
    </row>
    <row r="160" spans="1:15" x14ac:dyDescent="0.75">
      <c r="A160" s="7">
        <v>12</v>
      </c>
      <c r="B160">
        <v>10</v>
      </c>
      <c r="C160">
        <v>0.45</v>
      </c>
      <c r="D160">
        <f>AVERAGE('PARITY Accuracy'!D160, 'Pattern_Matching Accuracy'!D160, 'Reversal Accuracy'!D160, 'Stack Accuracy'!D160, 'Vending_Machine Accuracy'!D160, 'MazeComplete Accuracy'!D160, 'MazeSolve Accuracy'!D160, 'Hamiltonian Accuracy'!D160)</f>
        <v>60.237500000000011</v>
      </c>
      <c r="E160">
        <f>AVERAGE('PARITY Accuracy'!E160, 'Pattern_Matching Accuracy'!E160, 'Reversal Accuracy'!E160, 'Stack Accuracy'!E160, 'Vending_Machine Accuracy'!E160, 'MazeComplete Accuracy'!E160, 'MazeSolve Accuracy'!E160, 'Hamiltonian Accuracy'!E160)</f>
        <v>61.574999999999996</v>
      </c>
      <c r="F160">
        <f>AVERAGE('PARITY Accuracy'!F160, 'Pattern_Matching Accuracy'!F160, 'Reversal Accuracy'!F160, 'Stack Accuracy'!F160, 'Vending_Machine Accuracy'!F160, 'MazeComplete Accuracy'!F160, 'MazeSolve Accuracy'!F160, 'Hamiltonian Accuracy'!F160)</f>
        <v>54.5075</v>
      </c>
      <c r="G160">
        <f>AVERAGE('PARITY Accuracy'!G160, 'Pattern_Matching Accuracy'!G160, 'Reversal Accuracy'!G160, 'Stack Accuracy'!G160, 'Vending_Machine Accuracy'!G160, 'Vending_Machine_Sum Accuracy'!G160, 'MazeComplete Accuracy'!G160, 'MazeSolve Accuracy'!G160, 'Hamiltonian Accuracy'!G160)</f>
        <v>54.944444444444443</v>
      </c>
      <c r="H160" t="str">
        <f t="shared" si="20"/>
        <v>10 (δ=0.45)</v>
      </c>
      <c r="J160">
        <v>2</v>
      </c>
      <c r="K160">
        <f>AVERAGE(D148:G152)</f>
        <v>42.747479166666679</v>
      </c>
      <c r="L160">
        <f>AVERAGE(D148:G148,D153:G153,D158:G158,D163:G163,D168:G168,D173:G173)</f>
        <v>60.499523809523822</v>
      </c>
      <c r="M160">
        <v>0</v>
      </c>
      <c r="N160">
        <f t="shared" si="21"/>
        <v>57.816111111111113</v>
      </c>
      <c r="O160">
        <f t="shared" si="22"/>
        <v>3.1299259879132642</v>
      </c>
    </row>
    <row r="161" spans="1:15" x14ac:dyDescent="0.75">
      <c r="A161" s="7">
        <v>13</v>
      </c>
      <c r="B161">
        <v>10</v>
      </c>
      <c r="C161">
        <v>0.65</v>
      </c>
      <c r="D161">
        <f>AVERAGE('PARITY Accuracy'!D161, 'Pattern_Matching Accuracy'!D161, 'Reversal Accuracy'!D161, 'Stack Accuracy'!D161, 'Vending_Machine Accuracy'!D161, 'MazeComplete Accuracy'!D161, 'MazeSolve Accuracy'!D161, 'Hamiltonian Accuracy'!D161)</f>
        <v>59.898750000000007</v>
      </c>
      <c r="E161">
        <f>AVERAGE('PARITY Accuracy'!E161, 'Pattern_Matching Accuracy'!E161, 'Reversal Accuracy'!E161, 'Stack Accuracy'!E161, 'Vending_Machine Accuracy'!E161, 'MazeComplete Accuracy'!E161, 'MazeSolve Accuracy'!E161, 'Hamiltonian Accuracy'!E161)</f>
        <v>59.862499999999997</v>
      </c>
      <c r="F161">
        <f>AVERAGE('PARITY Accuracy'!F161, 'Pattern_Matching Accuracy'!F161, 'Reversal Accuracy'!F161, 'Stack Accuracy'!F161, 'Vending_Machine Accuracy'!F161, 'MazeComplete Accuracy'!F161, 'MazeSolve Accuracy'!F161, 'Hamiltonian Accuracy'!F161)</f>
        <v>52.883749999999999</v>
      </c>
      <c r="G161">
        <f>AVERAGE('PARITY Accuracy'!G161, 'Pattern_Matching Accuracy'!G161, 'Reversal Accuracy'!G161, 'Stack Accuracy'!G161, 'Vending_Machine Accuracy'!G161, 'Vending_Machine_Sum Accuracy'!G161, 'MazeComplete Accuracy'!G161, 'MazeSolve Accuracy'!G161, 'Hamiltonian Accuracy'!G161)</f>
        <v>55.155555555555559</v>
      </c>
      <c r="H161" t="str">
        <f t="shared" si="20"/>
        <v>10 (δ=0.65)</v>
      </c>
      <c r="J161">
        <v>5</v>
      </c>
      <c r="K161">
        <f>AVERAGE(D153:G157)</f>
        <v>56.774277777777776</v>
      </c>
      <c r="L161">
        <f>AVERAGE(D149:G149,D154:G154,D159:G159,D164:G164,D169:G169,D174:G174)</f>
        <v>60.461065641534383</v>
      </c>
      <c r="M161">
        <v>0.2</v>
      </c>
      <c r="N161">
        <f t="shared" si="21"/>
        <v>56.950138888888894</v>
      </c>
      <c r="O161">
        <f t="shared" si="22"/>
        <v>3.0385935341057491</v>
      </c>
    </row>
    <row r="162" spans="1:15" x14ac:dyDescent="0.75">
      <c r="A162" s="7">
        <v>14</v>
      </c>
      <c r="B162">
        <v>10</v>
      </c>
      <c r="C162">
        <v>0.85</v>
      </c>
      <c r="D162">
        <f>AVERAGE('PARITY Accuracy'!D162, 'Pattern_Matching Accuracy'!D162, 'Reversal Accuracy'!D162, 'Stack Accuracy'!D162, 'Vending_Machine Accuracy'!D162, 'MazeComplete Accuracy'!D162, 'MazeSolve Accuracy'!D162, 'Hamiltonian Accuracy'!D162)</f>
        <v>59.026250000000005</v>
      </c>
      <c r="E162">
        <f>AVERAGE('PARITY Accuracy'!E162, 'Pattern_Matching Accuracy'!E162, 'Reversal Accuracy'!E162, 'Stack Accuracy'!E162, 'Vending_Machine Accuracy'!E162, 'MazeComplete Accuracy'!E162, 'MazeSolve Accuracy'!E162, 'Hamiltonian Accuracy'!E162)</f>
        <v>58.4</v>
      </c>
      <c r="F162">
        <f>AVERAGE('PARITY Accuracy'!F162, 'Pattern_Matching Accuracy'!F162, 'Reversal Accuracy'!F162, 'Stack Accuracy'!F162, 'Vending_Machine Accuracy'!F162, 'MazeComplete Accuracy'!F162, 'MazeSolve Accuracy'!F162, 'Hamiltonian Accuracy'!F162)</f>
        <v>51.591249999999995</v>
      </c>
      <c r="G162">
        <f>AVERAGE('PARITY Accuracy'!G162, 'Pattern_Matching Accuracy'!G162, 'Reversal Accuracy'!G162, 'Stack Accuracy'!G162, 'Vending_Machine Accuracy'!G162, 'Vending_Machine_Sum Accuracy'!G162, 'MazeComplete Accuracy'!G162, 'MazeSolve Accuracy'!G162, 'Hamiltonian Accuracy'!G162)</f>
        <v>54.811111111111103</v>
      </c>
      <c r="H162" t="str">
        <f t="shared" si="20"/>
        <v>10 (δ=0.85)</v>
      </c>
      <c r="J162">
        <v>10</v>
      </c>
      <c r="K162">
        <f>AVERAGE(D158:G162)</f>
        <v>57.43783333333333</v>
      </c>
      <c r="L162">
        <f t="shared" ref="L162:L164" si="24">AVERAGE(D150:G150,D155:G155,D160:G160,D165:G165,D170:G170,D175:G175)</f>
        <v>60.460488591269844</v>
      </c>
      <c r="M162">
        <v>0.45</v>
      </c>
      <c r="N162">
        <f t="shared" si="21"/>
        <v>55.957152777777779</v>
      </c>
      <c r="O162">
        <f t="shared" si="22"/>
        <v>2.9900409226846252</v>
      </c>
    </row>
    <row r="163" spans="1:15" x14ac:dyDescent="0.75">
      <c r="A163" s="7">
        <v>15</v>
      </c>
      <c r="B163">
        <v>20</v>
      </c>
      <c r="C163">
        <v>0</v>
      </c>
      <c r="D163">
        <f>(SUM(SUMIF('PARITY Accuracy'!D163,"&lt;&gt;0"), SUMIF('Pattern_Matching Accuracy'!D163,"&lt;&gt;0"), SUMIF('Reversal Accuracy'!D163,"&lt;&gt;0"), SUMIF('Stack Accuracy'!D163,"&lt;&gt;0"), SUMIF('Vending_Machine Accuracy'!D163,"&lt;&gt;0"), SUMIF('MazeComplete Accuracy'!D163,"&lt;&gt;0"), SUMIF('MazeSolve Accuracy'!D163,"&lt;&gt;0"), SUMIF('Hamiltonian Accuracy'!D163,"&lt;&gt;0")))/SUM(IF('PARITY Accuracy'!D163&lt;&gt;0,1,0), IF('Pattern_Matching Accuracy'!D163&lt;&gt;0,1,0), IF('Reversal Accuracy'!D163&lt;&gt;0,1,0), IF('Stack Accuracy'!D163&lt;&gt;0,1,0), IF('Vending_Machine Accuracy'!D163&lt;&gt;0,1,0), IF('MazeComplete Accuracy'!D163&lt;&gt;0,1,0), IF('MazeSolve Accuracy'!D163&lt;&gt;0,1,0), IF('Hamiltonian Accuracy'!D163&lt;&gt;0,1,0))</f>
        <v>64.355000000000004</v>
      </c>
      <c r="E163">
        <f>(SUM(SUMIF('PARITY Accuracy'!E163,"&lt;&gt;0"), SUMIF('Pattern_Matching Accuracy'!E163,"&lt;&gt;0"), SUMIF('Reversal Accuracy'!E163,"&lt;&gt;0"), SUMIF('Stack Accuracy'!E163,"&lt;&gt;0"), SUMIF('Vending_Machine Accuracy'!E163,"&lt;&gt;0"), SUMIF('MazeComplete Accuracy'!E163,"&lt;&gt;0"), SUMIF('MazeSolve Accuracy'!E163,"&lt;&gt;0"), SUMIF('Hamiltonian Accuracy'!E163,"&lt;&gt;0")))/SUM(IF('PARITY Accuracy'!E163&lt;&gt;0,1,0), IF('Pattern_Matching Accuracy'!E163&lt;&gt;0,1,0), IF('Reversal Accuracy'!E163&lt;&gt;0,1,0), IF('Stack Accuracy'!E163&lt;&gt;0,1,0), IF('Vending_Machine Accuracy'!E163&lt;&gt;0,1,0), IF('MazeComplete Accuracy'!E163&lt;&gt;0,1,0), IF('MazeSolve Accuracy'!E163&lt;&gt;0,1,0), IF('Hamiltonian Accuracy'!E163&lt;&gt;0,1,0))</f>
        <v>64.825000000000003</v>
      </c>
      <c r="F163">
        <f>(SUM(SUMIF('PARITY Accuracy'!F163,"&lt;&gt;0"), SUMIF('Pattern_Matching Accuracy'!F163,"&lt;&gt;0"), SUMIF('Reversal Accuracy'!F163,"&lt;&gt;0"), SUMIF('Stack Accuracy'!F163,"&lt;&gt;0"), SUMIF('Vending_Machine Accuracy'!F163,"&lt;&gt;0"), SUMIF('MazeComplete Accuracy'!F163,"&lt;&gt;0"), SUMIF('MazeSolve Accuracy'!F163,"&lt;&gt;0"), SUMIF('Hamiltonian Accuracy'!F163,"&lt;&gt;0")))/SUM(IF('PARITY Accuracy'!F163&lt;&gt;0,1,0), IF('Pattern_Matching Accuracy'!F163&lt;&gt;0,1,0), IF('Reversal Accuracy'!F163&lt;&gt;0,1,0), IF('Stack Accuracy'!F163&lt;&gt;0,1,0), IF('Vending_Machine Accuracy'!F163&lt;&gt;0,1,0), IF('MazeComplete Accuracy'!F163&lt;&gt;0,1,0), IF('MazeSolve Accuracy'!F163&lt;&gt;0,1,0), IF('Hamiltonian Accuracy'!F163&lt;&gt;0,1,0))</f>
        <v>63.45</v>
      </c>
      <c r="G163">
        <f>(SUM(SUMIF('PARITY Accuracy'!G163,"&lt;&gt;0"), SUMIF('Pattern_Matching Accuracy'!G163,"&lt;&gt;0"), SUMIF('Reversal Accuracy'!G163,"&lt;&gt;0"), SUMIF('Stack Accuracy'!G163,"&lt;&gt;0"), SUMIF('Vending_Machine Accuracy'!G163,"&lt;&gt;0"), SUMIF('MazeComplete Accuracy'!G163,"&lt;&gt;0"), SUMIF('MazeSolve Accuracy'!G163,"&lt;&gt;0"), SUMIF('Hamiltonian Accuracy'!G163,"&lt;&gt;0")))/SUM(IF('PARITY Accuracy'!G163&lt;&gt;0,1,0), IF('Pattern_Matching Accuracy'!G163&lt;&gt;0,1,0), IF('Reversal Accuracy'!G163&lt;&gt;0,1,0), IF('Stack Accuracy'!G163&lt;&gt;0,1,0), IF('Vending_Machine Accuracy'!G163&lt;&gt;0,1,0), IF('MazeComplete Accuracy'!G163&lt;&gt;0,1,0), IF('MazeSolve Accuracy'!G163&lt;&gt;0,1,0), IF('Hamiltonian Accuracy'!G163&lt;&gt;0,1,0))</f>
        <v>66.212499999999991</v>
      </c>
      <c r="H163" t="str">
        <f t="shared" si="20"/>
        <v>20 (δ=0)</v>
      </c>
      <c r="J163">
        <v>20</v>
      </c>
      <c r="K163">
        <f>AVERAGE(D163:G167)</f>
        <v>63.517312499999989</v>
      </c>
      <c r="L163">
        <f t="shared" si="24"/>
        <v>59.493950892857136</v>
      </c>
      <c r="M163">
        <v>0.65</v>
      </c>
      <c r="N163">
        <f t="shared" si="21"/>
        <v>64.710624999999993</v>
      </c>
      <c r="O163">
        <f t="shared" si="22"/>
        <v>0.99804241987752773</v>
      </c>
    </row>
    <row r="164" spans="1:15" x14ac:dyDescent="0.75">
      <c r="A164" s="7">
        <v>16</v>
      </c>
      <c r="B164">
        <v>20</v>
      </c>
      <c r="C164">
        <v>0.2</v>
      </c>
      <c r="D164">
        <f>(SUM(SUMIF('PARITY Accuracy'!D164,"&lt;&gt;0"), SUMIF('Pattern_Matching Accuracy'!D164,"&lt;&gt;0"), SUMIF('Reversal Accuracy'!D164,"&lt;&gt;0"), SUMIF('Stack Accuracy'!D164,"&lt;&gt;0"), SUMIF('Vending_Machine Accuracy'!D164,"&lt;&gt;0"), SUMIF('MazeComplete Accuracy'!D164,"&lt;&gt;0"), SUMIF('MazeSolve Accuracy'!D164,"&lt;&gt;0"), SUMIF('Hamiltonian Accuracy'!D164,"&lt;&gt;0")))/SUM(IF('PARITY Accuracy'!D164&lt;&gt;0,1,0), IF('Pattern_Matching Accuracy'!D164&lt;&gt;0,1,0), IF('Reversal Accuracy'!D164&lt;&gt;0,1,0), IF('Stack Accuracy'!D164&lt;&gt;0,1,0), IF('Vending_Machine Accuracy'!D164&lt;&gt;0,1,0), IF('MazeComplete Accuracy'!D164&lt;&gt;0,1,0), IF('MazeSolve Accuracy'!D164&lt;&gt;0,1,0), IF('Hamiltonian Accuracy'!D164&lt;&gt;0,1,0))</f>
        <v>64.173749999999998</v>
      </c>
      <c r="E164">
        <f>(SUM(SUMIF('PARITY Accuracy'!E164,"&lt;&gt;0"), SUMIF('Pattern_Matching Accuracy'!E164,"&lt;&gt;0"), SUMIF('Reversal Accuracy'!E164,"&lt;&gt;0"), SUMIF('Stack Accuracy'!E164,"&lt;&gt;0"), SUMIF('Vending_Machine Accuracy'!E164,"&lt;&gt;0"), SUMIF('MazeComplete Accuracy'!E164,"&lt;&gt;0"), SUMIF('MazeSolve Accuracy'!E164,"&lt;&gt;0"), SUMIF('Hamiltonian Accuracy'!E164,"&lt;&gt;0")))/SUM(IF('PARITY Accuracy'!E164&lt;&gt;0,1,0), IF('Pattern_Matching Accuracy'!E164&lt;&gt;0,1,0), IF('Reversal Accuracy'!E164&lt;&gt;0,1,0), IF('Stack Accuracy'!E164&lt;&gt;0,1,0), IF('Vending_Machine Accuracy'!E164&lt;&gt;0,1,0), IF('MazeComplete Accuracy'!E164&lt;&gt;0,1,0), IF('MazeSolve Accuracy'!E164&lt;&gt;0,1,0), IF('Hamiltonian Accuracy'!E164&lt;&gt;0,1,0))</f>
        <v>62.849999999999994</v>
      </c>
      <c r="F164">
        <f>(SUM(SUMIF('PARITY Accuracy'!F164,"&lt;&gt;0"), SUMIF('Pattern_Matching Accuracy'!F164,"&lt;&gt;0"), SUMIF('Reversal Accuracy'!F164,"&lt;&gt;0"), SUMIF('Stack Accuracy'!F164,"&lt;&gt;0"), SUMIF('Vending_Machine Accuracy'!F164,"&lt;&gt;0"), SUMIF('MazeComplete Accuracy'!F164,"&lt;&gt;0"), SUMIF('MazeSolve Accuracy'!F164,"&lt;&gt;0"), SUMIF('Hamiltonian Accuracy'!F164,"&lt;&gt;0")))/SUM(IF('PARITY Accuracy'!F164&lt;&gt;0,1,0), IF('Pattern_Matching Accuracy'!F164&lt;&gt;0,1,0), IF('Reversal Accuracy'!F164&lt;&gt;0,1,0), IF('Stack Accuracy'!F164&lt;&gt;0,1,0), IF('Vending_Machine Accuracy'!F164&lt;&gt;0,1,0), IF('MazeComplete Accuracy'!F164&lt;&gt;0,1,0), IF('MazeSolve Accuracy'!F164&lt;&gt;0,1,0), IF('Hamiltonian Accuracy'!F164&lt;&gt;0,1,0))</f>
        <v>61.828749999999999</v>
      </c>
      <c r="G164">
        <f>(SUM(SUMIF('PARITY Accuracy'!G164,"&lt;&gt;0"), SUMIF('Pattern_Matching Accuracy'!G164,"&lt;&gt;0"), SUMIF('Reversal Accuracy'!G164,"&lt;&gt;0"), SUMIF('Stack Accuracy'!G164,"&lt;&gt;0"), SUMIF('Vending_Machine Accuracy'!G164,"&lt;&gt;0"), SUMIF('MazeComplete Accuracy'!G164,"&lt;&gt;0"), SUMIF('MazeSolve Accuracy'!G164,"&lt;&gt;0"), SUMIF('Hamiltonian Accuracy'!G164,"&lt;&gt;0")))/SUM(IF('PARITY Accuracy'!G164&lt;&gt;0,1,0), IF('Pattern_Matching Accuracy'!G164&lt;&gt;0,1,0), IF('Reversal Accuracy'!G164&lt;&gt;0,1,0), IF('Stack Accuracy'!G164&lt;&gt;0,1,0), IF('Vending_Machine Accuracy'!G164&lt;&gt;0,1,0), IF('MazeComplete Accuracy'!G164&lt;&gt;0,1,0), IF('MazeSolve Accuracy'!G164&lt;&gt;0,1,0), IF('Hamiltonian Accuracy'!G164&lt;&gt;0,1,0))</f>
        <v>66.112499999999997</v>
      </c>
      <c r="H164" t="str">
        <f t="shared" si="20"/>
        <v>20 (δ=0.2)</v>
      </c>
      <c r="J164">
        <v>50</v>
      </c>
      <c r="K164">
        <f>AVERAGE(D168:G172)</f>
        <v>68.626285714285714</v>
      </c>
      <c r="L164">
        <f t="shared" si="24"/>
        <v>58.356564153439159</v>
      </c>
      <c r="M164">
        <v>0.85</v>
      </c>
      <c r="N164">
        <f t="shared" si="21"/>
        <v>63.741249999999994</v>
      </c>
      <c r="O164">
        <f t="shared" si="22"/>
        <v>1.6017073410114595</v>
      </c>
    </row>
    <row r="165" spans="1:15" x14ac:dyDescent="0.75">
      <c r="A165" s="7">
        <v>17</v>
      </c>
      <c r="B165">
        <v>20</v>
      </c>
      <c r="C165">
        <v>0.45</v>
      </c>
      <c r="D165">
        <f>(SUM(SUMIF('PARITY Accuracy'!D165,"&lt;&gt;0"), SUMIF('Pattern_Matching Accuracy'!D165,"&lt;&gt;0"), SUMIF('Reversal Accuracy'!D165,"&lt;&gt;0"), SUMIF('Stack Accuracy'!D165,"&lt;&gt;0"), SUMIF('Vending_Machine Accuracy'!D165,"&lt;&gt;0"), SUMIF('MazeComplete Accuracy'!D165,"&lt;&gt;0"), SUMIF('MazeSolve Accuracy'!D165,"&lt;&gt;0"), SUMIF('Hamiltonian Accuracy'!D165,"&lt;&gt;0")))/SUM(IF('PARITY Accuracy'!D165&lt;&gt;0,1,0), IF('Pattern_Matching Accuracy'!D165&lt;&gt;0,1,0), IF('Reversal Accuracy'!D165&lt;&gt;0,1,0), IF('Stack Accuracy'!D165&lt;&gt;0,1,0), IF('Vending_Machine Accuracy'!D165&lt;&gt;0,1,0), IF('MazeComplete Accuracy'!D165&lt;&gt;0,1,0), IF('MazeSolve Accuracy'!D165&lt;&gt;0,1,0), IF('Hamiltonian Accuracy'!D165&lt;&gt;0,1,0))</f>
        <v>64.326250000000016</v>
      </c>
      <c r="E165">
        <f>(SUM(SUMIF('PARITY Accuracy'!E165,"&lt;&gt;0"), SUMIF('Pattern_Matching Accuracy'!E165,"&lt;&gt;0"), SUMIF('Reversal Accuracy'!E165,"&lt;&gt;0"), SUMIF('Stack Accuracy'!E165,"&lt;&gt;0"), SUMIF('Vending_Machine Accuracy'!E165,"&lt;&gt;0"), SUMIF('MazeComplete Accuracy'!E165,"&lt;&gt;0"), SUMIF('MazeSolve Accuracy'!E165,"&lt;&gt;0"), SUMIF('Hamiltonian Accuracy'!E165,"&lt;&gt;0")))/SUM(IF('PARITY Accuracy'!E165&lt;&gt;0,1,0), IF('Pattern_Matching Accuracy'!E165&lt;&gt;0,1,0), IF('Reversal Accuracy'!E165&lt;&gt;0,1,0), IF('Stack Accuracy'!E165&lt;&gt;0,1,0), IF('Vending_Machine Accuracy'!E165&lt;&gt;0,1,0), IF('MazeComplete Accuracy'!E165&lt;&gt;0,1,0), IF('MazeSolve Accuracy'!E165&lt;&gt;0,1,0), IF('Hamiltonian Accuracy'!E165&lt;&gt;0,1,0))</f>
        <v>61.6</v>
      </c>
      <c r="F165">
        <f>(SUM(SUMIF('PARITY Accuracy'!F165,"&lt;&gt;0"), SUMIF('Pattern_Matching Accuracy'!F165,"&lt;&gt;0"), SUMIF('Reversal Accuracy'!F165,"&lt;&gt;0"), SUMIF('Stack Accuracy'!F165,"&lt;&gt;0"), SUMIF('Vending_Machine Accuracy'!F165,"&lt;&gt;0"), SUMIF('MazeComplete Accuracy'!F165,"&lt;&gt;0"), SUMIF('MazeSolve Accuracy'!F165,"&lt;&gt;0"), SUMIF('Hamiltonian Accuracy'!F165,"&lt;&gt;0")))/SUM(IF('PARITY Accuracy'!F165&lt;&gt;0,1,0), IF('Pattern_Matching Accuracy'!F165&lt;&gt;0,1,0), IF('Reversal Accuracy'!F165&lt;&gt;0,1,0), IF('Stack Accuracy'!F165&lt;&gt;0,1,0), IF('Vending_Machine Accuracy'!F165&lt;&gt;0,1,0), IF('MazeComplete Accuracy'!F165&lt;&gt;0,1,0), IF('MazeSolve Accuracy'!F165&lt;&gt;0,1,0), IF('Hamiltonian Accuracy'!F165&lt;&gt;0,1,0))</f>
        <v>63.102499999999999</v>
      </c>
      <c r="G165">
        <f>(SUM(SUMIF('PARITY Accuracy'!G165,"&lt;&gt;0"), SUMIF('Pattern_Matching Accuracy'!G165,"&lt;&gt;0"), SUMIF('Reversal Accuracy'!G165,"&lt;&gt;0"), SUMIF('Stack Accuracy'!G165,"&lt;&gt;0"), SUMIF('Vending_Machine Accuracy'!G165,"&lt;&gt;0"), SUMIF('MazeComplete Accuracy'!G165,"&lt;&gt;0"), SUMIF('MazeSolve Accuracy'!G165,"&lt;&gt;0"), SUMIF('Hamiltonian Accuracy'!G165,"&lt;&gt;0")))/SUM(IF('PARITY Accuracy'!G165&lt;&gt;0,1,0), IF('Pattern_Matching Accuracy'!G165&lt;&gt;0,1,0), IF('Reversal Accuracy'!G165&lt;&gt;0,1,0), IF('Stack Accuracy'!G165&lt;&gt;0,1,0), IF('Vending_Machine Accuracy'!G165&lt;&gt;0,1,0), IF('MazeComplete Accuracy'!G165&lt;&gt;0,1,0), IF('MazeSolve Accuracy'!G165&lt;&gt;0,1,0), IF('Hamiltonian Accuracy'!G165&lt;&gt;0,1,0))</f>
        <v>65.825000000000003</v>
      </c>
      <c r="H165" t="str">
        <f t="shared" si="20"/>
        <v>20 (δ=0.45)</v>
      </c>
      <c r="J165">
        <v>100</v>
      </c>
      <c r="K165">
        <f>AVERAGE(D173:G177)</f>
        <v>70.022723214285719</v>
      </c>
      <c r="L165">
        <f>AVERAGE((L164-L163), (L163-L162), (L162-L161), (L161-L160))</f>
        <v>-0.53573991402116583</v>
      </c>
      <c r="N165">
        <f t="shared" si="21"/>
        <v>63.713437499999998</v>
      </c>
      <c r="O165">
        <f t="shared" si="22"/>
        <v>1.55516060640654</v>
      </c>
    </row>
    <row r="166" spans="1:15" x14ac:dyDescent="0.75">
      <c r="A166" s="7">
        <v>18</v>
      </c>
      <c r="B166">
        <v>20</v>
      </c>
      <c r="C166">
        <v>0.65</v>
      </c>
      <c r="D166">
        <f>(SUM(SUMIF('PARITY Accuracy'!D166,"&lt;&gt;0"), SUMIF('Pattern_Matching Accuracy'!D166,"&lt;&gt;0"), SUMIF('Reversal Accuracy'!D166,"&lt;&gt;0"), SUMIF('Stack Accuracy'!D166,"&lt;&gt;0"), SUMIF('Vending_Machine Accuracy'!D166,"&lt;&gt;0"), SUMIF('MazeComplete Accuracy'!D166,"&lt;&gt;0"), SUMIF('MazeSolve Accuracy'!D166,"&lt;&gt;0"), SUMIF('Hamiltonian Accuracy'!D166,"&lt;&gt;0")))/SUM(IF('PARITY Accuracy'!D166&lt;&gt;0,1,0), IF('Pattern_Matching Accuracy'!D166&lt;&gt;0,1,0), IF('Reversal Accuracy'!D166&lt;&gt;0,1,0), IF('Stack Accuracy'!D166&lt;&gt;0,1,0), IF('Vending_Machine Accuracy'!D166&lt;&gt;0,1,0), IF('MazeComplete Accuracy'!D166&lt;&gt;0,1,0), IF('MazeSolve Accuracy'!D166&lt;&gt;0,1,0), IF('Hamiltonian Accuracy'!D166&lt;&gt;0,1,0))</f>
        <v>64.524999999999991</v>
      </c>
      <c r="E166">
        <f>(SUM(SUMIF('PARITY Accuracy'!E166,"&lt;&gt;0"), SUMIF('Pattern_Matching Accuracy'!E166,"&lt;&gt;0"), SUMIF('Reversal Accuracy'!E166,"&lt;&gt;0"), SUMIF('Stack Accuracy'!E166,"&lt;&gt;0"), SUMIF('Vending_Machine Accuracy'!E166,"&lt;&gt;0"), SUMIF('MazeComplete Accuracy'!E166,"&lt;&gt;0"), SUMIF('MazeSolve Accuracy'!E166,"&lt;&gt;0"), SUMIF('Hamiltonian Accuracy'!E166,"&lt;&gt;0")))/SUM(IF('PARITY Accuracy'!E166&lt;&gt;0,1,0), IF('Pattern_Matching Accuracy'!E166&lt;&gt;0,1,0), IF('Reversal Accuracy'!E166&lt;&gt;0,1,0), IF('Stack Accuracy'!E166&lt;&gt;0,1,0), IF('Vending_Machine Accuracy'!E166&lt;&gt;0,1,0), IF('MazeComplete Accuracy'!E166&lt;&gt;0,1,0), IF('MazeSolve Accuracy'!E166&lt;&gt;0,1,0), IF('Hamiltonian Accuracy'!E166&lt;&gt;0,1,0))</f>
        <v>61.037500000000001</v>
      </c>
      <c r="F166">
        <f>(SUM(SUMIF('PARITY Accuracy'!F166,"&lt;&gt;0"), SUMIF('Pattern_Matching Accuracy'!F166,"&lt;&gt;0"), SUMIF('Reversal Accuracy'!F166,"&lt;&gt;0"), SUMIF('Stack Accuracy'!F166,"&lt;&gt;0"), SUMIF('Vending_Machine Accuracy'!F166,"&lt;&gt;0"), SUMIF('MazeComplete Accuracy'!F166,"&lt;&gt;0"), SUMIF('MazeSolve Accuracy'!F166,"&lt;&gt;0"), SUMIF('Hamiltonian Accuracy'!F166,"&lt;&gt;0")))/SUM(IF('PARITY Accuracy'!F166&lt;&gt;0,1,0), IF('Pattern_Matching Accuracy'!F166&lt;&gt;0,1,0), IF('Reversal Accuracy'!F166&lt;&gt;0,1,0), IF('Stack Accuracy'!F166&lt;&gt;0,1,0), IF('Vending_Machine Accuracy'!F166&lt;&gt;0,1,0), IF('MazeComplete Accuracy'!F166&lt;&gt;0,1,0), IF('MazeSolve Accuracy'!F166&lt;&gt;0,1,0), IF('Hamiltonian Accuracy'!F166&lt;&gt;0,1,0))</f>
        <v>61.542500000000004</v>
      </c>
      <c r="G166">
        <f>(SUM(SUMIF('PARITY Accuracy'!G166,"&lt;&gt;0"), SUMIF('Pattern_Matching Accuracy'!G166,"&lt;&gt;0"), SUMIF('Reversal Accuracy'!G166,"&lt;&gt;0"), SUMIF('Stack Accuracy'!G166,"&lt;&gt;0"), SUMIF('Vending_Machine Accuracy'!G166,"&lt;&gt;0"), SUMIF('MazeComplete Accuracy'!G166,"&lt;&gt;0"), SUMIF('MazeSolve Accuracy'!G166,"&lt;&gt;0"), SUMIF('Hamiltonian Accuracy'!G166,"&lt;&gt;0")))/SUM(IF('PARITY Accuracy'!G166&lt;&gt;0,1,0), IF('Pattern_Matching Accuracy'!G166&lt;&gt;0,1,0), IF('Reversal Accuracy'!G166&lt;&gt;0,1,0), IF('Stack Accuracy'!G166&lt;&gt;0,1,0), IF('Vending_Machine Accuracy'!G166&lt;&gt;0,1,0), IF('MazeComplete Accuracy'!G166&lt;&gt;0,1,0), IF('MazeSolve Accuracy'!G166&lt;&gt;0,1,0), IF('Hamiltonian Accuracy'!G166&lt;&gt;0,1,0))</f>
        <v>65.3</v>
      </c>
      <c r="H166" t="str">
        <f t="shared" si="20"/>
        <v>20 (δ=0.65)</v>
      </c>
      <c r="K166">
        <f>AVERAGE(K160:K165)</f>
        <v>59.854318617724878</v>
      </c>
      <c r="L166">
        <f>AVERAGE(L160:L164)</f>
        <v>59.854318617724871</v>
      </c>
      <c r="N166">
        <f t="shared" si="21"/>
        <v>63.101250000000007</v>
      </c>
      <c r="O166">
        <f t="shared" si="22"/>
        <v>1.8405387288780388</v>
      </c>
    </row>
    <row r="167" spans="1:15" x14ac:dyDescent="0.75">
      <c r="A167" s="7">
        <v>19</v>
      </c>
      <c r="B167">
        <v>20</v>
      </c>
      <c r="C167">
        <v>0.85</v>
      </c>
      <c r="D167">
        <f>(SUM(SUMIF('PARITY Accuracy'!D167,"&lt;&gt;0"), SUMIF('Pattern_Matching Accuracy'!D167,"&lt;&gt;0"), SUMIF('Reversal Accuracy'!D167,"&lt;&gt;0"), SUMIF('Stack Accuracy'!D167,"&lt;&gt;0"), SUMIF('Vending_Machine Accuracy'!D167,"&lt;&gt;0"), SUMIF('MazeComplete Accuracy'!D167,"&lt;&gt;0"), SUMIF('MazeSolve Accuracy'!D167,"&lt;&gt;0"), SUMIF('Hamiltonian Accuracy'!D167,"&lt;&gt;0")))/SUM(IF('PARITY Accuracy'!D167&lt;&gt;0,1,0), IF('Pattern_Matching Accuracy'!D167&lt;&gt;0,1,0), IF('Reversal Accuracy'!D167&lt;&gt;0,1,0), IF('Stack Accuracy'!D167&lt;&gt;0,1,0), IF('Vending_Machine Accuracy'!D167&lt;&gt;0,1,0), IF('MazeComplete Accuracy'!D167&lt;&gt;0,1,0), IF('MazeSolve Accuracy'!D167&lt;&gt;0,1,0), IF('Hamiltonian Accuracy'!D167&lt;&gt;0,1,0))</f>
        <v>64.313749999999999</v>
      </c>
      <c r="E167">
        <f>(SUM(SUMIF('PARITY Accuracy'!E167,"&lt;&gt;0"), SUMIF('Pattern_Matching Accuracy'!E167,"&lt;&gt;0"), SUMIF('Reversal Accuracy'!E167,"&lt;&gt;0"), SUMIF('Stack Accuracy'!E167,"&lt;&gt;0"), SUMIF('Vending_Machine Accuracy'!E167,"&lt;&gt;0"), SUMIF('MazeComplete Accuracy'!E167,"&lt;&gt;0"), SUMIF('MazeSolve Accuracy'!E167,"&lt;&gt;0"), SUMIF('Hamiltonian Accuracy'!E167,"&lt;&gt;0")))/SUM(IF('PARITY Accuracy'!E167&lt;&gt;0,1,0), IF('Pattern_Matching Accuracy'!E167&lt;&gt;0,1,0), IF('Reversal Accuracy'!E167&lt;&gt;0,1,0), IF('Stack Accuracy'!E167&lt;&gt;0,1,0), IF('Vending_Machine Accuracy'!E167&lt;&gt;0,1,0), IF('MazeComplete Accuracy'!E167&lt;&gt;0,1,0), IF('MazeSolve Accuracy'!E167&lt;&gt;0,1,0), IF('Hamiltonian Accuracy'!E167&lt;&gt;0,1,0))</f>
        <v>59.55</v>
      </c>
      <c r="F167">
        <f>(SUM(SUMIF('PARITY Accuracy'!F167,"&lt;&gt;0"), SUMIF('Pattern_Matching Accuracy'!F167,"&lt;&gt;0"), SUMIF('Reversal Accuracy'!F167,"&lt;&gt;0"), SUMIF('Stack Accuracy'!F167,"&lt;&gt;0"), SUMIF('Vending_Machine Accuracy'!F167,"&lt;&gt;0"), SUMIF('MazeComplete Accuracy'!F167,"&lt;&gt;0"), SUMIF('MazeSolve Accuracy'!F167,"&lt;&gt;0"), SUMIF('Hamiltonian Accuracy'!F167,"&lt;&gt;0")))/SUM(IF('PARITY Accuracy'!F167&lt;&gt;0,1,0), IF('Pattern_Matching Accuracy'!F167&lt;&gt;0,1,0), IF('Reversal Accuracy'!F167&lt;&gt;0,1,0), IF('Stack Accuracy'!F167&lt;&gt;0,1,0), IF('Vending_Machine Accuracy'!F167&lt;&gt;0,1,0), IF('MazeComplete Accuracy'!F167&lt;&gt;0,1,0), IF('MazeSolve Accuracy'!F167&lt;&gt;0,1,0), IF('Hamiltonian Accuracy'!F167&lt;&gt;0,1,0))</f>
        <v>61.253749999999997</v>
      </c>
      <c r="G167">
        <f>(SUM(SUMIF('PARITY Accuracy'!G167,"&lt;&gt;0"), SUMIF('Pattern_Matching Accuracy'!G167,"&lt;&gt;0"), SUMIF('Reversal Accuracy'!G167,"&lt;&gt;0"), SUMIF('Stack Accuracy'!G167,"&lt;&gt;0"), SUMIF('Vending_Machine Accuracy'!G167,"&lt;&gt;0"), SUMIF('MazeComplete Accuracy'!G167,"&lt;&gt;0"), SUMIF('MazeSolve Accuracy'!G167,"&lt;&gt;0"), SUMIF('Hamiltonian Accuracy'!G167,"&lt;&gt;0")))/SUM(IF('PARITY Accuracy'!G167&lt;&gt;0,1,0), IF('Pattern_Matching Accuracy'!G167&lt;&gt;0,1,0), IF('Reversal Accuracy'!G167&lt;&gt;0,1,0), IF('Stack Accuracy'!G167&lt;&gt;0,1,0), IF('Vending_Machine Accuracy'!G167&lt;&gt;0,1,0), IF('MazeComplete Accuracy'!G167&lt;&gt;0,1,0), IF('MazeSolve Accuracy'!G167&lt;&gt;0,1,0), IF('Hamiltonian Accuracy'!G167&lt;&gt;0,1,0))</f>
        <v>64.162499999999994</v>
      </c>
      <c r="H167" t="str">
        <f t="shared" si="20"/>
        <v>20 (δ=0.85)</v>
      </c>
      <c r="K167">
        <f>_xlfn.STDEV.P(K160:K165)</f>
        <v>9.1445010040077168</v>
      </c>
      <c r="L167">
        <f>_xlfn.STDEV.P(L160:L164)</f>
        <v>0.83964362198109532</v>
      </c>
      <c r="N167">
        <f t="shared" si="21"/>
        <v>62.32</v>
      </c>
      <c r="O167">
        <f t="shared" si="22"/>
        <v>2.0111958118865498</v>
      </c>
    </row>
    <row r="168" spans="1:15" x14ac:dyDescent="0.75">
      <c r="A168" s="7">
        <v>20</v>
      </c>
      <c r="B168">
        <v>50</v>
      </c>
      <c r="C168">
        <v>0</v>
      </c>
      <c r="D168">
        <f>(SUM(SUMIF('PARITY Accuracy'!D168,"&lt;&gt;0"), SUMIF('Pattern_Matching Accuracy'!D168,"&lt;&gt;0"), SUMIF('Reversal Accuracy'!D168,"&lt;&gt;0"), SUMIF('Stack Accuracy'!D168,"&lt;&gt;0"), SUMIF('Vending_Machine Accuracy'!D168,"&lt;&gt;0"), SUMIF('MazeComplete Accuracy'!D168,"&lt;&gt;0"), SUMIF('MazeSolve Accuracy'!D168,"&lt;&gt;0"), SUMIF('Hamiltonian Accuracy'!D168,"&lt;&gt;0")))/SUM(IF('PARITY Accuracy'!D168&lt;&gt;0,1,0), IF('Pattern_Matching Accuracy'!D168&lt;&gt;0,1,0), IF('Reversal Accuracy'!D168&lt;&gt;0,1,0), IF('Stack Accuracy'!D168&lt;&gt;0,1,0), IF('Vending_Machine Accuracy'!D168&lt;&gt;0,1,0), IF('MazeComplete Accuracy'!D168&lt;&gt;0,1,0), IF('MazeSolve Accuracy'!D168&lt;&gt;0,1,0), IF('Hamiltonian Accuracy'!D168&lt;&gt;0,1,0))</f>
        <v>71.685000000000002</v>
      </c>
      <c r="E168">
        <f>(SUM(SUMIF('PARITY Accuracy'!E168,"&lt;&gt;0"), SUMIF('Pattern_Matching Accuracy'!E168,"&lt;&gt;0"), SUMIF('Reversal Accuracy'!E168,"&lt;&gt;0"), SUMIF('Stack Accuracy'!E168,"&lt;&gt;0"), SUMIF('Vending_Machine Accuracy'!E168,"&lt;&gt;0"), SUMIF('MazeComplete Accuracy'!E168,"&lt;&gt;0"), SUMIF('MazeSolve Accuracy'!E168,"&lt;&gt;0"), SUMIF('Hamiltonian Accuracy'!E168,"&lt;&gt;0")))/SUM(IF('PARITY Accuracy'!E168&lt;&gt;0,1,0), IF('Pattern_Matching Accuracy'!E168&lt;&gt;0,1,0), IF('Reversal Accuracy'!E168&lt;&gt;0,1,0), IF('Stack Accuracy'!E168&lt;&gt;0,1,0), IF('Vending_Machine Accuracy'!E168&lt;&gt;0,1,0), IF('MazeComplete Accuracy'!E168&lt;&gt;0,1,0), IF('MazeSolve Accuracy'!E168&lt;&gt;0,1,0), IF('Hamiltonian Accuracy'!E168&lt;&gt;0,1,0))</f>
        <v>69.325000000000003</v>
      </c>
      <c r="F168">
        <f>(SUM(SUMIF('PARITY Accuracy'!F168,"&lt;&gt;0"), SUMIF('Pattern_Matching Accuracy'!F168,"&lt;&gt;0"), SUMIF('Reversal Accuracy'!F168,"&lt;&gt;0"), SUMIF('Stack Accuracy'!F168,"&lt;&gt;0"), SUMIF('Vending_Machine Accuracy'!F168,"&lt;&gt;0"), SUMIF('MazeComplete Accuracy'!F168,"&lt;&gt;0"), SUMIF('MazeSolve Accuracy'!F168,"&lt;&gt;0"), SUMIF('Hamiltonian Accuracy'!F168,"&lt;&gt;0")))/SUM(IF('PARITY Accuracy'!F168&lt;&gt;0,1,0), IF('Pattern_Matching Accuracy'!F168&lt;&gt;0,1,0), IF('Reversal Accuracy'!F168&lt;&gt;0,1,0), IF('Stack Accuracy'!F168&lt;&gt;0,1,0), IF('Vending_Machine Accuracy'!F168&lt;&gt;0,1,0), IF('MazeComplete Accuracy'!F168&lt;&gt;0,1,0), IF('MazeSolve Accuracy'!F168&lt;&gt;0,1,0), IF('Hamiltonian Accuracy'!F168&lt;&gt;0,1,0))</f>
        <v>69.34375</v>
      </c>
      <c r="G168">
        <f>(SUM(SUMIF('PARITY Accuracy'!G168,"&lt;&gt;0"), SUMIF('Pattern_Matching Accuracy'!G168,"&lt;&gt;0"), SUMIF('Reversal Accuracy'!G168,"&lt;&gt;0"), SUMIF('Stack Accuracy'!G168,"&lt;&gt;0"), SUMIF('Vending_Machine Accuracy'!G168,"&lt;&gt;0"), SUMIF('MazeComplete Accuracy'!G168,"&lt;&gt;0"), SUMIF('MazeSolve Accuracy'!G168,"&lt;&gt;0"), SUMIF('Hamiltonian Accuracy'!G168,"&lt;&gt;0")))/SUM(IF('PARITY Accuracy'!G168&lt;&gt;0,1,0), IF('Pattern_Matching Accuracy'!G168&lt;&gt;0,1,0), IF('Reversal Accuracy'!G168&lt;&gt;0,1,0), IF('Stack Accuracy'!G168&lt;&gt;0,1,0), IF('Vending_Machine Accuracy'!G168&lt;&gt;0,1,0), IF('MazeComplete Accuracy'!G168&lt;&gt;0,1,0), IF('MazeSolve Accuracy'!G168&lt;&gt;0,1,0), IF('Hamiltonian Accuracy'!G168&lt;&gt;0,1,0))</f>
        <v>65.821428571428584</v>
      </c>
      <c r="H168" t="str">
        <f t="shared" si="20"/>
        <v>50 (δ=0)</v>
      </c>
      <c r="N168">
        <f t="shared" si="21"/>
        <v>69.043794642857137</v>
      </c>
      <c r="O168">
        <f t="shared" si="22"/>
        <v>2.0933620390450027</v>
      </c>
    </row>
    <row r="169" spans="1:15" x14ac:dyDescent="0.75">
      <c r="A169" s="7">
        <v>21</v>
      </c>
      <c r="B169">
        <v>50</v>
      </c>
      <c r="C169">
        <v>0.2</v>
      </c>
      <c r="D169">
        <f>(SUM(SUMIF('PARITY Accuracy'!D169,"&lt;&gt;0"), SUMIF('Pattern_Matching Accuracy'!D169,"&lt;&gt;0"), SUMIF('Reversal Accuracy'!D169,"&lt;&gt;0"), SUMIF('Stack Accuracy'!D169,"&lt;&gt;0"), SUMIF('Vending_Machine Accuracy'!D169,"&lt;&gt;0"), SUMIF('MazeComplete Accuracy'!D169,"&lt;&gt;0"), SUMIF('MazeSolve Accuracy'!D169,"&lt;&gt;0"), SUMIF('Hamiltonian Accuracy'!D169,"&lt;&gt;0")))/SUM(IF('PARITY Accuracy'!D169&lt;&gt;0,1,0), IF('Pattern_Matching Accuracy'!D169&lt;&gt;0,1,0), IF('Reversal Accuracy'!D169&lt;&gt;0,1,0), IF('Stack Accuracy'!D169&lt;&gt;0,1,0), IF('Vending_Machine Accuracy'!D169&lt;&gt;0,1,0), IF('MazeComplete Accuracy'!D169&lt;&gt;0,1,0), IF('MazeSolve Accuracy'!D169&lt;&gt;0,1,0), IF('Hamiltonian Accuracy'!D169&lt;&gt;0,1,0))</f>
        <v>70.787500000000009</v>
      </c>
      <c r="E169">
        <f>(SUM(SUMIF('PARITY Accuracy'!E169,"&lt;&gt;0"), SUMIF('Pattern_Matching Accuracy'!E169,"&lt;&gt;0"), SUMIF('Reversal Accuracy'!E169,"&lt;&gt;0"), SUMIF('Stack Accuracy'!E169,"&lt;&gt;0"), SUMIF('Vending_Machine Accuracy'!E169,"&lt;&gt;0"), SUMIF('MazeComplete Accuracy'!E169,"&lt;&gt;0"), SUMIF('MazeSolve Accuracy'!E169,"&lt;&gt;0"), SUMIF('Hamiltonian Accuracy'!E169,"&lt;&gt;0")))/SUM(IF('PARITY Accuracy'!E169&lt;&gt;0,1,0), IF('Pattern_Matching Accuracy'!E169&lt;&gt;0,1,0), IF('Reversal Accuracy'!E169&lt;&gt;0,1,0), IF('Stack Accuracy'!E169&lt;&gt;0,1,0), IF('Vending_Machine Accuracy'!E169&lt;&gt;0,1,0), IF('MazeComplete Accuracy'!E169&lt;&gt;0,1,0), IF('MazeSolve Accuracy'!E169&lt;&gt;0,1,0), IF('Hamiltonian Accuracy'!E169&lt;&gt;0,1,0))</f>
        <v>67.287499999999994</v>
      </c>
      <c r="F169">
        <f>(SUM(SUMIF('PARITY Accuracy'!F169,"&lt;&gt;0"), SUMIF('Pattern_Matching Accuracy'!F169,"&lt;&gt;0"), SUMIF('Reversal Accuracy'!F169,"&lt;&gt;0"), SUMIF('Stack Accuracy'!F169,"&lt;&gt;0"), SUMIF('Vending_Machine Accuracy'!F169,"&lt;&gt;0"), SUMIF('MazeComplete Accuracy'!F169,"&lt;&gt;0"), SUMIF('MazeSolve Accuracy'!F169,"&lt;&gt;0"), SUMIF('Hamiltonian Accuracy'!F169,"&lt;&gt;0")))/SUM(IF('PARITY Accuracy'!F169&lt;&gt;0,1,0), IF('Pattern_Matching Accuracy'!F169&lt;&gt;0,1,0), IF('Reversal Accuracy'!F169&lt;&gt;0,1,0), IF('Stack Accuracy'!F169&lt;&gt;0,1,0), IF('Vending_Machine Accuracy'!F169&lt;&gt;0,1,0), IF('MazeComplete Accuracy'!F169&lt;&gt;0,1,0), IF('MazeSolve Accuracy'!F169&lt;&gt;0,1,0), IF('Hamiltonian Accuracy'!F169&lt;&gt;0,1,0))</f>
        <v>71.495000000000005</v>
      </c>
      <c r="G169">
        <f>(SUM(SUMIF('PARITY Accuracy'!G169,"&lt;&gt;0"), SUMIF('Pattern_Matching Accuracy'!G169,"&lt;&gt;0"), SUMIF('Reversal Accuracy'!G169,"&lt;&gt;0"), SUMIF('Stack Accuracy'!G169,"&lt;&gt;0"), SUMIF('Vending_Machine Accuracy'!G169,"&lt;&gt;0"), SUMIF('MazeComplete Accuracy'!G169,"&lt;&gt;0"), SUMIF('MazeSolve Accuracy'!G169,"&lt;&gt;0"), SUMIF('Hamiltonian Accuracy'!G169,"&lt;&gt;0")))/SUM(IF('PARITY Accuracy'!G169&lt;&gt;0,1,0), IF('Pattern_Matching Accuracy'!G169&lt;&gt;0,1,0), IF('Reversal Accuracy'!G169&lt;&gt;0,1,0), IF('Stack Accuracy'!G169&lt;&gt;0,1,0), IF('Vending_Machine Accuracy'!G169&lt;&gt;0,1,0), IF('MazeComplete Accuracy'!G169&lt;&gt;0,1,0), IF('MazeSolve Accuracy'!G169&lt;&gt;0,1,0), IF('Hamiltonian Accuracy'!G169&lt;&gt;0,1,0))</f>
        <v>67.521428571428572</v>
      </c>
      <c r="H169" t="str">
        <f t="shared" si="20"/>
        <v>50 (δ=0.2)</v>
      </c>
      <c r="K169">
        <f>(K165-K160)/6</f>
        <v>4.545874007936507</v>
      </c>
      <c r="L169">
        <f>(L164-L160)/5</f>
        <v>-0.42859193121693268</v>
      </c>
      <c r="N169">
        <f t="shared" si="21"/>
        <v>69.272857142857134</v>
      </c>
      <c r="O169">
        <f t="shared" si="22"/>
        <v>1.8868761808711221</v>
      </c>
    </row>
    <row r="170" spans="1:15" x14ac:dyDescent="0.75">
      <c r="A170" s="7">
        <v>22</v>
      </c>
      <c r="B170">
        <v>50</v>
      </c>
      <c r="C170">
        <v>0.45</v>
      </c>
      <c r="D170">
        <f>(SUM(SUMIF('PARITY Accuracy'!D170,"&lt;&gt;0"), SUMIF('Pattern_Matching Accuracy'!D170,"&lt;&gt;0"), SUMIF('Reversal Accuracy'!D170,"&lt;&gt;0"), SUMIF('Stack Accuracy'!D170,"&lt;&gt;0"), SUMIF('Vending_Machine Accuracy'!D170,"&lt;&gt;0"), SUMIF('MazeComplete Accuracy'!D170,"&lt;&gt;0"), SUMIF('MazeSolve Accuracy'!D170,"&lt;&gt;0"), SUMIF('Hamiltonian Accuracy'!D170,"&lt;&gt;0")))/SUM(IF('PARITY Accuracy'!D170&lt;&gt;0,1,0), IF('Pattern_Matching Accuracy'!D170&lt;&gt;0,1,0), IF('Reversal Accuracy'!D170&lt;&gt;0,1,0), IF('Stack Accuracy'!D170&lt;&gt;0,1,0), IF('Vending_Machine Accuracy'!D170&lt;&gt;0,1,0), IF('MazeComplete Accuracy'!D170&lt;&gt;0,1,0), IF('MazeSolve Accuracy'!D170&lt;&gt;0,1,0), IF('Hamiltonian Accuracy'!D170&lt;&gt;0,1,0))</f>
        <v>71.137500000000003</v>
      </c>
      <c r="E170">
        <f>(SUM(SUMIF('PARITY Accuracy'!E170,"&lt;&gt;0"), SUMIF('Pattern_Matching Accuracy'!E170,"&lt;&gt;0"), SUMIF('Reversal Accuracy'!E170,"&lt;&gt;0"), SUMIF('Stack Accuracy'!E170,"&lt;&gt;0"), SUMIF('Vending_Machine Accuracy'!E170,"&lt;&gt;0"), SUMIF('MazeComplete Accuracy'!E170,"&lt;&gt;0"), SUMIF('MazeSolve Accuracy'!E170,"&lt;&gt;0"), SUMIF('Hamiltonian Accuracy'!E170,"&lt;&gt;0")))/SUM(IF('PARITY Accuracy'!E170&lt;&gt;0,1,0), IF('Pattern_Matching Accuracy'!E170&lt;&gt;0,1,0), IF('Reversal Accuracy'!E170&lt;&gt;0,1,0), IF('Stack Accuracy'!E170&lt;&gt;0,1,0), IF('Vending_Machine Accuracy'!E170&lt;&gt;0,1,0), IF('MazeComplete Accuracy'!E170&lt;&gt;0,1,0), IF('MazeSolve Accuracy'!E170&lt;&gt;0,1,0), IF('Hamiltonian Accuracy'!E170&lt;&gt;0,1,0))</f>
        <v>66.537500000000009</v>
      </c>
      <c r="F170">
        <f>(SUM(SUMIF('PARITY Accuracy'!F170,"&lt;&gt;0"), SUMIF('Pattern_Matching Accuracy'!F170,"&lt;&gt;0"), SUMIF('Reversal Accuracy'!F170,"&lt;&gt;0"), SUMIF('Stack Accuracy'!F170,"&lt;&gt;0"), SUMIF('Vending_Machine Accuracy'!F170,"&lt;&gt;0"), SUMIF('MazeComplete Accuracy'!F170,"&lt;&gt;0"), SUMIF('MazeSolve Accuracy'!F170,"&lt;&gt;0"), SUMIF('Hamiltonian Accuracy'!F170,"&lt;&gt;0")))/SUM(IF('PARITY Accuracy'!F170&lt;&gt;0,1,0), IF('Pattern_Matching Accuracy'!F170&lt;&gt;0,1,0), IF('Reversal Accuracy'!F170&lt;&gt;0,1,0), IF('Stack Accuracy'!F170&lt;&gt;0,1,0), IF('Vending_Machine Accuracy'!F170&lt;&gt;0,1,0), IF('MazeComplete Accuracy'!F170&lt;&gt;0,1,0), IF('MazeSolve Accuracy'!F170&lt;&gt;0,1,0), IF('Hamiltonian Accuracy'!F170&lt;&gt;0,1,0))</f>
        <v>70.984999999999999</v>
      </c>
      <c r="G170">
        <f>(SUM(SUMIF('PARITY Accuracy'!G170,"&lt;&gt;0"), SUMIF('Pattern_Matching Accuracy'!G170,"&lt;&gt;0"), SUMIF('Reversal Accuracy'!G170,"&lt;&gt;0"), SUMIF('Stack Accuracy'!G170,"&lt;&gt;0"), SUMIF('Vending_Machine Accuracy'!G170,"&lt;&gt;0"), SUMIF('MazeComplete Accuracy'!G170,"&lt;&gt;0"), SUMIF('MazeSolve Accuracy'!G170,"&lt;&gt;0"), SUMIF('Hamiltonian Accuracy'!G170,"&lt;&gt;0")))/SUM(IF('PARITY Accuracy'!G170&lt;&gt;0,1,0), IF('Pattern_Matching Accuracy'!G170&lt;&gt;0,1,0), IF('Reversal Accuracy'!G170&lt;&gt;0,1,0), IF('Stack Accuracy'!G170&lt;&gt;0,1,0), IF('Vending_Machine Accuracy'!G170&lt;&gt;0,1,0), IF('MazeComplete Accuracy'!G170&lt;&gt;0,1,0), IF('MazeSolve Accuracy'!G170&lt;&gt;0,1,0), IF('Hamiltonian Accuracy'!G170&lt;&gt;0,1,0))</f>
        <v>67.077142857142874</v>
      </c>
      <c r="H170" t="str">
        <f t="shared" si="20"/>
        <v>50 (δ=0.45)</v>
      </c>
      <c r="N170">
        <f t="shared" si="21"/>
        <v>68.934285714285721</v>
      </c>
      <c r="O170">
        <f t="shared" si="22"/>
        <v>2.1361848949967372</v>
      </c>
    </row>
    <row r="171" spans="1:15" x14ac:dyDescent="0.75">
      <c r="A171" s="7">
        <v>23</v>
      </c>
      <c r="B171">
        <v>50</v>
      </c>
      <c r="C171">
        <v>0.65</v>
      </c>
      <c r="D171">
        <f>(SUM(SUMIF('PARITY Accuracy'!D171,"&lt;&gt;0"), SUMIF('Pattern_Matching Accuracy'!D171,"&lt;&gt;0"), SUMIF('Reversal Accuracy'!D171,"&lt;&gt;0"), SUMIF('Stack Accuracy'!D171,"&lt;&gt;0"), SUMIF('Vending_Machine Accuracy'!D171,"&lt;&gt;0"), SUMIF('MazeComplete Accuracy'!D171,"&lt;&gt;0"), SUMIF('MazeSolve Accuracy'!D171,"&lt;&gt;0"), SUMIF('Hamiltonian Accuracy'!D171,"&lt;&gt;0")))/SUM(IF('PARITY Accuracy'!D171&lt;&gt;0,1,0), IF('Pattern_Matching Accuracy'!D171&lt;&gt;0,1,0), IF('Reversal Accuracy'!D171&lt;&gt;0,1,0), IF('Stack Accuracy'!D171&lt;&gt;0,1,0), IF('Vending_Machine Accuracy'!D171&lt;&gt;0,1,0), IF('MazeComplete Accuracy'!D171&lt;&gt;0,1,0), IF('MazeSolve Accuracy'!D171&lt;&gt;0,1,0), IF('Hamiltonian Accuracy'!D171&lt;&gt;0,1,0))</f>
        <v>70.989999999999995</v>
      </c>
      <c r="E171">
        <f>(SUM(SUMIF('PARITY Accuracy'!E171,"&lt;&gt;0"), SUMIF('Pattern_Matching Accuracy'!E171,"&lt;&gt;0"), SUMIF('Reversal Accuracy'!E171,"&lt;&gt;0"), SUMIF('Stack Accuracy'!E171,"&lt;&gt;0"), SUMIF('Vending_Machine Accuracy'!E171,"&lt;&gt;0"), SUMIF('MazeComplete Accuracy'!E171,"&lt;&gt;0"), SUMIF('MazeSolve Accuracy'!E171,"&lt;&gt;0"), SUMIF('Hamiltonian Accuracy'!E171,"&lt;&gt;0")))/SUM(IF('PARITY Accuracy'!E171&lt;&gt;0,1,0), IF('Pattern_Matching Accuracy'!E171&lt;&gt;0,1,0), IF('Reversal Accuracy'!E171&lt;&gt;0,1,0), IF('Stack Accuracy'!E171&lt;&gt;0,1,0), IF('Vending_Machine Accuracy'!E171&lt;&gt;0,1,0), IF('MazeComplete Accuracy'!E171&lt;&gt;0,1,0), IF('MazeSolve Accuracy'!E171&lt;&gt;0,1,0), IF('Hamiltonian Accuracy'!E171&lt;&gt;0,1,0))</f>
        <v>65.125000000000014</v>
      </c>
      <c r="F171">
        <f>(SUM(SUMIF('PARITY Accuracy'!F171,"&lt;&gt;0"), SUMIF('Pattern_Matching Accuracy'!F171,"&lt;&gt;0"), SUMIF('Reversal Accuracy'!F171,"&lt;&gt;0"), SUMIF('Stack Accuracy'!F171,"&lt;&gt;0"), SUMIF('Vending_Machine Accuracy'!F171,"&lt;&gt;0"), SUMIF('MazeComplete Accuracy'!F171,"&lt;&gt;0"), SUMIF('MazeSolve Accuracy'!F171,"&lt;&gt;0"), SUMIF('Hamiltonian Accuracy'!F171,"&lt;&gt;0")))/SUM(IF('PARITY Accuracy'!F171&lt;&gt;0,1,0), IF('Pattern_Matching Accuracy'!F171&lt;&gt;0,1,0), IF('Reversal Accuracy'!F171&lt;&gt;0,1,0), IF('Stack Accuracy'!F171&lt;&gt;0,1,0), IF('Vending_Machine Accuracy'!F171&lt;&gt;0,1,0), IF('MazeComplete Accuracy'!F171&lt;&gt;0,1,0), IF('MazeSolve Accuracy'!F171&lt;&gt;0,1,0), IF('Hamiltonian Accuracy'!F171&lt;&gt;0,1,0))</f>
        <v>70.22999999999999</v>
      </c>
      <c r="G171">
        <f>(SUM(SUMIF('PARITY Accuracy'!G171,"&lt;&gt;0"), SUMIF('Pattern_Matching Accuracy'!G171,"&lt;&gt;0"), SUMIF('Reversal Accuracy'!G171,"&lt;&gt;0"), SUMIF('Stack Accuracy'!G171,"&lt;&gt;0"), SUMIF('Vending_Machine Accuracy'!G171,"&lt;&gt;0"), SUMIF('MazeComplete Accuracy'!G171,"&lt;&gt;0"), SUMIF('MazeSolve Accuracy'!G171,"&lt;&gt;0"), SUMIF('Hamiltonian Accuracy'!G171,"&lt;&gt;0")))/SUM(IF('PARITY Accuracy'!G171&lt;&gt;0,1,0), IF('Pattern_Matching Accuracy'!G171&lt;&gt;0,1,0), IF('Reversal Accuracy'!G171&lt;&gt;0,1,0), IF('Stack Accuracy'!G171&lt;&gt;0,1,0), IF('Vending_Machine Accuracy'!G171&lt;&gt;0,1,0), IF('MazeComplete Accuracy'!G171&lt;&gt;0,1,0), IF('MazeSolve Accuracy'!G171&lt;&gt;0,1,0), IF('Hamiltonian Accuracy'!G171&lt;&gt;0,1,0))</f>
        <v>67.467142857142861</v>
      </c>
      <c r="H171" t="str">
        <f t="shared" si="20"/>
        <v>50 (δ=0.65)</v>
      </c>
      <c r="N171">
        <f t="shared" si="21"/>
        <v>68.453035714285718</v>
      </c>
      <c r="O171">
        <f t="shared" si="22"/>
        <v>2.3260264562672242</v>
      </c>
    </row>
    <row r="172" spans="1:15" x14ac:dyDescent="0.75">
      <c r="A172" s="7">
        <v>24</v>
      </c>
      <c r="B172">
        <v>50</v>
      </c>
      <c r="C172">
        <v>0.85</v>
      </c>
      <c r="D172">
        <f>(SUM(SUMIF('PARITY Accuracy'!D172,"&lt;&gt;0"), SUMIF('Pattern_Matching Accuracy'!D172,"&lt;&gt;0"), SUMIF('Reversal Accuracy'!D172,"&lt;&gt;0"), SUMIF('Stack Accuracy'!D172,"&lt;&gt;0"), SUMIF('Vending_Machine Accuracy'!D172,"&lt;&gt;0"), SUMIF('MazeComplete Accuracy'!D172,"&lt;&gt;0"), SUMIF('MazeSolve Accuracy'!D172,"&lt;&gt;0"), SUMIF('Hamiltonian Accuracy'!D172,"&lt;&gt;0")))/SUM(IF('PARITY Accuracy'!D172&lt;&gt;0,1,0), IF('Pattern_Matching Accuracy'!D172&lt;&gt;0,1,0), IF('Reversal Accuracy'!D172&lt;&gt;0,1,0), IF('Stack Accuracy'!D172&lt;&gt;0,1,0), IF('Vending_Machine Accuracy'!D172&lt;&gt;0,1,0), IF('MazeComplete Accuracy'!D172&lt;&gt;0,1,0), IF('MazeSolve Accuracy'!D172&lt;&gt;0,1,0), IF('Hamiltonian Accuracy'!D172&lt;&gt;0,1,0))</f>
        <v>69.917500000000004</v>
      </c>
      <c r="E172">
        <f>(SUM(SUMIF('PARITY Accuracy'!E172,"&lt;&gt;0"), SUMIF('Pattern_Matching Accuracy'!E172,"&lt;&gt;0"), SUMIF('Reversal Accuracy'!E172,"&lt;&gt;0"), SUMIF('Stack Accuracy'!E172,"&lt;&gt;0"), SUMIF('Vending_Machine Accuracy'!E172,"&lt;&gt;0"), SUMIF('MazeComplete Accuracy'!E172,"&lt;&gt;0"), SUMIF('MazeSolve Accuracy'!E172,"&lt;&gt;0"), SUMIF('Hamiltonian Accuracy'!E172,"&lt;&gt;0")))/SUM(IF('PARITY Accuracy'!E172&lt;&gt;0,1,0), IF('Pattern_Matching Accuracy'!E172&lt;&gt;0,1,0), IF('Reversal Accuracy'!E172&lt;&gt;0,1,0), IF('Stack Accuracy'!E172&lt;&gt;0,1,0), IF('Vending_Machine Accuracy'!E172&lt;&gt;0,1,0), IF('MazeComplete Accuracy'!E172&lt;&gt;0,1,0), IF('MazeSolve Accuracy'!E172&lt;&gt;0,1,0), IF('Hamiltonian Accuracy'!E172&lt;&gt;0,1,0))</f>
        <v>63.412500000000009</v>
      </c>
      <c r="F172">
        <f>(SUM(SUMIF('PARITY Accuracy'!F172,"&lt;&gt;0"), SUMIF('Pattern_Matching Accuracy'!F172,"&lt;&gt;0"), SUMIF('Reversal Accuracy'!F172,"&lt;&gt;0"), SUMIF('Stack Accuracy'!F172,"&lt;&gt;0"), SUMIF('Vending_Machine Accuracy'!F172,"&lt;&gt;0"), SUMIF('MazeComplete Accuracy'!F172,"&lt;&gt;0"), SUMIF('MazeSolve Accuracy'!F172,"&lt;&gt;0"), SUMIF('Hamiltonian Accuracy'!F172,"&lt;&gt;0")))/SUM(IF('PARITY Accuracy'!F172&lt;&gt;0,1,0), IF('Pattern_Matching Accuracy'!F172&lt;&gt;0,1,0), IF('Reversal Accuracy'!F172&lt;&gt;0,1,0), IF('Stack Accuracy'!F172&lt;&gt;0,1,0), IF('Vending_Machine Accuracy'!F172&lt;&gt;0,1,0), IF('MazeComplete Accuracy'!F172&lt;&gt;0,1,0), IF('MazeSolve Accuracy'!F172&lt;&gt;0,1,0), IF('Hamiltonian Accuracy'!F172&lt;&gt;0,1,0))</f>
        <v>69.351250000000007</v>
      </c>
      <c r="G172">
        <f>(SUM(SUMIF('PARITY Accuracy'!G172,"&lt;&gt;0"), SUMIF('Pattern_Matching Accuracy'!G172,"&lt;&gt;0"), SUMIF('Reversal Accuracy'!G172,"&lt;&gt;0"), SUMIF('Stack Accuracy'!G172,"&lt;&gt;0"), SUMIF('Vending_Machine Accuracy'!G172,"&lt;&gt;0"), SUMIF('MazeComplete Accuracy'!G172,"&lt;&gt;0"), SUMIF('MazeSolve Accuracy'!G172,"&lt;&gt;0"), SUMIF('Hamiltonian Accuracy'!G172,"&lt;&gt;0")))/SUM(IF('PARITY Accuracy'!G172&lt;&gt;0,1,0), IF('Pattern_Matching Accuracy'!G172&lt;&gt;0,1,0), IF('Reversal Accuracy'!G172&lt;&gt;0,1,0), IF('Stack Accuracy'!G172&lt;&gt;0,1,0), IF('Vending_Machine Accuracy'!G172&lt;&gt;0,1,0), IF('MazeComplete Accuracy'!G172&lt;&gt;0,1,0), IF('MazeSolve Accuracy'!G172&lt;&gt;0,1,0), IF('Hamiltonian Accuracy'!G172&lt;&gt;0,1,0))</f>
        <v>67.028571428571439</v>
      </c>
      <c r="H172" t="str">
        <f t="shared" si="20"/>
        <v>50 (δ=0.85)</v>
      </c>
      <c r="N172">
        <f t="shared" si="21"/>
        <v>67.427455357142861</v>
      </c>
      <c r="O172">
        <f t="shared" si="22"/>
        <v>2.5583335914042795</v>
      </c>
    </row>
    <row r="173" spans="1:15" x14ac:dyDescent="0.75">
      <c r="A173" s="7">
        <v>25</v>
      </c>
      <c r="B173">
        <v>100</v>
      </c>
      <c r="C173">
        <v>0</v>
      </c>
      <c r="D173">
        <f>(SUM(SUMIF('PARITY Accuracy'!D173,"&lt;&gt;0"), SUMIF('Pattern_Matching Accuracy'!D173,"&lt;&gt;0"), SUMIF('Reversal Accuracy'!D173,"&lt;&gt;0"), SUMIF('Stack Accuracy'!D173,"&lt;&gt;0"), SUMIF('Vending_Machine Accuracy'!D173,"&lt;&gt;0"), SUMIF('MazeComplete Accuracy'!D173,"&lt;&gt;0"), SUMIF('MazeSolve Accuracy'!D173,"&lt;&gt;0"), SUMIF('Hamiltonian Accuracy'!D173,"&lt;&gt;0")))/SUM(IF('PARITY Accuracy'!D173&lt;&gt;0,1,0), IF('Pattern_Matching Accuracy'!D173&lt;&gt;0,1,0), IF('Reversal Accuracy'!D173&lt;&gt;0,1,0), IF('Stack Accuracy'!D173&lt;&gt;0,1,0), IF('Vending_Machine Accuracy'!D173&lt;&gt;0,1,0), IF('MazeComplete Accuracy'!D173&lt;&gt;0,1,0), IF('MazeSolve Accuracy'!D173&lt;&gt;0,1,0), IF('Hamiltonian Accuracy'!D173&lt;&gt;0,1,0))</f>
        <v>72.858749999999986</v>
      </c>
      <c r="E173">
        <f>(SUM(SUMIF('PARITY Accuracy'!E173,"&lt;&gt;0"), SUMIF('Pattern_Matching Accuracy'!E173,"&lt;&gt;0"), SUMIF('Reversal Accuracy'!E173,"&lt;&gt;0"), SUMIF('Stack Accuracy'!E173,"&lt;&gt;0"), SUMIF('Vending_Machine Accuracy'!E173,"&lt;&gt;0"), SUMIF('MazeComplete Accuracy'!E173,"&lt;&gt;0"), SUMIF('MazeSolve Accuracy'!E173,"&lt;&gt;0"), SUMIF('Hamiltonian Accuracy'!E173,"&lt;&gt;0")))/SUM(IF('PARITY Accuracy'!E173&lt;&gt;0,1,0), IF('Pattern_Matching Accuracy'!E173&lt;&gt;0,1,0), IF('Reversal Accuracy'!E173&lt;&gt;0,1,0), IF('Stack Accuracy'!E173&lt;&gt;0,1,0), IF('Vending_Machine Accuracy'!E173&lt;&gt;0,1,0), IF('MazeComplete Accuracy'!E173&lt;&gt;0,1,0), IF('MazeSolve Accuracy'!E173&lt;&gt;0,1,0), IF('Hamiltonian Accuracy'!E173&lt;&gt;0,1,0))</f>
        <v>71.375</v>
      </c>
      <c r="F173">
        <f>(SUM(SUMIF('PARITY Accuracy'!F173,"&lt;&gt;0"), SUMIF('Pattern_Matching Accuracy'!F173,"&lt;&gt;0"), SUMIF('Reversal Accuracy'!F173,"&lt;&gt;0"), SUMIF('Stack Accuracy'!F173,"&lt;&gt;0"), SUMIF('Vending_Machine Accuracy'!F173,"&lt;&gt;0"), SUMIF('MazeComplete Accuracy'!F173,"&lt;&gt;0"), SUMIF('MazeSolve Accuracy'!F173,"&lt;&gt;0"), SUMIF('Hamiltonian Accuracy'!F173,"&lt;&gt;0")))/SUM(IF('PARITY Accuracy'!F173&lt;&gt;0,1,0), IF('Pattern_Matching Accuracy'!F173&lt;&gt;0,1,0), IF('Reversal Accuracy'!F173&lt;&gt;0,1,0), IF('Stack Accuracy'!F173&lt;&gt;0,1,0), IF('Vending_Machine Accuracy'!F173&lt;&gt;0,1,0), IF('MazeComplete Accuracy'!F173&lt;&gt;0,1,0), IF('MazeSolve Accuracy'!F173&lt;&gt;0,1,0), IF('Hamiltonian Accuracy'!F173&lt;&gt;0,1,0))</f>
        <v>72.599999999999994</v>
      </c>
      <c r="G173">
        <f>(SUM(SUMIF('PARITY Accuracy'!G173,"&lt;&gt;0"), SUMIF('Pattern_Matching Accuracy'!G173,"&lt;&gt;0"), SUMIF('Reversal Accuracy'!G173,"&lt;&gt;0"), SUMIF('Stack Accuracy'!G173,"&lt;&gt;0"), SUMIF('Vending_Machine Accuracy'!G173,"&lt;&gt;0"), SUMIF('MazeComplete Accuracy'!G173,"&lt;&gt;0"), SUMIF('MazeSolve Accuracy'!G173,"&lt;&gt;0"), SUMIF('Hamiltonian Accuracy'!G173,"&lt;&gt;0")))/SUM(IF('PARITY Accuracy'!G173&lt;&gt;0,1,0), IF('Pattern_Matching Accuracy'!G173&lt;&gt;0,1,0), IF('Reversal Accuracy'!G173&lt;&gt;0,1,0), IF('Stack Accuracy'!G173&lt;&gt;0,1,0), IF('Vending_Machine Accuracy'!G173&lt;&gt;0,1,0), IF('MazeComplete Accuracy'!G173&lt;&gt;0,1,0), IF('MazeSolve Accuracy'!G173&lt;&gt;0,1,0), IF('Hamiltonian Accuracy'!G173&lt;&gt;0,1,0))</f>
        <v>65.797142857142845</v>
      </c>
      <c r="H173" t="str">
        <f t="shared" si="20"/>
        <v>100 (δ=0)</v>
      </c>
      <c r="N173">
        <f t="shared" si="21"/>
        <v>70.65772321428571</v>
      </c>
      <c r="O173">
        <f t="shared" si="22"/>
        <v>2.8616728245610124</v>
      </c>
    </row>
    <row r="174" spans="1:15" x14ac:dyDescent="0.75">
      <c r="A174" s="7">
        <v>26</v>
      </c>
      <c r="B174">
        <v>100</v>
      </c>
      <c r="C174">
        <v>0.2</v>
      </c>
      <c r="D174">
        <f>(SUM(SUMIF('PARITY Accuracy'!D174,"&lt;&gt;0"), SUMIF('Pattern_Matching Accuracy'!D174,"&lt;&gt;0"), SUMIF('Reversal Accuracy'!D174,"&lt;&gt;0"), SUMIF('Stack Accuracy'!D174,"&lt;&gt;0"), SUMIF('Vending_Machine Accuracy'!D174,"&lt;&gt;0"), SUMIF('MazeComplete Accuracy'!D174,"&lt;&gt;0"), SUMIF('MazeSolve Accuracy'!D174,"&lt;&gt;0"), SUMIF('Hamiltonian Accuracy'!D174,"&lt;&gt;0")))/SUM(IF('PARITY Accuracy'!D174&lt;&gt;0,1,0), IF('Pattern_Matching Accuracy'!D174&lt;&gt;0,1,0), IF('Reversal Accuracy'!D174&lt;&gt;0,1,0), IF('Stack Accuracy'!D174&lt;&gt;0,1,0), IF('Vending_Machine Accuracy'!D174&lt;&gt;0,1,0), IF('MazeComplete Accuracy'!D174&lt;&gt;0,1,0), IF('MazeSolve Accuracy'!D174&lt;&gt;0,1,0), IF('Hamiltonian Accuracy'!D174&lt;&gt;0,1,0))</f>
        <v>72.792500000000004</v>
      </c>
      <c r="E174">
        <f>(SUM(SUMIF('PARITY Accuracy'!E174,"&lt;&gt;0"), SUMIF('Pattern_Matching Accuracy'!E174,"&lt;&gt;0"), SUMIF('Reversal Accuracy'!E174,"&lt;&gt;0"), SUMIF('Stack Accuracy'!E174,"&lt;&gt;0"), SUMIF('Vending_Machine Accuracy'!E174,"&lt;&gt;0"), SUMIF('MazeComplete Accuracy'!E174,"&lt;&gt;0"), SUMIF('MazeSolve Accuracy'!E174,"&lt;&gt;0"), SUMIF('Hamiltonian Accuracy'!E174,"&lt;&gt;0")))/SUM(IF('PARITY Accuracy'!E174&lt;&gt;0,1,0), IF('Pattern_Matching Accuracy'!E174&lt;&gt;0,1,0), IF('Reversal Accuracy'!E174&lt;&gt;0,1,0), IF('Stack Accuracy'!E174&lt;&gt;0,1,0), IF('Vending_Machine Accuracy'!E174&lt;&gt;0,1,0), IF('MazeComplete Accuracy'!E174&lt;&gt;0,1,0), IF('MazeSolve Accuracy'!E174&lt;&gt;0,1,0), IF('Hamiltonian Accuracy'!E174&lt;&gt;0,1,0))</f>
        <v>69.224999999999994</v>
      </c>
      <c r="F174">
        <f>(SUM(SUMIF('PARITY Accuracy'!F174,"&lt;&gt;0"), SUMIF('Pattern_Matching Accuracy'!F174,"&lt;&gt;0"), SUMIF('Reversal Accuracy'!F174,"&lt;&gt;0"), SUMIF('Stack Accuracy'!F174,"&lt;&gt;0"), SUMIF('Vending_Machine Accuracy'!F174,"&lt;&gt;0"), SUMIF('MazeComplete Accuracy'!F174,"&lt;&gt;0"), SUMIF('MazeSolve Accuracy'!F174,"&lt;&gt;0"), SUMIF('Hamiltonian Accuracy'!F174,"&lt;&gt;0")))/SUM(IF('PARITY Accuracy'!F174&lt;&gt;0,1,0), IF('Pattern_Matching Accuracy'!F174&lt;&gt;0,1,0), IF('Reversal Accuracy'!F174&lt;&gt;0,1,0), IF('Stack Accuracy'!F174&lt;&gt;0,1,0), IF('Vending_Machine Accuracy'!F174&lt;&gt;0,1,0), IF('MazeComplete Accuracy'!F174&lt;&gt;0,1,0), IF('MazeSolve Accuracy'!F174&lt;&gt;0,1,0), IF('Hamiltonian Accuracy'!F174&lt;&gt;0,1,0))</f>
        <v>74.099999999999994</v>
      </c>
      <c r="G174">
        <f>(SUM(SUMIF('PARITY Accuracy'!G174,"&lt;&gt;0"), SUMIF('Pattern_Matching Accuracy'!G174,"&lt;&gt;0"), SUMIF('Reversal Accuracy'!G174,"&lt;&gt;0"), SUMIF('Stack Accuracy'!G174,"&lt;&gt;0"), SUMIF('Vending_Machine Accuracy'!G174,"&lt;&gt;0"), SUMIF('MazeComplete Accuracy'!G174,"&lt;&gt;0"), SUMIF('MazeSolve Accuracy'!G174,"&lt;&gt;0"), SUMIF('Hamiltonian Accuracy'!G174,"&lt;&gt;0")))/SUM(IF('PARITY Accuracy'!G174&lt;&gt;0,1,0), IF('Pattern_Matching Accuracy'!G174&lt;&gt;0,1,0), IF('Reversal Accuracy'!G174&lt;&gt;0,1,0), IF('Stack Accuracy'!G174&lt;&gt;0,1,0), IF('Vending_Machine Accuracy'!G174&lt;&gt;0,1,0), IF('MazeComplete Accuracy'!G174&lt;&gt;0,1,0), IF('MazeSolve Accuracy'!G174&lt;&gt;0,1,0), IF('Hamiltonian Accuracy'!G174&lt;&gt;0,1,0))</f>
        <v>66.964285714285708</v>
      </c>
      <c r="H174" t="str">
        <f t="shared" si="20"/>
        <v>100 (δ=0.2)</v>
      </c>
      <c r="N174">
        <f t="shared" si="21"/>
        <v>70.770446428571418</v>
      </c>
      <c r="O174">
        <f t="shared" si="22"/>
        <v>2.8306311874428274</v>
      </c>
    </row>
    <row r="175" spans="1:15" x14ac:dyDescent="0.75">
      <c r="A175" s="7">
        <v>27</v>
      </c>
      <c r="B175">
        <v>100</v>
      </c>
      <c r="C175">
        <v>0.45</v>
      </c>
      <c r="D175">
        <f>(SUM(SUMIF('PARITY Accuracy'!D175,"&lt;&gt;0"), SUMIF('Pattern_Matching Accuracy'!D175,"&lt;&gt;0"), SUMIF('Reversal Accuracy'!D175,"&lt;&gt;0"), SUMIF('Stack Accuracy'!D175,"&lt;&gt;0"), SUMIF('Vending_Machine Accuracy'!D175,"&lt;&gt;0"), SUMIF('MazeComplete Accuracy'!D175,"&lt;&gt;0"), SUMIF('MazeSolve Accuracy'!D175,"&lt;&gt;0"), SUMIF('Hamiltonian Accuracy'!D175,"&lt;&gt;0")))/SUM(IF('PARITY Accuracy'!D175&lt;&gt;0,1,0), IF('Pattern_Matching Accuracy'!D175&lt;&gt;0,1,0), IF('Reversal Accuracy'!D175&lt;&gt;0,1,0), IF('Stack Accuracy'!D175&lt;&gt;0,1,0), IF('Vending_Machine Accuracy'!D175&lt;&gt;0,1,0), IF('MazeComplete Accuracy'!D175&lt;&gt;0,1,0), IF('MazeSolve Accuracy'!D175&lt;&gt;0,1,0), IF('Hamiltonian Accuracy'!D175&lt;&gt;0,1,0))</f>
        <v>73.293750000000003</v>
      </c>
      <c r="E175">
        <f>(SUM(SUMIF('PARITY Accuracy'!E175,"&lt;&gt;0"), SUMIF('Pattern_Matching Accuracy'!E175,"&lt;&gt;0"), SUMIF('Reversal Accuracy'!E175,"&lt;&gt;0"), SUMIF('Stack Accuracy'!E175,"&lt;&gt;0"), SUMIF('Vending_Machine Accuracy'!E175,"&lt;&gt;0"), SUMIF('MazeComplete Accuracy'!E175,"&lt;&gt;0"), SUMIF('MazeSolve Accuracy'!E175,"&lt;&gt;0"), SUMIF('Hamiltonian Accuracy'!E175,"&lt;&gt;0")))/SUM(IF('PARITY Accuracy'!E175&lt;&gt;0,1,0), IF('Pattern_Matching Accuracy'!E175&lt;&gt;0,1,0), IF('Reversal Accuracy'!E175&lt;&gt;0,1,0), IF('Stack Accuracy'!E175&lt;&gt;0,1,0), IF('Vending_Machine Accuracy'!E175&lt;&gt;0,1,0), IF('MazeComplete Accuracy'!E175&lt;&gt;0,1,0), IF('MazeSolve Accuracy'!E175&lt;&gt;0,1,0), IF('Hamiltonian Accuracy'!E175&lt;&gt;0,1,0))</f>
        <v>67.737499999999997</v>
      </c>
      <c r="F175">
        <f>(SUM(SUMIF('PARITY Accuracy'!F175,"&lt;&gt;0"), SUMIF('Pattern_Matching Accuracy'!F175,"&lt;&gt;0"), SUMIF('Reversal Accuracy'!F175,"&lt;&gt;0"), SUMIF('Stack Accuracy'!F175,"&lt;&gt;0"), SUMIF('Vending_Machine Accuracy'!F175,"&lt;&gt;0"), SUMIF('MazeComplete Accuracy'!F175,"&lt;&gt;0"), SUMIF('MazeSolve Accuracy'!F175,"&lt;&gt;0"), SUMIF('Hamiltonian Accuracy'!F175,"&lt;&gt;0")))/SUM(IF('PARITY Accuracy'!F175&lt;&gt;0,1,0), IF('Pattern_Matching Accuracy'!F175&lt;&gt;0,1,0), IF('Reversal Accuracy'!F175&lt;&gt;0,1,0), IF('Stack Accuracy'!F175&lt;&gt;0,1,0), IF('Vending_Machine Accuracy'!F175&lt;&gt;0,1,0), IF('MazeComplete Accuracy'!F175&lt;&gt;0,1,0), IF('MazeSolve Accuracy'!F175&lt;&gt;0,1,0), IF('Hamiltonian Accuracy'!F175&lt;&gt;0,1,0))</f>
        <v>73.875</v>
      </c>
      <c r="G175">
        <f>(SUM(SUMIF('PARITY Accuracy'!G175,"&lt;&gt;0"), SUMIF('Pattern_Matching Accuracy'!G175,"&lt;&gt;0"), SUMIF('Reversal Accuracy'!G175,"&lt;&gt;0"), SUMIF('Stack Accuracy'!G175,"&lt;&gt;0"), SUMIF('Vending_Machine Accuracy'!G175,"&lt;&gt;0"), SUMIF('MazeComplete Accuracy'!G175,"&lt;&gt;0"), SUMIF('MazeSolve Accuracy'!G175,"&lt;&gt;0"), SUMIF('Hamiltonian Accuracy'!G175,"&lt;&gt;0")))/SUM(IF('PARITY Accuracy'!G175&lt;&gt;0,1,0), IF('Pattern_Matching Accuracy'!G175&lt;&gt;0,1,0), IF('Reversal Accuracy'!G175&lt;&gt;0,1,0), IF('Stack Accuracy'!G175&lt;&gt;0,1,0), IF('Vending_Machine Accuracy'!G175&lt;&gt;0,1,0), IF('MazeComplete Accuracy'!G175&lt;&gt;0,1,0), IF('MazeSolve Accuracy'!G175&lt;&gt;0,1,0), IF('Hamiltonian Accuracy'!G175&lt;&gt;0,1,0))</f>
        <v>67.589999999999989</v>
      </c>
      <c r="H175" t="str">
        <f t="shared" si="20"/>
        <v>100 (δ=0.45)</v>
      </c>
      <c r="N175">
        <f t="shared" si="21"/>
        <v>70.624062499999994</v>
      </c>
      <c r="O175">
        <f t="shared" si="22"/>
        <v>2.9678950578177079</v>
      </c>
    </row>
    <row r="176" spans="1:15" x14ac:dyDescent="0.75">
      <c r="A176" s="7">
        <v>28</v>
      </c>
      <c r="B176">
        <v>100</v>
      </c>
      <c r="C176">
        <v>0.65</v>
      </c>
      <c r="D176">
        <f>(SUM(SUMIF('PARITY Accuracy'!D176,"&lt;&gt;0"), SUMIF('Pattern_Matching Accuracy'!D176,"&lt;&gt;0"), SUMIF('Reversal Accuracy'!D176,"&lt;&gt;0"), SUMIF('Stack Accuracy'!D176,"&lt;&gt;0"), SUMIF('Vending_Machine Accuracy'!D176,"&lt;&gt;0"), SUMIF('MazeComplete Accuracy'!D176,"&lt;&gt;0"), SUMIF('MazeSolve Accuracy'!D176,"&lt;&gt;0"), SUMIF('Hamiltonian Accuracy'!D176,"&lt;&gt;0")))/SUM(IF('PARITY Accuracy'!D176&lt;&gt;0,1,0), IF('Pattern_Matching Accuracy'!D176&lt;&gt;0,1,0), IF('Reversal Accuracy'!D176&lt;&gt;0,1,0), IF('Stack Accuracy'!D176&lt;&gt;0,1,0), IF('Vending_Machine Accuracy'!D176&lt;&gt;0,1,0), IF('MazeComplete Accuracy'!D176&lt;&gt;0,1,0), IF('MazeSolve Accuracy'!D176&lt;&gt;0,1,0), IF('Hamiltonian Accuracy'!D176&lt;&gt;0,1,0))</f>
        <v>72.671250000000001</v>
      </c>
      <c r="E176">
        <f>(SUM(SUMIF('PARITY Accuracy'!E176,"&lt;&gt;0"), SUMIF('Pattern_Matching Accuracy'!E176,"&lt;&gt;0"), SUMIF('Reversal Accuracy'!E176,"&lt;&gt;0"), SUMIF('Stack Accuracy'!E176,"&lt;&gt;0"), SUMIF('Vending_Machine Accuracy'!E176,"&lt;&gt;0"), SUMIF('MazeComplete Accuracy'!E176,"&lt;&gt;0"), SUMIF('MazeSolve Accuracy'!E176,"&lt;&gt;0"), SUMIF('Hamiltonian Accuracy'!E176,"&lt;&gt;0")))/SUM(IF('PARITY Accuracy'!E176&lt;&gt;0,1,0), IF('Pattern_Matching Accuracy'!E176&lt;&gt;0,1,0), IF('Reversal Accuracy'!E176&lt;&gt;0,1,0), IF('Stack Accuracy'!E176&lt;&gt;0,1,0), IF('Vending_Machine Accuracy'!E176&lt;&gt;0,1,0), IF('MazeComplete Accuracy'!E176&lt;&gt;0,1,0), IF('MazeSolve Accuracy'!E176&lt;&gt;0,1,0), IF('Hamiltonian Accuracy'!E176&lt;&gt;0,1,0))</f>
        <v>67.75</v>
      </c>
      <c r="F176">
        <f>(SUM(SUMIF('PARITY Accuracy'!F176,"&lt;&gt;0"), SUMIF('Pattern_Matching Accuracy'!F176,"&lt;&gt;0"), SUMIF('Reversal Accuracy'!F176,"&lt;&gt;0"), SUMIF('Stack Accuracy'!F176,"&lt;&gt;0"), SUMIF('Vending_Machine Accuracy'!F176,"&lt;&gt;0"), SUMIF('MazeComplete Accuracy'!F176,"&lt;&gt;0"), SUMIF('MazeSolve Accuracy'!F176,"&lt;&gt;0"), SUMIF('Hamiltonian Accuracy'!F176,"&lt;&gt;0")))/SUM(IF('PARITY Accuracy'!F176&lt;&gt;0,1,0), IF('Pattern_Matching Accuracy'!F176&lt;&gt;0,1,0), IF('Reversal Accuracy'!F176&lt;&gt;0,1,0), IF('Stack Accuracy'!F176&lt;&gt;0,1,0), IF('Vending_Machine Accuracy'!F176&lt;&gt;0,1,0), IF('MazeComplete Accuracy'!F176&lt;&gt;0,1,0), IF('MazeSolve Accuracy'!F176&lt;&gt;0,1,0), IF('Hamiltonian Accuracy'!F176&lt;&gt;0,1,0))</f>
        <v>73.125</v>
      </c>
      <c r="G176">
        <f>(SUM(SUMIF('PARITY Accuracy'!G176,"&lt;&gt;0"), SUMIF('Pattern_Matching Accuracy'!G176,"&lt;&gt;0"), SUMIF('Reversal Accuracy'!G176,"&lt;&gt;0"), SUMIF('Stack Accuracy'!G176,"&lt;&gt;0"), SUMIF('Vending_Machine Accuracy'!G176,"&lt;&gt;0"), SUMIF('MazeComplete Accuracy'!G176,"&lt;&gt;0"), SUMIF('MazeSolve Accuracy'!G176,"&lt;&gt;0"), SUMIF('Hamiltonian Accuracy'!G176,"&lt;&gt;0")))/SUM(IF('PARITY Accuracy'!G176&lt;&gt;0,1,0), IF('Pattern_Matching Accuracy'!G176&lt;&gt;0,1,0), IF('Reversal Accuracy'!G176&lt;&gt;0,1,0), IF('Stack Accuracy'!G176&lt;&gt;0,1,0), IF('Vending_Machine Accuracy'!G176&lt;&gt;0,1,0), IF('MazeComplete Accuracy'!G176&lt;&gt;0,1,0), IF('MazeSolve Accuracy'!G176&lt;&gt;0,1,0), IF('Hamiltonian Accuracy'!G176&lt;&gt;0,1,0))</f>
        <v>65.691428571428574</v>
      </c>
      <c r="H176" t="str">
        <f t="shared" si="20"/>
        <v>100 (δ=0.65)</v>
      </c>
      <c r="N176">
        <f t="shared" si="21"/>
        <v>69.809419642857137</v>
      </c>
      <c r="O176">
        <f t="shared" si="22"/>
        <v>3.1773497536267246</v>
      </c>
    </row>
    <row r="177" spans="1:15" x14ac:dyDescent="0.75">
      <c r="A177" s="7">
        <v>29</v>
      </c>
      <c r="B177">
        <v>100</v>
      </c>
      <c r="C177">
        <v>0.85</v>
      </c>
      <c r="D177">
        <f>(SUM(SUMIF('PARITY Accuracy'!D177,"&lt;&gt;0"), SUMIF('Pattern_Matching Accuracy'!D177,"&lt;&gt;0"), SUMIF('Reversal Accuracy'!D177,"&lt;&gt;0"), SUMIF('Stack Accuracy'!D177,"&lt;&gt;0"), SUMIF('Vending_Machine Accuracy'!D177,"&lt;&gt;0"), SUMIF('MazeComplete Accuracy'!D177,"&lt;&gt;0"), SUMIF('MazeSolve Accuracy'!D177,"&lt;&gt;0"), SUMIF('Hamiltonian Accuracy'!D177,"&lt;&gt;0")))/SUM(IF('PARITY Accuracy'!D177&lt;&gt;0,1,0), IF('Pattern_Matching Accuracy'!D177&lt;&gt;0,1,0), IF('Reversal Accuracy'!D177&lt;&gt;0,1,0), IF('Stack Accuracy'!D177&lt;&gt;0,1,0), IF('Vending_Machine Accuracy'!D177&lt;&gt;0,1,0), IF('MazeComplete Accuracy'!D177&lt;&gt;0,1,0), IF('MazeSolve Accuracy'!D177&lt;&gt;0,1,0), IF('Hamiltonian Accuracy'!D177&lt;&gt;0,1,0))</f>
        <v>71.884999999999991</v>
      </c>
      <c r="E177">
        <f>(SUM(SUMIF('PARITY Accuracy'!E177,"&lt;&gt;0"), SUMIF('Pattern_Matching Accuracy'!E177,"&lt;&gt;0"), SUMIF('Reversal Accuracy'!E177,"&lt;&gt;0"), SUMIF('Stack Accuracy'!E177,"&lt;&gt;0"), SUMIF('Vending_Machine Accuracy'!E177,"&lt;&gt;0"), SUMIF('MazeComplete Accuracy'!E177,"&lt;&gt;0"), SUMIF('MazeSolve Accuracy'!E177,"&lt;&gt;0"), SUMIF('Hamiltonian Accuracy'!E177,"&lt;&gt;0")))/SUM(IF('PARITY Accuracy'!E177&lt;&gt;0,1,0), IF('Pattern_Matching Accuracy'!E177&lt;&gt;0,1,0), IF('Reversal Accuracy'!E177&lt;&gt;0,1,0), IF('Stack Accuracy'!E177&lt;&gt;0,1,0), IF('Vending_Machine Accuracy'!E177&lt;&gt;0,1,0), IF('MazeComplete Accuracy'!E177&lt;&gt;0,1,0), IF('MazeSolve Accuracy'!E177&lt;&gt;0,1,0), IF('Hamiltonian Accuracy'!E177&lt;&gt;0,1,0))</f>
        <v>66.037499999999994</v>
      </c>
      <c r="F177">
        <f>(SUM(SUMIF('PARITY Accuracy'!F177,"&lt;&gt;0"), SUMIF('Pattern_Matching Accuracy'!F177,"&lt;&gt;0"), SUMIF('Reversal Accuracy'!F177,"&lt;&gt;0"), SUMIF('Stack Accuracy'!F177,"&lt;&gt;0"), SUMIF('Vending_Machine Accuracy'!F177,"&lt;&gt;0"), SUMIF('MazeComplete Accuracy'!F177,"&lt;&gt;0"), SUMIF('MazeSolve Accuracy'!F177,"&lt;&gt;0"), SUMIF('Hamiltonian Accuracy'!F177,"&lt;&gt;0")))/SUM(IF('PARITY Accuracy'!F177&lt;&gt;0,1,0), IF('Pattern_Matching Accuracy'!F177&lt;&gt;0,1,0), IF('Reversal Accuracy'!F177&lt;&gt;0,1,0), IF('Stack Accuracy'!F177&lt;&gt;0,1,0), IF('Vending_Machine Accuracy'!F177&lt;&gt;0,1,0), IF('MazeComplete Accuracy'!F177&lt;&gt;0,1,0), IF('MazeSolve Accuracy'!F177&lt;&gt;0,1,0), IF('Hamiltonian Accuracy'!F177&lt;&gt;0,1,0))</f>
        <v>71.012500000000003</v>
      </c>
      <c r="G177">
        <f>(SUM(SUMIF('PARITY Accuracy'!G177,"&lt;&gt;0"), SUMIF('Pattern_Matching Accuracy'!G177,"&lt;&gt;0"), SUMIF('Reversal Accuracy'!G177,"&lt;&gt;0"), SUMIF('Stack Accuracy'!G177,"&lt;&gt;0"), SUMIF('Vending_Machine Accuracy'!G177,"&lt;&gt;0"), SUMIF('MazeComplete Accuracy'!G177,"&lt;&gt;0"), SUMIF('MazeSolve Accuracy'!G177,"&lt;&gt;0"), SUMIF('Hamiltonian Accuracy'!G177,"&lt;&gt;0")))/SUM(IF('PARITY Accuracy'!G177&lt;&gt;0,1,0), IF('Pattern_Matching Accuracy'!G177&lt;&gt;0,1,0), IF('Reversal Accuracy'!G177&lt;&gt;0,1,0), IF('Stack Accuracy'!G177&lt;&gt;0,1,0), IF('Vending_Machine Accuracy'!G177&lt;&gt;0,1,0), IF('MazeComplete Accuracy'!G177&lt;&gt;0,1,0), IF('MazeSolve Accuracy'!G177&lt;&gt;0,1,0), IF('Hamiltonian Accuracy'!G177&lt;&gt;0,1,0))</f>
        <v>64.072857142857146</v>
      </c>
      <c r="H177" t="str">
        <f t="shared" si="20"/>
        <v>100 (δ=0.85)</v>
      </c>
      <c r="N177">
        <f t="shared" si="21"/>
        <v>68.25196428571428</v>
      </c>
      <c r="O177">
        <f t="shared" si="22"/>
        <v>3.2858900816714058</v>
      </c>
    </row>
    <row r="181" spans="1:15" x14ac:dyDescent="0.75">
      <c r="A181" s="7">
        <v>0</v>
      </c>
      <c r="B181" t="s">
        <v>19</v>
      </c>
    </row>
    <row r="183" spans="1:15" x14ac:dyDescent="0.75">
      <c r="B183" s="7" t="s">
        <v>1</v>
      </c>
      <c r="C183" s="7" t="s">
        <v>2</v>
      </c>
      <c r="D183" s="7" t="s">
        <v>21</v>
      </c>
      <c r="E183" s="7" t="s">
        <v>22</v>
      </c>
      <c r="F183" s="7" t="s">
        <v>23</v>
      </c>
      <c r="G183" s="7" t="s">
        <v>24</v>
      </c>
      <c r="H183" s="7" t="s">
        <v>14</v>
      </c>
      <c r="J183" s="4"/>
      <c r="K183" s="4" t="s">
        <v>26</v>
      </c>
      <c r="L183" s="4" t="s">
        <v>27</v>
      </c>
      <c r="N183" s="5" t="s">
        <v>28</v>
      </c>
      <c r="O183" s="5" t="s">
        <v>29</v>
      </c>
    </row>
    <row r="184" spans="1:15" x14ac:dyDescent="0.75">
      <c r="A184" s="7">
        <v>0</v>
      </c>
      <c r="B184">
        <v>0</v>
      </c>
      <c r="C184">
        <v>0</v>
      </c>
      <c r="D184">
        <f>AVERAGE('PARITY Accuracy'!D184, 'Pattern_Matching Accuracy'!D184, 'Reversal Accuracy'!D184, 'Stack Accuracy'!D184, 'Vending_Machine Accuracy'!D184, 'MazeComplete Accuracy'!D184, 'MazeSolve Accuracy'!D184, 'Hamiltonian Accuracy'!D184)</f>
        <v>56.851250000000007</v>
      </c>
      <c r="E184">
        <f>AVERAGE('PARITY Accuracy'!E184, 'Pattern_Matching Accuracy'!E184, 'Reversal Accuracy'!E184, 'Stack Accuracy'!E184, 'Vending_Machine Accuracy'!E184, 'MazeComplete Accuracy'!E184, 'MazeSolve Accuracy'!E184, 'Hamiltonian Accuracy'!E184)</f>
        <v>60.922500000000007</v>
      </c>
      <c r="F184">
        <f>AVERAGE('PARITY Accuracy'!F184, 'Pattern_Matching Accuracy'!F184, 'Reversal Accuracy'!F184, 'Stack Accuracy'!F184, 'Vending_Machine Accuracy'!F184, 'MazeComplete Accuracy'!F184, 'MazeSolve Accuracy'!F184, 'Hamiltonian Accuracy'!F184)</f>
        <v>54.897500000000001</v>
      </c>
      <c r="G184">
        <f>AVERAGE('PARITY Accuracy'!G184, 'Pattern_Matching Accuracy'!G184, 'Reversal Accuracy'!G184, 'Stack Accuracy'!G184, 'Vending_Machine Accuracy'!G184, 'Vending_Machine_Sum Accuracy'!G184, 'MazeComplete Accuracy'!G184, 'MazeSolve Accuracy'!G184, 'Hamiltonian Accuracy'!G184)</f>
        <v>25.153333333333332</v>
      </c>
      <c r="H184" t="str">
        <f t="shared" ref="H184:H213" si="25">B184&amp;" (δ="&amp;C184&amp;")"</f>
        <v>0 (δ=0)</v>
      </c>
      <c r="J184">
        <v>2</v>
      </c>
      <c r="K184">
        <f>_xlfn.STDEV.P(D184:G188)</f>
        <v>15.110189509942556</v>
      </c>
      <c r="L184">
        <f>_xlfn.STDEV.P(D184:G184,D189:G189,D194:G194,D199:G199,D204:G204,D209:G209)</f>
        <v>11.391557054156468</v>
      </c>
      <c r="M184">
        <v>0</v>
      </c>
      <c r="N184">
        <f>AVERAGE(D184:G184)</f>
        <v>49.456145833333338</v>
      </c>
      <c r="O184">
        <f>_xlfn.STDEV.P(D184:G184)</f>
        <v>14.198590370953585</v>
      </c>
    </row>
    <row r="185" spans="1:15" x14ac:dyDescent="0.75">
      <c r="A185" s="7">
        <v>1</v>
      </c>
      <c r="B185">
        <v>0</v>
      </c>
      <c r="C185">
        <v>0.2</v>
      </c>
      <c r="D185">
        <f>AVERAGE('PARITY Accuracy'!D185, 'Pattern_Matching Accuracy'!D185, 'Reversal Accuracy'!D185, 'Stack Accuracy'!D185, 'Vending_Machine Accuracy'!D185, 'MazeComplete Accuracy'!D185, 'MazeSolve Accuracy'!D185, 'Hamiltonian Accuracy'!D185)</f>
        <v>55.903750000000002</v>
      </c>
      <c r="E185">
        <f>AVERAGE('PARITY Accuracy'!E185, 'Pattern_Matching Accuracy'!E185, 'Reversal Accuracy'!E185, 'Stack Accuracy'!E185, 'Vending_Machine Accuracy'!E185, 'MazeComplete Accuracy'!E185, 'MazeSolve Accuracy'!E185, 'Hamiltonian Accuracy'!E185)</f>
        <v>59.973750000000003</v>
      </c>
      <c r="F185">
        <f>AVERAGE('PARITY Accuracy'!F185, 'Pattern_Matching Accuracy'!F185, 'Reversal Accuracy'!F185, 'Stack Accuracy'!F185, 'Vending_Machine Accuracy'!F185, 'MazeComplete Accuracy'!F185, 'MazeSolve Accuracy'!F185, 'Hamiltonian Accuracy'!F185)</f>
        <v>55.63000000000001</v>
      </c>
      <c r="G185">
        <f>AVERAGE('PARITY Accuracy'!G185, 'Pattern_Matching Accuracy'!G185, 'Reversal Accuracy'!G185, 'Stack Accuracy'!G185, 'Vending_Machine Accuracy'!G185, 'Vending_Machine_Sum Accuracy'!G185, 'MazeComplete Accuracy'!G185, 'MazeSolve Accuracy'!G185, 'Hamiltonian Accuracy'!G185)</f>
        <v>25.747777777777781</v>
      </c>
      <c r="H185" t="str">
        <f t="shared" si="25"/>
        <v>0 (δ=0.2)</v>
      </c>
      <c r="J185">
        <v>5</v>
      </c>
      <c r="K185">
        <f>_xlfn.STDEV.P(D189:G193)</f>
        <v>9.6199687794659088</v>
      </c>
      <c r="L185">
        <f>_xlfn.STDEV.P(D185:G185,D190:G190,D195:G195,D200:G200,D205:G205,D210:G210)</f>
        <v>10.919609813269521</v>
      </c>
      <c r="M185">
        <v>0.2</v>
      </c>
      <c r="N185">
        <f t="shared" ref="N185:N213" si="26">AVERAGE(D185:G185)</f>
        <v>49.313819444444441</v>
      </c>
      <c r="O185">
        <f t="shared" ref="O185:O213" si="27">_xlfn.STDEV.P(D185:G185)</f>
        <v>13.714169322472307</v>
      </c>
    </row>
    <row r="186" spans="1:15" x14ac:dyDescent="0.75">
      <c r="A186" s="7">
        <v>2</v>
      </c>
      <c r="B186">
        <v>0</v>
      </c>
      <c r="C186">
        <v>0.45</v>
      </c>
      <c r="D186">
        <f>AVERAGE('PARITY Accuracy'!D186, 'Pattern_Matching Accuracy'!D186, 'Reversal Accuracy'!D186, 'Stack Accuracy'!D186, 'Vending_Machine Accuracy'!D186, 'MazeComplete Accuracy'!D186, 'MazeSolve Accuracy'!D186, 'Hamiltonian Accuracy'!D186)</f>
        <v>54.506250000000001</v>
      </c>
      <c r="E186">
        <f>AVERAGE('PARITY Accuracy'!E186, 'Pattern_Matching Accuracy'!E186, 'Reversal Accuracy'!E186, 'Stack Accuracy'!E186, 'Vending_Machine Accuracy'!E186, 'MazeComplete Accuracy'!E186, 'MazeSolve Accuracy'!E186, 'Hamiltonian Accuracy'!E186)</f>
        <v>60.467500000000008</v>
      </c>
      <c r="F186">
        <f>AVERAGE('PARITY Accuracy'!F186, 'Pattern_Matching Accuracy'!F186, 'Reversal Accuracy'!F186, 'Stack Accuracy'!F186, 'Vending_Machine Accuracy'!F186, 'MazeComplete Accuracy'!F186, 'MazeSolve Accuracy'!F186, 'Hamiltonian Accuracy'!F186)</f>
        <v>54.029999999999994</v>
      </c>
      <c r="G186">
        <f>AVERAGE('PARITY Accuracy'!G186, 'Pattern_Matching Accuracy'!G186, 'Reversal Accuracy'!G186, 'Stack Accuracy'!G186, 'Vending_Machine Accuracy'!G186, 'Vending_Machine_Sum Accuracy'!G186, 'MazeComplete Accuracy'!G186, 'MazeSolve Accuracy'!G186, 'Hamiltonian Accuracy'!G186)</f>
        <v>21.022222222222222</v>
      </c>
      <c r="H186" t="str">
        <f t="shared" si="25"/>
        <v>0 (δ=0.45)</v>
      </c>
      <c r="J186">
        <v>10</v>
      </c>
      <c r="K186">
        <f>_xlfn.STDEV.P(D194:G198)</f>
        <v>8.9472907472919783</v>
      </c>
      <c r="L186">
        <f t="shared" ref="L186:L188" si="28">_xlfn.STDEV.P(D186:G186,D191:G191,D196:G196,D201:G201,D206:G206,D211:G211)</f>
        <v>11.538293428602737</v>
      </c>
      <c r="M186">
        <v>0.45</v>
      </c>
      <c r="N186">
        <f t="shared" si="26"/>
        <v>47.506493055555552</v>
      </c>
      <c r="O186">
        <f t="shared" si="27"/>
        <v>15.499653566473693</v>
      </c>
    </row>
    <row r="187" spans="1:15" x14ac:dyDescent="0.75">
      <c r="A187" s="7">
        <v>3</v>
      </c>
      <c r="B187">
        <v>0</v>
      </c>
      <c r="C187">
        <v>0.65</v>
      </c>
      <c r="D187">
        <f>AVERAGE('PARITY Accuracy'!D187, 'Pattern_Matching Accuracy'!D187, 'Reversal Accuracy'!D187, 'Stack Accuracy'!D187, 'Vending_Machine Accuracy'!D187, 'MazeComplete Accuracy'!D187, 'MazeSolve Accuracy'!D187, 'Hamiltonian Accuracy'!D187)</f>
        <v>55.803749999999994</v>
      </c>
      <c r="E187">
        <f>AVERAGE('PARITY Accuracy'!E187, 'Pattern_Matching Accuracy'!E187, 'Reversal Accuracy'!E187, 'Stack Accuracy'!E187, 'Vending_Machine Accuracy'!E187, 'MazeComplete Accuracy'!E187, 'MazeSolve Accuracy'!E187, 'Hamiltonian Accuracy'!E187)</f>
        <v>58.262499999999996</v>
      </c>
      <c r="F187">
        <f>AVERAGE('PARITY Accuracy'!F187, 'Pattern_Matching Accuracy'!F187, 'Reversal Accuracy'!F187, 'Stack Accuracy'!F187, 'Vending_Machine Accuracy'!F187, 'MazeComplete Accuracy'!F187, 'MazeSolve Accuracy'!F187, 'Hamiltonian Accuracy'!F187)</f>
        <v>53.943750000000009</v>
      </c>
      <c r="G187">
        <f>AVERAGE('PARITY Accuracy'!G187, 'Pattern_Matching Accuracy'!G187, 'Reversal Accuracy'!G187, 'Stack Accuracy'!G187, 'Vending_Machine Accuracy'!G187, 'Vending_Machine_Sum Accuracy'!G187, 'MazeComplete Accuracy'!G187, 'MazeSolve Accuracy'!G187, 'Hamiltonian Accuracy'!G187)</f>
        <v>18.369999999999997</v>
      </c>
      <c r="H187" t="str">
        <f t="shared" si="25"/>
        <v>0 (δ=0.65)</v>
      </c>
      <c r="J187">
        <v>20</v>
      </c>
      <c r="K187">
        <f>_xlfn.STDEV.P(D199:G203)</f>
        <v>5.939141322339343</v>
      </c>
      <c r="L187">
        <f t="shared" si="28"/>
        <v>11.82711502336941</v>
      </c>
      <c r="M187">
        <v>0.65</v>
      </c>
      <c r="N187">
        <f t="shared" si="26"/>
        <v>46.594999999999999</v>
      </c>
      <c r="O187">
        <f t="shared" si="27"/>
        <v>16.367547039607061</v>
      </c>
    </row>
    <row r="188" spans="1:15" x14ac:dyDescent="0.75">
      <c r="A188" s="7">
        <v>4</v>
      </c>
      <c r="B188">
        <v>0</v>
      </c>
      <c r="C188">
        <v>0.85</v>
      </c>
      <c r="D188">
        <f>AVERAGE('PARITY Accuracy'!D188, 'Pattern_Matching Accuracy'!D188, 'Reversal Accuracy'!D188, 'Stack Accuracy'!D188, 'Vending_Machine Accuracy'!D188, 'MazeComplete Accuracy'!D188, 'MazeSolve Accuracy'!D188, 'Hamiltonian Accuracy'!D188)</f>
        <v>54.57</v>
      </c>
      <c r="E188">
        <f>AVERAGE('PARITY Accuracy'!E188, 'Pattern_Matching Accuracy'!E188, 'Reversal Accuracy'!E188, 'Stack Accuracy'!E188, 'Vending_Machine Accuracy'!E188, 'MazeComplete Accuracy'!E188, 'MazeSolve Accuracy'!E188, 'Hamiltonian Accuracy'!E188)</f>
        <v>56.598750000000003</v>
      </c>
      <c r="F188">
        <f>AVERAGE('PARITY Accuracy'!F188, 'Pattern_Matching Accuracy'!F188, 'Reversal Accuracy'!F188, 'Stack Accuracy'!F188, 'Vending_Machine Accuracy'!F188, 'MazeComplete Accuracy'!F188, 'MazeSolve Accuracy'!F188, 'Hamiltonian Accuracy'!F188)</f>
        <v>53.935000000000002</v>
      </c>
      <c r="G188">
        <f>AVERAGE('PARITY Accuracy'!G188, 'Pattern_Matching Accuracy'!G188, 'Reversal Accuracy'!G188, 'Stack Accuracy'!G188, 'Vending_Machine Accuracy'!G188, 'Vending_Machine_Sum Accuracy'!G188, 'MazeComplete Accuracy'!G188, 'MazeSolve Accuracy'!G188, 'Hamiltonian Accuracy'!G188)</f>
        <v>19.73</v>
      </c>
      <c r="H188" t="str">
        <f t="shared" si="25"/>
        <v>0 (δ=0.85)</v>
      </c>
      <c r="J188">
        <v>50</v>
      </c>
      <c r="K188">
        <f>_xlfn.STDEV.P(D205:G208)</f>
        <v>7.2730242520449302</v>
      </c>
      <c r="L188">
        <f t="shared" si="28"/>
        <v>10.976395438628975</v>
      </c>
      <c r="M188">
        <v>0.85</v>
      </c>
      <c r="N188">
        <f t="shared" si="26"/>
        <v>46.208437499999995</v>
      </c>
      <c r="O188">
        <f t="shared" si="27"/>
        <v>15.318956735013614</v>
      </c>
    </row>
    <row r="189" spans="1:15" x14ac:dyDescent="0.75">
      <c r="A189" s="7">
        <v>5</v>
      </c>
      <c r="B189">
        <v>5</v>
      </c>
      <c r="C189">
        <v>0</v>
      </c>
      <c r="D189">
        <f>AVERAGE('PARITY Accuracy'!D189, 'Pattern_Matching Accuracy'!D189, 'Reversal Accuracy'!D189, 'Stack Accuracy'!D189, 'Vending_Machine Accuracy'!D189, 'MazeComplete Accuracy'!D189, 'MazeSolve Accuracy'!D189, 'Hamiltonian Accuracy'!D189)</f>
        <v>62.816249999999997</v>
      </c>
      <c r="E189">
        <f>AVERAGE('PARITY Accuracy'!E189, 'Pattern_Matching Accuracy'!E189, 'Reversal Accuracy'!E189, 'Stack Accuracy'!E189, 'Vending_Machine Accuracy'!E189, 'MazeComplete Accuracy'!E189, 'MazeSolve Accuracy'!E189, 'Hamiltonian Accuracy'!E189)</f>
        <v>73.522500000000008</v>
      </c>
      <c r="F189">
        <f>AVERAGE('PARITY Accuracy'!F189, 'Pattern_Matching Accuracy'!F189, 'Reversal Accuracy'!F189, 'Stack Accuracy'!F189, 'Vending_Machine Accuracy'!F189, 'MazeComplete Accuracy'!F189, 'MazeSolve Accuracy'!F189, 'Hamiltonian Accuracy'!F189)</f>
        <v>59.533749999999998</v>
      </c>
      <c r="G189">
        <f>AVERAGE('PARITY Accuracy'!G189, 'Pattern_Matching Accuracy'!G189, 'Reversal Accuracy'!G189, 'Stack Accuracy'!G189, 'Vending_Machine Accuracy'!G189, 'Vending_Machine_Sum Accuracy'!G189, 'MazeComplete Accuracy'!G189, 'MazeSolve Accuracy'!G189, 'Hamiltonian Accuracy'!G189)</f>
        <v>43.734444444444449</v>
      </c>
      <c r="H189" t="str">
        <f t="shared" si="25"/>
        <v>5 (δ=0)</v>
      </c>
      <c r="J189">
        <v>100</v>
      </c>
      <c r="K189">
        <f>_xlfn.STDEV.P(D209:G213)</f>
        <v>6.464879832066142</v>
      </c>
      <c r="N189">
        <f t="shared" si="26"/>
        <v>59.901736111111113</v>
      </c>
      <c r="O189">
        <f t="shared" si="27"/>
        <v>10.671648580917875</v>
      </c>
    </row>
    <row r="190" spans="1:15" x14ac:dyDescent="0.75">
      <c r="A190" s="7">
        <v>6</v>
      </c>
      <c r="B190">
        <v>5</v>
      </c>
      <c r="C190">
        <v>0.2</v>
      </c>
      <c r="D190">
        <f>AVERAGE('PARITY Accuracy'!D190, 'Pattern_Matching Accuracy'!D190, 'Reversal Accuracy'!D190, 'Stack Accuracy'!D190, 'Vending_Machine Accuracy'!D190, 'MazeComplete Accuracy'!D190, 'MazeSolve Accuracy'!D190, 'Hamiltonian Accuracy'!D190)</f>
        <v>61.953749999999999</v>
      </c>
      <c r="E190">
        <f>AVERAGE('PARITY Accuracy'!E190, 'Pattern_Matching Accuracy'!E190, 'Reversal Accuracy'!E190, 'Stack Accuracy'!E190, 'Vending_Machine Accuracy'!E190, 'MazeComplete Accuracy'!E190, 'MazeSolve Accuracy'!E190, 'Hamiltonian Accuracy'!E190)</f>
        <v>70.013750000000002</v>
      </c>
      <c r="F190">
        <f>AVERAGE('PARITY Accuracy'!F190, 'Pattern_Matching Accuracy'!F190, 'Reversal Accuracy'!F190, 'Stack Accuracy'!F190, 'Vending_Machine Accuracy'!F190, 'MazeComplete Accuracy'!F190, 'MazeSolve Accuracy'!F190, 'Hamiltonian Accuracy'!F190)</f>
        <v>54.021249999999995</v>
      </c>
      <c r="G190">
        <f>AVERAGE('PARITY Accuracy'!G190, 'Pattern_Matching Accuracy'!G190, 'Reversal Accuracy'!G190, 'Stack Accuracy'!G190, 'Vending_Machine Accuracy'!G190, 'Vending_Machine_Sum Accuracy'!G190, 'MazeComplete Accuracy'!G190, 'MazeSolve Accuracy'!G190, 'Hamiltonian Accuracy'!G190)</f>
        <v>45.432222222222222</v>
      </c>
      <c r="H190" t="str">
        <f t="shared" si="25"/>
        <v>5 (δ=0.2)</v>
      </c>
      <c r="K190">
        <f>AVERAGE(K184:K189)</f>
        <v>8.8924157405251449</v>
      </c>
      <c r="L190">
        <f>AVERAGE(L184:L188)</f>
        <v>11.330594151605421</v>
      </c>
      <c r="N190">
        <f t="shared" si="26"/>
        <v>57.855243055555547</v>
      </c>
      <c r="O190">
        <f t="shared" si="27"/>
        <v>9.1331538866271167</v>
      </c>
    </row>
    <row r="191" spans="1:15" x14ac:dyDescent="0.75">
      <c r="A191" s="7">
        <v>7</v>
      </c>
      <c r="B191">
        <v>5</v>
      </c>
      <c r="C191">
        <v>0.45</v>
      </c>
      <c r="D191">
        <f>AVERAGE('PARITY Accuracy'!D191, 'Pattern_Matching Accuracy'!D191, 'Reversal Accuracy'!D191, 'Stack Accuracy'!D191, 'Vending_Machine Accuracy'!D191, 'MazeComplete Accuracy'!D191, 'MazeSolve Accuracy'!D191, 'Hamiltonian Accuracy'!D191)</f>
        <v>62.981249999999996</v>
      </c>
      <c r="E191">
        <f>AVERAGE('PARITY Accuracy'!E191, 'Pattern_Matching Accuracy'!E191, 'Reversal Accuracy'!E191, 'Stack Accuracy'!E191, 'Vending_Machine Accuracy'!E191, 'MazeComplete Accuracy'!E191, 'MazeSolve Accuracy'!E191, 'Hamiltonian Accuracy'!E191)</f>
        <v>70.423749999999998</v>
      </c>
      <c r="F191">
        <f>AVERAGE('PARITY Accuracy'!F191, 'Pattern_Matching Accuracy'!F191, 'Reversal Accuracy'!F191, 'Stack Accuracy'!F191, 'Vending_Machine Accuracy'!F191, 'MazeComplete Accuracy'!F191, 'MazeSolve Accuracy'!F191, 'Hamiltonian Accuracy'!F191)</f>
        <v>55.373749999999994</v>
      </c>
      <c r="G191">
        <f>AVERAGE('PARITY Accuracy'!G191, 'Pattern_Matching Accuracy'!G191, 'Reversal Accuracy'!G191, 'Stack Accuracy'!G191, 'Vending_Machine Accuracy'!G191, 'Vending_Machine_Sum Accuracy'!G191, 'MazeComplete Accuracy'!G191, 'MazeSolve Accuracy'!G191, 'Hamiltonian Accuracy'!G191)</f>
        <v>44.272222222222226</v>
      </c>
      <c r="H191" t="str">
        <f t="shared" si="25"/>
        <v>5 (δ=0.45)</v>
      </c>
      <c r="K191">
        <f>_xlfn.STDEV.P(K184:K189)</f>
        <v>3.0667638890592097</v>
      </c>
      <c r="L191">
        <f>_xlfn.STDEV.P(L184:L188)</f>
        <v>0.34285661606027001</v>
      </c>
      <c r="N191">
        <f t="shared" si="26"/>
        <v>58.262743055555561</v>
      </c>
      <c r="O191">
        <f t="shared" si="27"/>
        <v>9.6725817617450822</v>
      </c>
    </row>
    <row r="192" spans="1:15" x14ac:dyDescent="0.75">
      <c r="A192" s="7">
        <v>8</v>
      </c>
      <c r="B192">
        <v>5</v>
      </c>
      <c r="C192">
        <v>0.65</v>
      </c>
      <c r="D192">
        <f>AVERAGE('PARITY Accuracy'!D192, 'Pattern_Matching Accuracy'!D192, 'Reversal Accuracy'!D192, 'Stack Accuracy'!D192, 'Vending_Machine Accuracy'!D192, 'MazeComplete Accuracy'!D192, 'MazeSolve Accuracy'!D192, 'Hamiltonian Accuracy'!D192)</f>
        <v>60.896249999999995</v>
      </c>
      <c r="E192">
        <f>AVERAGE('PARITY Accuracy'!E192, 'Pattern_Matching Accuracy'!E192, 'Reversal Accuracy'!E192, 'Stack Accuracy'!E192, 'Vending_Machine Accuracy'!E192, 'MazeComplete Accuracy'!E192, 'MazeSolve Accuracy'!E192, 'Hamiltonian Accuracy'!E192)</f>
        <v>69.691249999999997</v>
      </c>
      <c r="F192">
        <f>AVERAGE('PARITY Accuracy'!F192, 'Pattern_Matching Accuracy'!F192, 'Reversal Accuracy'!F192, 'Stack Accuracy'!F192, 'Vending_Machine Accuracy'!F192, 'MazeComplete Accuracy'!F192, 'MazeSolve Accuracy'!F192, 'Hamiltonian Accuracy'!F192)</f>
        <v>54.141249999999999</v>
      </c>
      <c r="G192">
        <f>AVERAGE('PARITY Accuracy'!G192, 'Pattern_Matching Accuracy'!G192, 'Reversal Accuracy'!G192, 'Stack Accuracy'!G192, 'Vending_Machine Accuracy'!G192, 'Vending_Machine_Sum Accuracy'!G192, 'MazeComplete Accuracy'!G192, 'MazeSolve Accuracy'!G192, 'Hamiltonian Accuracy'!G192)</f>
        <v>44.072222222222223</v>
      </c>
      <c r="H192" t="str">
        <f t="shared" si="25"/>
        <v>5 (δ=0.65)</v>
      </c>
      <c r="N192">
        <f t="shared" si="26"/>
        <v>57.200243055555553</v>
      </c>
      <c r="O192">
        <f t="shared" si="27"/>
        <v>9.3726742626359147</v>
      </c>
    </row>
    <row r="193" spans="1:15" x14ac:dyDescent="0.75">
      <c r="A193" s="7">
        <v>9</v>
      </c>
      <c r="B193">
        <v>5</v>
      </c>
      <c r="C193">
        <v>0.85</v>
      </c>
      <c r="D193">
        <f>AVERAGE('PARITY Accuracy'!D193, 'Pattern_Matching Accuracy'!D193, 'Reversal Accuracy'!D193, 'Stack Accuracy'!D193, 'Vending_Machine Accuracy'!D193, 'MazeComplete Accuracy'!D193, 'MazeSolve Accuracy'!D193, 'Hamiltonian Accuracy'!D193)</f>
        <v>58.09375</v>
      </c>
      <c r="E193">
        <f>AVERAGE('PARITY Accuracy'!E193, 'Pattern_Matching Accuracy'!E193, 'Reversal Accuracy'!E193, 'Stack Accuracy'!E193, 'Vending_Machine Accuracy'!E193, 'MazeComplete Accuracy'!E193, 'MazeSolve Accuracy'!E193, 'Hamiltonian Accuracy'!E193)</f>
        <v>66.765000000000001</v>
      </c>
      <c r="F193">
        <f>AVERAGE('PARITY Accuracy'!F193, 'Pattern_Matching Accuracy'!F193, 'Reversal Accuracy'!F193, 'Stack Accuracy'!F193, 'Vending_Machine Accuracy'!F193, 'MazeComplete Accuracy'!F193, 'MazeSolve Accuracy'!F193, 'Hamiltonian Accuracy'!F193)</f>
        <v>51.857500000000002</v>
      </c>
      <c r="G193">
        <f>AVERAGE('PARITY Accuracy'!G193, 'Pattern_Matching Accuracy'!G193, 'Reversal Accuracy'!G193, 'Stack Accuracy'!G193, 'Vending_Machine Accuracy'!G193, 'Vending_Machine_Sum Accuracy'!G193, 'MazeComplete Accuracy'!G193, 'MazeSolve Accuracy'!G193, 'Hamiltonian Accuracy'!G193)</f>
        <v>43.633333333333326</v>
      </c>
      <c r="H193" t="str">
        <f t="shared" si="25"/>
        <v>5 (δ=0.85)</v>
      </c>
      <c r="N193">
        <f t="shared" si="26"/>
        <v>55.087395833333332</v>
      </c>
      <c r="O193">
        <f t="shared" si="27"/>
        <v>8.4710149819380511</v>
      </c>
    </row>
    <row r="194" spans="1:15" x14ac:dyDescent="0.75">
      <c r="A194" s="7">
        <v>10</v>
      </c>
      <c r="B194">
        <v>10</v>
      </c>
      <c r="C194">
        <v>0</v>
      </c>
      <c r="D194">
        <f>AVERAGE('PARITY Accuracy'!D194, 'Pattern_Matching Accuracy'!D194, 'Reversal Accuracy'!D194, 'Stack Accuracy'!D194, 'Vending_Machine Accuracy'!D194, 'MazeComplete Accuracy'!D194, 'MazeSolve Accuracy'!D194, 'Hamiltonian Accuracy'!D194)</f>
        <v>63.872500000000002</v>
      </c>
      <c r="E194">
        <f>AVERAGE('PARITY Accuracy'!E194, 'Pattern_Matching Accuracy'!E194, 'Reversal Accuracy'!E194, 'Stack Accuracy'!E194, 'Vending_Machine Accuracy'!E194, 'MazeComplete Accuracy'!E194, 'MazeSolve Accuracy'!E194, 'Hamiltonian Accuracy'!E194)</f>
        <v>74.697499999999991</v>
      </c>
      <c r="F194">
        <f>AVERAGE('PARITY Accuracy'!F194, 'Pattern_Matching Accuracy'!F194, 'Reversal Accuracy'!F194, 'Stack Accuracy'!F194, 'Vending_Machine Accuracy'!F194, 'MazeComplete Accuracy'!F194, 'MazeSolve Accuracy'!F194, 'Hamiltonian Accuracy'!F194)</f>
        <v>57.552500000000002</v>
      </c>
      <c r="G194">
        <f>AVERAGE('PARITY Accuracy'!G194, 'Pattern_Matching Accuracy'!G194, 'Reversal Accuracy'!G194, 'Stack Accuracy'!G194, 'Vending_Machine Accuracy'!G194, 'Vending_Machine_Sum Accuracy'!G194, 'MazeComplete Accuracy'!G194, 'MazeSolve Accuracy'!G194, 'Hamiltonian Accuracy'!G194)</f>
        <v>48.915555555555564</v>
      </c>
      <c r="H194" t="str">
        <f t="shared" si="25"/>
        <v>10 (δ=0)</v>
      </c>
      <c r="N194">
        <f t="shared" si="26"/>
        <v>61.25951388888889</v>
      </c>
      <c r="O194">
        <f t="shared" si="27"/>
        <v>9.4010960324682316</v>
      </c>
    </row>
    <row r="195" spans="1:15" x14ac:dyDescent="0.75">
      <c r="A195" s="7">
        <v>11</v>
      </c>
      <c r="B195">
        <v>10</v>
      </c>
      <c r="C195">
        <v>0.2</v>
      </c>
      <c r="D195">
        <f>AVERAGE('PARITY Accuracy'!D195, 'Pattern_Matching Accuracy'!D195, 'Reversal Accuracy'!D195, 'Stack Accuracy'!D195, 'Vending_Machine Accuracy'!D195, 'MazeComplete Accuracy'!D195, 'MazeSolve Accuracy'!D195, 'Hamiltonian Accuracy'!D195)</f>
        <v>62.800000000000004</v>
      </c>
      <c r="E195">
        <f>AVERAGE('PARITY Accuracy'!E195, 'Pattern_Matching Accuracy'!E195, 'Reversal Accuracy'!E195, 'Stack Accuracy'!E195, 'Vending_Machine Accuracy'!E195, 'MazeComplete Accuracy'!E195, 'MazeSolve Accuracy'!E195, 'Hamiltonian Accuracy'!E195)</f>
        <v>73.872500000000002</v>
      </c>
      <c r="F195">
        <f>AVERAGE('PARITY Accuracy'!F195, 'Pattern_Matching Accuracy'!F195, 'Reversal Accuracy'!F195, 'Stack Accuracy'!F195, 'Vending_Machine Accuracy'!F195, 'MazeComplete Accuracy'!F195, 'MazeSolve Accuracy'!F195, 'Hamiltonian Accuracy'!F195)</f>
        <v>57.633750000000006</v>
      </c>
      <c r="G195">
        <f>AVERAGE('PARITY Accuracy'!G195, 'Pattern_Matching Accuracy'!G195, 'Reversal Accuracy'!G195, 'Stack Accuracy'!G195, 'Vending_Machine Accuracy'!G195, 'Vending_Machine_Sum Accuracy'!G195, 'MazeComplete Accuracy'!G195, 'MazeSolve Accuracy'!G195, 'Hamiltonian Accuracy'!G195)</f>
        <v>49.126666666666665</v>
      </c>
      <c r="H195" t="str">
        <f t="shared" si="25"/>
        <v>10 (δ=0.2)</v>
      </c>
      <c r="J195" s="4"/>
      <c r="K195" s="4" t="s">
        <v>26</v>
      </c>
      <c r="L195" s="4" t="s">
        <v>27</v>
      </c>
      <c r="N195">
        <f t="shared" si="26"/>
        <v>60.858229166666675</v>
      </c>
      <c r="O195">
        <f t="shared" si="27"/>
        <v>8.9605879254684666</v>
      </c>
    </row>
    <row r="196" spans="1:15" x14ac:dyDescent="0.75">
      <c r="A196" s="7">
        <v>12</v>
      </c>
      <c r="B196">
        <v>10</v>
      </c>
      <c r="C196">
        <v>0.45</v>
      </c>
      <c r="D196">
        <f>AVERAGE('PARITY Accuracy'!D196, 'Pattern_Matching Accuracy'!D196, 'Reversal Accuracy'!D196, 'Stack Accuracy'!D196, 'Vending_Machine Accuracy'!D196, 'MazeComplete Accuracy'!D196, 'MazeSolve Accuracy'!D196, 'Hamiltonian Accuracy'!D196)</f>
        <v>62.053749999999994</v>
      </c>
      <c r="E196">
        <f>AVERAGE('PARITY Accuracy'!E196, 'Pattern_Matching Accuracy'!E196, 'Reversal Accuracy'!E196, 'Stack Accuracy'!E196, 'Vending_Machine Accuracy'!E196, 'MazeComplete Accuracy'!E196, 'MazeSolve Accuracy'!E196, 'Hamiltonian Accuracy'!E196)</f>
        <v>72.183750000000003</v>
      </c>
      <c r="F196">
        <f>AVERAGE('PARITY Accuracy'!F196, 'Pattern_Matching Accuracy'!F196, 'Reversal Accuracy'!F196, 'Stack Accuracy'!F196, 'Vending_Machine Accuracy'!F196, 'MazeComplete Accuracy'!F196, 'MazeSolve Accuracy'!F196, 'Hamiltonian Accuracy'!F196)</f>
        <v>57.382499999999993</v>
      </c>
      <c r="G196">
        <f>AVERAGE('PARITY Accuracy'!G196, 'Pattern_Matching Accuracy'!G196, 'Reversal Accuracy'!G196, 'Stack Accuracy'!G196, 'Vending_Machine Accuracy'!G196, 'Vending_Machine_Sum Accuracy'!G196, 'MazeComplete Accuracy'!G196, 'MazeSolve Accuracy'!G196, 'Hamiltonian Accuracy'!G196)</f>
        <v>48.346666666666671</v>
      </c>
      <c r="H196" t="str">
        <f t="shared" si="25"/>
        <v>10 (δ=0.45)</v>
      </c>
      <c r="J196">
        <v>2</v>
      </c>
      <c r="K196">
        <f>AVERAGE(D184:G188)</f>
        <v>47.815979166666679</v>
      </c>
      <c r="L196">
        <f>AVERAGE(D184:G184,D189:G189,D194:G194,D199:G199,D204:G204,D209:G209)</f>
        <v>61.524930059523818</v>
      </c>
      <c r="M196">
        <v>0</v>
      </c>
      <c r="N196">
        <f t="shared" si="26"/>
        <v>59.991666666666667</v>
      </c>
      <c r="O196">
        <f t="shared" si="27"/>
        <v>8.5923346561775737</v>
      </c>
    </row>
    <row r="197" spans="1:15" x14ac:dyDescent="0.75">
      <c r="A197" s="7">
        <v>13</v>
      </c>
      <c r="B197">
        <v>10</v>
      </c>
      <c r="C197">
        <v>0.65</v>
      </c>
      <c r="D197">
        <f>AVERAGE('PARITY Accuracy'!D197, 'Pattern_Matching Accuracy'!D197, 'Reversal Accuracy'!D197, 'Stack Accuracy'!D197, 'Vending_Machine Accuracy'!D197, 'MazeComplete Accuracy'!D197, 'MazeSolve Accuracy'!D197, 'Hamiltonian Accuracy'!D197)</f>
        <v>61.887499999999996</v>
      </c>
      <c r="E197">
        <f>AVERAGE('PARITY Accuracy'!E197, 'Pattern_Matching Accuracy'!E197, 'Reversal Accuracy'!E197, 'Stack Accuracy'!E197, 'Vending_Machine Accuracy'!E197, 'MazeComplete Accuracy'!E197, 'MazeSolve Accuracy'!E197, 'Hamiltonian Accuracy'!E197)</f>
        <v>71.972499999999997</v>
      </c>
      <c r="F197">
        <f>AVERAGE('PARITY Accuracy'!F197, 'Pattern_Matching Accuracy'!F197, 'Reversal Accuracy'!F197, 'Stack Accuracy'!F197, 'Vending_Machine Accuracy'!F197, 'MazeComplete Accuracy'!F197, 'MazeSolve Accuracy'!F197, 'Hamiltonian Accuracy'!F197)</f>
        <v>56.741250000000008</v>
      </c>
      <c r="G197">
        <f>AVERAGE('PARITY Accuracy'!G197, 'Pattern_Matching Accuracy'!G197, 'Reversal Accuracy'!G197, 'Stack Accuracy'!G197, 'Vending_Machine Accuracy'!G197, 'Vending_Machine_Sum Accuracy'!G197, 'MazeComplete Accuracy'!G197, 'MazeSolve Accuracy'!G197, 'Hamiltonian Accuracy'!G197)</f>
        <v>47.518888888888888</v>
      </c>
      <c r="H197" t="str">
        <f t="shared" si="25"/>
        <v>10 (δ=0.65)</v>
      </c>
      <c r="J197">
        <v>5</v>
      </c>
      <c r="K197">
        <f>AVERAGE(D189:G193)</f>
        <v>57.66147222222223</v>
      </c>
      <c r="L197">
        <f>AVERAGE(D185:G185,D190:G190,D195:G195,D200:G200,D205:G205,D210:G210)</f>
        <v>60.990888888888897</v>
      </c>
      <c r="M197">
        <v>0.2</v>
      </c>
      <c r="N197">
        <f t="shared" si="26"/>
        <v>59.530034722222219</v>
      </c>
      <c r="O197">
        <f t="shared" si="27"/>
        <v>8.8376683743668654</v>
      </c>
    </row>
    <row r="198" spans="1:15" x14ac:dyDescent="0.75">
      <c r="A198" s="7">
        <v>14</v>
      </c>
      <c r="B198">
        <v>10</v>
      </c>
      <c r="C198">
        <v>0.85</v>
      </c>
      <c r="D198">
        <f>AVERAGE('PARITY Accuracy'!D198, 'Pattern_Matching Accuracy'!D198, 'Reversal Accuracy'!D198, 'Stack Accuracy'!D198, 'Vending_Machine Accuracy'!D198, 'MazeComplete Accuracy'!D198, 'MazeSolve Accuracy'!D198, 'Hamiltonian Accuracy'!D198)</f>
        <v>60.351249999999993</v>
      </c>
      <c r="E198">
        <f>AVERAGE('PARITY Accuracy'!E198, 'Pattern_Matching Accuracy'!E198, 'Reversal Accuracy'!E198, 'Stack Accuracy'!E198, 'Vending_Machine Accuracy'!E198, 'MazeComplete Accuracy'!E198, 'MazeSolve Accuracy'!E198, 'Hamiltonian Accuracy'!E198)</f>
        <v>69.326249999999987</v>
      </c>
      <c r="F198">
        <f>AVERAGE('PARITY Accuracy'!F198, 'Pattern_Matching Accuracy'!F198, 'Reversal Accuracy'!F198, 'Stack Accuracy'!F198, 'Vending_Machine Accuracy'!F198, 'MazeComplete Accuracy'!F198, 'MazeSolve Accuracy'!F198, 'Hamiltonian Accuracy'!F198)</f>
        <v>54.553750000000001</v>
      </c>
      <c r="G198">
        <f>AVERAGE('PARITY Accuracy'!G198, 'Pattern_Matching Accuracy'!G198, 'Reversal Accuracy'!G198, 'Stack Accuracy'!G198, 'Vending_Machine Accuracy'!G198, 'Vending_Machine_Sum Accuracy'!G198, 'MazeComplete Accuracy'!G198, 'MazeSolve Accuracy'!G198, 'Hamiltonian Accuracy'!G198)</f>
        <v>46.136666666666663</v>
      </c>
      <c r="H198" t="str">
        <f t="shared" si="25"/>
        <v>10 (δ=0.85)</v>
      </c>
      <c r="J198">
        <v>10</v>
      </c>
      <c r="K198">
        <f>AVERAGE(D194:G198)</f>
        <v>59.846284722222244</v>
      </c>
      <c r="L198">
        <f t="shared" ref="L198:L200" si="29">AVERAGE(D186:G186,D191:G191,D196:G196,D201:G201,D206:G206,D211:G211)</f>
        <v>60.517874669312164</v>
      </c>
      <c r="M198">
        <v>0.45</v>
      </c>
      <c r="N198">
        <f t="shared" si="26"/>
        <v>57.591979166666661</v>
      </c>
      <c r="O198">
        <f t="shared" si="27"/>
        <v>8.4522439101037001</v>
      </c>
    </row>
    <row r="199" spans="1:15" x14ac:dyDescent="0.75">
      <c r="A199" s="7">
        <v>15</v>
      </c>
      <c r="B199">
        <v>20</v>
      </c>
      <c r="C199">
        <v>0</v>
      </c>
      <c r="D199">
        <f>(SUM(SUMIF('PARITY Accuracy'!D199,"&lt;&gt;0"), SUMIF('Pattern_Matching Accuracy'!D199,"&lt;&gt;0"), SUMIF('Reversal Accuracy'!D199,"&lt;&gt;0"), SUMIF('Stack Accuracy'!D199,"&lt;&gt;0"), SUMIF('Vending_Machine Accuracy'!D199,"&lt;&gt;0"), SUMIF('MazeComplete Accuracy'!D199,"&lt;&gt;0"), SUMIF('MazeSolve Accuracy'!D199,"&lt;&gt;0"), SUMIF('Hamiltonian Accuracy'!D199,"&lt;&gt;0")))/SUM(IF('PARITY Accuracy'!D199&lt;&gt;0,1,0), IF('Pattern_Matching Accuracy'!D199&lt;&gt;0,1,0), IF('Reversal Accuracy'!D199&lt;&gt;0,1,0), IF('Stack Accuracy'!D199&lt;&gt;0,1,0), IF('Vending_Machine Accuracy'!D199&lt;&gt;0,1,0), IF('MazeComplete Accuracy'!D199&lt;&gt;0,1,0), IF('MazeSolve Accuracy'!D199&lt;&gt;0,1,0), IF('Hamiltonian Accuracy'!D199&lt;&gt;0,1,0))</f>
        <v>65.221249999999998</v>
      </c>
      <c r="E199">
        <f>(SUM(SUMIF('PARITY Accuracy'!E199,"&lt;&gt;0"), SUMIF('Pattern_Matching Accuracy'!E199,"&lt;&gt;0"), SUMIF('Reversal Accuracy'!E199,"&lt;&gt;0"), SUMIF('Stack Accuracy'!E199,"&lt;&gt;0"), SUMIF('Vending_Machine Accuracy'!E199,"&lt;&gt;0"), SUMIF('MazeComplete Accuracy'!E199,"&lt;&gt;0"), SUMIF('MazeSolve Accuracy'!E199,"&lt;&gt;0"), SUMIF('Hamiltonian Accuracy'!E199,"&lt;&gt;0")))/SUM(IF('PARITY Accuracy'!E199&lt;&gt;0,1,0), IF('Pattern_Matching Accuracy'!E199&lt;&gt;0,1,0), IF('Reversal Accuracy'!E199&lt;&gt;0,1,0), IF('Stack Accuracy'!E199&lt;&gt;0,1,0), IF('Vending_Machine Accuracy'!E199&lt;&gt;0,1,0), IF('MazeComplete Accuracy'!E199&lt;&gt;0,1,0), IF('MazeSolve Accuracy'!E199&lt;&gt;0,1,0), IF('Hamiltonian Accuracy'!E199&lt;&gt;0,1,0))</f>
        <v>75.282499999999999</v>
      </c>
      <c r="F199">
        <f>(SUM(SUMIF('PARITY Accuracy'!F199,"&lt;&gt;0"), SUMIF('Pattern_Matching Accuracy'!F199,"&lt;&gt;0"), SUMIF('Reversal Accuracy'!F199,"&lt;&gt;0"), SUMIF('Stack Accuracy'!F199,"&lt;&gt;0"), SUMIF('Vending_Machine Accuracy'!F199,"&lt;&gt;0"), SUMIF('MazeComplete Accuracy'!F199,"&lt;&gt;0"), SUMIF('MazeSolve Accuracy'!F199,"&lt;&gt;0"), SUMIF('Hamiltonian Accuracy'!F199,"&lt;&gt;0")))/SUM(IF('PARITY Accuracy'!F199&lt;&gt;0,1,0), IF('Pattern_Matching Accuracy'!F199&lt;&gt;0,1,0), IF('Reversal Accuracy'!F199&lt;&gt;0,1,0), IF('Stack Accuracy'!F199&lt;&gt;0,1,0), IF('Vending_Machine Accuracy'!F199&lt;&gt;0,1,0), IF('MazeComplete Accuracy'!F199&lt;&gt;0,1,0), IF('MazeSolve Accuracy'!F199&lt;&gt;0,1,0), IF('Hamiltonian Accuracy'!F199&lt;&gt;0,1,0))</f>
        <v>61.438749999999999</v>
      </c>
      <c r="G199">
        <f>(SUM(SUMIF('PARITY Accuracy'!G199,"&lt;&gt;0"), SUMIF('Pattern_Matching Accuracy'!G199,"&lt;&gt;0"), SUMIF('Reversal Accuracy'!G199,"&lt;&gt;0"), SUMIF('Stack Accuracy'!G199,"&lt;&gt;0"), SUMIF('Vending_Machine Accuracy'!G199,"&lt;&gt;0"), SUMIF('MazeComplete Accuracy'!G199,"&lt;&gt;0"), SUMIF('MazeSolve Accuracy'!G199,"&lt;&gt;0"), SUMIF('Hamiltonian Accuracy'!G199,"&lt;&gt;0")))/SUM(IF('PARITY Accuracy'!G199&lt;&gt;0,1,0), IF('Pattern_Matching Accuracy'!G199&lt;&gt;0,1,0), IF('Reversal Accuracy'!G199&lt;&gt;0,1,0), IF('Stack Accuracy'!G199&lt;&gt;0,1,0), IF('Vending_Machine Accuracy'!G199&lt;&gt;0,1,0), IF('MazeComplete Accuracy'!G199&lt;&gt;0,1,0), IF('MazeSolve Accuracy'!G199&lt;&gt;0,1,0), IF('Hamiltonian Accuracy'!G199&lt;&gt;0,1,0))</f>
        <v>57.456000000000003</v>
      </c>
      <c r="H199" t="str">
        <f t="shared" si="25"/>
        <v>20 (δ=0)</v>
      </c>
      <c r="J199">
        <v>20</v>
      </c>
      <c r="K199">
        <f>AVERAGE(D199:G203)</f>
        <v>64.278262499999983</v>
      </c>
      <c r="L199">
        <f t="shared" si="29"/>
        <v>59.88349024470898</v>
      </c>
      <c r="M199">
        <v>0.65</v>
      </c>
      <c r="N199">
        <f t="shared" si="26"/>
        <v>64.849625000000003</v>
      </c>
      <c r="O199">
        <f t="shared" si="27"/>
        <v>6.6197194958037873</v>
      </c>
    </row>
    <row r="200" spans="1:15" x14ac:dyDescent="0.75">
      <c r="A200" s="7">
        <v>16</v>
      </c>
      <c r="B200">
        <v>20</v>
      </c>
      <c r="C200">
        <v>0.2</v>
      </c>
      <c r="D200">
        <f>(SUM(SUMIF('PARITY Accuracy'!D200,"&lt;&gt;0"), SUMIF('Pattern_Matching Accuracy'!D200,"&lt;&gt;0"), SUMIF('Reversal Accuracy'!D200,"&lt;&gt;0"), SUMIF('Stack Accuracy'!D200,"&lt;&gt;0"), SUMIF('Vending_Machine Accuracy'!D200,"&lt;&gt;0"), SUMIF('MazeComplete Accuracy'!D200,"&lt;&gt;0"), SUMIF('MazeSolve Accuracy'!D200,"&lt;&gt;0"), SUMIF('Hamiltonian Accuracy'!D200,"&lt;&gt;0")))/SUM(IF('PARITY Accuracy'!D200&lt;&gt;0,1,0), IF('Pattern_Matching Accuracy'!D200&lt;&gt;0,1,0), IF('Reversal Accuracy'!D200&lt;&gt;0,1,0), IF('Stack Accuracy'!D200&lt;&gt;0,1,0), IF('Vending_Machine Accuracy'!D200&lt;&gt;0,1,0), IF('MazeComplete Accuracy'!D200&lt;&gt;0,1,0), IF('MazeSolve Accuracy'!D200&lt;&gt;0,1,0), IF('Hamiltonian Accuracy'!D200&lt;&gt;0,1,0))</f>
        <v>65.677499999999995</v>
      </c>
      <c r="E200">
        <f>(SUM(SUMIF('PARITY Accuracy'!E200,"&lt;&gt;0"), SUMIF('Pattern_Matching Accuracy'!E200,"&lt;&gt;0"), SUMIF('Reversal Accuracy'!E200,"&lt;&gt;0"), SUMIF('Stack Accuracy'!E200,"&lt;&gt;0"), SUMIF('Vending_Machine Accuracy'!E200,"&lt;&gt;0"), SUMIF('MazeComplete Accuracy'!E200,"&lt;&gt;0"), SUMIF('MazeSolve Accuracy'!E200,"&lt;&gt;0"), SUMIF('Hamiltonian Accuracy'!E200,"&lt;&gt;0")))/SUM(IF('PARITY Accuracy'!E200&lt;&gt;0,1,0), IF('Pattern_Matching Accuracy'!E200&lt;&gt;0,1,0), IF('Reversal Accuracy'!E200&lt;&gt;0,1,0), IF('Stack Accuracy'!E200&lt;&gt;0,1,0), IF('Vending_Machine Accuracy'!E200&lt;&gt;0,1,0), IF('MazeComplete Accuracy'!E200&lt;&gt;0,1,0), IF('MazeSolve Accuracy'!E200&lt;&gt;0,1,0), IF('Hamiltonian Accuracy'!E200&lt;&gt;0,1,0))</f>
        <v>74.178749999999994</v>
      </c>
      <c r="F200">
        <f>(SUM(SUMIF('PARITY Accuracy'!F200,"&lt;&gt;0"), SUMIF('Pattern_Matching Accuracy'!F200,"&lt;&gt;0"), SUMIF('Reversal Accuracy'!F200,"&lt;&gt;0"), SUMIF('Stack Accuracy'!F200,"&lt;&gt;0"), SUMIF('Vending_Machine Accuracy'!F200,"&lt;&gt;0"), SUMIF('MazeComplete Accuracy'!F200,"&lt;&gt;0"), SUMIF('MazeSolve Accuracy'!F200,"&lt;&gt;0"), SUMIF('Hamiltonian Accuracy'!F200,"&lt;&gt;0")))/SUM(IF('PARITY Accuracy'!F200&lt;&gt;0,1,0), IF('Pattern_Matching Accuracy'!F200&lt;&gt;0,1,0), IF('Reversal Accuracy'!F200&lt;&gt;0,1,0), IF('Stack Accuracy'!F200&lt;&gt;0,1,0), IF('Vending_Machine Accuracy'!F200&lt;&gt;0,1,0), IF('MazeComplete Accuracy'!F200&lt;&gt;0,1,0), IF('MazeSolve Accuracy'!F200&lt;&gt;0,1,0), IF('Hamiltonian Accuracy'!F200&lt;&gt;0,1,0))</f>
        <v>61.791250000000005</v>
      </c>
      <c r="G200">
        <f>(SUM(SUMIF('PARITY Accuracy'!G200,"&lt;&gt;0"), SUMIF('Pattern_Matching Accuracy'!G200,"&lt;&gt;0"), SUMIF('Reversal Accuracy'!G200,"&lt;&gt;0"), SUMIF('Stack Accuracy'!G200,"&lt;&gt;0"), SUMIF('Vending_Machine Accuracy'!G200,"&lt;&gt;0"), SUMIF('MazeComplete Accuracy'!G200,"&lt;&gt;0"), SUMIF('MazeSolve Accuracy'!G200,"&lt;&gt;0"), SUMIF('Hamiltonian Accuracy'!G200,"&lt;&gt;0")))/SUM(IF('PARITY Accuracy'!G200&lt;&gt;0,1,0), IF('Pattern_Matching Accuracy'!G200&lt;&gt;0,1,0), IF('Reversal Accuracy'!G200&lt;&gt;0,1,0), IF('Stack Accuracy'!G200&lt;&gt;0,1,0), IF('Vending_Machine Accuracy'!G200&lt;&gt;0,1,0), IF('MazeComplete Accuracy'!G200&lt;&gt;0,1,0), IF('MazeSolve Accuracy'!G200&lt;&gt;0,1,0), IF('Hamiltonian Accuracy'!G200&lt;&gt;0,1,0))</f>
        <v>58.138000000000012</v>
      </c>
      <c r="H200" t="str">
        <f t="shared" si="25"/>
        <v>20 (δ=0.2)</v>
      </c>
      <c r="J200">
        <v>50</v>
      </c>
      <c r="K200">
        <f>AVERAGE(D204:G208)</f>
        <v>65.827880952380966</v>
      </c>
      <c r="L200">
        <f t="shared" si="29"/>
        <v>58.331951884920635</v>
      </c>
      <c r="M200">
        <v>0.85</v>
      </c>
      <c r="N200">
        <f t="shared" si="26"/>
        <v>64.946375000000003</v>
      </c>
      <c r="O200">
        <f t="shared" si="27"/>
        <v>5.9598673603633934</v>
      </c>
    </row>
    <row r="201" spans="1:15" x14ac:dyDescent="0.75">
      <c r="A201" s="7">
        <v>17</v>
      </c>
      <c r="B201">
        <v>20</v>
      </c>
      <c r="C201">
        <v>0.45</v>
      </c>
      <c r="D201">
        <f>(SUM(SUMIF('PARITY Accuracy'!D201,"&lt;&gt;0"), SUMIF('Pattern_Matching Accuracy'!D201,"&lt;&gt;0"), SUMIF('Reversal Accuracy'!D201,"&lt;&gt;0"), SUMIF('Stack Accuracy'!D201,"&lt;&gt;0"), SUMIF('Vending_Machine Accuracy'!D201,"&lt;&gt;0"), SUMIF('MazeComplete Accuracy'!D201,"&lt;&gt;0"), SUMIF('MazeSolve Accuracy'!D201,"&lt;&gt;0"), SUMIF('Hamiltonian Accuracy'!D201,"&lt;&gt;0")))/SUM(IF('PARITY Accuracy'!D201&lt;&gt;0,1,0), IF('Pattern_Matching Accuracy'!D201&lt;&gt;0,1,0), IF('Reversal Accuracy'!D201&lt;&gt;0,1,0), IF('Stack Accuracy'!D201&lt;&gt;0,1,0), IF('Vending_Machine Accuracy'!D201&lt;&gt;0,1,0), IF('MazeComplete Accuracy'!D201&lt;&gt;0,1,0), IF('MazeSolve Accuracy'!D201&lt;&gt;0,1,0), IF('Hamiltonian Accuracy'!D201&lt;&gt;0,1,0))</f>
        <v>66.4375</v>
      </c>
      <c r="E201">
        <f>(SUM(SUMIF('PARITY Accuracy'!E201,"&lt;&gt;0"), SUMIF('Pattern_Matching Accuracy'!E201,"&lt;&gt;0"), SUMIF('Reversal Accuracy'!E201,"&lt;&gt;0"), SUMIF('Stack Accuracy'!E201,"&lt;&gt;0"), SUMIF('Vending_Machine Accuracy'!E201,"&lt;&gt;0"), SUMIF('MazeComplete Accuracy'!E201,"&lt;&gt;0"), SUMIF('MazeSolve Accuracy'!E201,"&lt;&gt;0"), SUMIF('Hamiltonian Accuracy'!E201,"&lt;&gt;0")))/SUM(IF('PARITY Accuracy'!E201&lt;&gt;0,1,0), IF('Pattern_Matching Accuracy'!E201&lt;&gt;0,1,0), IF('Reversal Accuracy'!E201&lt;&gt;0,1,0), IF('Stack Accuracy'!E201&lt;&gt;0,1,0), IF('Vending_Machine Accuracy'!E201&lt;&gt;0,1,0), IF('MazeComplete Accuracy'!E201&lt;&gt;0,1,0), IF('MazeSolve Accuracy'!E201&lt;&gt;0,1,0), IF('Hamiltonian Accuracy'!E201&lt;&gt;0,1,0))</f>
        <v>72.67</v>
      </c>
      <c r="F201">
        <f>(SUM(SUMIF('PARITY Accuracy'!F201,"&lt;&gt;0"), SUMIF('Pattern_Matching Accuracy'!F201,"&lt;&gt;0"), SUMIF('Reversal Accuracy'!F201,"&lt;&gt;0"), SUMIF('Stack Accuracy'!F201,"&lt;&gt;0"), SUMIF('Vending_Machine Accuracy'!F201,"&lt;&gt;0"), SUMIF('MazeComplete Accuracy'!F201,"&lt;&gt;0"), SUMIF('MazeSolve Accuracy'!F201,"&lt;&gt;0"), SUMIF('Hamiltonian Accuracy'!F201,"&lt;&gt;0")))/SUM(IF('PARITY Accuracy'!F201&lt;&gt;0,1,0), IF('Pattern_Matching Accuracy'!F201&lt;&gt;0,1,0), IF('Reversal Accuracy'!F201&lt;&gt;0,1,0), IF('Stack Accuracy'!F201&lt;&gt;0,1,0), IF('Vending_Machine Accuracy'!F201&lt;&gt;0,1,0), IF('MazeComplete Accuracy'!F201&lt;&gt;0,1,0), IF('MazeSolve Accuracy'!F201&lt;&gt;0,1,0), IF('Hamiltonian Accuracy'!F201&lt;&gt;0,1,0))</f>
        <v>61.6175</v>
      </c>
      <c r="G201">
        <f>(SUM(SUMIF('PARITY Accuracy'!G201,"&lt;&gt;0"), SUMIF('Pattern_Matching Accuracy'!G201,"&lt;&gt;0"), SUMIF('Reversal Accuracy'!G201,"&lt;&gt;0"), SUMIF('Stack Accuracy'!G201,"&lt;&gt;0"), SUMIF('Vending_Machine Accuracy'!G201,"&lt;&gt;0"), SUMIF('MazeComplete Accuracy'!G201,"&lt;&gt;0"), SUMIF('MazeSolve Accuracy'!G201,"&lt;&gt;0"), SUMIF('Hamiltonian Accuracy'!G201,"&lt;&gt;0")))/SUM(IF('PARITY Accuracy'!G201&lt;&gt;0,1,0), IF('Pattern_Matching Accuracy'!G201&lt;&gt;0,1,0), IF('Reversal Accuracy'!G201&lt;&gt;0,1,0), IF('Stack Accuracy'!G201&lt;&gt;0,1,0), IF('Vending_Machine Accuracy'!G201&lt;&gt;0,1,0), IF('MazeComplete Accuracy'!G201&lt;&gt;0,1,0), IF('MazeSolve Accuracy'!G201&lt;&gt;0,1,0), IF('Hamiltonian Accuracy'!G201&lt;&gt;0,1,0))</f>
        <v>57.808000000000007</v>
      </c>
      <c r="H201" t="str">
        <f t="shared" si="25"/>
        <v>20 (δ=0.45)</v>
      </c>
      <c r="J201">
        <v>100</v>
      </c>
      <c r="K201">
        <f>AVERAGE(D209:G213)</f>
        <v>66.069083333333339</v>
      </c>
      <c r="L201">
        <f>AVERAGE((L200-L199), (L199-L198), (L198-L197), (L197-L196))</f>
        <v>-0.79824454365079589</v>
      </c>
      <c r="N201">
        <f t="shared" si="26"/>
        <v>64.633250000000004</v>
      </c>
      <c r="O201">
        <f t="shared" si="27"/>
        <v>5.5570552959728579</v>
      </c>
    </row>
    <row r="202" spans="1:15" x14ac:dyDescent="0.75">
      <c r="A202" s="7">
        <v>18</v>
      </c>
      <c r="B202">
        <v>20</v>
      </c>
      <c r="C202">
        <v>0.65</v>
      </c>
      <c r="D202">
        <f>(SUM(SUMIF('PARITY Accuracy'!D202,"&lt;&gt;0"), SUMIF('Pattern_Matching Accuracy'!D202,"&lt;&gt;0"), SUMIF('Reversal Accuracy'!D202,"&lt;&gt;0"), SUMIF('Stack Accuracy'!D202,"&lt;&gt;0"), SUMIF('Vending_Machine Accuracy'!D202,"&lt;&gt;0"), SUMIF('MazeComplete Accuracy'!D202,"&lt;&gt;0"), SUMIF('MazeSolve Accuracy'!D202,"&lt;&gt;0"), SUMIF('Hamiltonian Accuracy'!D202,"&lt;&gt;0")))/SUM(IF('PARITY Accuracy'!D202&lt;&gt;0,1,0), IF('Pattern_Matching Accuracy'!D202&lt;&gt;0,1,0), IF('Reversal Accuracy'!D202&lt;&gt;0,1,0), IF('Stack Accuracy'!D202&lt;&gt;0,1,0), IF('Vending_Machine Accuracy'!D202&lt;&gt;0,1,0), IF('MazeComplete Accuracy'!D202&lt;&gt;0,1,0), IF('MazeSolve Accuracy'!D202&lt;&gt;0,1,0), IF('Hamiltonian Accuracy'!D202&lt;&gt;0,1,0))</f>
        <v>65.413749999999993</v>
      </c>
      <c r="E202">
        <f>(SUM(SUMIF('PARITY Accuracy'!E202,"&lt;&gt;0"), SUMIF('Pattern_Matching Accuracy'!E202,"&lt;&gt;0"), SUMIF('Reversal Accuracy'!E202,"&lt;&gt;0"), SUMIF('Stack Accuracy'!E202,"&lt;&gt;0"), SUMIF('Vending_Machine Accuracy'!E202,"&lt;&gt;0"), SUMIF('MazeComplete Accuracy'!E202,"&lt;&gt;0"), SUMIF('MazeSolve Accuracy'!E202,"&lt;&gt;0"), SUMIF('Hamiltonian Accuracy'!E202,"&lt;&gt;0")))/SUM(IF('PARITY Accuracy'!E202&lt;&gt;0,1,0), IF('Pattern_Matching Accuracy'!E202&lt;&gt;0,1,0), IF('Reversal Accuracy'!E202&lt;&gt;0,1,0), IF('Stack Accuracy'!E202&lt;&gt;0,1,0), IF('Vending_Machine Accuracy'!E202&lt;&gt;0,1,0), IF('MazeComplete Accuracy'!E202&lt;&gt;0,1,0), IF('MazeSolve Accuracy'!E202&lt;&gt;0,1,0), IF('Hamiltonian Accuracy'!E202&lt;&gt;0,1,0))</f>
        <v>72.691249999999997</v>
      </c>
      <c r="F202">
        <f>(SUM(SUMIF('PARITY Accuracy'!F202,"&lt;&gt;0"), SUMIF('Pattern_Matching Accuracy'!F202,"&lt;&gt;0"), SUMIF('Reversal Accuracy'!F202,"&lt;&gt;0"), SUMIF('Stack Accuracy'!F202,"&lt;&gt;0"), SUMIF('Vending_Machine Accuracy'!F202,"&lt;&gt;0"), SUMIF('MazeComplete Accuracy'!F202,"&lt;&gt;0"), SUMIF('MazeSolve Accuracy'!F202,"&lt;&gt;0"), SUMIF('Hamiltonian Accuracy'!F202,"&lt;&gt;0")))/SUM(IF('PARITY Accuracy'!F202&lt;&gt;0,1,0), IF('Pattern_Matching Accuracy'!F202&lt;&gt;0,1,0), IF('Reversal Accuracy'!F202&lt;&gt;0,1,0), IF('Stack Accuracy'!F202&lt;&gt;0,1,0), IF('Vending_Machine Accuracy'!F202&lt;&gt;0,1,0), IF('MazeComplete Accuracy'!F202&lt;&gt;0,1,0), IF('MazeSolve Accuracy'!F202&lt;&gt;0,1,0), IF('Hamiltonian Accuracy'!F202&lt;&gt;0,1,0))</f>
        <v>61.748750000000001</v>
      </c>
      <c r="G202">
        <f>(SUM(SUMIF('PARITY Accuracy'!G202,"&lt;&gt;0"), SUMIF('Pattern_Matching Accuracy'!G202,"&lt;&gt;0"), SUMIF('Reversal Accuracy'!G202,"&lt;&gt;0"), SUMIF('Stack Accuracy'!G202,"&lt;&gt;0"), SUMIF('Vending_Machine Accuracy'!G202,"&lt;&gt;0"), SUMIF('MazeComplete Accuracy'!G202,"&lt;&gt;0"), SUMIF('MazeSolve Accuracy'!G202,"&lt;&gt;0"), SUMIF('Hamiltonian Accuracy'!G202,"&lt;&gt;0")))/SUM(IF('PARITY Accuracy'!G202&lt;&gt;0,1,0), IF('Pattern_Matching Accuracy'!G202&lt;&gt;0,1,0), IF('Reversal Accuracy'!G202&lt;&gt;0,1,0), IF('Stack Accuracy'!G202&lt;&gt;0,1,0), IF('Vending_Machine Accuracy'!G202&lt;&gt;0,1,0), IF('MazeComplete Accuracy'!G202&lt;&gt;0,1,0), IF('MazeSolve Accuracy'!G202&lt;&gt;0,1,0), IF('Hamiltonian Accuracy'!G202&lt;&gt;0,1,0))</f>
        <v>57.001999999999995</v>
      </c>
      <c r="H202" t="str">
        <f t="shared" si="25"/>
        <v>20 (δ=0.65)</v>
      </c>
      <c r="K202">
        <f>AVERAGE(K196:K201)</f>
        <v>60.24982714947091</v>
      </c>
      <c r="L202">
        <f>AVERAGE(L196:L200)</f>
        <v>60.249827149470903</v>
      </c>
      <c r="N202">
        <f t="shared" si="26"/>
        <v>64.2139375</v>
      </c>
      <c r="O202">
        <f t="shared" si="27"/>
        <v>5.7313516985933388</v>
      </c>
    </row>
    <row r="203" spans="1:15" x14ac:dyDescent="0.75">
      <c r="A203" s="7">
        <v>19</v>
      </c>
      <c r="B203">
        <v>20</v>
      </c>
      <c r="C203">
        <v>0.85</v>
      </c>
      <c r="D203">
        <f>(SUM(SUMIF('PARITY Accuracy'!D203,"&lt;&gt;0"), SUMIF('Pattern_Matching Accuracy'!D203,"&lt;&gt;0"), SUMIF('Reversal Accuracy'!D203,"&lt;&gt;0"), SUMIF('Stack Accuracy'!D203,"&lt;&gt;0"), SUMIF('Vending_Machine Accuracy'!D203,"&lt;&gt;0"), SUMIF('MazeComplete Accuracy'!D203,"&lt;&gt;0"), SUMIF('MazeSolve Accuracy'!D203,"&lt;&gt;0"), SUMIF('Hamiltonian Accuracy'!D203,"&lt;&gt;0")))/SUM(IF('PARITY Accuracy'!D203&lt;&gt;0,1,0), IF('Pattern_Matching Accuracy'!D203&lt;&gt;0,1,0), IF('Reversal Accuracy'!D203&lt;&gt;0,1,0), IF('Stack Accuracy'!D203&lt;&gt;0,1,0), IF('Vending_Machine Accuracy'!D203&lt;&gt;0,1,0), IF('MazeComplete Accuracy'!D203&lt;&gt;0,1,0), IF('MazeSolve Accuracy'!D203&lt;&gt;0,1,0), IF('Hamiltonian Accuracy'!D203&lt;&gt;0,1,0))</f>
        <v>63.477499999999992</v>
      </c>
      <c r="E203">
        <f>(SUM(SUMIF('PARITY Accuracy'!E203,"&lt;&gt;0"), SUMIF('Pattern_Matching Accuracy'!E203,"&lt;&gt;0"), SUMIF('Reversal Accuracy'!E203,"&lt;&gt;0"), SUMIF('Stack Accuracy'!E203,"&lt;&gt;0"), SUMIF('Vending_Machine Accuracy'!E203,"&lt;&gt;0"), SUMIF('MazeComplete Accuracy'!E203,"&lt;&gt;0"), SUMIF('MazeSolve Accuracy'!E203,"&lt;&gt;0"), SUMIF('Hamiltonian Accuracy'!E203,"&lt;&gt;0")))/SUM(IF('PARITY Accuracy'!E203&lt;&gt;0,1,0), IF('Pattern_Matching Accuracy'!E203&lt;&gt;0,1,0), IF('Reversal Accuracy'!E203&lt;&gt;0,1,0), IF('Stack Accuracy'!E203&lt;&gt;0,1,0), IF('Vending_Machine Accuracy'!E203&lt;&gt;0,1,0), IF('MazeComplete Accuracy'!E203&lt;&gt;0,1,0), IF('MazeSolve Accuracy'!E203&lt;&gt;0,1,0), IF('Hamiltonian Accuracy'!E203&lt;&gt;0,1,0))</f>
        <v>71.183749999999989</v>
      </c>
      <c r="F203">
        <f>(SUM(SUMIF('PARITY Accuracy'!F203,"&lt;&gt;0"), SUMIF('Pattern_Matching Accuracy'!F203,"&lt;&gt;0"), SUMIF('Reversal Accuracy'!F203,"&lt;&gt;0"), SUMIF('Stack Accuracy'!F203,"&lt;&gt;0"), SUMIF('Vending_Machine Accuracy'!F203,"&lt;&gt;0"), SUMIF('MazeComplete Accuracy'!F203,"&lt;&gt;0"), SUMIF('MazeSolve Accuracy'!F203,"&lt;&gt;0"), SUMIF('Hamiltonian Accuracy'!F203,"&lt;&gt;0")))/SUM(IF('PARITY Accuracy'!F203&lt;&gt;0,1,0), IF('Pattern_Matching Accuracy'!F203&lt;&gt;0,1,0), IF('Reversal Accuracy'!F203&lt;&gt;0,1,0), IF('Stack Accuracy'!F203&lt;&gt;0,1,0), IF('Vending_Machine Accuracy'!F203&lt;&gt;0,1,0), IF('MazeComplete Accuracy'!F203&lt;&gt;0,1,0), IF('MazeSolve Accuracy'!F203&lt;&gt;0,1,0), IF('Hamiltonian Accuracy'!F203&lt;&gt;0,1,0))</f>
        <v>59.971249999999998</v>
      </c>
      <c r="G203">
        <f>(SUM(SUMIF('PARITY Accuracy'!G203,"&lt;&gt;0"), SUMIF('Pattern_Matching Accuracy'!G203,"&lt;&gt;0"), SUMIF('Reversal Accuracy'!G203,"&lt;&gt;0"), SUMIF('Stack Accuracy'!G203,"&lt;&gt;0"), SUMIF('Vending_Machine Accuracy'!G203,"&lt;&gt;0"), SUMIF('MazeComplete Accuracy'!G203,"&lt;&gt;0"), SUMIF('MazeSolve Accuracy'!G203,"&lt;&gt;0"), SUMIF('Hamiltonian Accuracy'!G203,"&lt;&gt;0")))/SUM(IF('PARITY Accuracy'!G203&lt;&gt;0,1,0), IF('Pattern_Matching Accuracy'!G203&lt;&gt;0,1,0), IF('Reversal Accuracy'!G203&lt;&gt;0,1,0), IF('Stack Accuracy'!G203&lt;&gt;0,1,0), IF('Vending_Machine Accuracy'!G203&lt;&gt;0,1,0), IF('MazeComplete Accuracy'!G203&lt;&gt;0,1,0), IF('MazeSolve Accuracy'!G203&lt;&gt;0,1,0), IF('Hamiltonian Accuracy'!G203&lt;&gt;0,1,0))</f>
        <v>56.36</v>
      </c>
      <c r="H203" t="str">
        <f t="shared" si="25"/>
        <v>20 (δ=0.85)</v>
      </c>
      <c r="K203">
        <f>_xlfn.STDEV.P(K196:K201)</f>
        <v>6.3596347053697713</v>
      </c>
      <c r="L203">
        <f>_xlfn.STDEV.P(L196:L200)</f>
        <v>1.1008503680257362</v>
      </c>
      <c r="N203">
        <f t="shared" si="26"/>
        <v>62.748125000000002</v>
      </c>
      <c r="O203">
        <f t="shared" si="27"/>
        <v>5.4820373223031744</v>
      </c>
    </row>
    <row r="204" spans="1:15" x14ac:dyDescent="0.75">
      <c r="A204" s="7">
        <v>20</v>
      </c>
      <c r="B204">
        <v>50</v>
      </c>
      <c r="C204">
        <v>0</v>
      </c>
      <c r="D204">
        <f>(SUM(SUMIF('PARITY Accuracy'!D204,"&lt;&gt;0"), SUMIF('Pattern_Matching Accuracy'!D204,"&lt;&gt;0"), SUMIF('Reversal Accuracy'!D204,"&lt;&gt;0"), SUMIF('Stack Accuracy'!D204,"&lt;&gt;0"), SUMIF('Vending_Machine Accuracy'!D204,"&lt;&gt;0"), SUMIF('MazeComplete Accuracy'!D204,"&lt;&gt;0"), SUMIF('MazeSolve Accuracy'!D204,"&lt;&gt;0"), SUMIF('Hamiltonian Accuracy'!D204,"&lt;&gt;0")))/SUM(IF('PARITY Accuracy'!D204&lt;&gt;0,1,0), IF('Pattern_Matching Accuracy'!D204&lt;&gt;0,1,0), IF('Reversal Accuracy'!D204&lt;&gt;0,1,0), IF('Stack Accuracy'!D204&lt;&gt;0,1,0), IF('Vending_Machine Accuracy'!D204&lt;&gt;0,1,0), IF('MazeComplete Accuracy'!D204&lt;&gt;0,1,0), IF('MazeSolve Accuracy'!D204&lt;&gt;0,1,0), IF('Hamiltonian Accuracy'!D204&lt;&gt;0,1,0))</f>
        <v>67.317142857142855</v>
      </c>
      <c r="E204">
        <f>(SUM(SUMIF('PARITY Accuracy'!E204,"&lt;&gt;0"), SUMIF('Pattern_Matching Accuracy'!E204,"&lt;&gt;0"), SUMIF('Reversal Accuracy'!E204,"&lt;&gt;0"), SUMIF('Stack Accuracy'!E204,"&lt;&gt;0"), SUMIF('Vending_Machine Accuracy'!E204,"&lt;&gt;0"), SUMIF('MazeComplete Accuracy'!E204,"&lt;&gt;0"), SUMIF('MazeSolve Accuracy'!E204,"&lt;&gt;0"), SUMIF('Hamiltonian Accuracy'!E204,"&lt;&gt;0")))/SUM(IF('PARITY Accuracy'!E204&lt;&gt;0,1,0), IF('Pattern_Matching Accuracy'!E204&lt;&gt;0,1,0), IF('Reversal Accuracy'!E204&lt;&gt;0,1,0), IF('Stack Accuracy'!E204&lt;&gt;0,1,0), IF('Vending_Machine Accuracy'!E204&lt;&gt;0,1,0), IF('MazeComplete Accuracy'!E204&lt;&gt;0,1,0), IF('MazeSolve Accuracy'!E204&lt;&gt;0,1,0), IF('Hamiltonian Accuracy'!E204&lt;&gt;0,1,0))</f>
        <v>77.88857142857141</v>
      </c>
      <c r="F204">
        <f>(SUM(SUMIF('PARITY Accuracy'!F204,"&lt;&gt;0"), SUMIF('Pattern_Matching Accuracy'!F204,"&lt;&gt;0"), SUMIF('Reversal Accuracy'!F204,"&lt;&gt;0"), SUMIF('Stack Accuracy'!F204,"&lt;&gt;0"), SUMIF('Vending_Machine Accuracy'!F204,"&lt;&gt;0"), SUMIF('MazeComplete Accuracy'!F204,"&lt;&gt;0"), SUMIF('MazeSolve Accuracy'!F204,"&lt;&gt;0"), SUMIF('Hamiltonian Accuracy'!F204,"&lt;&gt;0")))/SUM(IF('PARITY Accuracy'!F204&lt;&gt;0,1,0), IF('Pattern_Matching Accuracy'!F204&lt;&gt;0,1,0), IF('Reversal Accuracy'!F204&lt;&gt;0,1,0), IF('Stack Accuracy'!F204&lt;&gt;0,1,0), IF('Vending_Machine Accuracy'!F204&lt;&gt;0,1,0), IF('MazeComplete Accuracy'!F204&lt;&gt;0,1,0), IF('MazeSolve Accuracy'!F204&lt;&gt;0,1,0), IF('Hamiltonian Accuracy'!F204&lt;&gt;0,1,0))</f>
        <v>64.292857142857144</v>
      </c>
      <c r="G204">
        <f>(SUM(SUMIF('PARITY Accuracy'!G204,"&lt;&gt;0"), SUMIF('Pattern_Matching Accuracy'!G204,"&lt;&gt;0"), SUMIF('Reversal Accuracy'!G204,"&lt;&gt;0"), SUMIF('Stack Accuracy'!G204,"&lt;&gt;0"), SUMIF('Vending_Machine Accuracy'!G204,"&lt;&gt;0"), SUMIF('MazeComplete Accuracy'!G204,"&lt;&gt;0"), SUMIF('MazeSolve Accuracy'!G204,"&lt;&gt;0"), SUMIF('Hamiltonian Accuracy'!G204,"&lt;&gt;0")))/SUM(IF('PARITY Accuracy'!G204&lt;&gt;0,1,0), IF('Pattern_Matching Accuracy'!G204&lt;&gt;0,1,0), IF('Reversal Accuracy'!G204&lt;&gt;0,1,0), IF('Stack Accuracy'!G204&lt;&gt;0,1,0), IF('Vending_Machine Accuracy'!G204&lt;&gt;0,1,0), IF('MazeComplete Accuracy'!G204&lt;&gt;0,1,0), IF('MazeSolve Accuracy'!G204&lt;&gt;0,1,0), IF('Hamiltonian Accuracy'!G204&lt;&gt;0,1,0))</f>
        <v>53.34</v>
      </c>
      <c r="H204" t="str">
        <f t="shared" si="25"/>
        <v>50 (δ=0)</v>
      </c>
      <c r="N204">
        <f t="shared" si="26"/>
        <v>65.709642857142853</v>
      </c>
      <c r="O204">
        <f t="shared" si="27"/>
        <v>8.7453659667767631</v>
      </c>
    </row>
    <row r="205" spans="1:15" x14ac:dyDescent="0.75">
      <c r="A205" s="7">
        <v>21</v>
      </c>
      <c r="B205">
        <v>50</v>
      </c>
      <c r="C205">
        <v>0.2</v>
      </c>
      <c r="D205">
        <f>(SUM(SUMIF('PARITY Accuracy'!D205,"&lt;&gt;0"), SUMIF('Pattern_Matching Accuracy'!D205,"&lt;&gt;0"), SUMIF('Reversal Accuracy'!D205,"&lt;&gt;0"), SUMIF('Stack Accuracy'!D205,"&lt;&gt;0"), SUMIF('Vending_Machine Accuracy'!D205,"&lt;&gt;0"), SUMIF('MazeComplete Accuracy'!D205,"&lt;&gt;0"), SUMIF('MazeSolve Accuracy'!D205,"&lt;&gt;0"), SUMIF('Hamiltonian Accuracy'!D205,"&lt;&gt;0")))/SUM(IF('PARITY Accuracy'!D205&lt;&gt;0,1,0), IF('Pattern_Matching Accuracy'!D205&lt;&gt;0,1,0), IF('Reversal Accuracy'!D205&lt;&gt;0,1,0), IF('Stack Accuracy'!D205&lt;&gt;0,1,0), IF('Vending_Machine Accuracy'!D205&lt;&gt;0,1,0), IF('MazeComplete Accuracy'!D205&lt;&gt;0,1,0), IF('MazeSolve Accuracy'!D205&lt;&gt;0,1,0), IF('Hamiltonian Accuracy'!D205&lt;&gt;0,1,0))</f>
        <v>70.657142857142858</v>
      </c>
      <c r="E205">
        <f>(SUM(SUMIF('PARITY Accuracy'!E205,"&lt;&gt;0"), SUMIF('Pattern_Matching Accuracy'!E205,"&lt;&gt;0"), SUMIF('Reversal Accuracy'!E205,"&lt;&gt;0"), SUMIF('Stack Accuracy'!E205,"&lt;&gt;0"), SUMIF('Vending_Machine Accuracy'!E205,"&lt;&gt;0"), SUMIF('MazeComplete Accuracy'!E205,"&lt;&gt;0"), SUMIF('MazeSolve Accuracy'!E205,"&lt;&gt;0"), SUMIF('Hamiltonian Accuracy'!E205,"&lt;&gt;0")))/SUM(IF('PARITY Accuracy'!E205&lt;&gt;0,1,0), IF('Pattern_Matching Accuracy'!E205&lt;&gt;0,1,0), IF('Reversal Accuracy'!E205&lt;&gt;0,1,0), IF('Stack Accuracy'!E205&lt;&gt;0,1,0), IF('Vending_Machine Accuracy'!E205&lt;&gt;0,1,0), IF('MazeComplete Accuracy'!E205&lt;&gt;0,1,0), IF('MazeSolve Accuracy'!E205&lt;&gt;0,1,0), IF('Hamiltonian Accuracy'!E205&lt;&gt;0,1,0))</f>
        <v>76.885714285714286</v>
      </c>
      <c r="F205">
        <f>(SUM(SUMIF('PARITY Accuracy'!F205,"&lt;&gt;0"), SUMIF('Pattern_Matching Accuracy'!F205,"&lt;&gt;0"), SUMIF('Reversal Accuracy'!F205,"&lt;&gt;0"), SUMIF('Stack Accuracy'!F205,"&lt;&gt;0"), SUMIF('Vending_Machine Accuracy'!F205,"&lt;&gt;0"), SUMIF('MazeComplete Accuracy'!F205,"&lt;&gt;0"), SUMIF('MazeSolve Accuracy'!F205,"&lt;&gt;0"), SUMIF('Hamiltonian Accuracy'!F205,"&lt;&gt;0")))/SUM(IF('PARITY Accuracy'!F205&lt;&gt;0,1,0), IF('Pattern_Matching Accuracy'!F205&lt;&gt;0,1,0), IF('Reversal Accuracy'!F205&lt;&gt;0,1,0), IF('Stack Accuracy'!F205&lt;&gt;0,1,0), IF('Vending_Machine Accuracy'!F205&lt;&gt;0,1,0), IF('MazeComplete Accuracy'!F205&lt;&gt;0,1,0), IF('MazeSolve Accuracy'!F205&lt;&gt;0,1,0), IF('Hamiltonian Accuracy'!F205&lt;&gt;0,1,0))</f>
        <v>64.167142857142863</v>
      </c>
      <c r="G205">
        <f>(SUM(SUMIF('PARITY Accuracy'!G205,"&lt;&gt;0"), SUMIF('Pattern_Matching Accuracy'!G205,"&lt;&gt;0"), SUMIF('Reversal Accuracy'!G205,"&lt;&gt;0"), SUMIF('Stack Accuracy'!G205,"&lt;&gt;0"), SUMIF('Vending_Machine Accuracy'!G205,"&lt;&gt;0"), SUMIF('MazeComplete Accuracy'!G205,"&lt;&gt;0"), SUMIF('MazeSolve Accuracy'!G205,"&lt;&gt;0"), SUMIF('Hamiltonian Accuracy'!G205,"&lt;&gt;0")))/SUM(IF('PARITY Accuracy'!G205&lt;&gt;0,1,0), IF('Pattern_Matching Accuracy'!G205&lt;&gt;0,1,0), IF('Reversal Accuracy'!G205&lt;&gt;0,1,0), IF('Stack Accuracy'!G205&lt;&gt;0,1,0), IF('Vending_Machine Accuracy'!G205&lt;&gt;0,1,0), IF('MazeComplete Accuracy'!G205&lt;&gt;0,1,0), IF('MazeSolve Accuracy'!G205&lt;&gt;0,1,0), IF('Hamiltonian Accuracy'!G205&lt;&gt;0,1,0))</f>
        <v>56.47</v>
      </c>
      <c r="H205" t="str">
        <f t="shared" si="25"/>
        <v>50 (δ=0.2)</v>
      </c>
      <c r="K205">
        <f>(K201-K196)/6</f>
        <v>3.0421840277777767</v>
      </c>
      <c r="L205">
        <f>(L200-L196)/5</f>
        <v>-0.63859563492063676</v>
      </c>
      <c r="N205">
        <f t="shared" si="26"/>
        <v>67.045000000000002</v>
      </c>
      <c r="O205">
        <f t="shared" si="27"/>
        <v>7.5828741320188318</v>
      </c>
    </row>
    <row r="206" spans="1:15" x14ac:dyDescent="0.75">
      <c r="A206" s="7">
        <v>22</v>
      </c>
      <c r="B206">
        <v>50</v>
      </c>
      <c r="C206">
        <v>0.45</v>
      </c>
      <c r="D206">
        <f>(SUM(SUMIF('PARITY Accuracy'!D206,"&lt;&gt;0"), SUMIF('Pattern_Matching Accuracy'!D206,"&lt;&gt;0"), SUMIF('Reversal Accuracy'!D206,"&lt;&gt;0"), SUMIF('Stack Accuracy'!D206,"&lt;&gt;0"), SUMIF('Vending_Machine Accuracy'!D206,"&lt;&gt;0"), SUMIF('MazeComplete Accuracy'!D206,"&lt;&gt;0"), SUMIF('MazeSolve Accuracy'!D206,"&lt;&gt;0"), SUMIF('Hamiltonian Accuracy'!D206,"&lt;&gt;0")))/SUM(IF('PARITY Accuracy'!D206&lt;&gt;0,1,0), IF('Pattern_Matching Accuracy'!D206&lt;&gt;0,1,0), IF('Reversal Accuracy'!D206&lt;&gt;0,1,0), IF('Stack Accuracy'!D206&lt;&gt;0,1,0), IF('Vending_Machine Accuracy'!D206&lt;&gt;0,1,0), IF('MazeComplete Accuracy'!D206&lt;&gt;0,1,0), IF('MazeSolve Accuracy'!D206&lt;&gt;0,1,0), IF('Hamiltonian Accuracy'!D206&lt;&gt;0,1,0))</f>
        <v>71.207142857142856</v>
      </c>
      <c r="E206">
        <f>(SUM(SUMIF('PARITY Accuracy'!E206,"&lt;&gt;0"), SUMIF('Pattern_Matching Accuracy'!E206,"&lt;&gt;0"), SUMIF('Reversal Accuracy'!E206,"&lt;&gt;0"), SUMIF('Stack Accuracy'!E206,"&lt;&gt;0"), SUMIF('Vending_Machine Accuracy'!E206,"&lt;&gt;0"), SUMIF('MazeComplete Accuracy'!E206,"&lt;&gt;0"), SUMIF('MazeSolve Accuracy'!E206,"&lt;&gt;0"), SUMIF('Hamiltonian Accuracy'!E206,"&lt;&gt;0")))/SUM(IF('PARITY Accuracy'!E206&lt;&gt;0,1,0), IF('Pattern_Matching Accuracy'!E206&lt;&gt;0,1,0), IF('Reversal Accuracy'!E206&lt;&gt;0,1,0), IF('Stack Accuracy'!E206&lt;&gt;0,1,0), IF('Vending_Machine Accuracy'!E206&lt;&gt;0,1,0), IF('MazeComplete Accuracy'!E206&lt;&gt;0,1,0), IF('MazeSolve Accuracy'!E206&lt;&gt;0,1,0), IF('Hamiltonian Accuracy'!E206&lt;&gt;0,1,0))</f>
        <v>74.561428571428564</v>
      </c>
      <c r="F206">
        <f>(SUM(SUMIF('PARITY Accuracy'!F206,"&lt;&gt;0"), SUMIF('Pattern_Matching Accuracy'!F206,"&lt;&gt;0"), SUMIF('Reversal Accuracy'!F206,"&lt;&gt;0"), SUMIF('Stack Accuracy'!F206,"&lt;&gt;0"), SUMIF('Vending_Machine Accuracy'!F206,"&lt;&gt;0"), SUMIF('MazeComplete Accuracy'!F206,"&lt;&gt;0"), SUMIF('MazeSolve Accuracy'!F206,"&lt;&gt;0"), SUMIF('Hamiltonian Accuracy'!F206,"&lt;&gt;0")))/SUM(IF('PARITY Accuracy'!F206&lt;&gt;0,1,0), IF('Pattern_Matching Accuracy'!F206&lt;&gt;0,1,0), IF('Reversal Accuracy'!F206&lt;&gt;0,1,0), IF('Stack Accuracy'!F206&lt;&gt;0,1,0), IF('Vending_Machine Accuracy'!F206&lt;&gt;0,1,0), IF('MazeComplete Accuracy'!F206&lt;&gt;0,1,0), IF('MazeSolve Accuracy'!F206&lt;&gt;0,1,0), IF('Hamiltonian Accuracy'!F206&lt;&gt;0,1,0))</f>
        <v>64.917142857142849</v>
      </c>
      <c r="G206">
        <f>(SUM(SUMIF('PARITY Accuracy'!G206,"&lt;&gt;0"), SUMIF('Pattern_Matching Accuracy'!G206,"&lt;&gt;0"), SUMIF('Reversal Accuracy'!G206,"&lt;&gt;0"), SUMIF('Stack Accuracy'!G206,"&lt;&gt;0"), SUMIF('Vending_Machine Accuracy'!G206,"&lt;&gt;0"), SUMIF('MazeComplete Accuracy'!G206,"&lt;&gt;0"), SUMIF('MazeSolve Accuracy'!G206,"&lt;&gt;0"), SUMIF('Hamiltonian Accuracy'!G206,"&lt;&gt;0")))/SUM(IF('PARITY Accuracy'!G206&lt;&gt;0,1,0), IF('Pattern_Matching Accuracy'!G206&lt;&gt;0,1,0), IF('Reversal Accuracy'!G206&lt;&gt;0,1,0), IF('Stack Accuracy'!G206&lt;&gt;0,1,0), IF('Vending_Machine Accuracy'!G206&lt;&gt;0,1,0), IF('MazeComplete Accuracy'!G206&lt;&gt;0,1,0), IF('MazeSolve Accuracy'!G206&lt;&gt;0,1,0), IF('Hamiltonian Accuracy'!G206&lt;&gt;0,1,0))</f>
        <v>53.773333333333333</v>
      </c>
      <c r="H206" t="str">
        <f t="shared" si="25"/>
        <v>50 (δ=0.45)</v>
      </c>
      <c r="N206">
        <f t="shared" si="26"/>
        <v>66.114761904761892</v>
      </c>
      <c r="O206">
        <f t="shared" si="27"/>
        <v>7.9218632926358881</v>
      </c>
    </row>
    <row r="207" spans="1:15" x14ac:dyDescent="0.75">
      <c r="A207" s="7">
        <v>23</v>
      </c>
      <c r="B207">
        <v>50</v>
      </c>
      <c r="C207">
        <v>0.65</v>
      </c>
      <c r="D207">
        <f>(SUM(SUMIF('PARITY Accuracy'!D207,"&lt;&gt;0"), SUMIF('Pattern_Matching Accuracy'!D207,"&lt;&gt;0"), SUMIF('Reversal Accuracy'!D207,"&lt;&gt;0"), SUMIF('Stack Accuracy'!D207,"&lt;&gt;0"), SUMIF('Vending_Machine Accuracy'!D207,"&lt;&gt;0"), SUMIF('MazeComplete Accuracy'!D207,"&lt;&gt;0"), SUMIF('MazeSolve Accuracy'!D207,"&lt;&gt;0"), SUMIF('Hamiltonian Accuracy'!D207,"&lt;&gt;0")))/SUM(IF('PARITY Accuracy'!D207&lt;&gt;0,1,0), IF('Pattern_Matching Accuracy'!D207&lt;&gt;0,1,0), IF('Reversal Accuracy'!D207&lt;&gt;0,1,0), IF('Stack Accuracy'!D207&lt;&gt;0,1,0), IF('Vending_Machine Accuracy'!D207&lt;&gt;0,1,0), IF('MazeComplete Accuracy'!D207&lt;&gt;0,1,0), IF('MazeSolve Accuracy'!D207&lt;&gt;0,1,0), IF('Hamiltonian Accuracy'!D207&lt;&gt;0,1,0))</f>
        <v>69.407142857142858</v>
      </c>
      <c r="E207">
        <f>(SUM(SUMIF('PARITY Accuracy'!E207,"&lt;&gt;0"), SUMIF('Pattern_Matching Accuracy'!E207,"&lt;&gt;0"), SUMIF('Reversal Accuracy'!E207,"&lt;&gt;0"), SUMIF('Stack Accuracy'!E207,"&lt;&gt;0"), SUMIF('Vending_Machine Accuracy'!E207,"&lt;&gt;0"), SUMIF('MazeComplete Accuracy'!E207,"&lt;&gt;0"), SUMIF('MazeSolve Accuracy'!E207,"&lt;&gt;0"), SUMIF('Hamiltonian Accuracy'!E207,"&lt;&gt;0")))/SUM(IF('PARITY Accuracy'!E207&lt;&gt;0,1,0), IF('Pattern_Matching Accuracy'!E207&lt;&gt;0,1,0), IF('Reversal Accuracy'!E207&lt;&gt;0,1,0), IF('Stack Accuracy'!E207&lt;&gt;0,1,0), IF('Vending_Machine Accuracy'!E207&lt;&gt;0,1,0), IF('MazeComplete Accuracy'!E207&lt;&gt;0,1,0), IF('MazeSolve Accuracy'!E207&lt;&gt;0,1,0), IF('Hamiltonian Accuracy'!E207&lt;&gt;0,1,0))</f>
        <v>74.702857142857141</v>
      </c>
      <c r="F207">
        <f>(SUM(SUMIF('PARITY Accuracy'!F207,"&lt;&gt;0"), SUMIF('Pattern_Matching Accuracy'!F207,"&lt;&gt;0"), SUMIF('Reversal Accuracy'!F207,"&lt;&gt;0"), SUMIF('Stack Accuracy'!F207,"&lt;&gt;0"), SUMIF('Vending_Machine Accuracy'!F207,"&lt;&gt;0"), SUMIF('MazeComplete Accuracy'!F207,"&lt;&gt;0"), SUMIF('MazeSolve Accuracy'!F207,"&lt;&gt;0"), SUMIF('Hamiltonian Accuracy'!F207,"&lt;&gt;0")))/SUM(IF('PARITY Accuracy'!F207&lt;&gt;0,1,0), IF('Pattern_Matching Accuracy'!F207&lt;&gt;0,1,0), IF('Reversal Accuracy'!F207&lt;&gt;0,1,0), IF('Stack Accuracy'!F207&lt;&gt;0,1,0), IF('Vending_Machine Accuracy'!F207&lt;&gt;0,1,0), IF('MazeComplete Accuracy'!F207&lt;&gt;0,1,0), IF('MazeSolve Accuracy'!F207&lt;&gt;0,1,0), IF('Hamiltonian Accuracy'!F207&lt;&gt;0,1,0))</f>
        <v>63.898571428571429</v>
      </c>
      <c r="G207">
        <f>(SUM(SUMIF('PARITY Accuracy'!G207,"&lt;&gt;0"), SUMIF('Pattern_Matching Accuracy'!G207,"&lt;&gt;0"), SUMIF('Reversal Accuracy'!G207,"&lt;&gt;0"), SUMIF('Stack Accuracy'!G207,"&lt;&gt;0"), SUMIF('Vending_Machine Accuracy'!G207,"&lt;&gt;0"), SUMIF('MazeComplete Accuracy'!G207,"&lt;&gt;0"), SUMIF('MazeSolve Accuracy'!G207,"&lt;&gt;0"), SUMIF('Hamiltonian Accuracy'!G207,"&lt;&gt;0")))/SUM(IF('PARITY Accuracy'!G207&lt;&gt;0,1,0), IF('Pattern_Matching Accuracy'!G207&lt;&gt;0,1,0), IF('Reversal Accuracy'!G207&lt;&gt;0,1,0), IF('Stack Accuracy'!G207&lt;&gt;0,1,0), IF('Vending_Machine Accuracy'!G207&lt;&gt;0,1,0), IF('MazeComplete Accuracy'!G207&lt;&gt;0,1,0), IF('MazeSolve Accuracy'!G207&lt;&gt;0,1,0), IF('Hamiltonian Accuracy'!G207&lt;&gt;0,1,0))</f>
        <v>56.089999999999996</v>
      </c>
      <c r="H207" t="str">
        <f t="shared" si="25"/>
        <v>50 (δ=0.65)</v>
      </c>
      <c r="N207">
        <f t="shared" si="26"/>
        <v>66.024642857142851</v>
      </c>
      <c r="O207">
        <f t="shared" si="27"/>
        <v>6.8914805712768255</v>
      </c>
    </row>
    <row r="208" spans="1:15" x14ac:dyDescent="0.75">
      <c r="A208" s="7">
        <v>24</v>
      </c>
      <c r="B208">
        <v>50</v>
      </c>
      <c r="C208">
        <v>0.85</v>
      </c>
      <c r="D208">
        <f>(SUM(SUMIF('PARITY Accuracy'!D208,"&lt;&gt;0"), SUMIF('Pattern_Matching Accuracy'!D208,"&lt;&gt;0"), SUMIF('Reversal Accuracy'!D208,"&lt;&gt;0"), SUMIF('Stack Accuracy'!D208,"&lt;&gt;0"), SUMIF('Vending_Machine Accuracy'!D208,"&lt;&gt;0"), SUMIF('MazeComplete Accuracy'!D208,"&lt;&gt;0"), SUMIF('MazeSolve Accuracy'!D208,"&lt;&gt;0"), SUMIF('Hamiltonian Accuracy'!D208,"&lt;&gt;0")))/SUM(IF('PARITY Accuracy'!D208&lt;&gt;0,1,0), IF('Pattern_Matching Accuracy'!D208&lt;&gt;0,1,0), IF('Reversal Accuracy'!D208&lt;&gt;0,1,0), IF('Stack Accuracy'!D208&lt;&gt;0,1,0), IF('Vending_Machine Accuracy'!D208&lt;&gt;0,1,0), IF('MazeComplete Accuracy'!D208&lt;&gt;0,1,0), IF('MazeSolve Accuracy'!D208&lt;&gt;0,1,0), IF('Hamiltonian Accuracy'!D208&lt;&gt;0,1,0))</f>
        <v>67.48</v>
      </c>
      <c r="E208">
        <f>(SUM(SUMIF('PARITY Accuracy'!E208,"&lt;&gt;0"), SUMIF('Pattern_Matching Accuracy'!E208,"&lt;&gt;0"), SUMIF('Reversal Accuracy'!E208,"&lt;&gt;0"), SUMIF('Stack Accuracy'!E208,"&lt;&gt;0"), SUMIF('Vending_Machine Accuracy'!E208,"&lt;&gt;0"), SUMIF('MazeComplete Accuracy'!E208,"&lt;&gt;0"), SUMIF('MazeSolve Accuracy'!E208,"&lt;&gt;0"), SUMIF('Hamiltonian Accuracy'!E208,"&lt;&gt;0")))/SUM(IF('PARITY Accuracy'!E208&lt;&gt;0,1,0), IF('Pattern_Matching Accuracy'!E208&lt;&gt;0,1,0), IF('Reversal Accuracy'!E208&lt;&gt;0,1,0), IF('Stack Accuracy'!E208&lt;&gt;0,1,0), IF('Vending_Machine Accuracy'!E208&lt;&gt;0,1,0), IF('MazeComplete Accuracy'!E208&lt;&gt;0,1,0), IF('MazeSolve Accuracy'!E208&lt;&gt;0,1,0), IF('Hamiltonian Accuracy'!E208&lt;&gt;0,1,0))</f>
        <v>72.679999999999993</v>
      </c>
      <c r="F208">
        <f>(SUM(SUMIF('PARITY Accuracy'!F208,"&lt;&gt;0"), SUMIF('Pattern_Matching Accuracy'!F208,"&lt;&gt;0"), SUMIF('Reversal Accuracy'!F208,"&lt;&gt;0"), SUMIF('Stack Accuracy'!F208,"&lt;&gt;0"), SUMIF('Vending_Machine Accuracy'!F208,"&lt;&gt;0"), SUMIF('MazeComplete Accuracy'!F208,"&lt;&gt;0"), SUMIF('MazeSolve Accuracy'!F208,"&lt;&gt;0"), SUMIF('Hamiltonian Accuracy'!F208,"&lt;&gt;0")))/SUM(IF('PARITY Accuracy'!F208&lt;&gt;0,1,0), IF('Pattern_Matching Accuracy'!F208&lt;&gt;0,1,0), IF('Reversal Accuracy'!F208&lt;&gt;0,1,0), IF('Stack Accuracy'!F208&lt;&gt;0,1,0), IF('Vending_Machine Accuracy'!F208&lt;&gt;0,1,0), IF('MazeComplete Accuracy'!F208&lt;&gt;0,1,0), IF('MazeSolve Accuracy'!F208&lt;&gt;0,1,0), IF('Hamiltonian Accuracy'!F208&lt;&gt;0,1,0))</f>
        <v>60.561428571428571</v>
      </c>
      <c r="G208">
        <f>(SUM(SUMIF('PARITY Accuracy'!G208,"&lt;&gt;0"), SUMIF('Pattern_Matching Accuracy'!G208,"&lt;&gt;0"), SUMIF('Reversal Accuracy'!G208,"&lt;&gt;0"), SUMIF('Stack Accuracy'!G208,"&lt;&gt;0"), SUMIF('Vending_Machine Accuracy'!G208,"&lt;&gt;0"), SUMIF('MazeComplete Accuracy'!G208,"&lt;&gt;0"), SUMIF('MazeSolve Accuracy'!G208,"&lt;&gt;0"), SUMIF('Hamiltonian Accuracy'!G208,"&lt;&gt;0")))/SUM(IF('PARITY Accuracy'!G208&lt;&gt;0,1,0), IF('Pattern_Matching Accuracy'!G208&lt;&gt;0,1,0), IF('Reversal Accuracy'!G208&lt;&gt;0,1,0), IF('Stack Accuracy'!G208&lt;&gt;0,1,0), IF('Vending_Machine Accuracy'!G208&lt;&gt;0,1,0), IF('MazeComplete Accuracy'!G208&lt;&gt;0,1,0), IF('MazeSolve Accuracy'!G208&lt;&gt;0,1,0), IF('Hamiltonian Accuracy'!G208&lt;&gt;0,1,0))</f>
        <v>56.26</v>
      </c>
      <c r="H208" t="str">
        <f t="shared" si="25"/>
        <v>50 (δ=0.85)</v>
      </c>
      <c r="N208">
        <f t="shared" si="26"/>
        <v>64.245357142857145</v>
      </c>
      <c r="O208">
        <f t="shared" si="27"/>
        <v>6.3036373023672532</v>
      </c>
    </row>
    <row r="209" spans="1:15" x14ac:dyDescent="0.75">
      <c r="A209" s="7">
        <v>25</v>
      </c>
      <c r="B209">
        <v>100</v>
      </c>
      <c r="C209">
        <v>0</v>
      </c>
      <c r="D209">
        <f>(SUM(SUMIF('PARITY Accuracy'!D209,"&lt;&gt;0"), SUMIF('Pattern_Matching Accuracy'!D209,"&lt;&gt;0"), SUMIF('Reversal Accuracy'!D209,"&lt;&gt;0"), SUMIF('Stack Accuracy'!D209,"&lt;&gt;0"), SUMIF('Vending_Machine Accuracy'!D209,"&lt;&gt;0"), SUMIF('MazeComplete Accuracy'!D209,"&lt;&gt;0"), SUMIF('MazeSolve Accuracy'!D209,"&lt;&gt;0"), SUMIF('Hamiltonian Accuracy'!D209,"&lt;&gt;0")))/SUM(IF('PARITY Accuracy'!D209&lt;&gt;0,1,0), IF('Pattern_Matching Accuracy'!D209&lt;&gt;0,1,0), IF('Reversal Accuracy'!D209&lt;&gt;0,1,0), IF('Stack Accuracy'!D209&lt;&gt;0,1,0), IF('Vending_Machine Accuracy'!D209&lt;&gt;0,1,0), IF('MazeComplete Accuracy'!D209&lt;&gt;0,1,0), IF('MazeSolve Accuracy'!D209&lt;&gt;0,1,0), IF('Hamiltonian Accuracy'!D209&lt;&gt;0,1,0))</f>
        <v>70.303333333333327</v>
      </c>
      <c r="E209">
        <f>(SUM(SUMIF('PARITY Accuracy'!E209,"&lt;&gt;0"), SUMIF('Pattern_Matching Accuracy'!E209,"&lt;&gt;0"), SUMIF('Reversal Accuracy'!E209,"&lt;&gt;0"), SUMIF('Stack Accuracy'!E209,"&lt;&gt;0"), SUMIF('Vending_Machine Accuracy'!E209,"&lt;&gt;0"), SUMIF('MazeComplete Accuracy'!E209,"&lt;&gt;0"), SUMIF('MazeSolve Accuracy'!E209,"&lt;&gt;0"), SUMIF('Hamiltonian Accuracy'!E209,"&lt;&gt;0")))/SUM(IF('PARITY Accuracy'!E209&lt;&gt;0,1,0), IF('Pattern_Matching Accuracy'!E209&lt;&gt;0,1,0), IF('Reversal Accuracy'!E209&lt;&gt;0,1,0), IF('Stack Accuracy'!E209&lt;&gt;0,1,0), IF('Vending_Machine Accuracy'!E209&lt;&gt;0,1,0), IF('MazeComplete Accuracy'!E209&lt;&gt;0,1,0), IF('MazeSolve Accuracy'!E209&lt;&gt;0,1,0), IF('Hamiltonian Accuracy'!E209&lt;&gt;0,1,0))</f>
        <v>76.391666666666666</v>
      </c>
      <c r="F209">
        <f>(SUM(SUMIF('PARITY Accuracy'!F209,"&lt;&gt;0"), SUMIF('Pattern_Matching Accuracy'!F209,"&lt;&gt;0"), SUMIF('Reversal Accuracy'!F209,"&lt;&gt;0"), SUMIF('Stack Accuracy'!F209,"&lt;&gt;0"), SUMIF('Vending_Machine Accuracy'!F209,"&lt;&gt;0"), SUMIF('MazeComplete Accuracy'!F209,"&lt;&gt;0"), SUMIF('MazeSolve Accuracy'!F209,"&lt;&gt;0"), SUMIF('Hamiltonian Accuracy'!F209,"&lt;&gt;0")))/SUM(IF('PARITY Accuracy'!F209&lt;&gt;0,1,0), IF('Pattern_Matching Accuracy'!F209&lt;&gt;0,1,0), IF('Reversal Accuracy'!F209&lt;&gt;0,1,0), IF('Stack Accuracy'!F209&lt;&gt;0,1,0), IF('Vending_Machine Accuracy'!F209&lt;&gt;0,1,0), IF('MazeComplete Accuracy'!F209&lt;&gt;0,1,0), IF('MazeSolve Accuracy'!F209&lt;&gt;0,1,0), IF('Hamiltonian Accuracy'!F209&lt;&gt;0,1,0))</f>
        <v>64.796666666666667</v>
      </c>
      <c r="G209">
        <f>(SUM(SUMIF('PARITY Accuracy'!G209,"&lt;&gt;0"), SUMIF('Pattern_Matching Accuracy'!G209,"&lt;&gt;0"), SUMIF('Reversal Accuracy'!G209,"&lt;&gt;0"), SUMIF('Stack Accuracy'!G209,"&lt;&gt;0"), SUMIF('Vending_Machine Accuracy'!G209,"&lt;&gt;0"), SUMIF('MazeComplete Accuracy'!G209,"&lt;&gt;0"), SUMIF('MazeSolve Accuracy'!G209,"&lt;&gt;0"), SUMIF('Hamiltonian Accuracy'!G209,"&lt;&gt;0")))/SUM(IF('PARITY Accuracy'!G209&lt;&gt;0,1,0), IF('Pattern_Matching Accuracy'!G209&lt;&gt;0,1,0), IF('Reversal Accuracy'!G209&lt;&gt;0,1,0), IF('Stack Accuracy'!G209&lt;&gt;0,1,0), IF('Vending_Machine Accuracy'!G209&lt;&gt;0,1,0), IF('MazeComplete Accuracy'!G209&lt;&gt;0,1,0), IF('MazeSolve Accuracy'!G209&lt;&gt;0,1,0), IF('Hamiltonian Accuracy'!G209&lt;&gt;0,1,0))</f>
        <v>60.4</v>
      </c>
      <c r="H209" t="str">
        <f t="shared" si="25"/>
        <v>100 (δ=0)</v>
      </c>
      <c r="N209">
        <f t="shared" si="26"/>
        <v>67.972916666666663</v>
      </c>
      <c r="O209">
        <f t="shared" si="27"/>
        <v>5.9946606306269645</v>
      </c>
    </row>
    <row r="210" spans="1:15" x14ac:dyDescent="0.75">
      <c r="A210" s="7">
        <v>26</v>
      </c>
      <c r="B210">
        <v>100</v>
      </c>
      <c r="C210">
        <v>0.2</v>
      </c>
      <c r="D210">
        <f>(SUM(SUMIF('PARITY Accuracy'!D210,"&lt;&gt;0"), SUMIF('Pattern_Matching Accuracy'!D210,"&lt;&gt;0"), SUMIF('Reversal Accuracy'!D210,"&lt;&gt;0"), SUMIF('Stack Accuracy'!D210,"&lt;&gt;0"), SUMIF('Vending_Machine Accuracy'!D210,"&lt;&gt;0"), SUMIF('MazeComplete Accuracy'!D210,"&lt;&gt;0"), SUMIF('MazeSolve Accuracy'!D210,"&lt;&gt;0"), SUMIF('Hamiltonian Accuracy'!D210,"&lt;&gt;0")))/SUM(IF('PARITY Accuracy'!D210&lt;&gt;0,1,0), IF('Pattern_Matching Accuracy'!D210&lt;&gt;0,1,0), IF('Reversal Accuracy'!D210&lt;&gt;0,1,0), IF('Stack Accuracy'!D210&lt;&gt;0,1,0), IF('Vending_Machine Accuracy'!D210&lt;&gt;0,1,0), IF('MazeComplete Accuracy'!D210&lt;&gt;0,1,0), IF('MazeSolve Accuracy'!D210&lt;&gt;0,1,0), IF('Hamiltonian Accuracy'!D210&lt;&gt;0,1,0))</f>
        <v>71.696666666666673</v>
      </c>
      <c r="E210">
        <f>(SUM(SUMIF('PARITY Accuracy'!E210,"&lt;&gt;0"), SUMIF('Pattern_Matching Accuracy'!E210,"&lt;&gt;0"), SUMIF('Reversal Accuracy'!E210,"&lt;&gt;0"), SUMIF('Stack Accuracy'!E210,"&lt;&gt;0"), SUMIF('Vending_Machine Accuracy'!E210,"&lt;&gt;0"), SUMIF('MazeComplete Accuracy'!E210,"&lt;&gt;0"), SUMIF('MazeSolve Accuracy'!E210,"&lt;&gt;0"), SUMIF('Hamiltonian Accuracy'!E210,"&lt;&gt;0")))/SUM(IF('PARITY Accuracy'!E210&lt;&gt;0,1,0), IF('Pattern_Matching Accuracy'!E210&lt;&gt;0,1,0), IF('Reversal Accuracy'!E210&lt;&gt;0,1,0), IF('Stack Accuracy'!E210&lt;&gt;0,1,0), IF('Vending_Machine Accuracy'!E210&lt;&gt;0,1,0), IF('MazeComplete Accuracy'!E210&lt;&gt;0,1,0), IF('MazeSolve Accuracy'!E210&lt;&gt;0,1,0), IF('Hamiltonian Accuracy'!E210&lt;&gt;0,1,0))</f>
        <v>72.524999999999991</v>
      </c>
      <c r="F210">
        <f>(SUM(SUMIF('PARITY Accuracy'!F210,"&lt;&gt;0"), SUMIF('Pattern_Matching Accuracy'!F210,"&lt;&gt;0"), SUMIF('Reversal Accuracy'!F210,"&lt;&gt;0"), SUMIF('Stack Accuracy'!F210,"&lt;&gt;0"), SUMIF('Vending_Machine Accuracy'!F210,"&lt;&gt;0"), SUMIF('MazeComplete Accuracy'!F210,"&lt;&gt;0"), SUMIF('MazeSolve Accuracy'!F210,"&lt;&gt;0"), SUMIF('Hamiltonian Accuracy'!F210,"&lt;&gt;0")))/SUM(IF('PARITY Accuracy'!F210&lt;&gt;0,1,0), IF('Pattern_Matching Accuracy'!F210&lt;&gt;0,1,0), IF('Reversal Accuracy'!F210&lt;&gt;0,1,0), IF('Stack Accuracy'!F210&lt;&gt;0,1,0), IF('Vending_Machine Accuracy'!F210&lt;&gt;0,1,0), IF('MazeComplete Accuracy'!F210&lt;&gt;0,1,0), IF('MazeSolve Accuracy'!F210&lt;&gt;0,1,0), IF('Hamiltonian Accuracy'!F210&lt;&gt;0,1,0))</f>
        <v>64.084999999999994</v>
      </c>
      <c r="G210">
        <f>(SUM(SUMIF('PARITY Accuracy'!G210,"&lt;&gt;0"), SUMIF('Pattern_Matching Accuracy'!G210,"&lt;&gt;0"), SUMIF('Reversal Accuracy'!G210,"&lt;&gt;0"), SUMIF('Stack Accuracy'!G210,"&lt;&gt;0"), SUMIF('Vending_Machine Accuracy'!G210,"&lt;&gt;0"), SUMIF('MazeComplete Accuracy'!G210,"&lt;&gt;0"), SUMIF('MazeSolve Accuracy'!G210,"&lt;&gt;0"), SUMIF('Hamiltonian Accuracy'!G210,"&lt;&gt;0")))/SUM(IF('PARITY Accuracy'!G210&lt;&gt;0,1,0), IF('Pattern_Matching Accuracy'!G210&lt;&gt;0,1,0), IF('Reversal Accuracy'!G210&lt;&gt;0,1,0), IF('Stack Accuracy'!G210&lt;&gt;0,1,0), IF('Vending_Machine Accuracy'!G210&lt;&gt;0,1,0), IF('MazeComplete Accuracy'!G210&lt;&gt;0,1,0), IF('MazeSolve Accuracy'!G210&lt;&gt;0,1,0), IF('Hamiltonian Accuracy'!G210&lt;&gt;0,1,0))</f>
        <v>55.4</v>
      </c>
      <c r="H210" t="str">
        <f t="shared" si="25"/>
        <v>100 (δ=0.2)</v>
      </c>
      <c r="N210">
        <f t="shared" si="26"/>
        <v>65.926666666666662</v>
      </c>
      <c r="O210">
        <f t="shared" si="27"/>
        <v>6.910740734537824</v>
      </c>
    </row>
    <row r="211" spans="1:15" x14ac:dyDescent="0.75">
      <c r="A211" s="7">
        <v>27</v>
      </c>
      <c r="B211">
        <v>100</v>
      </c>
      <c r="C211">
        <v>0.45</v>
      </c>
      <c r="D211">
        <f>(SUM(SUMIF('PARITY Accuracy'!D211,"&lt;&gt;0"), SUMIF('Pattern_Matching Accuracy'!D211,"&lt;&gt;0"), SUMIF('Reversal Accuracy'!D211,"&lt;&gt;0"), SUMIF('Stack Accuracy'!D211,"&lt;&gt;0"), SUMIF('Vending_Machine Accuracy'!D211,"&lt;&gt;0"), SUMIF('MazeComplete Accuracy'!D211,"&lt;&gt;0"), SUMIF('MazeSolve Accuracy'!D211,"&lt;&gt;0"), SUMIF('Hamiltonian Accuracy'!D211,"&lt;&gt;0")))/SUM(IF('PARITY Accuracy'!D211&lt;&gt;0,1,0), IF('Pattern_Matching Accuracy'!D211&lt;&gt;0,1,0), IF('Reversal Accuracy'!D211&lt;&gt;0,1,0), IF('Stack Accuracy'!D211&lt;&gt;0,1,0), IF('Vending_Machine Accuracy'!D211&lt;&gt;0,1,0), IF('MazeComplete Accuracy'!D211&lt;&gt;0,1,0), IF('MazeSolve Accuracy'!D211&lt;&gt;0,1,0), IF('Hamiltonian Accuracy'!D211&lt;&gt;0,1,0))</f>
        <v>72.828333333333333</v>
      </c>
      <c r="E211">
        <f>(SUM(SUMIF('PARITY Accuracy'!E211,"&lt;&gt;0"), SUMIF('Pattern_Matching Accuracy'!E211,"&lt;&gt;0"), SUMIF('Reversal Accuracy'!E211,"&lt;&gt;0"), SUMIF('Stack Accuracy'!E211,"&lt;&gt;0"), SUMIF('Vending_Machine Accuracy'!E211,"&lt;&gt;0"), SUMIF('MazeComplete Accuracy'!E211,"&lt;&gt;0"), SUMIF('MazeSolve Accuracy'!E211,"&lt;&gt;0"), SUMIF('Hamiltonian Accuracy'!E211,"&lt;&gt;0")))/SUM(IF('PARITY Accuracy'!E211&lt;&gt;0,1,0), IF('Pattern_Matching Accuracy'!E211&lt;&gt;0,1,0), IF('Reversal Accuracy'!E211&lt;&gt;0,1,0), IF('Stack Accuracy'!E211&lt;&gt;0,1,0), IF('Vending_Machine Accuracy'!E211&lt;&gt;0,1,0), IF('MazeComplete Accuracy'!E211&lt;&gt;0,1,0), IF('MazeSolve Accuracy'!E211&lt;&gt;0,1,0), IF('Hamiltonian Accuracy'!E211&lt;&gt;0,1,0))</f>
        <v>71.453333333333333</v>
      </c>
      <c r="F211">
        <f>(SUM(SUMIF('PARITY Accuracy'!F211,"&lt;&gt;0"), SUMIF('Pattern_Matching Accuracy'!F211,"&lt;&gt;0"), SUMIF('Reversal Accuracy'!F211,"&lt;&gt;0"), SUMIF('Stack Accuracy'!F211,"&lt;&gt;0"), SUMIF('Vending_Machine Accuracy'!F211,"&lt;&gt;0"), SUMIF('MazeComplete Accuracy'!F211,"&lt;&gt;0"), SUMIF('MazeSolve Accuracy'!F211,"&lt;&gt;0"), SUMIF('Hamiltonian Accuracy'!F211,"&lt;&gt;0")))/SUM(IF('PARITY Accuracy'!F211&lt;&gt;0,1,0), IF('Pattern_Matching Accuracy'!F211&lt;&gt;0,1,0), IF('Reversal Accuracy'!F211&lt;&gt;0,1,0), IF('Stack Accuracy'!F211&lt;&gt;0,1,0), IF('Vending_Machine Accuracy'!F211&lt;&gt;0,1,0), IF('MazeComplete Accuracy'!F211&lt;&gt;0,1,0), IF('MazeSolve Accuracy'!F211&lt;&gt;0,1,0), IF('Hamiltonian Accuracy'!F211&lt;&gt;0,1,0))</f>
        <v>64.711666666666659</v>
      </c>
      <c r="G211">
        <f>(SUM(SUMIF('PARITY Accuracy'!G211,"&lt;&gt;0"), SUMIF('Pattern_Matching Accuracy'!G211,"&lt;&gt;0"), SUMIF('Reversal Accuracy'!G211,"&lt;&gt;0"), SUMIF('Stack Accuracy'!G211,"&lt;&gt;0"), SUMIF('Vending_Machine Accuracy'!G211,"&lt;&gt;0"), SUMIF('MazeComplete Accuracy'!G211,"&lt;&gt;0"), SUMIF('MazeSolve Accuracy'!G211,"&lt;&gt;0"), SUMIF('Hamiltonian Accuracy'!G211,"&lt;&gt;0")))/SUM(IF('PARITY Accuracy'!G211&lt;&gt;0,1,0), IF('Pattern_Matching Accuracy'!G211&lt;&gt;0,1,0), IF('Reversal Accuracy'!G211&lt;&gt;0,1,0), IF('Stack Accuracy'!G211&lt;&gt;0,1,0), IF('Vending_Machine Accuracy'!G211&lt;&gt;0,1,0), IF('MazeComplete Accuracy'!G211&lt;&gt;0,1,0), IF('MazeSolve Accuracy'!G211&lt;&gt;0,1,0), IF('Hamiltonian Accuracy'!G211&lt;&gt;0,1,0))</f>
        <v>57.4</v>
      </c>
      <c r="H211" t="str">
        <f t="shared" si="25"/>
        <v>100 (δ=0.45)</v>
      </c>
      <c r="N211">
        <f t="shared" si="26"/>
        <v>66.598333333333329</v>
      </c>
      <c r="O211">
        <f t="shared" si="27"/>
        <v>6.1349973965402436</v>
      </c>
    </row>
    <row r="212" spans="1:15" x14ac:dyDescent="0.75">
      <c r="A212" s="7">
        <v>28</v>
      </c>
      <c r="B212">
        <v>100</v>
      </c>
      <c r="C212">
        <v>0.65</v>
      </c>
      <c r="D212">
        <f>(SUM(SUMIF('PARITY Accuracy'!D212,"&lt;&gt;0"), SUMIF('Pattern_Matching Accuracy'!D212,"&lt;&gt;0"), SUMIF('Reversal Accuracy'!D212,"&lt;&gt;0"), SUMIF('Stack Accuracy'!D212,"&lt;&gt;0"), SUMIF('Vending_Machine Accuracy'!D212,"&lt;&gt;0"), SUMIF('MazeComplete Accuracy'!D212,"&lt;&gt;0"), SUMIF('MazeSolve Accuracy'!D212,"&lt;&gt;0"), SUMIF('Hamiltonian Accuracy'!D212,"&lt;&gt;0")))/SUM(IF('PARITY Accuracy'!D212&lt;&gt;0,1,0), IF('Pattern_Matching Accuracy'!D212&lt;&gt;0,1,0), IF('Reversal Accuracy'!D212&lt;&gt;0,1,0), IF('Stack Accuracy'!D212&lt;&gt;0,1,0), IF('Vending_Machine Accuracy'!D212&lt;&gt;0,1,0), IF('MazeComplete Accuracy'!D212&lt;&gt;0,1,0), IF('MazeSolve Accuracy'!D212&lt;&gt;0,1,0), IF('Hamiltonian Accuracy'!D212&lt;&gt;0,1,0))</f>
        <v>72.12</v>
      </c>
      <c r="E212">
        <f>(SUM(SUMIF('PARITY Accuracy'!E212,"&lt;&gt;0"), SUMIF('Pattern_Matching Accuracy'!E212,"&lt;&gt;0"), SUMIF('Reversal Accuracy'!E212,"&lt;&gt;0"), SUMIF('Stack Accuracy'!E212,"&lt;&gt;0"), SUMIF('Vending_Machine Accuracy'!E212,"&lt;&gt;0"), SUMIF('MazeComplete Accuracy'!E212,"&lt;&gt;0"), SUMIF('MazeSolve Accuracy'!E212,"&lt;&gt;0"), SUMIF('Hamiltonian Accuracy'!E212,"&lt;&gt;0")))/SUM(IF('PARITY Accuracy'!E212&lt;&gt;0,1,0), IF('Pattern_Matching Accuracy'!E212&lt;&gt;0,1,0), IF('Reversal Accuracy'!E212&lt;&gt;0,1,0), IF('Stack Accuracy'!E212&lt;&gt;0,1,0), IF('Vending_Machine Accuracy'!E212&lt;&gt;0,1,0), IF('MazeComplete Accuracy'!E212&lt;&gt;0,1,0), IF('MazeSolve Accuracy'!E212&lt;&gt;0,1,0), IF('Hamiltonian Accuracy'!E212&lt;&gt;0,1,0))</f>
        <v>71.398333333333326</v>
      </c>
      <c r="F212">
        <f>(SUM(SUMIF('PARITY Accuracy'!F212,"&lt;&gt;0"), SUMIF('Pattern_Matching Accuracy'!F212,"&lt;&gt;0"), SUMIF('Reversal Accuracy'!F212,"&lt;&gt;0"), SUMIF('Stack Accuracy'!F212,"&lt;&gt;0"), SUMIF('Vending_Machine Accuracy'!F212,"&lt;&gt;0"), SUMIF('MazeComplete Accuracy'!F212,"&lt;&gt;0"), SUMIF('MazeSolve Accuracy'!F212,"&lt;&gt;0"), SUMIF('Hamiltonian Accuracy'!F212,"&lt;&gt;0")))/SUM(IF('PARITY Accuracy'!F212&lt;&gt;0,1,0), IF('Pattern_Matching Accuracy'!F212&lt;&gt;0,1,0), IF('Reversal Accuracy'!F212&lt;&gt;0,1,0), IF('Stack Accuracy'!F212&lt;&gt;0,1,0), IF('Vending_Machine Accuracy'!F212&lt;&gt;0,1,0), IF('MazeComplete Accuracy'!F212&lt;&gt;0,1,0), IF('MazeSolve Accuracy'!F212&lt;&gt;0,1,0), IF('Hamiltonian Accuracy'!F212&lt;&gt;0,1,0))</f>
        <v>65.03</v>
      </c>
      <c r="G212">
        <f>(SUM(SUMIF('PARITY Accuracy'!G212,"&lt;&gt;0"), SUMIF('Pattern_Matching Accuracy'!G212,"&lt;&gt;0"), SUMIF('Reversal Accuracy'!G212,"&lt;&gt;0"), SUMIF('Stack Accuracy'!G212,"&lt;&gt;0"), SUMIF('Vending_Machine Accuracy'!G212,"&lt;&gt;0"), SUMIF('MazeComplete Accuracy'!G212,"&lt;&gt;0"), SUMIF('MazeSolve Accuracy'!G212,"&lt;&gt;0"), SUMIF('Hamiltonian Accuracy'!G212,"&lt;&gt;0")))/SUM(IF('PARITY Accuracy'!G212&lt;&gt;0,1,0), IF('Pattern_Matching Accuracy'!G212&lt;&gt;0,1,0), IF('Reversal Accuracy'!G212&lt;&gt;0,1,0), IF('Stack Accuracy'!G212&lt;&gt;0,1,0), IF('Vending_Machine Accuracy'!G212&lt;&gt;0,1,0), IF('MazeComplete Accuracy'!G212&lt;&gt;0,1,0), IF('MazeSolve Accuracy'!G212&lt;&gt;0,1,0), IF('Hamiltonian Accuracy'!G212&lt;&gt;0,1,0))</f>
        <v>54.4</v>
      </c>
      <c r="H212" t="str">
        <f t="shared" si="25"/>
        <v>100 (δ=0.65)</v>
      </c>
      <c r="N212">
        <f t="shared" si="26"/>
        <v>65.737083333333331</v>
      </c>
      <c r="O212">
        <f t="shared" si="27"/>
        <v>7.1031824220438962</v>
      </c>
    </row>
    <row r="213" spans="1:15" x14ac:dyDescent="0.75">
      <c r="A213" s="7">
        <v>29</v>
      </c>
      <c r="B213">
        <v>100</v>
      </c>
      <c r="C213">
        <v>0.85</v>
      </c>
      <c r="D213">
        <f>(SUM(SUMIF('PARITY Accuracy'!D213,"&lt;&gt;0"), SUMIF('Pattern_Matching Accuracy'!D213,"&lt;&gt;0"), SUMIF('Reversal Accuracy'!D213,"&lt;&gt;0"), SUMIF('Stack Accuracy'!D213,"&lt;&gt;0"), SUMIF('Vending_Machine Accuracy'!D213,"&lt;&gt;0"), SUMIF('MazeComplete Accuracy'!D213,"&lt;&gt;0"), SUMIF('MazeSolve Accuracy'!D213,"&lt;&gt;0"), SUMIF('Hamiltonian Accuracy'!D213,"&lt;&gt;0")))/SUM(IF('PARITY Accuracy'!D213&lt;&gt;0,1,0), IF('Pattern_Matching Accuracy'!D213&lt;&gt;0,1,0), IF('Reversal Accuracy'!D213&lt;&gt;0,1,0), IF('Stack Accuracy'!D213&lt;&gt;0,1,0), IF('Vending_Machine Accuracy'!D213&lt;&gt;0,1,0), IF('MazeComplete Accuracy'!D213&lt;&gt;0,1,0), IF('MazeSolve Accuracy'!D213&lt;&gt;0,1,0), IF('Hamiltonian Accuracy'!D213&lt;&gt;0,1,0))</f>
        <v>68.545000000000002</v>
      </c>
      <c r="E213">
        <f>(SUM(SUMIF('PARITY Accuracy'!E213,"&lt;&gt;0"), SUMIF('Pattern_Matching Accuracy'!E213,"&lt;&gt;0"), SUMIF('Reversal Accuracy'!E213,"&lt;&gt;0"), SUMIF('Stack Accuracy'!E213,"&lt;&gt;0"), SUMIF('Vending_Machine Accuracy'!E213,"&lt;&gt;0"), SUMIF('MazeComplete Accuracy'!E213,"&lt;&gt;0"), SUMIF('MazeSolve Accuracy'!E213,"&lt;&gt;0"), SUMIF('Hamiltonian Accuracy'!E213,"&lt;&gt;0")))/SUM(IF('PARITY Accuracy'!E213&lt;&gt;0,1,0), IF('Pattern_Matching Accuracy'!E213&lt;&gt;0,1,0), IF('Reversal Accuracy'!E213&lt;&gt;0,1,0), IF('Stack Accuracy'!E213&lt;&gt;0,1,0), IF('Vending_Machine Accuracy'!E213&lt;&gt;0,1,0), IF('MazeComplete Accuracy'!E213&lt;&gt;0,1,0), IF('MazeSolve Accuracy'!E213&lt;&gt;0,1,0), IF('Hamiltonian Accuracy'!E213&lt;&gt;0,1,0))</f>
        <v>69.289999999999992</v>
      </c>
      <c r="F213">
        <f>(SUM(SUMIF('PARITY Accuracy'!F213,"&lt;&gt;0"), SUMIF('Pattern_Matching Accuracy'!F213,"&lt;&gt;0"), SUMIF('Reversal Accuracy'!F213,"&lt;&gt;0"), SUMIF('Stack Accuracy'!F213,"&lt;&gt;0"), SUMIF('Vending_Machine Accuracy'!F213,"&lt;&gt;0"), SUMIF('MazeComplete Accuracy'!F213,"&lt;&gt;0"), SUMIF('MazeSolve Accuracy'!F213,"&lt;&gt;0"), SUMIF('Hamiltonian Accuracy'!F213,"&lt;&gt;0")))/SUM(IF('PARITY Accuracy'!F213&lt;&gt;0,1,0), IF('Pattern_Matching Accuracy'!F213&lt;&gt;0,1,0), IF('Reversal Accuracy'!F213&lt;&gt;0,1,0), IF('Stack Accuracy'!F213&lt;&gt;0,1,0), IF('Vending_Machine Accuracy'!F213&lt;&gt;0,1,0), IF('MazeComplete Accuracy'!F213&lt;&gt;0,1,0), IF('MazeSolve Accuracy'!F213&lt;&gt;0,1,0), IF('Hamiltonian Accuracy'!F213&lt;&gt;0,1,0))</f>
        <v>62.806666666666672</v>
      </c>
      <c r="G213">
        <f>(SUM(SUMIF('PARITY Accuracy'!G213,"&lt;&gt;0"), SUMIF('Pattern_Matching Accuracy'!G213,"&lt;&gt;0"), SUMIF('Reversal Accuracy'!G213,"&lt;&gt;0"), SUMIF('Stack Accuracy'!G213,"&lt;&gt;0"), SUMIF('Vending_Machine Accuracy'!G213,"&lt;&gt;0"), SUMIF('MazeComplete Accuracy'!G213,"&lt;&gt;0"), SUMIF('MazeSolve Accuracy'!G213,"&lt;&gt;0"), SUMIF('Hamiltonian Accuracy'!G213,"&lt;&gt;0")))/SUM(IF('PARITY Accuracy'!G213&lt;&gt;0,1,0), IF('Pattern_Matching Accuracy'!G213&lt;&gt;0,1,0), IF('Reversal Accuracy'!G213&lt;&gt;0,1,0), IF('Stack Accuracy'!G213&lt;&gt;0,1,0), IF('Vending_Machine Accuracy'!G213&lt;&gt;0,1,0), IF('MazeComplete Accuracy'!G213&lt;&gt;0,1,0), IF('MazeSolve Accuracy'!G213&lt;&gt;0,1,0), IF('Hamiltonian Accuracy'!G213&lt;&gt;0,1,0))</f>
        <v>55.8</v>
      </c>
      <c r="H213" t="str">
        <f t="shared" si="25"/>
        <v>100 (δ=0.85)</v>
      </c>
      <c r="N213">
        <f t="shared" si="26"/>
        <v>64.110416666666666</v>
      </c>
      <c r="O213">
        <f t="shared" si="27"/>
        <v>5.4142497652798882</v>
      </c>
    </row>
    <row r="217" spans="1:15" x14ac:dyDescent="0.75">
      <c r="A217" s="7">
        <v>0</v>
      </c>
      <c r="B217" t="s">
        <v>20</v>
      </c>
    </row>
    <row r="219" spans="1:15" x14ac:dyDescent="0.75">
      <c r="B219" s="7" t="s">
        <v>1</v>
      </c>
      <c r="C219" s="7" t="s">
        <v>2</v>
      </c>
      <c r="D219" s="7" t="s">
        <v>21</v>
      </c>
      <c r="E219" s="7" t="s">
        <v>22</v>
      </c>
      <c r="F219" s="7" t="s">
        <v>23</v>
      </c>
      <c r="G219" s="7" t="s">
        <v>24</v>
      </c>
      <c r="H219" s="7" t="s">
        <v>14</v>
      </c>
      <c r="J219" s="4"/>
      <c r="K219" s="4" t="s">
        <v>26</v>
      </c>
      <c r="L219" s="4" t="s">
        <v>27</v>
      </c>
      <c r="N219" s="5" t="s">
        <v>28</v>
      </c>
      <c r="O219" s="5" t="s">
        <v>29</v>
      </c>
    </row>
    <row r="220" spans="1:15" x14ac:dyDescent="0.75">
      <c r="A220" s="7">
        <v>0</v>
      </c>
      <c r="B220">
        <v>0</v>
      </c>
      <c r="C220">
        <v>0</v>
      </c>
      <c r="D220">
        <f>AVERAGE('PARITY Accuracy'!D220, 'Pattern_Matching Accuracy'!D220, 'Reversal Accuracy'!D220, 'Stack Accuracy'!D220, 'Vending_Machine Accuracy'!D220, 'MazeComplete Accuracy'!D220, 'MazeSolve Accuracy'!D220, 'Hamiltonian Accuracy'!D220)</f>
        <v>43.028749999999995</v>
      </c>
      <c r="E220">
        <f>AVERAGE('PARITY Accuracy'!E220, 'Pattern_Matching Accuracy'!E220, 'Reversal Accuracy'!E220, 'Stack Accuracy'!E220, 'Vending_Machine Accuracy'!E220, 'MazeComplete Accuracy'!E220, 'MazeSolve Accuracy'!E220, 'Hamiltonian Accuracy'!E220)</f>
        <v>37.253749999999997</v>
      </c>
      <c r="F220">
        <f>AVERAGE('PARITY Accuracy'!F220, 'Pattern_Matching Accuracy'!F220, 'Reversal Accuracy'!F220, 'Stack Accuracy'!F220, 'Vending_Machine Accuracy'!F220, 'MazeComplete Accuracy'!F220, 'MazeSolve Accuracy'!F220, 'Hamiltonian Accuracy'!F220)</f>
        <v>51.646250000000009</v>
      </c>
      <c r="G220">
        <f>AVERAGE('PARITY Accuracy'!G220, 'Pattern_Matching Accuracy'!G220, 'Reversal Accuracy'!G220, 'Stack Accuracy'!G220, 'Vending_Machine Accuracy'!G220, 'Vending_Machine_Sum Accuracy'!G220, 'MazeComplete Accuracy'!G220, 'MazeSolve Accuracy'!G220, 'Hamiltonian Accuracy'!G220)</f>
        <v>24.395555555555557</v>
      </c>
      <c r="H220" t="str">
        <f t="shared" ref="H220:H249" si="30">B220&amp;" (δ="&amp;C220&amp;")"</f>
        <v>0 (δ=0)</v>
      </c>
      <c r="J220">
        <v>2</v>
      </c>
      <c r="K220">
        <f>_xlfn.STDEV.P(D220:G224)</f>
        <v>8.8002900660229315</v>
      </c>
      <c r="L220" cm="1">
        <f t="array" ref="L220">_xlfn.STDEV.P(D220:G220,D225:G225,D230:G230,IFERROR(IF(D235:G235&gt;0,D235:G235),""),IFERROR(IF(D240:G240&gt;0,D240:G240), ""), IFERROR(IF(D245:G245&gt;0,D245:G245), ""))</f>
        <v>7.8220666716564224</v>
      </c>
      <c r="M220">
        <v>0</v>
      </c>
      <c r="N220">
        <f>AVERAGE(D220:G220)</f>
        <v>39.081076388888889</v>
      </c>
      <c r="O220">
        <f>_xlfn.STDEV.P(D220:G220)</f>
        <v>9.9054449508215399</v>
      </c>
    </row>
    <row r="221" spans="1:15" x14ac:dyDescent="0.75">
      <c r="A221" s="7">
        <v>1</v>
      </c>
      <c r="B221">
        <v>0</v>
      </c>
      <c r="C221">
        <v>0.2</v>
      </c>
      <c r="D221">
        <f>AVERAGE('PARITY Accuracy'!D221, 'Pattern_Matching Accuracy'!D221, 'Reversal Accuracy'!D221, 'Stack Accuracy'!D221, 'Vending_Machine Accuracy'!D221, 'MazeComplete Accuracy'!D221, 'MazeSolve Accuracy'!D221, 'Hamiltonian Accuracy'!D221)</f>
        <v>50.155000000000001</v>
      </c>
      <c r="E221">
        <f>AVERAGE('PARITY Accuracy'!E221, 'Pattern_Matching Accuracy'!E221, 'Reversal Accuracy'!E221, 'Stack Accuracy'!E221, 'Vending_Machine Accuracy'!E221, 'MazeComplete Accuracy'!E221, 'MazeSolve Accuracy'!E221, 'Hamiltonian Accuracy'!E221)</f>
        <v>38.178750000000001</v>
      </c>
      <c r="F221">
        <f>AVERAGE('PARITY Accuracy'!F221, 'Pattern_Matching Accuracy'!F221, 'Reversal Accuracy'!F221, 'Stack Accuracy'!F221, 'Vending_Machine Accuracy'!F221, 'MazeComplete Accuracy'!F221, 'MazeSolve Accuracy'!F221, 'Hamiltonian Accuracy'!F221)</f>
        <v>49.22625</v>
      </c>
      <c r="G221">
        <f>AVERAGE('PARITY Accuracy'!G221, 'Pattern_Matching Accuracy'!G221, 'Reversal Accuracy'!G221, 'Stack Accuracy'!G221, 'Vending_Machine Accuracy'!G221, 'Vending_Machine_Sum Accuracy'!G221, 'MazeComplete Accuracy'!G221, 'MazeSolve Accuracy'!G221, 'Hamiltonian Accuracy'!G221)</f>
        <v>32.119999999999997</v>
      </c>
      <c r="H221" t="str">
        <f t="shared" si="30"/>
        <v>0 (δ=0.2)</v>
      </c>
      <c r="J221">
        <v>5</v>
      </c>
      <c r="K221">
        <f>_xlfn.STDEV.P(D225:G229)</f>
        <v>7.0165487344657551</v>
      </c>
      <c r="L221" cm="1">
        <f t="array" ref="L221">_xlfn.STDEV.P(D221:G221,D226:G226,D231:G231,IFERROR(IF(D236:G236&gt;0,D236:G236),""),IFERROR(IF(D241:G241&gt;0,D241:G241), ""), IFERROR(IF(D246:G246&gt;0,D246:G246), ""))</f>
        <v>7.4684167675921644</v>
      </c>
      <c r="M221">
        <v>0.2</v>
      </c>
      <c r="N221">
        <f t="shared" ref="N221:N249" si="31">AVERAGE(D221:G221)</f>
        <v>42.42</v>
      </c>
      <c r="O221">
        <f t="shared" ref="O221:O249" si="32">_xlfn.STDEV.P(D221:G221)</f>
        <v>7.5867230347660568</v>
      </c>
    </row>
    <row r="222" spans="1:15" x14ac:dyDescent="0.75">
      <c r="A222" s="7">
        <v>2</v>
      </c>
      <c r="B222">
        <v>0</v>
      </c>
      <c r="C222">
        <v>0.45</v>
      </c>
      <c r="D222">
        <f>AVERAGE('PARITY Accuracy'!D222, 'Pattern_Matching Accuracy'!D222, 'Reversal Accuracy'!D222, 'Stack Accuracy'!D222, 'Vending_Machine Accuracy'!D222, 'MazeComplete Accuracy'!D222, 'MazeSolve Accuracy'!D222, 'Hamiltonian Accuracy'!D222)</f>
        <v>49.821249999999992</v>
      </c>
      <c r="E222">
        <f>AVERAGE('PARITY Accuracy'!E222, 'Pattern_Matching Accuracy'!E222, 'Reversal Accuracy'!E222, 'Stack Accuracy'!E222, 'Vending_Machine Accuracy'!E222, 'MazeComplete Accuracy'!E222, 'MazeSolve Accuracy'!E222, 'Hamiltonian Accuracy'!E222)</f>
        <v>37.181249999999999</v>
      </c>
      <c r="F222">
        <f>AVERAGE('PARITY Accuracy'!F222, 'Pattern_Matching Accuracy'!F222, 'Reversal Accuracy'!F222, 'Stack Accuracy'!F222, 'Vending_Machine Accuracy'!F222, 'MazeComplete Accuracy'!F222, 'MazeSolve Accuracy'!F222, 'Hamiltonian Accuracy'!F222)</f>
        <v>49.775000000000006</v>
      </c>
      <c r="G222">
        <f>AVERAGE('PARITY Accuracy'!G222, 'Pattern_Matching Accuracy'!G222, 'Reversal Accuracy'!G222, 'Stack Accuracy'!G222, 'Vending_Machine Accuracy'!G222, 'Vending_Machine_Sum Accuracy'!G222, 'MazeComplete Accuracy'!G222, 'MazeSolve Accuracy'!G222, 'Hamiltonian Accuracy'!G222)</f>
        <v>28.484444444444446</v>
      </c>
      <c r="H222" t="str">
        <f t="shared" si="30"/>
        <v>0 (δ=0.45)</v>
      </c>
      <c r="J222">
        <v>10</v>
      </c>
      <c r="K222">
        <f>_xlfn.STDEV.P(D230:G234)</f>
        <v>9.5838863685635953</v>
      </c>
      <c r="L222" cm="1">
        <f t="array" ref="L222">_xlfn.STDEV.P(D222:G222,D227:G227,D232:G232,IFERROR(IF(D237:G237&gt;0,D237:G237),""),IFERROR(IF(D242:G242&gt;0,D242:G242), ""), IFERROR(IF(D247:G247&gt;0,D247:G247), ""))</f>
        <v>8.7815142919796294</v>
      </c>
      <c r="M222">
        <v>0.45</v>
      </c>
      <c r="N222">
        <f t="shared" si="31"/>
        <v>41.315486111111113</v>
      </c>
      <c r="O222">
        <f t="shared" si="32"/>
        <v>9.0227342452825887</v>
      </c>
    </row>
    <row r="223" spans="1:15" x14ac:dyDescent="0.75">
      <c r="A223" s="7">
        <v>3</v>
      </c>
      <c r="B223">
        <v>0</v>
      </c>
      <c r="C223">
        <v>0.65</v>
      </c>
      <c r="D223">
        <f>AVERAGE('PARITY Accuracy'!D223, 'Pattern_Matching Accuracy'!D223, 'Reversal Accuracy'!D223, 'Stack Accuracy'!D223, 'Vending_Machine Accuracy'!D223, 'MazeComplete Accuracy'!D223, 'MazeSolve Accuracy'!D223, 'Hamiltonian Accuracy'!D223)</f>
        <v>49.696250000000006</v>
      </c>
      <c r="E223">
        <f>AVERAGE('PARITY Accuracy'!E223, 'Pattern_Matching Accuracy'!E223, 'Reversal Accuracy'!E223, 'Stack Accuracy'!E223, 'Vending_Machine Accuracy'!E223, 'MazeComplete Accuracy'!E223, 'MazeSolve Accuracy'!E223, 'Hamiltonian Accuracy'!E223)</f>
        <v>37.28875</v>
      </c>
      <c r="F223">
        <f>AVERAGE('PARITY Accuracy'!F223, 'Pattern_Matching Accuracy'!F223, 'Reversal Accuracy'!F223, 'Stack Accuracy'!F223, 'Vending_Machine Accuracy'!F223, 'MazeComplete Accuracy'!F223, 'MazeSolve Accuracy'!F223, 'Hamiltonian Accuracy'!F223)</f>
        <v>47.60125</v>
      </c>
      <c r="G223">
        <f>AVERAGE('PARITY Accuracy'!G223, 'Pattern_Matching Accuracy'!G223, 'Reversal Accuracy'!G223, 'Stack Accuracy'!G223, 'Vending_Machine Accuracy'!G223, 'Vending_Machine_Sum Accuracy'!G223, 'MazeComplete Accuracy'!G223, 'MazeSolve Accuracy'!G223, 'Hamiltonian Accuracy'!G223)</f>
        <v>27.024444444444445</v>
      </c>
      <c r="H223" t="str">
        <f t="shared" si="30"/>
        <v>0 (δ=0.65)</v>
      </c>
      <c r="J223">
        <v>20</v>
      </c>
      <c r="K223">
        <f>_xlfn.STDEV.P(D235:G239)</f>
        <v>3.952510493045303</v>
      </c>
      <c r="L223" cm="1">
        <f t="array" ref="L223">_xlfn.STDEV.P(D223:G223,D228:G228,D233:G233,IFERROR(IF(D238:G238&gt;0,D238:G238),""),IFERROR(IF(D243:G243&gt;0,D243:G243), ""), IFERROR(IF(D248:G248&gt;0,D248:G248), ""))</f>
        <v>9.1971976132266633</v>
      </c>
      <c r="M223">
        <v>0.65</v>
      </c>
      <c r="N223">
        <f t="shared" si="31"/>
        <v>40.402673611111112</v>
      </c>
      <c r="O223">
        <f t="shared" si="32"/>
        <v>9.0396847292157929</v>
      </c>
    </row>
    <row r="224" spans="1:15" x14ac:dyDescent="0.75">
      <c r="A224" s="7">
        <v>4</v>
      </c>
      <c r="B224">
        <v>0</v>
      </c>
      <c r="C224">
        <v>0.85</v>
      </c>
      <c r="D224">
        <f>AVERAGE('PARITY Accuracy'!D224, 'Pattern_Matching Accuracy'!D224, 'Reversal Accuracy'!D224, 'Stack Accuracy'!D224, 'Vending_Machine Accuracy'!D224, 'MazeComplete Accuracy'!D224, 'MazeSolve Accuracy'!D224, 'Hamiltonian Accuracy'!D224)</f>
        <v>44.693749999999994</v>
      </c>
      <c r="E224">
        <f>AVERAGE('PARITY Accuracy'!E224, 'Pattern_Matching Accuracy'!E224, 'Reversal Accuracy'!E224, 'Stack Accuracy'!E224, 'Vending_Machine Accuracy'!E224, 'MazeComplete Accuracy'!E224, 'MazeSolve Accuracy'!E224, 'Hamiltonian Accuracy'!E224)</f>
        <v>37.51</v>
      </c>
      <c r="F224">
        <f>AVERAGE('PARITY Accuracy'!F224, 'Pattern_Matching Accuracy'!F224, 'Reversal Accuracy'!F224, 'Stack Accuracy'!F224, 'Vending_Machine Accuracy'!F224, 'MazeComplete Accuracy'!F224, 'MazeSolve Accuracy'!F224, 'Hamiltonian Accuracy'!F224)</f>
        <v>50.59375</v>
      </c>
      <c r="G224">
        <f>AVERAGE('PARITY Accuracy'!G224, 'Pattern_Matching Accuracy'!G224, 'Reversal Accuracy'!G224, 'Stack Accuracy'!G224, 'Vending_Machine Accuracy'!G224, 'Vending_Machine_Sum Accuracy'!G224, 'MazeComplete Accuracy'!G224, 'MazeSolve Accuracy'!G224, 'Hamiltonian Accuracy'!G224)</f>
        <v>29.494444444444444</v>
      </c>
      <c r="H224" t="str">
        <f t="shared" si="30"/>
        <v>0 (δ=0.85)</v>
      </c>
      <c r="J224">
        <v>50</v>
      </c>
      <c r="K224">
        <f>_xlfn.STDEV.P(D241:G244)</f>
        <v>4.3324460099014441</v>
      </c>
      <c r="L224" cm="1">
        <f t="array" ref="L224">_xlfn.STDEV.P(D224:G224,D229:G229,D234:G234,IFERROR(IF(D239:G239&gt;0,D239:G239),""),IFERROR(IF(D244:G244&gt;0,D244:G244), ""), IFERROR(IF(D249:G249&gt;0,D249:G249), ""))</f>
        <v>8.5352672693933709</v>
      </c>
      <c r="M224">
        <v>0.85</v>
      </c>
      <c r="N224">
        <f t="shared" si="31"/>
        <v>40.572986111111106</v>
      </c>
      <c r="O224">
        <f t="shared" si="32"/>
        <v>7.8979803323660001</v>
      </c>
    </row>
    <row r="225" spans="1:15" x14ac:dyDescent="0.75">
      <c r="A225" s="7">
        <v>5</v>
      </c>
      <c r="B225">
        <v>5</v>
      </c>
      <c r="C225">
        <v>0</v>
      </c>
      <c r="D225">
        <f>AVERAGE('PARITY Accuracy'!D225, 'Pattern_Matching Accuracy'!D225, 'Reversal Accuracy'!D225, 'Stack Accuracy'!D225, 'Vending_Machine Accuracy'!D225, 'MazeComplete Accuracy'!D225, 'MazeSolve Accuracy'!D225, 'Hamiltonian Accuracy'!D225)</f>
        <v>47.732500000000002</v>
      </c>
      <c r="E225">
        <f>AVERAGE('PARITY Accuracy'!E225, 'Pattern_Matching Accuracy'!E225, 'Reversal Accuracy'!E225, 'Stack Accuracy'!E225, 'Vending_Machine Accuracy'!E225, 'MazeComplete Accuracy'!E225, 'MazeSolve Accuracy'!E225, 'Hamiltonian Accuracy'!E225)</f>
        <v>47.287500000000009</v>
      </c>
      <c r="F225">
        <f>AVERAGE('PARITY Accuracy'!F225, 'Pattern_Matching Accuracy'!F225, 'Reversal Accuracy'!F225, 'Stack Accuracy'!F225, 'Vending_Machine Accuracy'!F225, 'MazeComplete Accuracy'!F225, 'MazeSolve Accuracy'!F225, 'Hamiltonian Accuracy'!F225)</f>
        <v>48.411250000000003</v>
      </c>
      <c r="G225">
        <f>AVERAGE('PARITY Accuracy'!G225, 'Pattern_Matching Accuracy'!G225, 'Reversal Accuracy'!G225, 'Stack Accuracy'!G225, 'Vending_Machine Accuracy'!G225, 'Vending_Machine_Sum Accuracy'!G225, 'MazeComplete Accuracy'!G225, 'MazeSolve Accuracy'!G225, 'Hamiltonian Accuracy'!G225)</f>
        <v>40.951111111111103</v>
      </c>
      <c r="H225" t="str">
        <f t="shared" si="30"/>
        <v>5 (δ=0)</v>
      </c>
      <c r="J225">
        <v>100</v>
      </c>
      <c r="K225">
        <f>_xlfn.STDEV.P(D245:F249)</f>
        <v>4.4505075809838885</v>
      </c>
      <c r="N225">
        <f t="shared" si="31"/>
        <v>46.095590277777774</v>
      </c>
      <c r="O225">
        <f t="shared" si="32"/>
        <v>2.9970013375882596</v>
      </c>
    </row>
    <row r="226" spans="1:15" x14ac:dyDescent="0.75">
      <c r="A226" s="7">
        <v>6</v>
      </c>
      <c r="B226">
        <v>5</v>
      </c>
      <c r="C226">
        <v>0.2</v>
      </c>
      <c r="D226">
        <f>AVERAGE('PARITY Accuracy'!D226, 'Pattern_Matching Accuracy'!D226, 'Reversal Accuracy'!D226, 'Stack Accuracy'!D226, 'Vending_Machine Accuracy'!D226, 'MazeComplete Accuracy'!D226, 'MazeSolve Accuracy'!D226, 'Hamiltonian Accuracy'!D226)</f>
        <v>55.146249999999995</v>
      </c>
      <c r="E226">
        <f>AVERAGE('PARITY Accuracy'!E226, 'Pattern_Matching Accuracy'!E226, 'Reversal Accuracy'!E226, 'Stack Accuracy'!E226, 'Vending_Machine Accuracy'!E226, 'MazeComplete Accuracy'!E226, 'MazeSolve Accuracy'!E226, 'Hamiltonian Accuracy'!E226)</f>
        <v>47.734999999999992</v>
      </c>
      <c r="F226">
        <f>AVERAGE('PARITY Accuracy'!F226, 'Pattern_Matching Accuracy'!F226, 'Reversal Accuracy'!F226, 'Stack Accuracy'!F226, 'Vending_Machine Accuracy'!F226, 'MazeComplete Accuracy'!F226, 'MazeSolve Accuracy'!F226, 'Hamiltonian Accuracy'!F226)</f>
        <v>55.88000000000001</v>
      </c>
      <c r="G226">
        <f>AVERAGE('PARITY Accuracy'!G226, 'Pattern_Matching Accuracy'!G226, 'Reversal Accuracy'!G226, 'Stack Accuracy'!G226, 'Vending_Machine Accuracy'!G226, 'Vending_Machine_Sum Accuracy'!G226, 'MazeComplete Accuracy'!G226, 'MazeSolve Accuracy'!G226, 'Hamiltonian Accuracy'!G226)</f>
        <v>35.984444444444449</v>
      </c>
      <c r="H226" t="str">
        <f t="shared" si="30"/>
        <v>5 (δ=0.2)</v>
      </c>
      <c r="K226">
        <f>AVERAGE(K220:K225)</f>
        <v>6.3560315421638194</v>
      </c>
      <c r="L226">
        <f>AVERAGE(L220:L224)</f>
        <v>8.3608925227696496</v>
      </c>
      <c r="N226">
        <f t="shared" si="31"/>
        <v>48.686423611111117</v>
      </c>
      <c r="O226">
        <f t="shared" si="32"/>
        <v>7.9956610088781392</v>
      </c>
    </row>
    <row r="227" spans="1:15" x14ac:dyDescent="0.75">
      <c r="A227" s="7">
        <v>7</v>
      </c>
      <c r="B227">
        <v>5</v>
      </c>
      <c r="C227">
        <v>0.45</v>
      </c>
      <c r="D227">
        <f>AVERAGE('PARITY Accuracy'!D227, 'Pattern_Matching Accuracy'!D227, 'Reversal Accuracy'!D227, 'Stack Accuracy'!D227, 'Vending_Machine Accuracy'!D227, 'MazeComplete Accuracy'!D227, 'MazeSolve Accuracy'!D227, 'Hamiltonian Accuracy'!D227)</f>
        <v>51.28</v>
      </c>
      <c r="E227">
        <f>AVERAGE('PARITY Accuracy'!E227, 'Pattern_Matching Accuracy'!E227, 'Reversal Accuracy'!E227, 'Stack Accuracy'!E227, 'Vending_Machine Accuracy'!E227, 'MazeComplete Accuracy'!E227, 'MazeSolve Accuracy'!E227, 'Hamiltonian Accuracy'!E227)</f>
        <v>45.693750000000001</v>
      </c>
      <c r="F227">
        <f>AVERAGE('PARITY Accuracy'!F227, 'Pattern_Matching Accuracy'!F227, 'Reversal Accuracy'!F227, 'Stack Accuracy'!F227, 'Vending_Machine Accuracy'!F227, 'MazeComplete Accuracy'!F227, 'MazeSolve Accuracy'!F227, 'Hamiltonian Accuracy'!F227)</f>
        <v>51.805</v>
      </c>
      <c r="G227">
        <f>AVERAGE('PARITY Accuracy'!G227, 'Pattern_Matching Accuracy'!G227, 'Reversal Accuracy'!G227, 'Stack Accuracy'!G227, 'Vending_Machine Accuracy'!G227, 'Vending_Machine_Sum Accuracy'!G227, 'MazeComplete Accuracy'!G227, 'MazeSolve Accuracy'!G227, 'Hamiltonian Accuracy'!G227)</f>
        <v>35.931111111111107</v>
      </c>
      <c r="H227" t="str">
        <f t="shared" si="30"/>
        <v>5 (δ=0.45)</v>
      </c>
      <c r="K227">
        <f>_xlfn.STDEV.P(K220:K225)</f>
        <v>2.2484277054445894</v>
      </c>
      <c r="L227">
        <f>_xlfn.STDEV.P(L220:L224)</f>
        <v>0.63143989432490732</v>
      </c>
      <c r="N227">
        <f t="shared" si="31"/>
        <v>46.177465277777777</v>
      </c>
      <c r="O227">
        <f t="shared" si="32"/>
        <v>6.382138392028625</v>
      </c>
    </row>
    <row r="228" spans="1:15" x14ac:dyDescent="0.75">
      <c r="A228" s="7">
        <v>8</v>
      </c>
      <c r="B228">
        <v>5</v>
      </c>
      <c r="C228">
        <v>0.65</v>
      </c>
      <c r="D228">
        <f>AVERAGE('PARITY Accuracy'!D228, 'Pattern_Matching Accuracy'!D228, 'Reversal Accuracy'!D228, 'Stack Accuracy'!D228, 'Vending_Machine Accuracy'!D228, 'MazeComplete Accuracy'!D228, 'MazeSolve Accuracy'!D228, 'Hamiltonian Accuracy'!D228)</f>
        <v>57.24499999999999</v>
      </c>
      <c r="E228">
        <f>AVERAGE('PARITY Accuracy'!E228, 'Pattern_Matching Accuracy'!E228, 'Reversal Accuracy'!E228, 'Stack Accuracy'!E228, 'Vending_Machine Accuracy'!E228, 'MazeComplete Accuracy'!E228, 'MazeSolve Accuracy'!E228, 'Hamiltonian Accuracy'!E228)</f>
        <v>48.56</v>
      </c>
      <c r="F228">
        <f>AVERAGE('PARITY Accuracy'!F228, 'Pattern_Matching Accuracy'!F228, 'Reversal Accuracy'!F228, 'Stack Accuracy'!F228, 'Vending_Machine Accuracy'!F228, 'MazeComplete Accuracy'!F228, 'MazeSolve Accuracy'!F228, 'Hamiltonian Accuracy'!F228)</f>
        <v>50.768750000000004</v>
      </c>
      <c r="G228">
        <f>AVERAGE('PARITY Accuracy'!G228, 'Pattern_Matching Accuracy'!G228, 'Reversal Accuracy'!G228, 'Stack Accuracy'!G228, 'Vending_Machine Accuracy'!G228, 'Vending_Machine_Sum Accuracy'!G228, 'MazeComplete Accuracy'!G228, 'MazeSolve Accuracy'!G228, 'Hamiltonian Accuracy'!G228)</f>
        <v>35.962222222222216</v>
      </c>
      <c r="H228" t="str">
        <f t="shared" si="30"/>
        <v>5 (δ=0.65)</v>
      </c>
      <c r="N228">
        <f t="shared" si="31"/>
        <v>48.13399305555555</v>
      </c>
      <c r="O228">
        <f t="shared" si="32"/>
        <v>7.7182556130564999</v>
      </c>
    </row>
    <row r="229" spans="1:15" x14ac:dyDescent="0.75">
      <c r="A229" s="7">
        <v>9</v>
      </c>
      <c r="B229">
        <v>5</v>
      </c>
      <c r="C229">
        <v>0.85</v>
      </c>
      <c r="D229">
        <f>AVERAGE('PARITY Accuracy'!D229, 'Pattern_Matching Accuracy'!D229, 'Reversal Accuracy'!D229, 'Stack Accuracy'!D229, 'Vending_Machine Accuracy'!D229, 'MazeComplete Accuracy'!D229, 'MazeSolve Accuracy'!D229, 'Hamiltonian Accuracy'!D229)</f>
        <v>56.915000000000006</v>
      </c>
      <c r="E229">
        <f>AVERAGE('PARITY Accuracy'!E229, 'Pattern_Matching Accuracy'!E229, 'Reversal Accuracy'!E229, 'Stack Accuracy'!E229, 'Vending_Machine Accuracy'!E229, 'MazeComplete Accuracy'!E229, 'MazeSolve Accuracy'!E229, 'Hamiltonian Accuracy'!E229)</f>
        <v>48.173750000000005</v>
      </c>
      <c r="F229">
        <f>AVERAGE('PARITY Accuracy'!F229, 'Pattern_Matching Accuracy'!F229, 'Reversal Accuracy'!F229, 'Stack Accuracy'!F229, 'Vending_Machine Accuracy'!F229, 'MazeComplete Accuracy'!F229, 'MazeSolve Accuracy'!F229, 'Hamiltonian Accuracy'!F229)</f>
        <v>54.006250000000001</v>
      </c>
      <c r="G229">
        <f>AVERAGE('PARITY Accuracy'!G229, 'Pattern_Matching Accuracy'!G229, 'Reversal Accuracy'!G229, 'Stack Accuracy'!G229, 'Vending_Machine Accuracy'!G229, 'Vending_Machine_Sum Accuracy'!G229, 'MazeComplete Accuracy'!G229, 'MazeSolve Accuracy'!G229, 'Hamiltonian Accuracy'!G229)</f>
        <v>35.739999999999995</v>
      </c>
      <c r="H229" t="str">
        <f t="shared" si="30"/>
        <v>5 (δ=0.85)</v>
      </c>
      <c r="N229">
        <f t="shared" si="31"/>
        <v>48.708749999999995</v>
      </c>
      <c r="O229">
        <f t="shared" si="32"/>
        <v>8.1222033167577425</v>
      </c>
    </row>
    <row r="230" spans="1:15" x14ac:dyDescent="0.75">
      <c r="A230" s="7">
        <v>10</v>
      </c>
      <c r="B230">
        <v>10</v>
      </c>
      <c r="C230">
        <v>0</v>
      </c>
      <c r="D230">
        <f>AVERAGE('PARITY Accuracy'!D230, 'Pattern_Matching Accuracy'!D230, 'Reversal Accuracy'!D230, 'Stack Accuracy'!D230, 'Vending_Machine Accuracy'!D230, 'MazeComplete Accuracy'!D230, 'MazeSolve Accuracy'!D230, 'Hamiltonian Accuracy'!D230)</f>
        <v>53.207499999999996</v>
      </c>
      <c r="E230">
        <f>AVERAGE('PARITY Accuracy'!E230, 'Pattern_Matching Accuracy'!E230, 'Reversal Accuracy'!E230, 'Stack Accuracy'!E230, 'Vending_Machine Accuracy'!E230, 'MazeComplete Accuracy'!E230, 'MazeSolve Accuracy'!E230, 'Hamiltonian Accuracy'!E230)</f>
        <v>49.181250000000006</v>
      </c>
      <c r="F230">
        <f>AVERAGE('PARITY Accuracy'!F230, 'Pattern_Matching Accuracy'!F230, 'Reversal Accuracy'!F230, 'Stack Accuracy'!F230, 'Vending_Machine Accuracy'!F230, 'MazeComplete Accuracy'!F230, 'MazeSolve Accuracy'!F230, 'Hamiltonian Accuracy'!F230)</f>
        <v>53.195000000000007</v>
      </c>
      <c r="G230">
        <f>AVERAGE('PARITY Accuracy'!G230, 'Pattern_Matching Accuracy'!G230, 'Reversal Accuracy'!G230, 'Stack Accuracy'!G230, 'Vending_Machine Accuracy'!G230, 'Vending_Machine_Sum Accuracy'!G230, 'MazeComplete Accuracy'!G230, 'MazeSolve Accuracy'!G230, 'Hamiltonian Accuracy'!G230)</f>
        <v>35.667777777777779</v>
      </c>
      <c r="H230" t="str">
        <f t="shared" si="30"/>
        <v>10 (δ=0)</v>
      </c>
      <c r="N230">
        <f t="shared" si="31"/>
        <v>47.812881944444449</v>
      </c>
      <c r="O230">
        <f t="shared" si="32"/>
        <v>7.2014770200964886</v>
      </c>
    </row>
    <row r="231" spans="1:15" x14ac:dyDescent="0.75">
      <c r="A231" s="7">
        <v>11</v>
      </c>
      <c r="B231">
        <v>10</v>
      </c>
      <c r="C231">
        <v>0.2</v>
      </c>
      <c r="D231">
        <f>AVERAGE('PARITY Accuracy'!D231, 'Pattern_Matching Accuracy'!D231, 'Reversal Accuracy'!D231, 'Stack Accuracy'!D231, 'Vending_Machine Accuracy'!D231, 'MazeComplete Accuracy'!D231, 'MazeSolve Accuracy'!D231, 'Hamiltonian Accuracy'!D231)</f>
        <v>54.512499999999996</v>
      </c>
      <c r="E231">
        <f>AVERAGE('PARITY Accuracy'!E231, 'Pattern_Matching Accuracy'!E231, 'Reversal Accuracy'!E231, 'Stack Accuracy'!E231, 'Vending_Machine Accuracy'!E231, 'MazeComplete Accuracy'!E231, 'MazeSolve Accuracy'!E231, 'Hamiltonian Accuracy'!E231)</f>
        <v>50.234999999999999</v>
      </c>
      <c r="F231">
        <f>AVERAGE('PARITY Accuracy'!F231, 'Pattern_Matching Accuracy'!F231, 'Reversal Accuracy'!F231, 'Stack Accuracy'!F231, 'Vending_Machine Accuracy'!F231, 'MazeComplete Accuracy'!F231, 'MazeSolve Accuracy'!F231, 'Hamiltonian Accuracy'!F231)</f>
        <v>49.31</v>
      </c>
      <c r="G231">
        <f>AVERAGE('PARITY Accuracy'!G231, 'Pattern_Matching Accuracy'!G231, 'Reversal Accuracy'!G231, 'Stack Accuracy'!G231, 'Vending_Machine Accuracy'!G231, 'Vending_Machine_Sum Accuracy'!G231, 'MazeComplete Accuracy'!G231, 'MazeSolve Accuracy'!G231, 'Hamiltonian Accuracy'!G231)</f>
        <v>35.282222222222224</v>
      </c>
      <c r="H231" t="str">
        <f t="shared" si="30"/>
        <v>10 (δ=0.2)</v>
      </c>
      <c r="J231" s="4"/>
      <c r="K231" s="4" t="s">
        <v>26</v>
      </c>
      <c r="L231" s="4" t="s">
        <v>27</v>
      </c>
      <c r="N231">
        <f t="shared" si="31"/>
        <v>47.334930555555559</v>
      </c>
      <c r="O231">
        <f t="shared" si="32"/>
        <v>7.2300861577024342</v>
      </c>
    </row>
    <row r="232" spans="1:15" x14ac:dyDescent="0.75">
      <c r="A232" s="7">
        <v>12</v>
      </c>
      <c r="B232">
        <v>10</v>
      </c>
      <c r="C232">
        <v>0.45</v>
      </c>
      <c r="D232">
        <f>AVERAGE('PARITY Accuracy'!D232, 'Pattern_Matching Accuracy'!D232, 'Reversal Accuracy'!D232, 'Stack Accuracy'!D232, 'Vending_Machine Accuracy'!D232, 'MazeComplete Accuracy'!D232, 'MazeSolve Accuracy'!D232, 'Hamiltonian Accuracy'!D232)</f>
        <v>52.606249999999996</v>
      </c>
      <c r="E232">
        <f>AVERAGE('PARITY Accuracy'!E232, 'Pattern_Matching Accuracy'!E232, 'Reversal Accuracy'!E232, 'Stack Accuracy'!E232, 'Vending_Machine Accuracy'!E232, 'MazeComplete Accuracy'!E232, 'MazeSolve Accuracy'!E232, 'Hamiltonian Accuracy'!E232)</f>
        <v>49.178749999999994</v>
      </c>
      <c r="F232">
        <f>AVERAGE('PARITY Accuracy'!F232, 'Pattern_Matching Accuracy'!F232, 'Reversal Accuracy'!F232, 'Stack Accuracy'!F232, 'Vending_Machine Accuracy'!F232, 'MazeComplete Accuracy'!F232, 'MazeSolve Accuracy'!F232, 'Hamiltonian Accuracy'!F232)</f>
        <v>52.378750000000004</v>
      </c>
      <c r="G232">
        <f>AVERAGE('PARITY Accuracy'!G232, 'Pattern_Matching Accuracy'!G232, 'Reversal Accuracy'!G232, 'Stack Accuracy'!G232, 'Vending_Machine Accuracy'!G232, 'Vending_Machine_Sum Accuracy'!G232, 'MazeComplete Accuracy'!G232, 'MazeSolve Accuracy'!G232, 'Hamiltonian Accuracy'!G232)</f>
        <v>23.888888888888886</v>
      </c>
      <c r="H232" t="str">
        <f t="shared" si="30"/>
        <v>10 (δ=0.45)</v>
      </c>
      <c r="J232">
        <v>2</v>
      </c>
      <c r="K232">
        <f>AVERAGE(D220:G224)</f>
        <v>40.758444444444443</v>
      </c>
      <c r="L232">
        <f>(SUM(SUM(D220:G220),SUM(D225:G225),SUM(D230:G230),SUM(D235:G235),SUMIF(D240:G240,"&lt;&gt;0"),IFERROR(SUMIF(D245:G245,"&lt;&gt;0"),0)))/SUM(COUNTA(D220:G220),COUNTA(D225:G225),COUNTA(D230:G230),COUNTIF(D235:G235,"&lt;&gt;0"),COUNTIF(D240:G240,"&lt;&gt;0"),IFERROR(COUNTIF(D245:G245,"&lt;&gt;0"), 0))</f>
        <v>40.311668816137569</v>
      </c>
      <c r="M232">
        <v>0</v>
      </c>
      <c r="N232">
        <f t="shared" si="31"/>
        <v>44.51315972222222</v>
      </c>
      <c r="O232">
        <f t="shared" si="32"/>
        <v>11.984301196867023</v>
      </c>
    </row>
    <row r="233" spans="1:15" x14ac:dyDescent="0.75">
      <c r="A233" s="7">
        <v>13</v>
      </c>
      <c r="B233">
        <v>10</v>
      </c>
      <c r="C233">
        <v>0.65</v>
      </c>
      <c r="D233">
        <f>AVERAGE('PARITY Accuracy'!D233, 'Pattern_Matching Accuracy'!D233, 'Reversal Accuracy'!D233, 'Stack Accuracy'!D233, 'Vending_Machine Accuracy'!D233, 'MazeComplete Accuracy'!D233, 'MazeSolve Accuracy'!D233, 'Hamiltonian Accuracy'!D233)</f>
        <v>53.95</v>
      </c>
      <c r="E233">
        <f>AVERAGE('PARITY Accuracy'!E233, 'Pattern_Matching Accuracy'!E233, 'Reversal Accuracy'!E233, 'Stack Accuracy'!E233, 'Vending_Machine Accuracy'!E233, 'MazeComplete Accuracy'!E233, 'MazeSolve Accuracy'!E233, 'Hamiltonian Accuracy'!E233)</f>
        <v>50.115000000000002</v>
      </c>
      <c r="F233">
        <f>AVERAGE('PARITY Accuracy'!F233, 'Pattern_Matching Accuracy'!F233, 'Reversal Accuracy'!F233, 'Stack Accuracy'!F233, 'Vending_Machine Accuracy'!F233, 'MazeComplete Accuracy'!F233, 'MazeSolve Accuracy'!F233, 'Hamiltonian Accuracy'!F233)</f>
        <v>49.792499999999997</v>
      </c>
      <c r="G233">
        <f>AVERAGE('PARITY Accuracy'!G233, 'Pattern_Matching Accuracy'!G233, 'Reversal Accuracy'!G233, 'Stack Accuracy'!G233, 'Vending_Machine Accuracy'!G233, 'Vending_Machine_Sum Accuracy'!G233, 'MazeComplete Accuracy'!G233, 'MazeSolve Accuracy'!G233, 'Hamiltonian Accuracy'!G233)</f>
        <v>23.776666666666667</v>
      </c>
      <c r="H233" t="str">
        <f t="shared" si="30"/>
        <v>10 (δ=0.65)</v>
      </c>
      <c r="J233">
        <v>5</v>
      </c>
      <c r="K233">
        <f>AVERAGE(D225:G229)</f>
        <v>47.560444444444443</v>
      </c>
      <c r="L233">
        <f t="shared" ref="L233:L236" si="33">(SUM(SUM(D221:G221),SUM(D226:G226),SUM(D231:G231),SUM(D236:G236),SUMIF(D241:G241,"&lt;&gt;0"),IFERROR(SUMIF(D246:G246,"&lt;&gt;0"),0)))/SUM(COUNTA(D221:G221),COUNTA(D226:G226),COUNTA(D231:G231),COUNTIF(D236:G236,"&lt;&gt;0"),COUNTIF(D241:G241,"&lt;&gt;0"),IFERROR(COUNTIF(D246:G246,"&lt;&gt;0"), 0))</f>
        <v>40.813734623015876</v>
      </c>
      <c r="M233">
        <v>0.2</v>
      </c>
      <c r="N233">
        <f t="shared" si="31"/>
        <v>44.408541666666665</v>
      </c>
      <c r="O233">
        <f t="shared" si="32"/>
        <v>12.023564022238801</v>
      </c>
    </row>
    <row r="234" spans="1:15" x14ac:dyDescent="0.75">
      <c r="A234" s="7">
        <v>14</v>
      </c>
      <c r="B234">
        <v>10</v>
      </c>
      <c r="C234">
        <v>0.85</v>
      </c>
      <c r="D234">
        <f>AVERAGE('PARITY Accuracy'!D234, 'Pattern_Matching Accuracy'!D234, 'Reversal Accuracy'!D234, 'Stack Accuracy'!D234, 'Vending_Machine Accuracy'!D234, 'MazeComplete Accuracy'!D234, 'MazeSolve Accuracy'!D234, 'Hamiltonian Accuracy'!D234)</f>
        <v>53.116250000000008</v>
      </c>
      <c r="E234">
        <f>AVERAGE('PARITY Accuracy'!E234, 'Pattern_Matching Accuracy'!E234, 'Reversal Accuracy'!E234, 'Stack Accuracy'!E234, 'Vending_Machine Accuracy'!E234, 'MazeComplete Accuracy'!E234, 'MazeSolve Accuracy'!E234, 'Hamiltonian Accuracy'!E234)</f>
        <v>51.186249999999994</v>
      </c>
      <c r="F234">
        <f>AVERAGE('PARITY Accuracy'!F234, 'Pattern_Matching Accuracy'!F234, 'Reversal Accuracy'!F234, 'Stack Accuracy'!F234, 'Vending_Machine Accuracy'!F234, 'MazeComplete Accuracy'!F234, 'MazeSolve Accuracy'!F234, 'Hamiltonian Accuracy'!F234)</f>
        <v>51.02</v>
      </c>
      <c r="G234">
        <f>AVERAGE('PARITY Accuracy'!G234, 'Pattern_Matching Accuracy'!G234, 'Reversal Accuracy'!G234, 'Stack Accuracy'!G234, 'Vending_Machine Accuracy'!G234, 'Vending_Machine_Sum Accuracy'!G234, 'MazeComplete Accuracy'!G234, 'MazeSolve Accuracy'!G234, 'Hamiltonian Accuracy'!G234)</f>
        <v>34.698888888888888</v>
      </c>
      <c r="H234" t="str">
        <f t="shared" si="30"/>
        <v>10 (δ=0.85)</v>
      </c>
      <c r="J234">
        <v>10</v>
      </c>
      <c r="K234">
        <f>AVERAGE(D230:G234)</f>
        <v>46.314972222222224</v>
      </c>
      <c r="L234">
        <f t="shared" si="33"/>
        <v>39.379895006613758</v>
      </c>
      <c r="M234">
        <v>0.45</v>
      </c>
      <c r="N234">
        <f t="shared" si="31"/>
        <v>47.505347222222227</v>
      </c>
      <c r="O234">
        <f t="shared" si="32"/>
        <v>7.4395805398031207</v>
      </c>
    </row>
    <row r="235" spans="1:15" x14ac:dyDescent="0.75">
      <c r="A235" s="7">
        <v>15</v>
      </c>
      <c r="B235">
        <v>20</v>
      </c>
      <c r="C235">
        <v>0</v>
      </c>
      <c r="D235">
        <f>(SUM(SUMIF('PARITY Accuracy'!D235,"&lt;&gt;0"), SUMIF('Pattern_Matching Accuracy'!D235,"&lt;&gt;0"), SUMIF('Reversal Accuracy'!D235,"&lt;&gt;0"), SUMIF('Stack Accuracy'!D235,"&lt;&gt;0"), SUMIF('Vending_Machine Accuracy'!D235,"&lt;&gt;0"), SUMIF('MazeComplete Accuracy'!D235,"&lt;&gt;0"), SUMIF('MazeSolve Accuracy'!D235,"&lt;&gt;0"), SUMIF('Hamiltonian Accuracy'!D235,"&lt;&gt;0")))/SUM(IF('PARITY Accuracy'!D235&lt;&gt;0,1,0), IF('Pattern_Matching Accuracy'!D235&lt;&gt;0,1,0), IF('Reversal Accuracy'!D235&lt;&gt;0,1,0), IF('Stack Accuracy'!D235&lt;&gt;0,1,0), IF('Vending_Machine Accuracy'!D235&lt;&gt;0,1,0), IF('MazeComplete Accuracy'!D235&lt;&gt;0,1,0), IF('MazeSolve Accuracy'!D235&lt;&gt;0,1,0), IF('Hamiltonian Accuracy'!D235&lt;&gt;0,1,0))</f>
        <v>57.438571428571436</v>
      </c>
      <c r="E235">
        <f>(SUM(SUMIF('PARITY Accuracy'!E235,"&lt;&gt;0"), SUMIF('Pattern_Matching Accuracy'!E235,"&lt;&gt;0"), SUMIF('Reversal Accuracy'!E235,"&lt;&gt;0"), SUMIF('Stack Accuracy'!E235,"&lt;&gt;0"), SUMIF('Vending_Machine Accuracy'!E235,"&lt;&gt;0"), SUMIF('MazeComplete Accuracy'!E235,"&lt;&gt;0"), SUMIF('MazeSolve Accuracy'!E235,"&lt;&gt;0"), SUMIF('Hamiltonian Accuracy'!E235,"&lt;&gt;0")))/SUM(IF('PARITY Accuracy'!E235&lt;&gt;0,1,0), IF('Pattern_Matching Accuracy'!E235&lt;&gt;0,1,0), IF('Reversal Accuracy'!E235&lt;&gt;0,1,0), IF('Stack Accuracy'!E235&lt;&gt;0,1,0), IF('Vending_Machine Accuracy'!E235&lt;&gt;0,1,0), IF('MazeComplete Accuracy'!E235&lt;&gt;0,1,0), IF('MazeSolve Accuracy'!E235&lt;&gt;0,1,0), IF('Hamiltonian Accuracy'!E235&lt;&gt;0,1,0))</f>
        <v>51.024999999999999</v>
      </c>
      <c r="F235">
        <f>(SUM(SUMIF('PARITY Accuracy'!F235,"&lt;&gt;0"), SUMIF('Pattern_Matching Accuracy'!F235,"&lt;&gt;0"), SUMIF('Reversal Accuracy'!F235,"&lt;&gt;0"), SUMIF('Stack Accuracy'!F235,"&lt;&gt;0"), SUMIF('Vending_Machine Accuracy'!F235,"&lt;&gt;0"), SUMIF('MazeComplete Accuracy'!F235,"&lt;&gt;0"), SUMIF('MazeSolve Accuracy'!F235,"&lt;&gt;0"), SUMIF('Hamiltonian Accuracy'!F235,"&lt;&gt;0")))/SUM(IF('PARITY Accuracy'!F235&lt;&gt;0,1,0), IF('Pattern_Matching Accuracy'!F235&lt;&gt;0,1,0), IF('Reversal Accuracy'!F235&lt;&gt;0,1,0), IF('Stack Accuracy'!F235&lt;&gt;0,1,0), IF('Vending_Machine Accuracy'!F235&lt;&gt;0,1,0), IF('MazeComplete Accuracy'!F235&lt;&gt;0,1,0), IF('MazeSolve Accuracy'!F235&lt;&gt;0,1,0), IF('Hamiltonian Accuracy'!F235&lt;&gt;0,1,0))</f>
        <v>52.734285714285711</v>
      </c>
      <c r="G235">
        <f>(SUM(SUMIF('PARITY Accuracy'!G235,"&lt;&gt;0"), SUMIF('Pattern_Matching Accuracy'!G235,"&lt;&gt;0"), SUMIF('Reversal Accuracy'!G235,"&lt;&gt;0"), SUMIF('Stack Accuracy'!G235,"&lt;&gt;0"), SUMIF('Vending_Machine Accuracy'!G235,"&lt;&gt;0"), SUMIF('MazeComplete Accuracy'!G235,"&lt;&gt;0"), SUMIF('MazeSolve Accuracy'!G235,"&lt;&gt;0"), SUMIF('Hamiltonian Accuracy'!G235,"&lt;&gt;0")))/SUM(IF('PARITY Accuracy'!G235&lt;&gt;0,1,0), IF('Pattern_Matching Accuracy'!G235&lt;&gt;0,1,0), IF('Reversal Accuracy'!G235&lt;&gt;0,1,0), IF('Stack Accuracy'!G235&lt;&gt;0,1,0), IF('Vending_Machine Accuracy'!G235&lt;&gt;0,1,0), IF('MazeComplete Accuracy'!G235&lt;&gt;0,1,0), IF('MazeSolve Accuracy'!G235&lt;&gt;0,1,0), IF('Hamiltonian Accuracy'!G235&lt;&gt;0,1,0))</f>
        <v>53.147500000000008</v>
      </c>
      <c r="H235" t="str">
        <f t="shared" si="30"/>
        <v>20 (δ=0)</v>
      </c>
      <c r="J235">
        <v>20</v>
      </c>
      <c r="K235">
        <f>AVERAGE(D235:G239)</f>
        <v>52.385154761904758</v>
      </c>
      <c r="L235">
        <f t="shared" si="33"/>
        <v>39.530561507936504</v>
      </c>
      <c r="M235">
        <v>0.65</v>
      </c>
      <c r="N235">
        <f t="shared" si="31"/>
        <v>53.586339285714288</v>
      </c>
      <c r="O235">
        <f t="shared" si="32"/>
        <v>2.3621349784821555</v>
      </c>
    </row>
    <row r="236" spans="1:15" x14ac:dyDescent="0.75">
      <c r="A236" s="7">
        <v>16</v>
      </c>
      <c r="B236">
        <v>20</v>
      </c>
      <c r="C236">
        <v>0.2</v>
      </c>
      <c r="D236">
        <f>(SUM(SUMIF('PARITY Accuracy'!D236,"&lt;&gt;0"), SUMIF('Pattern_Matching Accuracy'!D236,"&lt;&gt;0"), SUMIF('Reversal Accuracy'!D236,"&lt;&gt;0"), SUMIF('Stack Accuracy'!D236,"&lt;&gt;0"), SUMIF('Vending_Machine Accuracy'!D236,"&lt;&gt;0"), SUMIF('MazeComplete Accuracy'!D236,"&lt;&gt;0"), SUMIF('MazeSolve Accuracy'!D236,"&lt;&gt;0"), SUMIF('Hamiltonian Accuracy'!D236,"&lt;&gt;0")))/SUM(IF('PARITY Accuracy'!D236&lt;&gt;0,1,0), IF('Pattern_Matching Accuracy'!D236&lt;&gt;0,1,0), IF('Reversal Accuracy'!D236&lt;&gt;0,1,0), IF('Stack Accuracy'!D236&lt;&gt;0,1,0), IF('Vending_Machine Accuracy'!D236&lt;&gt;0,1,0), IF('MazeComplete Accuracy'!D236&lt;&gt;0,1,0), IF('MazeSolve Accuracy'!D236&lt;&gt;0,1,0), IF('Hamiltonian Accuracy'!D236&lt;&gt;0,1,0))</f>
        <v>54.660000000000004</v>
      </c>
      <c r="E236">
        <f>(SUM(SUMIF('PARITY Accuracy'!E236,"&lt;&gt;0"), SUMIF('Pattern_Matching Accuracy'!E236,"&lt;&gt;0"), SUMIF('Reversal Accuracy'!E236,"&lt;&gt;0"), SUMIF('Stack Accuracy'!E236,"&lt;&gt;0"), SUMIF('Vending_Machine Accuracy'!E236,"&lt;&gt;0"), SUMIF('MazeComplete Accuracy'!E236,"&lt;&gt;0"), SUMIF('MazeSolve Accuracy'!E236,"&lt;&gt;0"), SUMIF('Hamiltonian Accuracy'!E236,"&lt;&gt;0")))/SUM(IF('PARITY Accuracy'!E236&lt;&gt;0,1,0), IF('Pattern_Matching Accuracy'!E236&lt;&gt;0,1,0), IF('Reversal Accuracy'!E236&lt;&gt;0,1,0), IF('Stack Accuracy'!E236&lt;&gt;0,1,0), IF('Vending_Machine Accuracy'!E236&lt;&gt;0,1,0), IF('MazeComplete Accuracy'!E236&lt;&gt;0,1,0), IF('MazeSolve Accuracy'!E236&lt;&gt;0,1,0), IF('Hamiltonian Accuracy'!E236&lt;&gt;0,1,0))</f>
        <v>55.7</v>
      </c>
      <c r="F236">
        <f>(SUM(SUMIF('PARITY Accuracy'!F236,"&lt;&gt;0"), SUMIF('Pattern_Matching Accuracy'!F236,"&lt;&gt;0"), SUMIF('Reversal Accuracy'!F236,"&lt;&gt;0"), SUMIF('Stack Accuracy'!F236,"&lt;&gt;0"), SUMIF('Vending_Machine Accuracy'!F236,"&lt;&gt;0"), SUMIF('MazeComplete Accuracy'!F236,"&lt;&gt;0"), SUMIF('MazeSolve Accuracy'!F236,"&lt;&gt;0"), SUMIF('Hamiltonian Accuracy'!F236,"&lt;&gt;0")))/SUM(IF('PARITY Accuracy'!F236&lt;&gt;0,1,0), IF('Pattern_Matching Accuracy'!F236&lt;&gt;0,1,0), IF('Reversal Accuracy'!F236&lt;&gt;0,1,0), IF('Stack Accuracy'!F236&lt;&gt;0,1,0), IF('Vending_Machine Accuracy'!F236&lt;&gt;0,1,0), IF('MazeComplete Accuracy'!F236&lt;&gt;0,1,0), IF('MazeSolve Accuracy'!F236&lt;&gt;0,1,0), IF('Hamiltonian Accuracy'!F236&lt;&gt;0,1,0))</f>
        <v>51.865714285714283</v>
      </c>
      <c r="G236">
        <f>(SUM(SUMIF('PARITY Accuracy'!G236,"&lt;&gt;0"), SUMIF('Pattern_Matching Accuracy'!G236,"&lt;&gt;0"), SUMIF('Reversal Accuracy'!G236,"&lt;&gt;0"), SUMIF('Stack Accuracy'!G236,"&lt;&gt;0"), SUMIF('Vending_Machine Accuracy'!G236,"&lt;&gt;0"), SUMIF('MazeComplete Accuracy'!G236,"&lt;&gt;0"), SUMIF('MazeSolve Accuracy'!G236,"&lt;&gt;0"), SUMIF('Hamiltonian Accuracy'!G236,"&lt;&gt;0")))/SUM(IF('PARITY Accuracy'!G236&lt;&gt;0,1,0), IF('Pattern_Matching Accuracy'!G236&lt;&gt;0,1,0), IF('Reversal Accuracy'!G236&lt;&gt;0,1,0), IF('Stack Accuracy'!G236&lt;&gt;0,1,0), IF('Vending_Machine Accuracy'!G236&lt;&gt;0,1,0), IF('MazeComplete Accuracy'!G236&lt;&gt;0,1,0), IF('MazeSolve Accuracy'!G236&lt;&gt;0,1,0), IF('Hamiltonian Accuracy'!G236&lt;&gt;0,1,0))</f>
        <v>45.935000000000002</v>
      </c>
      <c r="H236" t="str">
        <f t="shared" si="30"/>
        <v>20 (δ=0.2)</v>
      </c>
      <c r="J236">
        <v>50</v>
      </c>
      <c r="K236">
        <f>AVERAGE(D240:G244)</f>
        <v>54.162149999999997</v>
      </c>
      <c r="L236">
        <f t="shared" si="33"/>
        <v>40.948444940476186</v>
      </c>
      <c r="M236">
        <v>0.85</v>
      </c>
      <c r="N236">
        <f t="shared" si="31"/>
        <v>52.040178571428577</v>
      </c>
      <c r="O236">
        <f t="shared" si="32"/>
        <v>3.7934614925768351</v>
      </c>
    </row>
    <row r="237" spans="1:15" x14ac:dyDescent="0.75">
      <c r="A237" s="7">
        <v>17</v>
      </c>
      <c r="B237">
        <v>20</v>
      </c>
      <c r="C237">
        <v>0.45</v>
      </c>
      <c r="D237">
        <f>(SUM(SUMIF('PARITY Accuracy'!D237,"&lt;&gt;0"), SUMIF('Pattern_Matching Accuracy'!D237,"&lt;&gt;0"), SUMIF('Reversal Accuracy'!D237,"&lt;&gt;0"), SUMIF('Stack Accuracy'!D237,"&lt;&gt;0"), SUMIF('Vending_Machine Accuracy'!D237,"&lt;&gt;0"), SUMIF('MazeComplete Accuracy'!D237,"&lt;&gt;0"), SUMIF('MazeSolve Accuracy'!D237,"&lt;&gt;0"), SUMIF('Hamiltonian Accuracy'!D237,"&lt;&gt;0")))/SUM(IF('PARITY Accuracy'!D237&lt;&gt;0,1,0), IF('Pattern_Matching Accuracy'!D237&lt;&gt;0,1,0), IF('Reversal Accuracy'!D237&lt;&gt;0,1,0), IF('Stack Accuracy'!D237&lt;&gt;0,1,0), IF('Vending_Machine Accuracy'!D237&lt;&gt;0,1,0), IF('MazeComplete Accuracy'!D237&lt;&gt;0,1,0), IF('MazeSolve Accuracy'!D237&lt;&gt;0,1,0), IF('Hamiltonian Accuracy'!D237&lt;&gt;0,1,0))</f>
        <v>51.182857142857145</v>
      </c>
      <c r="E237">
        <f>(SUM(SUMIF('PARITY Accuracy'!E237,"&lt;&gt;0"), SUMIF('Pattern_Matching Accuracy'!E237,"&lt;&gt;0"), SUMIF('Reversal Accuracy'!E237,"&lt;&gt;0"), SUMIF('Stack Accuracy'!E237,"&lt;&gt;0"), SUMIF('Vending_Machine Accuracy'!E237,"&lt;&gt;0"), SUMIF('MazeComplete Accuracy'!E237,"&lt;&gt;0"), SUMIF('MazeSolve Accuracy'!E237,"&lt;&gt;0"), SUMIF('Hamiltonian Accuracy'!E237,"&lt;&gt;0")))/SUM(IF('PARITY Accuracy'!E237&lt;&gt;0,1,0), IF('Pattern_Matching Accuracy'!E237&lt;&gt;0,1,0), IF('Reversal Accuracy'!E237&lt;&gt;0,1,0), IF('Stack Accuracy'!E237&lt;&gt;0,1,0), IF('Vending_Machine Accuracy'!E237&lt;&gt;0,1,0), IF('MazeComplete Accuracy'!E237&lt;&gt;0,1,0), IF('MazeSolve Accuracy'!E237&lt;&gt;0,1,0), IF('Hamiltonian Accuracy'!E237&lt;&gt;0,1,0))</f>
        <v>49.808750000000003</v>
      </c>
      <c r="F237">
        <f>(SUM(SUMIF('PARITY Accuracy'!F237,"&lt;&gt;0"), SUMIF('Pattern_Matching Accuracy'!F237,"&lt;&gt;0"), SUMIF('Reversal Accuracy'!F237,"&lt;&gt;0"), SUMIF('Stack Accuracy'!F237,"&lt;&gt;0"), SUMIF('Vending_Machine Accuracy'!F237,"&lt;&gt;0"), SUMIF('MazeComplete Accuracy'!F237,"&lt;&gt;0"), SUMIF('MazeSolve Accuracy'!F237,"&lt;&gt;0"), SUMIF('Hamiltonian Accuracy'!F237,"&lt;&gt;0")))/SUM(IF('PARITY Accuracy'!F237&lt;&gt;0,1,0), IF('Pattern_Matching Accuracy'!F237&lt;&gt;0,1,0), IF('Reversal Accuracy'!F237&lt;&gt;0,1,0), IF('Stack Accuracy'!F237&lt;&gt;0,1,0), IF('Vending_Machine Accuracy'!F237&lt;&gt;0,1,0), IF('MazeComplete Accuracy'!F237&lt;&gt;0,1,0), IF('MazeSolve Accuracy'!F237&lt;&gt;0,1,0), IF('Hamiltonian Accuracy'!F237&lt;&gt;0,1,0))</f>
        <v>51.091428571428573</v>
      </c>
      <c r="G237">
        <f>(SUM(SUMIF('PARITY Accuracy'!G237,"&lt;&gt;0"), SUMIF('Pattern_Matching Accuracy'!G237,"&lt;&gt;0"), SUMIF('Reversal Accuracy'!G237,"&lt;&gt;0"), SUMIF('Stack Accuracy'!G237,"&lt;&gt;0"), SUMIF('Vending_Machine Accuracy'!G237,"&lt;&gt;0"), SUMIF('MazeComplete Accuracy'!G237,"&lt;&gt;0"), SUMIF('MazeSolve Accuracy'!G237,"&lt;&gt;0"), SUMIF('Hamiltonian Accuracy'!G237,"&lt;&gt;0")))/SUM(IF('PARITY Accuracy'!G237&lt;&gt;0,1,0), IF('Pattern_Matching Accuracy'!G237&lt;&gt;0,1,0), IF('Reversal Accuracy'!G237&lt;&gt;0,1,0), IF('Stack Accuracy'!G237&lt;&gt;0,1,0), IF('Vending_Machine Accuracy'!G237&lt;&gt;0,1,0), IF('MazeComplete Accuracy'!G237&lt;&gt;0,1,0), IF('MazeSolve Accuracy'!G237&lt;&gt;0,1,0), IF('Hamiltonian Accuracy'!G237&lt;&gt;0,1,0))</f>
        <v>52.432499999999997</v>
      </c>
      <c r="H237" t="str">
        <f t="shared" si="30"/>
        <v>20 (δ=0.45)</v>
      </c>
      <c r="J237">
        <v>100</v>
      </c>
      <c r="K237">
        <f>SUM(D249:F249)/3</f>
        <v>53.576111111111111</v>
      </c>
      <c r="N237">
        <f t="shared" si="31"/>
        <v>51.128883928571433</v>
      </c>
      <c r="O237">
        <f t="shared" si="32"/>
        <v>0.92823548503212683</v>
      </c>
    </row>
    <row r="238" spans="1:15" x14ac:dyDescent="0.75">
      <c r="A238" s="7">
        <v>18</v>
      </c>
      <c r="B238">
        <v>20</v>
      </c>
      <c r="C238">
        <v>0.65</v>
      </c>
      <c r="D238">
        <f>(SUM(SUMIF('PARITY Accuracy'!D238,"&lt;&gt;0"), SUMIF('Pattern_Matching Accuracy'!D238,"&lt;&gt;0"), SUMIF('Reversal Accuracy'!D238,"&lt;&gt;0"), SUMIF('Stack Accuracy'!D238,"&lt;&gt;0"), SUMIF('Vending_Machine Accuracy'!D238,"&lt;&gt;0"), SUMIF('MazeComplete Accuracy'!D238,"&lt;&gt;0"), SUMIF('MazeSolve Accuracy'!D238,"&lt;&gt;0"), SUMIF('Hamiltonian Accuracy'!D238,"&lt;&gt;0")))/SUM(IF('PARITY Accuracy'!D238&lt;&gt;0,1,0), IF('Pattern_Matching Accuracy'!D238&lt;&gt;0,1,0), IF('Reversal Accuracy'!D238&lt;&gt;0,1,0), IF('Stack Accuracy'!D238&lt;&gt;0,1,0), IF('Vending_Machine Accuracy'!D238&lt;&gt;0,1,0), IF('MazeComplete Accuracy'!D238&lt;&gt;0,1,0), IF('MazeSolve Accuracy'!D238&lt;&gt;0,1,0), IF('Hamiltonian Accuracy'!D238&lt;&gt;0,1,0))</f>
        <v>47.309999999999995</v>
      </c>
      <c r="E238">
        <f>(SUM(SUMIF('PARITY Accuracy'!E238,"&lt;&gt;0"), SUMIF('Pattern_Matching Accuracy'!E238,"&lt;&gt;0"), SUMIF('Reversal Accuracy'!E238,"&lt;&gt;0"), SUMIF('Stack Accuracy'!E238,"&lt;&gt;0"), SUMIF('Vending_Machine Accuracy'!E238,"&lt;&gt;0"), SUMIF('MazeComplete Accuracy'!E238,"&lt;&gt;0"), SUMIF('MazeSolve Accuracy'!E238,"&lt;&gt;0"), SUMIF('Hamiltonian Accuracy'!E238,"&lt;&gt;0")))/SUM(IF('PARITY Accuracy'!E238&lt;&gt;0,1,0), IF('Pattern_Matching Accuracy'!E238&lt;&gt;0,1,0), IF('Reversal Accuracy'!E238&lt;&gt;0,1,0), IF('Stack Accuracy'!E238&lt;&gt;0,1,0), IF('Vending_Machine Accuracy'!E238&lt;&gt;0,1,0), IF('MazeComplete Accuracy'!E238&lt;&gt;0,1,0), IF('MazeSolve Accuracy'!E238&lt;&gt;0,1,0), IF('Hamiltonian Accuracy'!E238&lt;&gt;0,1,0))</f>
        <v>50.545000000000002</v>
      </c>
      <c r="F238">
        <f>(SUM(SUMIF('PARITY Accuracy'!F238,"&lt;&gt;0"), SUMIF('Pattern_Matching Accuracy'!F238,"&lt;&gt;0"), SUMIF('Reversal Accuracy'!F238,"&lt;&gt;0"), SUMIF('Stack Accuracy'!F238,"&lt;&gt;0"), SUMIF('Vending_Machine Accuracy'!F238,"&lt;&gt;0"), SUMIF('MazeComplete Accuracy'!F238,"&lt;&gt;0"), SUMIF('MazeSolve Accuracy'!F238,"&lt;&gt;0"), SUMIF('Hamiltonian Accuracy'!F238,"&lt;&gt;0")))/SUM(IF('PARITY Accuracy'!F238&lt;&gt;0,1,0), IF('Pattern_Matching Accuracy'!F238&lt;&gt;0,1,0), IF('Reversal Accuracy'!F238&lt;&gt;0,1,0), IF('Stack Accuracy'!F238&lt;&gt;0,1,0), IF('Vending_Machine Accuracy'!F238&lt;&gt;0,1,0), IF('MazeComplete Accuracy'!F238&lt;&gt;0,1,0), IF('MazeSolve Accuracy'!F238&lt;&gt;0,1,0), IF('Hamiltonian Accuracy'!F238&lt;&gt;0,1,0))</f>
        <v>50.867142857142845</v>
      </c>
      <c r="G238">
        <f>(SUM(SUMIF('PARITY Accuracy'!G238,"&lt;&gt;0"), SUMIF('Pattern_Matching Accuracy'!G238,"&lt;&gt;0"), SUMIF('Reversal Accuracy'!G238,"&lt;&gt;0"), SUMIF('Stack Accuracy'!G238,"&lt;&gt;0"), SUMIF('Vending_Machine Accuracy'!G238,"&lt;&gt;0"), SUMIF('MazeComplete Accuracy'!G238,"&lt;&gt;0"), SUMIF('MazeSolve Accuracy'!G238,"&lt;&gt;0"), SUMIF('Hamiltonian Accuracy'!G238,"&lt;&gt;0")))/SUM(IF('PARITY Accuracy'!G238&lt;&gt;0,1,0), IF('Pattern_Matching Accuracy'!G238&lt;&gt;0,1,0), IF('Reversal Accuracy'!G238&lt;&gt;0,1,0), IF('Stack Accuracy'!G238&lt;&gt;0,1,0), IF('Vending_Machine Accuracy'!G238&lt;&gt;0,1,0), IF('MazeComplete Accuracy'!G238&lt;&gt;0,1,0), IF('MazeSolve Accuracy'!G238&lt;&gt;0,1,0), IF('Hamiltonian Accuracy'!G238&lt;&gt;0,1,0))</f>
        <v>63.027499999999996</v>
      </c>
      <c r="H238" t="str">
        <f t="shared" si="30"/>
        <v>20 (δ=0.65)</v>
      </c>
      <c r="K238">
        <f>AVERAGE(K232:K237)</f>
        <v>49.126212830687827</v>
      </c>
      <c r="L238">
        <f>AVERAGE(L232:L236)</f>
        <v>40.196860978835979</v>
      </c>
      <c r="N238">
        <f t="shared" si="31"/>
        <v>52.937410714285711</v>
      </c>
      <c r="O238">
        <f t="shared" si="32"/>
        <v>5.9893090412645229</v>
      </c>
    </row>
    <row r="239" spans="1:15" x14ac:dyDescent="0.75">
      <c r="A239" s="7">
        <v>19</v>
      </c>
      <c r="B239">
        <v>20</v>
      </c>
      <c r="C239">
        <v>0.85</v>
      </c>
      <c r="D239">
        <f>(SUM(SUMIF('PARITY Accuracy'!D239,"&lt;&gt;0"), SUMIF('Pattern_Matching Accuracy'!D239,"&lt;&gt;0"), SUMIF('Reversal Accuracy'!D239,"&lt;&gt;0"), SUMIF('Stack Accuracy'!D239,"&lt;&gt;0"), SUMIF('Vending_Machine Accuracy'!D239,"&lt;&gt;0"), SUMIF('MazeComplete Accuracy'!D239,"&lt;&gt;0"), SUMIF('MazeSolve Accuracy'!D239,"&lt;&gt;0"), SUMIF('Hamiltonian Accuracy'!D239,"&lt;&gt;0")))/SUM(IF('PARITY Accuracy'!D239&lt;&gt;0,1,0), IF('Pattern_Matching Accuracy'!D239&lt;&gt;0,1,0), IF('Reversal Accuracy'!D239&lt;&gt;0,1,0), IF('Stack Accuracy'!D239&lt;&gt;0,1,0), IF('Vending_Machine Accuracy'!D239&lt;&gt;0,1,0), IF('MazeComplete Accuracy'!D239&lt;&gt;0,1,0), IF('MazeSolve Accuracy'!D239&lt;&gt;0,1,0), IF('Hamiltonian Accuracy'!D239&lt;&gt;0,1,0))</f>
        <v>59.411428571428573</v>
      </c>
      <c r="E239">
        <f>(SUM(SUMIF('PARITY Accuracy'!E239,"&lt;&gt;0"), SUMIF('Pattern_Matching Accuracy'!E239,"&lt;&gt;0"), SUMIF('Reversal Accuracy'!E239,"&lt;&gt;0"), SUMIF('Stack Accuracy'!E239,"&lt;&gt;0"), SUMIF('Vending_Machine Accuracy'!E239,"&lt;&gt;0"), SUMIF('MazeComplete Accuracy'!E239,"&lt;&gt;0"), SUMIF('MazeSolve Accuracy'!E239,"&lt;&gt;0"), SUMIF('Hamiltonian Accuracy'!E239,"&lt;&gt;0")))/SUM(IF('PARITY Accuracy'!E239&lt;&gt;0,1,0), IF('Pattern_Matching Accuracy'!E239&lt;&gt;0,1,0), IF('Reversal Accuracy'!E239&lt;&gt;0,1,0), IF('Stack Accuracy'!E239&lt;&gt;0,1,0), IF('Vending_Machine Accuracy'!E239&lt;&gt;0,1,0), IF('MazeComplete Accuracy'!E239&lt;&gt;0,1,0), IF('MazeSolve Accuracy'!E239&lt;&gt;0,1,0), IF('Hamiltonian Accuracy'!E239&lt;&gt;0,1,0))</f>
        <v>49.113749999999996</v>
      </c>
      <c r="F239">
        <f>(SUM(SUMIF('PARITY Accuracy'!F239,"&lt;&gt;0"), SUMIF('Pattern_Matching Accuracy'!F239,"&lt;&gt;0"), SUMIF('Reversal Accuracy'!F239,"&lt;&gt;0"), SUMIF('Stack Accuracy'!F239,"&lt;&gt;0"), SUMIF('Vending_Machine Accuracy'!F239,"&lt;&gt;0"), SUMIF('MazeComplete Accuracy'!F239,"&lt;&gt;0"), SUMIF('MazeSolve Accuracy'!F239,"&lt;&gt;0"), SUMIF('Hamiltonian Accuracy'!F239,"&lt;&gt;0")))/SUM(IF('PARITY Accuracy'!F239&lt;&gt;0,1,0), IF('Pattern_Matching Accuracy'!F239&lt;&gt;0,1,0), IF('Reversal Accuracy'!F239&lt;&gt;0,1,0), IF('Stack Accuracy'!F239&lt;&gt;0,1,0), IF('Vending_Machine Accuracy'!F239&lt;&gt;0,1,0), IF('MazeComplete Accuracy'!F239&lt;&gt;0,1,0), IF('MazeSolve Accuracy'!F239&lt;&gt;0,1,0), IF('Hamiltonian Accuracy'!F239&lt;&gt;0,1,0))</f>
        <v>49.14</v>
      </c>
      <c r="G239">
        <f>(SUM(SUMIF('PARITY Accuracy'!G239,"&lt;&gt;0"), SUMIF('Pattern_Matching Accuracy'!G239,"&lt;&gt;0"), SUMIF('Reversal Accuracy'!G239,"&lt;&gt;0"), SUMIF('Stack Accuracy'!G239,"&lt;&gt;0"), SUMIF('Vending_Machine Accuracy'!G239,"&lt;&gt;0"), SUMIF('MazeComplete Accuracy'!G239,"&lt;&gt;0"), SUMIF('MazeSolve Accuracy'!G239,"&lt;&gt;0"), SUMIF('Hamiltonian Accuracy'!G239,"&lt;&gt;0")))/SUM(IF('PARITY Accuracy'!G239&lt;&gt;0,1,0), IF('Pattern_Matching Accuracy'!G239&lt;&gt;0,1,0), IF('Reversal Accuracy'!G239&lt;&gt;0,1,0), IF('Stack Accuracy'!G239&lt;&gt;0,1,0), IF('Vending_Machine Accuracy'!G239&lt;&gt;0,1,0), IF('MazeComplete Accuracy'!G239&lt;&gt;0,1,0), IF('MazeSolve Accuracy'!G239&lt;&gt;0,1,0), IF('Hamiltonian Accuracy'!G239&lt;&gt;0,1,0))</f>
        <v>51.266666666666673</v>
      </c>
      <c r="H239" t="str">
        <f t="shared" si="30"/>
        <v>20 (δ=0.85)</v>
      </c>
      <c r="K239">
        <f>_xlfn.STDEV.P(K232:K237)</f>
        <v>4.7637032610193337</v>
      </c>
      <c r="L239">
        <f>_xlfn.STDEV.P(L232:L236)</f>
        <v>0.64342532876385294</v>
      </c>
      <c r="N239">
        <f t="shared" si="31"/>
        <v>52.232961309523809</v>
      </c>
      <c r="O239">
        <f t="shared" si="32"/>
        <v>4.2355639064570072</v>
      </c>
    </row>
    <row r="240" spans="1:15" x14ac:dyDescent="0.75">
      <c r="A240" s="7">
        <v>20</v>
      </c>
      <c r="B240">
        <v>50</v>
      </c>
      <c r="C240">
        <v>0</v>
      </c>
      <c r="D240">
        <f>(SUM(SUMIF('PARITY Accuracy'!D240,"&lt;&gt;0"), SUMIF('Pattern_Matching Accuracy'!D240,"&lt;&gt;0"), SUMIF('Reversal Accuracy'!D240,"&lt;&gt;0"), SUMIF('Stack Accuracy'!D240,"&lt;&gt;0"), SUMIF('Vending_Machine Accuracy'!D240,"&lt;&gt;0"), SUMIF('MazeComplete Accuracy'!D240,"&lt;&gt;0"), SUMIF('MazeSolve Accuracy'!D240,"&lt;&gt;0"), SUMIF('Hamiltonian Accuracy'!D240,"&lt;&gt;0")))/SUM(IF('PARITY Accuracy'!D240&lt;&gt;0,1,0), IF('Pattern_Matching Accuracy'!D240&lt;&gt;0,1,0), IF('Reversal Accuracy'!D240&lt;&gt;0,1,0), IF('Stack Accuracy'!D240&lt;&gt;0,1,0), IF('Vending_Machine Accuracy'!D240&lt;&gt;0,1,0), IF('MazeComplete Accuracy'!D240&lt;&gt;0,1,0), IF('MazeSolve Accuracy'!D240&lt;&gt;0,1,0), IF('Hamiltonian Accuracy'!D240&lt;&gt;0,1,0))</f>
        <v>55.419999999999995</v>
      </c>
      <c r="E240">
        <f>(SUM(SUMIF('PARITY Accuracy'!E240,"&lt;&gt;0"), SUMIF('Pattern_Matching Accuracy'!E240,"&lt;&gt;0"), SUMIF('Reversal Accuracy'!E240,"&lt;&gt;0"), SUMIF('Stack Accuracy'!E240,"&lt;&gt;0"), SUMIF('Vending_Machine Accuracy'!E240,"&lt;&gt;0"), SUMIF('MazeComplete Accuracy'!E240,"&lt;&gt;0"), SUMIF('MazeSolve Accuracy'!E240,"&lt;&gt;0"), SUMIF('Hamiltonian Accuracy'!E240,"&lt;&gt;0")))/SUM(IF('PARITY Accuracy'!E240&lt;&gt;0,1,0), IF('Pattern_Matching Accuracy'!E240&lt;&gt;0,1,0), IF('Reversal Accuracy'!E240&lt;&gt;0,1,0), IF('Stack Accuracy'!E240&lt;&gt;0,1,0), IF('Vending_Machine Accuracy'!E240&lt;&gt;0,1,0), IF('MazeComplete Accuracy'!E240&lt;&gt;0,1,0), IF('MazeSolve Accuracy'!E240&lt;&gt;0,1,0), IF('Hamiltonian Accuracy'!E240&lt;&gt;0,1,0))</f>
        <v>54.453999999999994</v>
      </c>
      <c r="F240">
        <f>(SUM(SUMIF('PARITY Accuracy'!F240,"&lt;&gt;0"), SUMIF('Pattern_Matching Accuracy'!F240,"&lt;&gt;0"), SUMIF('Reversal Accuracy'!F240,"&lt;&gt;0"), SUMIF('Stack Accuracy'!F240,"&lt;&gt;0"), SUMIF('Vending_Machine Accuracy'!F240,"&lt;&gt;0"), SUMIF('MazeComplete Accuracy'!F240,"&lt;&gt;0"), SUMIF('MazeSolve Accuracy'!F240,"&lt;&gt;0"), SUMIF('Hamiltonian Accuracy'!F240,"&lt;&gt;0")))/SUM(IF('PARITY Accuracy'!F240&lt;&gt;0,1,0), IF('Pattern_Matching Accuracy'!F240&lt;&gt;0,1,0), IF('Reversal Accuracy'!F240&lt;&gt;0,1,0), IF('Stack Accuracy'!F240&lt;&gt;0,1,0), IF('Vending_Machine Accuracy'!F240&lt;&gt;0,1,0), IF('MazeComplete Accuracy'!F240&lt;&gt;0,1,0), IF('MazeSolve Accuracy'!F240&lt;&gt;0,1,0), IF('Hamiltonian Accuracy'!F240&lt;&gt;0,1,0))</f>
        <v>52.832499999999996</v>
      </c>
      <c r="G240">
        <f>(SUM(SUMIF('PARITY Accuracy'!G240,"&lt;&gt;0"), SUMIF('Pattern_Matching Accuracy'!G240,"&lt;&gt;0"), SUMIF('Reversal Accuracy'!G240,"&lt;&gt;0"), SUMIF('Stack Accuracy'!G240,"&lt;&gt;0"), SUMIF('Vending_Machine Accuracy'!G240,"&lt;&gt;0"), SUMIF('MazeComplete Accuracy'!G240,"&lt;&gt;0"), SUMIF('MazeSolve Accuracy'!G240,"&lt;&gt;0"), SUMIF('Hamiltonian Accuracy'!G240,"&lt;&gt;0")))/SUM(IF('PARITY Accuracy'!G240&lt;&gt;0,1,0), IF('Pattern_Matching Accuracy'!G240&lt;&gt;0,1,0), IF('Reversal Accuracy'!G240&lt;&gt;0,1,0), IF('Stack Accuracy'!G240&lt;&gt;0,1,0), IF('Vending_Machine Accuracy'!G240&lt;&gt;0,1,0), IF('MazeComplete Accuracy'!G240&lt;&gt;0,1,0), IF('MazeSolve Accuracy'!G240&lt;&gt;0,1,0), IF('Hamiltonian Accuracy'!G240&lt;&gt;0,1,0))</f>
        <v>58.47</v>
      </c>
      <c r="H240" t="str">
        <f t="shared" si="30"/>
        <v>50 (δ=0)</v>
      </c>
      <c r="N240">
        <f t="shared" si="31"/>
        <v>55.294125000000001</v>
      </c>
      <c r="O240">
        <f t="shared" si="32"/>
        <v>2.0534990983380066</v>
      </c>
    </row>
    <row r="241" spans="1:15" x14ac:dyDescent="0.75">
      <c r="A241" s="7">
        <v>21</v>
      </c>
      <c r="B241">
        <v>50</v>
      </c>
      <c r="C241">
        <v>0.2</v>
      </c>
      <c r="D241">
        <f>(SUM(SUMIF('PARITY Accuracy'!D241,"&lt;&gt;0"), SUMIF('Pattern_Matching Accuracy'!D241,"&lt;&gt;0"), SUMIF('Reversal Accuracy'!D241,"&lt;&gt;0"), SUMIF('Stack Accuracy'!D241,"&lt;&gt;0"), SUMIF('Vending_Machine Accuracy'!D241,"&lt;&gt;0"), SUMIF('MazeComplete Accuracy'!D241,"&lt;&gt;0"), SUMIF('MazeSolve Accuracy'!D241,"&lt;&gt;0"), SUMIF('Hamiltonian Accuracy'!D241,"&lt;&gt;0")))/SUM(IF('PARITY Accuracy'!D241&lt;&gt;0,1,0), IF('Pattern_Matching Accuracy'!D241&lt;&gt;0,1,0), IF('Reversal Accuracy'!D241&lt;&gt;0,1,0), IF('Stack Accuracy'!D241&lt;&gt;0,1,0), IF('Vending_Machine Accuracy'!D241&lt;&gt;0,1,0), IF('MazeComplete Accuracy'!D241&lt;&gt;0,1,0), IF('MazeSolve Accuracy'!D241&lt;&gt;0,1,0), IF('Hamiltonian Accuracy'!D241&lt;&gt;0,1,0))</f>
        <v>54.864999999999995</v>
      </c>
      <c r="E241">
        <f>(SUM(SUMIF('PARITY Accuracy'!E241,"&lt;&gt;0"), SUMIF('Pattern_Matching Accuracy'!E241,"&lt;&gt;0"), SUMIF('Reversal Accuracy'!E241,"&lt;&gt;0"), SUMIF('Stack Accuracy'!E241,"&lt;&gt;0"), SUMIF('Vending_Machine Accuracy'!E241,"&lt;&gt;0"), SUMIF('MazeComplete Accuracy'!E241,"&lt;&gt;0"), SUMIF('MazeSolve Accuracy'!E241,"&lt;&gt;0"), SUMIF('Hamiltonian Accuracy'!E241,"&lt;&gt;0")))/SUM(IF('PARITY Accuracy'!E241&lt;&gt;0,1,0), IF('Pattern_Matching Accuracy'!E241&lt;&gt;0,1,0), IF('Reversal Accuracy'!E241&lt;&gt;0,1,0), IF('Stack Accuracy'!E241&lt;&gt;0,1,0), IF('Vending_Machine Accuracy'!E241&lt;&gt;0,1,0), IF('MazeComplete Accuracy'!E241&lt;&gt;0,1,0), IF('MazeSolve Accuracy'!E241&lt;&gt;0,1,0), IF('Hamiltonian Accuracy'!E241&lt;&gt;0,1,0))</f>
        <v>55.886000000000003</v>
      </c>
      <c r="F241">
        <f>(SUM(SUMIF('PARITY Accuracy'!F241,"&lt;&gt;0"), SUMIF('Pattern_Matching Accuracy'!F241,"&lt;&gt;0"), SUMIF('Reversal Accuracy'!F241,"&lt;&gt;0"), SUMIF('Stack Accuracy'!F241,"&lt;&gt;0"), SUMIF('Vending_Machine Accuracy'!F241,"&lt;&gt;0"), SUMIF('MazeComplete Accuracy'!F241,"&lt;&gt;0"), SUMIF('MazeSolve Accuracy'!F241,"&lt;&gt;0"), SUMIF('Hamiltonian Accuracy'!F241,"&lt;&gt;0")))/SUM(IF('PARITY Accuracy'!F241&lt;&gt;0,1,0), IF('Pattern_Matching Accuracy'!F241&lt;&gt;0,1,0), IF('Reversal Accuracy'!F241&lt;&gt;0,1,0), IF('Stack Accuracy'!F241&lt;&gt;0,1,0), IF('Vending_Machine Accuracy'!F241&lt;&gt;0,1,0), IF('MazeComplete Accuracy'!F241&lt;&gt;0,1,0), IF('MazeSolve Accuracy'!F241&lt;&gt;0,1,0), IF('Hamiltonian Accuracy'!F241&lt;&gt;0,1,0))</f>
        <v>51.637499999999996</v>
      </c>
      <c r="G241">
        <f>(SUM(SUMIF('PARITY Accuracy'!G241,"&lt;&gt;0"), SUMIF('Pattern_Matching Accuracy'!G241,"&lt;&gt;0"), SUMIF('Reversal Accuracy'!G241,"&lt;&gt;0"), SUMIF('Stack Accuracy'!G241,"&lt;&gt;0"), SUMIF('Vending_Machine Accuracy'!G241,"&lt;&gt;0"), SUMIF('MazeComplete Accuracy'!G241,"&lt;&gt;0"), SUMIF('MazeSolve Accuracy'!G241,"&lt;&gt;0"), SUMIF('Hamiltonian Accuracy'!G241,"&lt;&gt;0")))/SUM(IF('PARITY Accuracy'!G241&lt;&gt;0,1,0), IF('Pattern_Matching Accuracy'!G241&lt;&gt;0,1,0), IF('Reversal Accuracy'!G241&lt;&gt;0,1,0), IF('Stack Accuracy'!G241&lt;&gt;0,1,0), IF('Vending_Machine Accuracy'!G241&lt;&gt;0,1,0), IF('MazeComplete Accuracy'!G241&lt;&gt;0,1,0), IF('MazeSolve Accuracy'!G241&lt;&gt;0,1,0), IF('Hamiltonian Accuracy'!G241&lt;&gt;0,1,0))</f>
        <v>55.215000000000003</v>
      </c>
      <c r="H241" t="str">
        <f t="shared" si="30"/>
        <v>50 (δ=0.2)</v>
      </c>
      <c r="K241">
        <f>(K237-K232)/6</f>
        <v>2.1362777777777779</v>
      </c>
      <c r="L241">
        <f>(L236-L232)/5</f>
        <v>0.12735522486772338</v>
      </c>
      <c r="N241">
        <f t="shared" si="31"/>
        <v>54.400874999999999</v>
      </c>
      <c r="O241">
        <f t="shared" si="32"/>
        <v>1.6370743101261496</v>
      </c>
    </row>
    <row r="242" spans="1:15" x14ac:dyDescent="0.75">
      <c r="A242" s="7">
        <v>22</v>
      </c>
      <c r="B242">
        <v>50</v>
      </c>
      <c r="C242">
        <v>0.45</v>
      </c>
      <c r="D242">
        <f>(SUM(SUMIF('PARITY Accuracy'!D242,"&lt;&gt;0"), SUMIF('Pattern_Matching Accuracy'!D242,"&lt;&gt;0"), SUMIF('Reversal Accuracy'!D242,"&lt;&gt;0"), SUMIF('Stack Accuracy'!D242,"&lt;&gt;0"), SUMIF('Vending_Machine Accuracy'!D242,"&lt;&gt;0"), SUMIF('MazeComplete Accuracy'!D242,"&lt;&gt;0"), SUMIF('MazeSolve Accuracy'!D242,"&lt;&gt;0"), SUMIF('Hamiltonian Accuracy'!D242,"&lt;&gt;0")))/SUM(IF('PARITY Accuracy'!D242&lt;&gt;0,1,0), IF('Pattern_Matching Accuracy'!D242&lt;&gt;0,1,0), IF('Reversal Accuracy'!D242&lt;&gt;0,1,0), IF('Stack Accuracy'!D242&lt;&gt;0,1,0), IF('Vending_Machine Accuracy'!D242&lt;&gt;0,1,0), IF('MazeComplete Accuracy'!D242&lt;&gt;0,1,0), IF('MazeSolve Accuracy'!D242&lt;&gt;0,1,0), IF('Hamiltonian Accuracy'!D242&lt;&gt;0,1,0))</f>
        <v>55.585000000000001</v>
      </c>
      <c r="E242">
        <f>(SUM(SUMIF('PARITY Accuracy'!E242,"&lt;&gt;0"), SUMIF('Pattern_Matching Accuracy'!E242,"&lt;&gt;0"), SUMIF('Reversal Accuracy'!E242,"&lt;&gt;0"), SUMIF('Stack Accuracy'!E242,"&lt;&gt;0"), SUMIF('Vending_Machine Accuracy'!E242,"&lt;&gt;0"), SUMIF('MazeComplete Accuracy'!E242,"&lt;&gt;0"), SUMIF('MazeSolve Accuracy'!E242,"&lt;&gt;0"), SUMIF('Hamiltonian Accuracy'!E242,"&lt;&gt;0")))/SUM(IF('PARITY Accuracy'!E242&lt;&gt;0,1,0), IF('Pattern_Matching Accuracy'!E242&lt;&gt;0,1,0), IF('Reversal Accuracy'!E242&lt;&gt;0,1,0), IF('Stack Accuracy'!E242&lt;&gt;0,1,0), IF('Vending_Machine Accuracy'!E242&lt;&gt;0,1,0), IF('MazeComplete Accuracy'!E242&lt;&gt;0,1,0), IF('MazeSolve Accuracy'!E242&lt;&gt;0,1,0), IF('Hamiltonian Accuracy'!E242&lt;&gt;0,1,0))</f>
        <v>53.85</v>
      </c>
      <c r="F242">
        <f>(SUM(SUMIF('PARITY Accuracy'!F242,"&lt;&gt;0"), SUMIF('Pattern_Matching Accuracy'!F242,"&lt;&gt;0"), SUMIF('Reversal Accuracy'!F242,"&lt;&gt;0"), SUMIF('Stack Accuracy'!F242,"&lt;&gt;0"), SUMIF('Vending_Machine Accuracy'!F242,"&lt;&gt;0"), SUMIF('MazeComplete Accuracy'!F242,"&lt;&gt;0"), SUMIF('MazeSolve Accuracy'!F242,"&lt;&gt;0"), SUMIF('Hamiltonian Accuracy'!F242,"&lt;&gt;0")))/SUM(IF('PARITY Accuracy'!F242&lt;&gt;0,1,0), IF('Pattern_Matching Accuracy'!F242&lt;&gt;0,1,0), IF('Reversal Accuracy'!F242&lt;&gt;0,1,0), IF('Stack Accuracy'!F242&lt;&gt;0,1,0), IF('Vending_Machine Accuracy'!F242&lt;&gt;0,1,0), IF('MazeComplete Accuracy'!F242&lt;&gt;0,1,0), IF('MazeSolve Accuracy'!F242&lt;&gt;0,1,0), IF('Hamiltonian Accuracy'!F242&lt;&gt;0,1,0))</f>
        <v>51.907499999999999</v>
      </c>
      <c r="G242">
        <f>(SUM(SUMIF('PARITY Accuracy'!G242,"&lt;&gt;0"), SUMIF('Pattern_Matching Accuracy'!G242,"&lt;&gt;0"), SUMIF('Reversal Accuracy'!G242,"&lt;&gt;0"), SUMIF('Stack Accuracy'!G242,"&lt;&gt;0"), SUMIF('Vending_Machine Accuracy'!G242,"&lt;&gt;0"), SUMIF('MazeComplete Accuracy'!G242,"&lt;&gt;0"), SUMIF('MazeSolve Accuracy'!G242,"&lt;&gt;0"), SUMIF('Hamiltonian Accuracy'!G242,"&lt;&gt;0")))/SUM(IF('PARITY Accuracy'!G242&lt;&gt;0,1,0), IF('Pattern_Matching Accuracy'!G242&lt;&gt;0,1,0), IF('Reversal Accuracy'!G242&lt;&gt;0,1,0), IF('Stack Accuracy'!G242&lt;&gt;0,1,0), IF('Vending_Machine Accuracy'!G242&lt;&gt;0,1,0), IF('MazeComplete Accuracy'!G242&lt;&gt;0,1,0), IF('MazeSolve Accuracy'!G242&lt;&gt;0,1,0), IF('Hamiltonian Accuracy'!G242&lt;&gt;0,1,0))</f>
        <v>51.234999999999999</v>
      </c>
      <c r="H242" t="str">
        <f t="shared" si="30"/>
        <v>50 (δ=0.45)</v>
      </c>
      <c r="N242">
        <f t="shared" si="31"/>
        <v>53.144374999999997</v>
      </c>
      <c r="O242">
        <f t="shared" si="32"/>
        <v>1.7051487975760364</v>
      </c>
    </row>
    <row r="243" spans="1:15" x14ac:dyDescent="0.75">
      <c r="A243" s="7">
        <v>23</v>
      </c>
      <c r="B243">
        <v>50</v>
      </c>
      <c r="C243">
        <v>0.65</v>
      </c>
      <c r="D243">
        <f>(SUM(SUMIF('PARITY Accuracy'!D243,"&lt;&gt;0"), SUMIF('Pattern_Matching Accuracy'!D243,"&lt;&gt;0"), SUMIF('Reversal Accuracy'!D243,"&lt;&gt;0"), SUMIF('Stack Accuracy'!D243,"&lt;&gt;0"), SUMIF('Vending_Machine Accuracy'!D243,"&lt;&gt;0"), SUMIF('MazeComplete Accuracy'!D243,"&lt;&gt;0"), SUMIF('MazeSolve Accuracy'!D243,"&lt;&gt;0"), SUMIF('Hamiltonian Accuracy'!D243,"&lt;&gt;0")))/SUM(IF('PARITY Accuracy'!D243&lt;&gt;0,1,0), IF('Pattern_Matching Accuracy'!D243&lt;&gt;0,1,0), IF('Reversal Accuracy'!D243&lt;&gt;0,1,0), IF('Stack Accuracy'!D243&lt;&gt;0,1,0), IF('Vending_Machine Accuracy'!D243&lt;&gt;0,1,0), IF('MazeComplete Accuracy'!D243&lt;&gt;0,1,0), IF('MazeSolve Accuracy'!D243&lt;&gt;0,1,0), IF('Hamiltonian Accuracy'!D243&lt;&gt;0,1,0))</f>
        <v>56.602500000000006</v>
      </c>
      <c r="E243">
        <f>(SUM(SUMIF('PARITY Accuracy'!E243,"&lt;&gt;0"), SUMIF('Pattern_Matching Accuracy'!E243,"&lt;&gt;0"), SUMIF('Reversal Accuracy'!E243,"&lt;&gt;0"), SUMIF('Stack Accuracy'!E243,"&lt;&gt;0"), SUMIF('Vending_Machine Accuracy'!E243,"&lt;&gt;0"), SUMIF('MazeComplete Accuracy'!E243,"&lt;&gt;0"), SUMIF('MazeSolve Accuracy'!E243,"&lt;&gt;0"), SUMIF('Hamiltonian Accuracy'!E243,"&lt;&gt;0")))/SUM(IF('PARITY Accuracy'!E243&lt;&gt;0,1,0), IF('Pattern_Matching Accuracy'!E243&lt;&gt;0,1,0), IF('Reversal Accuracy'!E243&lt;&gt;0,1,0), IF('Stack Accuracy'!E243&lt;&gt;0,1,0), IF('Vending_Machine Accuracy'!E243&lt;&gt;0,1,0), IF('MazeComplete Accuracy'!E243&lt;&gt;0,1,0), IF('MazeSolve Accuracy'!E243&lt;&gt;0,1,0), IF('Hamiltonian Accuracy'!E243&lt;&gt;0,1,0))</f>
        <v>53.558000000000007</v>
      </c>
      <c r="F243">
        <f>(SUM(SUMIF('PARITY Accuracy'!F243,"&lt;&gt;0"), SUMIF('Pattern_Matching Accuracy'!F243,"&lt;&gt;0"), SUMIF('Reversal Accuracy'!F243,"&lt;&gt;0"), SUMIF('Stack Accuracy'!F243,"&lt;&gt;0"), SUMIF('Vending_Machine Accuracy'!F243,"&lt;&gt;0"), SUMIF('MazeComplete Accuracy'!F243,"&lt;&gt;0"), SUMIF('MazeSolve Accuracy'!F243,"&lt;&gt;0"), SUMIF('Hamiltonian Accuracy'!F243,"&lt;&gt;0")))/SUM(IF('PARITY Accuracy'!F243&lt;&gt;0,1,0), IF('Pattern_Matching Accuracy'!F243&lt;&gt;0,1,0), IF('Reversal Accuracy'!F243&lt;&gt;0,1,0), IF('Stack Accuracy'!F243&lt;&gt;0,1,0), IF('Vending_Machine Accuracy'!F243&lt;&gt;0,1,0), IF('MazeComplete Accuracy'!F243&lt;&gt;0,1,0), IF('MazeSolve Accuracy'!F243&lt;&gt;0,1,0), IF('Hamiltonian Accuracy'!F243&lt;&gt;0,1,0))</f>
        <v>46.372500000000002</v>
      </c>
      <c r="G243">
        <f>(SUM(SUMIF('PARITY Accuracy'!G243,"&lt;&gt;0"), SUMIF('Pattern_Matching Accuracy'!G243,"&lt;&gt;0"), SUMIF('Reversal Accuracy'!G243,"&lt;&gt;0"), SUMIF('Stack Accuracy'!G243,"&lt;&gt;0"), SUMIF('Vending_Machine Accuracy'!G243,"&lt;&gt;0"), SUMIF('MazeComplete Accuracy'!G243,"&lt;&gt;0"), SUMIF('MazeSolve Accuracy'!G243,"&lt;&gt;0"), SUMIF('Hamiltonian Accuracy'!G243,"&lt;&gt;0")))/SUM(IF('PARITY Accuracy'!G243&lt;&gt;0,1,0), IF('Pattern_Matching Accuracy'!G243&lt;&gt;0,1,0), IF('Reversal Accuracy'!G243&lt;&gt;0,1,0), IF('Stack Accuracy'!G243&lt;&gt;0,1,0), IF('Vending_Machine Accuracy'!G243&lt;&gt;0,1,0), IF('MazeComplete Accuracy'!G243&lt;&gt;0,1,0), IF('MazeSolve Accuracy'!G243&lt;&gt;0,1,0), IF('Hamiltonian Accuracy'!G243&lt;&gt;0,1,0))</f>
        <v>48.67</v>
      </c>
      <c r="H243" t="str">
        <f t="shared" si="30"/>
        <v>50 (δ=0.65)</v>
      </c>
      <c r="N243">
        <f t="shared" si="31"/>
        <v>51.300750000000008</v>
      </c>
      <c r="O243">
        <f t="shared" si="32"/>
        <v>4.0128613310828491</v>
      </c>
    </row>
    <row r="244" spans="1:15" x14ac:dyDescent="0.75">
      <c r="A244" s="7">
        <v>24</v>
      </c>
      <c r="B244">
        <v>50</v>
      </c>
      <c r="C244">
        <v>0.85</v>
      </c>
      <c r="D244">
        <f>(SUM(SUMIF('PARITY Accuracy'!D244,"&lt;&gt;0"), SUMIF('Pattern_Matching Accuracy'!D244,"&lt;&gt;0"), SUMIF('Reversal Accuracy'!D244,"&lt;&gt;0"), SUMIF('Stack Accuracy'!D244,"&lt;&gt;0"), SUMIF('Vending_Machine Accuracy'!D244,"&lt;&gt;0"), SUMIF('MazeComplete Accuracy'!D244,"&lt;&gt;0"), SUMIF('MazeSolve Accuracy'!D244,"&lt;&gt;0"), SUMIF('Hamiltonian Accuracy'!D244,"&lt;&gt;0")))/SUM(IF('PARITY Accuracy'!D244&lt;&gt;0,1,0), IF('Pattern_Matching Accuracy'!D244&lt;&gt;0,1,0), IF('Reversal Accuracy'!D244&lt;&gt;0,1,0), IF('Stack Accuracy'!D244&lt;&gt;0,1,0), IF('Vending_Machine Accuracy'!D244&lt;&gt;0,1,0), IF('MazeComplete Accuracy'!D244&lt;&gt;0,1,0), IF('MazeSolve Accuracy'!D244&lt;&gt;0,1,0), IF('Hamiltonian Accuracy'!D244&lt;&gt;0,1,0))</f>
        <v>55.987499999999997</v>
      </c>
      <c r="E244">
        <f>(SUM(SUMIF('PARITY Accuracy'!E244,"&lt;&gt;0"), SUMIF('Pattern_Matching Accuracy'!E244,"&lt;&gt;0"), SUMIF('Reversal Accuracy'!E244,"&lt;&gt;0"), SUMIF('Stack Accuracy'!E244,"&lt;&gt;0"), SUMIF('Vending_Machine Accuracy'!E244,"&lt;&gt;0"), SUMIF('MazeComplete Accuracy'!E244,"&lt;&gt;0"), SUMIF('MazeSolve Accuracy'!E244,"&lt;&gt;0"), SUMIF('Hamiltonian Accuracy'!E244,"&lt;&gt;0")))/SUM(IF('PARITY Accuracy'!E244&lt;&gt;0,1,0), IF('Pattern_Matching Accuracy'!E244&lt;&gt;0,1,0), IF('Reversal Accuracy'!E244&lt;&gt;0,1,0), IF('Stack Accuracy'!E244&lt;&gt;0,1,0), IF('Vending_Machine Accuracy'!E244&lt;&gt;0,1,0), IF('MazeComplete Accuracy'!E244&lt;&gt;0,1,0), IF('MazeSolve Accuracy'!E244&lt;&gt;0,1,0), IF('Hamiltonian Accuracy'!E244&lt;&gt;0,1,0))</f>
        <v>53.370000000000005</v>
      </c>
      <c r="F244">
        <f>(SUM(SUMIF('PARITY Accuracy'!F244,"&lt;&gt;0"), SUMIF('Pattern_Matching Accuracy'!F244,"&lt;&gt;0"), SUMIF('Reversal Accuracy'!F244,"&lt;&gt;0"), SUMIF('Stack Accuracy'!F244,"&lt;&gt;0"), SUMIF('Vending_Machine Accuracy'!F244,"&lt;&gt;0"), SUMIF('MazeComplete Accuracy'!F244,"&lt;&gt;0"), SUMIF('MazeSolve Accuracy'!F244,"&lt;&gt;0"), SUMIF('Hamiltonian Accuracy'!F244,"&lt;&gt;0")))/SUM(IF('PARITY Accuracy'!F244&lt;&gt;0,1,0), IF('Pattern_Matching Accuracy'!F244&lt;&gt;0,1,0), IF('Reversal Accuracy'!F244&lt;&gt;0,1,0), IF('Stack Accuracy'!F244&lt;&gt;0,1,0), IF('Vending_Machine Accuracy'!F244&lt;&gt;0,1,0), IF('MazeComplete Accuracy'!F244&lt;&gt;0,1,0), IF('MazeSolve Accuracy'!F244&lt;&gt;0,1,0), IF('Hamiltonian Accuracy'!F244&lt;&gt;0,1,0))</f>
        <v>50.500000000000007</v>
      </c>
      <c r="G244">
        <f>(SUM(SUMIF('PARITY Accuracy'!G244,"&lt;&gt;0"), SUMIF('Pattern_Matching Accuracy'!G244,"&lt;&gt;0"), SUMIF('Reversal Accuracy'!G244,"&lt;&gt;0"), SUMIF('Stack Accuracy'!G244,"&lt;&gt;0"), SUMIF('Vending_Machine Accuracy'!G244,"&lt;&gt;0"), SUMIF('MazeComplete Accuracy'!G244,"&lt;&gt;0"), SUMIF('MazeSolve Accuracy'!G244,"&lt;&gt;0"), SUMIF('Hamiltonian Accuracy'!G244,"&lt;&gt;0")))/SUM(IF('PARITY Accuracy'!G244&lt;&gt;0,1,0), IF('Pattern_Matching Accuracy'!G244&lt;&gt;0,1,0), IF('Reversal Accuracy'!G244&lt;&gt;0,1,0), IF('Stack Accuracy'!G244&lt;&gt;0,1,0), IF('Vending_Machine Accuracy'!G244&lt;&gt;0,1,0), IF('MazeComplete Accuracy'!G244&lt;&gt;0,1,0), IF('MazeSolve Accuracy'!G244&lt;&gt;0,1,0), IF('Hamiltonian Accuracy'!G244&lt;&gt;0,1,0))</f>
        <v>66.825000000000003</v>
      </c>
      <c r="H244" t="str">
        <f t="shared" si="30"/>
        <v>50 (δ=0.85)</v>
      </c>
      <c r="N244">
        <f t="shared" si="31"/>
        <v>56.670625000000001</v>
      </c>
      <c r="O244">
        <f t="shared" si="32"/>
        <v>6.1755309425081357</v>
      </c>
    </row>
    <row r="245" spans="1:15" x14ac:dyDescent="0.75">
      <c r="A245" s="7">
        <v>25</v>
      </c>
      <c r="B245">
        <v>100</v>
      </c>
      <c r="C245">
        <v>0</v>
      </c>
      <c r="D245">
        <f>(SUM(SUMIF('PARITY Accuracy'!D245,"&lt;&gt;0"), SUMIF('Pattern_Matching Accuracy'!D245,"&lt;&gt;0"), SUMIF('Reversal Accuracy'!D245,"&lt;&gt;0"), SUMIF('Stack Accuracy'!D245,"&lt;&gt;0"), SUMIF('Vending_Machine Accuracy'!D245,"&lt;&gt;0"), SUMIF('MazeComplete Accuracy'!D245,"&lt;&gt;0"), SUMIF('MazeSolve Accuracy'!D245,"&lt;&gt;0"), SUMIF('Hamiltonian Accuracy'!D245,"&lt;&gt;0")))/SUM(IF('PARITY Accuracy'!D245&lt;&gt;0,1,0), IF('Pattern_Matching Accuracy'!D245&lt;&gt;0,1,0), IF('Reversal Accuracy'!D245&lt;&gt;0,1,0), IF('Stack Accuracy'!D245&lt;&gt;0,1,0), IF('Vending_Machine Accuracy'!D245&lt;&gt;0,1,0), IF('MazeComplete Accuracy'!D245&lt;&gt;0,1,0), IF('MazeSolve Accuracy'!D245&lt;&gt;0,1,0), IF('Hamiltonian Accuracy'!D245&lt;&gt;0,1,0))</f>
        <v>54.419999999999995</v>
      </c>
      <c r="E245">
        <f>(SUM(SUMIF('PARITY Accuracy'!E245,"&lt;&gt;0"), SUMIF('Pattern_Matching Accuracy'!E245,"&lt;&gt;0"), SUMIF('Reversal Accuracy'!E245,"&lt;&gt;0"), SUMIF('Stack Accuracy'!E245,"&lt;&gt;0"), SUMIF('Vending_Machine Accuracy'!E245,"&lt;&gt;0"), SUMIF('MazeComplete Accuracy'!E245,"&lt;&gt;0"), SUMIF('MazeSolve Accuracy'!E245,"&lt;&gt;0"), SUMIF('Hamiltonian Accuracy'!E245,"&lt;&gt;0")))/SUM(IF('PARITY Accuracy'!E245&lt;&gt;0,1,0), IF('Pattern_Matching Accuracy'!E245&lt;&gt;0,1,0), IF('Reversal Accuracy'!E245&lt;&gt;0,1,0), IF('Stack Accuracy'!E245&lt;&gt;0,1,0), IF('Vending_Machine Accuracy'!E245&lt;&gt;0,1,0), IF('MazeComplete Accuracy'!E245&lt;&gt;0,1,0), IF('MazeSolve Accuracy'!E245&lt;&gt;0,1,0), IF('Hamiltonian Accuracy'!E245&lt;&gt;0,1,0))</f>
        <v>53.273333333333333</v>
      </c>
      <c r="F245">
        <f>(SUM(SUMIF('PARITY Accuracy'!F245,"&lt;&gt;0"), SUMIF('Pattern_Matching Accuracy'!F245,"&lt;&gt;0"), SUMIF('Reversal Accuracy'!F245,"&lt;&gt;0"), SUMIF('Stack Accuracy'!F245,"&lt;&gt;0"), SUMIF('Vending_Machine Accuracy'!F245,"&lt;&gt;0"), SUMIF('MazeComplete Accuracy'!F245,"&lt;&gt;0"), SUMIF('MazeSolve Accuracy'!F245,"&lt;&gt;0"), SUMIF('Hamiltonian Accuracy'!F245,"&lt;&gt;0")))/SUM(IF('PARITY Accuracy'!F245&lt;&gt;0,1,0), IF('Pattern_Matching Accuracy'!F245&lt;&gt;0,1,0), IF('Reversal Accuracy'!F245&lt;&gt;0,1,0), IF('Stack Accuracy'!F245&lt;&gt;0,1,0), IF('Vending_Machine Accuracy'!F245&lt;&gt;0,1,0), IF('MazeComplete Accuracy'!F245&lt;&gt;0,1,0), IF('MazeSolve Accuracy'!F245&lt;&gt;0,1,0), IF('Hamiltonian Accuracy'!F245&lt;&gt;0,1,0))</f>
        <v>52.01</v>
      </c>
      <c r="G245" t="e">
        <f>(SUM(SUMIF('PARITY Accuracy'!G245,"&lt;&gt;0"), SUMIF('Pattern_Matching Accuracy'!G245,"&lt;&gt;0"), SUMIF('Reversal Accuracy'!G245,"&lt;&gt;0"), SUMIF('Stack Accuracy'!G245,"&lt;&gt;0"), SUMIF('Vending_Machine Accuracy'!G245,"&lt;&gt;0"), SUMIF('MazeComplete Accuracy'!G245,"&lt;&gt;0"), SUMIF('MazeSolve Accuracy'!G245,"&lt;&gt;0"), SUMIF('Hamiltonian Accuracy'!G245,"&lt;&gt;0")))/SUM(IF('PARITY Accuracy'!G245&lt;&gt;0,1,0), IF('Pattern_Matching Accuracy'!G245&lt;&gt;0,1,0), IF('Reversal Accuracy'!G245&lt;&gt;0,1,0), IF('Stack Accuracy'!G245&lt;&gt;0,1,0), IF('Vending_Machine Accuracy'!G245&lt;&gt;0,1,0), IF('MazeComplete Accuracy'!G245&lt;&gt;0,1,0), IF('MazeSolve Accuracy'!G245&lt;&gt;0,1,0), IF('Hamiltonian Accuracy'!G245&lt;&gt;0,1,0))</f>
        <v>#DIV/0!</v>
      </c>
      <c r="H245" t="str">
        <f t="shared" si="30"/>
        <v>100 (δ=0)</v>
      </c>
      <c r="N245" t="e">
        <f t="shared" si="31"/>
        <v>#DIV/0!</v>
      </c>
      <c r="O245" t="e">
        <f t="shared" si="32"/>
        <v>#DIV/0!</v>
      </c>
    </row>
    <row r="246" spans="1:15" x14ac:dyDescent="0.75">
      <c r="A246" s="7">
        <v>26</v>
      </c>
      <c r="B246">
        <v>100</v>
      </c>
      <c r="C246">
        <v>0.2</v>
      </c>
      <c r="D246">
        <f>(SUM(SUMIF('PARITY Accuracy'!D246,"&lt;&gt;0"), SUMIF('Pattern_Matching Accuracy'!D246,"&lt;&gt;0"), SUMIF('Reversal Accuracy'!D246,"&lt;&gt;0"), SUMIF('Stack Accuracy'!D246,"&lt;&gt;0"), SUMIF('Vending_Machine Accuracy'!D246,"&lt;&gt;0"), SUMIF('MazeComplete Accuracy'!D246,"&lt;&gt;0"), SUMIF('MazeSolve Accuracy'!D246,"&lt;&gt;0"), SUMIF('Hamiltonian Accuracy'!D246,"&lt;&gt;0")))/SUM(IF('PARITY Accuracy'!D246&lt;&gt;0,1,0), IF('Pattern_Matching Accuracy'!D246&lt;&gt;0,1,0), IF('Reversal Accuracy'!D246&lt;&gt;0,1,0), IF('Stack Accuracy'!D246&lt;&gt;0,1,0), IF('Vending_Machine Accuracy'!D246&lt;&gt;0,1,0), IF('MazeComplete Accuracy'!D246&lt;&gt;0,1,0), IF('MazeSolve Accuracy'!D246&lt;&gt;0,1,0), IF('Hamiltonian Accuracy'!D246&lt;&gt;0,1,0))</f>
        <v>61.1</v>
      </c>
      <c r="E246">
        <f>(SUM(SUMIF('PARITY Accuracy'!E246,"&lt;&gt;0"), SUMIF('Pattern_Matching Accuracy'!E246,"&lt;&gt;0"), SUMIF('Reversal Accuracy'!E246,"&lt;&gt;0"), SUMIF('Stack Accuracy'!E246,"&lt;&gt;0"), SUMIF('Vending_Machine Accuracy'!E246,"&lt;&gt;0"), SUMIF('MazeComplete Accuracy'!E246,"&lt;&gt;0"), SUMIF('MazeSolve Accuracy'!E246,"&lt;&gt;0"), SUMIF('Hamiltonian Accuracy'!E246,"&lt;&gt;0")))/SUM(IF('PARITY Accuracy'!E246&lt;&gt;0,1,0), IF('Pattern_Matching Accuracy'!E246&lt;&gt;0,1,0), IF('Reversal Accuracy'!E246&lt;&gt;0,1,0), IF('Stack Accuracy'!E246&lt;&gt;0,1,0), IF('Vending_Machine Accuracy'!E246&lt;&gt;0,1,0), IF('MazeComplete Accuracy'!E246&lt;&gt;0,1,0), IF('MazeSolve Accuracy'!E246&lt;&gt;0,1,0), IF('Hamiltonian Accuracy'!E246&lt;&gt;0,1,0))</f>
        <v>56.066666666666663</v>
      </c>
      <c r="F246">
        <f>(SUM(SUMIF('PARITY Accuracy'!F246,"&lt;&gt;0"), SUMIF('Pattern_Matching Accuracy'!F246,"&lt;&gt;0"), SUMIF('Reversal Accuracy'!F246,"&lt;&gt;0"), SUMIF('Stack Accuracy'!F246,"&lt;&gt;0"), SUMIF('Vending_Machine Accuracy'!F246,"&lt;&gt;0"), SUMIF('MazeComplete Accuracy'!F246,"&lt;&gt;0"), SUMIF('MazeSolve Accuracy'!F246,"&lt;&gt;0"), SUMIF('Hamiltonian Accuracy'!F246,"&lt;&gt;0")))/SUM(IF('PARITY Accuracy'!F246&lt;&gt;0,1,0), IF('Pattern_Matching Accuracy'!F246&lt;&gt;0,1,0), IF('Reversal Accuracy'!F246&lt;&gt;0,1,0), IF('Stack Accuracy'!F246&lt;&gt;0,1,0), IF('Vending_Machine Accuracy'!F246&lt;&gt;0,1,0), IF('MazeComplete Accuracy'!F246&lt;&gt;0,1,0), IF('MazeSolve Accuracy'!F246&lt;&gt;0,1,0), IF('Hamiltonian Accuracy'!F246&lt;&gt;0,1,0))</f>
        <v>50.745000000000005</v>
      </c>
      <c r="G246" t="e">
        <f>(SUM(SUMIF('PARITY Accuracy'!G246,"&lt;&gt;0"), SUMIF('Pattern_Matching Accuracy'!G246,"&lt;&gt;0"), SUMIF('Reversal Accuracy'!G246,"&lt;&gt;0"), SUMIF('Stack Accuracy'!G246,"&lt;&gt;0"), SUMIF('Vending_Machine Accuracy'!G246,"&lt;&gt;0"), SUMIF('MazeComplete Accuracy'!G246,"&lt;&gt;0"), SUMIF('MazeSolve Accuracy'!G246,"&lt;&gt;0"), SUMIF('Hamiltonian Accuracy'!G246,"&lt;&gt;0")))/SUM(IF('PARITY Accuracy'!G246&lt;&gt;0,1,0), IF('Pattern_Matching Accuracy'!G246&lt;&gt;0,1,0), IF('Reversal Accuracy'!G246&lt;&gt;0,1,0), IF('Stack Accuracy'!G246&lt;&gt;0,1,0), IF('Vending_Machine Accuracy'!G246&lt;&gt;0,1,0), IF('MazeComplete Accuracy'!G246&lt;&gt;0,1,0), IF('MazeSolve Accuracy'!G246&lt;&gt;0,1,0), IF('Hamiltonian Accuracy'!G246&lt;&gt;0,1,0))</f>
        <v>#DIV/0!</v>
      </c>
      <c r="H246" t="str">
        <f t="shared" si="30"/>
        <v>100 (δ=0.2)</v>
      </c>
      <c r="N246" t="e">
        <f t="shared" si="31"/>
        <v>#DIV/0!</v>
      </c>
      <c r="O246" t="e">
        <f t="shared" si="32"/>
        <v>#DIV/0!</v>
      </c>
    </row>
    <row r="247" spans="1:15" x14ac:dyDescent="0.75">
      <c r="A247" s="7">
        <v>27</v>
      </c>
      <c r="B247">
        <v>100</v>
      </c>
      <c r="C247">
        <v>0.45</v>
      </c>
      <c r="D247">
        <f>(SUM(SUMIF('PARITY Accuracy'!D247,"&lt;&gt;0"), SUMIF('Pattern_Matching Accuracy'!D247,"&lt;&gt;0"), SUMIF('Reversal Accuracy'!D247,"&lt;&gt;0"), SUMIF('Stack Accuracy'!D247,"&lt;&gt;0"), SUMIF('Vending_Machine Accuracy'!D247,"&lt;&gt;0"), SUMIF('MazeComplete Accuracy'!D247,"&lt;&gt;0"), SUMIF('MazeSolve Accuracy'!D247,"&lt;&gt;0"), SUMIF('Hamiltonian Accuracy'!D247,"&lt;&gt;0")))/SUM(IF('PARITY Accuracy'!D247&lt;&gt;0,1,0), IF('Pattern_Matching Accuracy'!D247&lt;&gt;0,1,0), IF('Reversal Accuracy'!D247&lt;&gt;0,1,0), IF('Stack Accuracy'!D247&lt;&gt;0,1,0), IF('Vending_Machine Accuracy'!D247&lt;&gt;0,1,0), IF('MazeComplete Accuracy'!D247&lt;&gt;0,1,0), IF('MazeSolve Accuracy'!D247&lt;&gt;0,1,0), IF('Hamiltonian Accuracy'!D247&lt;&gt;0,1,0))</f>
        <v>62.023333333333333</v>
      </c>
      <c r="E247">
        <f>(SUM(SUMIF('PARITY Accuracy'!E247,"&lt;&gt;0"), SUMIF('Pattern_Matching Accuracy'!E247,"&lt;&gt;0"), SUMIF('Reversal Accuracy'!E247,"&lt;&gt;0"), SUMIF('Stack Accuracy'!E247,"&lt;&gt;0"), SUMIF('Vending_Machine Accuracy'!E247,"&lt;&gt;0"), SUMIF('MazeComplete Accuracy'!E247,"&lt;&gt;0"), SUMIF('MazeSolve Accuracy'!E247,"&lt;&gt;0"), SUMIF('Hamiltonian Accuracy'!E247,"&lt;&gt;0")))/SUM(IF('PARITY Accuracy'!E247&lt;&gt;0,1,0), IF('Pattern_Matching Accuracy'!E247&lt;&gt;0,1,0), IF('Reversal Accuracy'!E247&lt;&gt;0,1,0), IF('Stack Accuracy'!E247&lt;&gt;0,1,0), IF('Vending_Machine Accuracy'!E247&lt;&gt;0,1,0), IF('MazeComplete Accuracy'!E247&lt;&gt;0,1,0), IF('MazeSolve Accuracy'!E247&lt;&gt;0,1,0), IF('Hamiltonian Accuracy'!E247&lt;&gt;0,1,0))</f>
        <v>56.836666666666666</v>
      </c>
      <c r="F247">
        <f>(SUM(SUMIF('PARITY Accuracy'!F247,"&lt;&gt;0"), SUMIF('Pattern_Matching Accuracy'!F247,"&lt;&gt;0"), SUMIF('Reversal Accuracy'!F247,"&lt;&gt;0"), SUMIF('Stack Accuracy'!F247,"&lt;&gt;0"), SUMIF('Vending_Machine Accuracy'!F247,"&lt;&gt;0"), SUMIF('MazeComplete Accuracy'!F247,"&lt;&gt;0"), SUMIF('MazeSolve Accuracy'!F247,"&lt;&gt;0"), SUMIF('Hamiltonian Accuracy'!F247,"&lt;&gt;0")))/SUM(IF('PARITY Accuracy'!F247&lt;&gt;0,1,0), IF('Pattern_Matching Accuracy'!F247&lt;&gt;0,1,0), IF('Reversal Accuracy'!F247&lt;&gt;0,1,0), IF('Stack Accuracy'!F247&lt;&gt;0,1,0), IF('Vending_Machine Accuracy'!F247&lt;&gt;0,1,0), IF('MazeComplete Accuracy'!F247&lt;&gt;0,1,0), IF('MazeSolve Accuracy'!F247&lt;&gt;0,1,0), IF('Hamiltonian Accuracy'!F247&lt;&gt;0,1,0))</f>
        <v>54.664999999999999</v>
      </c>
      <c r="G247" t="e">
        <f>(SUM(SUMIF('PARITY Accuracy'!G247,"&lt;&gt;0"), SUMIF('Pattern_Matching Accuracy'!G247,"&lt;&gt;0"), SUMIF('Reversal Accuracy'!G247,"&lt;&gt;0"), SUMIF('Stack Accuracy'!G247,"&lt;&gt;0"), SUMIF('Vending_Machine Accuracy'!G247,"&lt;&gt;0"), SUMIF('MazeComplete Accuracy'!G247,"&lt;&gt;0"), SUMIF('MazeSolve Accuracy'!G247,"&lt;&gt;0"), SUMIF('Hamiltonian Accuracy'!G247,"&lt;&gt;0")))/SUM(IF('PARITY Accuracy'!G247&lt;&gt;0,1,0), IF('Pattern_Matching Accuracy'!G247&lt;&gt;0,1,0), IF('Reversal Accuracy'!G247&lt;&gt;0,1,0), IF('Stack Accuracy'!G247&lt;&gt;0,1,0), IF('Vending_Machine Accuracy'!G247&lt;&gt;0,1,0), IF('MazeComplete Accuracy'!G247&lt;&gt;0,1,0), IF('MazeSolve Accuracy'!G247&lt;&gt;0,1,0), IF('Hamiltonian Accuracy'!G247&lt;&gt;0,1,0))</f>
        <v>#DIV/0!</v>
      </c>
      <c r="H247" t="str">
        <f t="shared" si="30"/>
        <v>100 (δ=0.45)</v>
      </c>
      <c r="N247" t="e">
        <f t="shared" si="31"/>
        <v>#DIV/0!</v>
      </c>
      <c r="O247" t="e">
        <f t="shared" si="32"/>
        <v>#DIV/0!</v>
      </c>
    </row>
    <row r="248" spans="1:15" x14ac:dyDescent="0.75">
      <c r="A248" s="7">
        <v>28</v>
      </c>
      <c r="B248">
        <v>100</v>
      </c>
      <c r="C248">
        <v>0.65</v>
      </c>
      <c r="D248">
        <f>(SUM(SUMIF('PARITY Accuracy'!D248,"&lt;&gt;0"), SUMIF('Pattern_Matching Accuracy'!D248,"&lt;&gt;0"), SUMIF('Reversal Accuracy'!D248,"&lt;&gt;0"), SUMIF('Stack Accuracy'!D248,"&lt;&gt;0"), SUMIF('Vending_Machine Accuracy'!D248,"&lt;&gt;0"), SUMIF('MazeComplete Accuracy'!D248,"&lt;&gt;0"), SUMIF('MazeSolve Accuracy'!D248,"&lt;&gt;0"), SUMIF('Hamiltonian Accuracy'!D248,"&lt;&gt;0")))/SUM(IF('PARITY Accuracy'!D248&lt;&gt;0,1,0), IF('Pattern_Matching Accuracy'!D248&lt;&gt;0,1,0), IF('Reversal Accuracy'!D248&lt;&gt;0,1,0), IF('Stack Accuracy'!D248&lt;&gt;0,1,0), IF('Vending_Machine Accuracy'!D248&lt;&gt;0,1,0), IF('MazeComplete Accuracy'!D248&lt;&gt;0,1,0), IF('MazeSolve Accuracy'!D248&lt;&gt;0,1,0), IF('Hamiltonian Accuracy'!D248&lt;&gt;0,1,0))</f>
        <v>59.646666666666668</v>
      </c>
      <c r="E248">
        <f>(SUM(SUMIF('PARITY Accuracy'!E248,"&lt;&gt;0"), SUMIF('Pattern_Matching Accuracy'!E248,"&lt;&gt;0"), SUMIF('Reversal Accuracy'!E248,"&lt;&gt;0"), SUMIF('Stack Accuracy'!E248,"&lt;&gt;0"), SUMIF('Vending_Machine Accuracy'!E248,"&lt;&gt;0"), SUMIF('MazeComplete Accuracy'!E248,"&lt;&gt;0"), SUMIF('MazeSolve Accuracy'!E248,"&lt;&gt;0"), SUMIF('Hamiltonian Accuracy'!E248,"&lt;&gt;0")))/SUM(IF('PARITY Accuracy'!E248&lt;&gt;0,1,0), IF('Pattern_Matching Accuracy'!E248&lt;&gt;0,1,0), IF('Reversal Accuracy'!E248&lt;&gt;0,1,0), IF('Stack Accuracy'!E248&lt;&gt;0,1,0), IF('Vending_Machine Accuracy'!E248&lt;&gt;0,1,0), IF('MazeComplete Accuracy'!E248&lt;&gt;0,1,0), IF('MazeSolve Accuracy'!E248&lt;&gt;0,1,0), IF('Hamiltonian Accuracy'!E248&lt;&gt;0,1,0))</f>
        <v>54.046666666666674</v>
      </c>
      <c r="F248">
        <f>(SUM(SUMIF('PARITY Accuracy'!F248,"&lt;&gt;0"), SUMIF('Pattern_Matching Accuracy'!F248,"&lt;&gt;0"), SUMIF('Reversal Accuracy'!F248,"&lt;&gt;0"), SUMIF('Stack Accuracy'!F248,"&lt;&gt;0"), SUMIF('Vending_Machine Accuracy'!F248,"&lt;&gt;0"), SUMIF('MazeComplete Accuracy'!F248,"&lt;&gt;0"), SUMIF('MazeSolve Accuracy'!F248,"&lt;&gt;0"), SUMIF('Hamiltonian Accuracy'!F248,"&lt;&gt;0")))/SUM(IF('PARITY Accuracy'!F248&lt;&gt;0,1,0), IF('Pattern_Matching Accuracy'!F248&lt;&gt;0,1,0), IF('Reversal Accuracy'!F248&lt;&gt;0,1,0), IF('Stack Accuracy'!F248&lt;&gt;0,1,0), IF('Vending_Machine Accuracy'!F248&lt;&gt;0,1,0), IF('MazeComplete Accuracy'!F248&lt;&gt;0,1,0), IF('MazeSolve Accuracy'!F248&lt;&gt;0,1,0), IF('Hamiltonian Accuracy'!F248&lt;&gt;0,1,0))</f>
        <v>47.775000000000006</v>
      </c>
      <c r="G248" t="e">
        <f>(SUM(SUMIF('PARITY Accuracy'!G248,"&lt;&gt;0"), SUMIF('Pattern_Matching Accuracy'!G248,"&lt;&gt;0"), SUMIF('Reversal Accuracy'!G248,"&lt;&gt;0"), SUMIF('Stack Accuracy'!G248,"&lt;&gt;0"), SUMIF('Vending_Machine Accuracy'!G248,"&lt;&gt;0"), SUMIF('MazeComplete Accuracy'!G248,"&lt;&gt;0"), SUMIF('MazeSolve Accuracy'!G248,"&lt;&gt;0"), SUMIF('Hamiltonian Accuracy'!G248,"&lt;&gt;0")))/SUM(IF('PARITY Accuracy'!G248&lt;&gt;0,1,0), IF('Pattern_Matching Accuracy'!G248&lt;&gt;0,1,0), IF('Reversal Accuracy'!G248&lt;&gt;0,1,0), IF('Stack Accuracy'!G248&lt;&gt;0,1,0), IF('Vending_Machine Accuracy'!G248&lt;&gt;0,1,0), IF('MazeComplete Accuracy'!G248&lt;&gt;0,1,0), IF('MazeSolve Accuracy'!G248&lt;&gt;0,1,0), IF('Hamiltonian Accuracy'!G248&lt;&gt;0,1,0))</f>
        <v>#DIV/0!</v>
      </c>
      <c r="H248" t="str">
        <f t="shared" si="30"/>
        <v>100 (δ=0.65)</v>
      </c>
      <c r="N248" t="e">
        <f t="shared" si="31"/>
        <v>#DIV/0!</v>
      </c>
      <c r="O248" t="e">
        <f t="shared" si="32"/>
        <v>#DIV/0!</v>
      </c>
    </row>
    <row r="249" spans="1:15" x14ac:dyDescent="0.75">
      <c r="A249" s="7">
        <v>29</v>
      </c>
      <c r="B249">
        <v>100</v>
      </c>
      <c r="C249">
        <v>0.85</v>
      </c>
      <c r="D249">
        <f>(SUM(SUMIF('PARITY Accuracy'!D249,"&lt;&gt;0"), SUMIF('Pattern_Matching Accuracy'!D249,"&lt;&gt;0"), SUMIF('Reversal Accuracy'!D249,"&lt;&gt;0"), SUMIF('Stack Accuracy'!D249,"&lt;&gt;0"), SUMIF('Vending_Machine Accuracy'!D249,"&lt;&gt;0"), SUMIF('MazeComplete Accuracy'!D249,"&lt;&gt;0"), SUMIF('MazeSolve Accuracy'!D249,"&lt;&gt;0"), SUMIF('Hamiltonian Accuracy'!D249,"&lt;&gt;0")))/SUM(IF('PARITY Accuracy'!D249&lt;&gt;0,1,0), IF('Pattern_Matching Accuracy'!D249&lt;&gt;0,1,0), IF('Reversal Accuracy'!D249&lt;&gt;0,1,0), IF('Stack Accuracy'!D249&lt;&gt;0,1,0), IF('Vending_Machine Accuracy'!D249&lt;&gt;0,1,0), IF('MazeComplete Accuracy'!D249&lt;&gt;0,1,0), IF('MazeSolve Accuracy'!D249&lt;&gt;0,1,0), IF('Hamiltonian Accuracy'!D249&lt;&gt;0,1,0))</f>
        <v>60.843333333333341</v>
      </c>
      <c r="E249">
        <f>(SUM(SUMIF('PARITY Accuracy'!E249,"&lt;&gt;0"), SUMIF('Pattern_Matching Accuracy'!E249,"&lt;&gt;0"), SUMIF('Reversal Accuracy'!E249,"&lt;&gt;0"), SUMIF('Stack Accuracy'!E249,"&lt;&gt;0"), SUMIF('Vending_Machine Accuracy'!E249,"&lt;&gt;0"), SUMIF('MazeComplete Accuracy'!E249,"&lt;&gt;0"), SUMIF('MazeSolve Accuracy'!E249,"&lt;&gt;0"), SUMIF('Hamiltonian Accuracy'!E249,"&lt;&gt;0")))/SUM(IF('PARITY Accuracy'!E249&lt;&gt;0,1,0), IF('Pattern_Matching Accuracy'!E249&lt;&gt;0,1,0), IF('Reversal Accuracy'!E249&lt;&gt;0,1,0), IF('Stack Accuracy'!E249&lt;&gt;0,1,0), IF('Vending_Machine Accuracy'!E249&lt;&gt;0,1,0), IF('MazeComplete Accuracy'!E249&lt;&gt;0,1,0), IF('MazeSolve Accuracy'!E249&lt;&gt;0,1,0), IF('Hamiltonian Accuracy'!E249&lt;&gt;0,1,0))</f>
        <v>52.75</v>
      </c>
      <c r="F249">
        <f>(SUM(SUMIF('PARITY Accuracy'!F249,"&lt;&gt;0"), SUMIF('Pattern_Matching Accuracy'!F249,"&lt;&gt;0"), SUMIF('Reversal Accuracy'!F249,"&lt;&gt;0"), SUMIF('Stack Accuracy'!F249,"&lt;&gt;0"), SUMIF('Vending_Machine Accuracy'!F249,"&lt;&gt;0"), SUMIF('MazeComplete Accuracy'!F249,"&lt;&gt;0"), SUMIF('MazeSolve Accuracy'!F249,"&lt;&gt;0"), SUMIF('Hamiltonian Accuracy'!F249,"&lt;&gt;0")))/SUM(IF('PARITY Accuracy'!F249&lt;&gt;0,1,0), IF('Pattern_Matching Accuracy'!F249&lt;&gt;0,1,0), IF('Reversal Accuracy'!F249&lt;&gt;0,1,0), IF('Stack Accuracy'!F249&lt;&gt;0,1,0), IF('Vending_Machine Accuracy'!F249&lt;&gt;0,1,0), IF('MazeComplete Accuracy'!F249&lt;&gt;0,1,0), IF('MazeSolve Accuracy'!F249&lt;&gt;0,1,0), IF('Hamiltonian Accuracy'!F249&lt;&gt;0,1,0))</f>
        <v>47.134999999999998</v>
      </c>
      <c r="G249" t="e">
        <f>(SUM(SUMIF('PARITY Accuracy'!G249,"&lt;&gt;0"), SUMIF('Pattern_Matching Accuracy'!G249,"&lt;&gt;0"), SUMIF('Reversal Accuracy'!G249,"&lt;&gt;0"), SUMIF('Stack Accuracy'!G249,"&lt;&gt;0"), SUMIF('Vending_Machine Accuracy'!G249,"&lt;&gt;0"), SUMIF('MazeComplete Accuracy'!G249,"&lt;&gt;0"), SUMIF('MazeSolve Accuracy'!G249,"&lt;&gt;0"), SUMIF('Hamiltonian Accuracy'!G249,"&lt;&gt;0")))/SUM(IF('PARITY Accuracy'!G249&lt;&gt;0,1,0), IF('Pattern_Matching Accuracy'!G249&lt;&gt;0,1,0), IF('Reversal Accuracy'!G249&lt;&gt;0,1,0), IF('Stack Accuracy'!G249&lt;&gt;0,1,0), IF('Vending_Machine Accuracy'!G249&lt;&gt;0,1,0), IF('MazeComplete Accuracy'!G249&lt;&gt;0,1,0), IF('MazeSolve Accuracy'!G249&lt;&gt;0,1,0), IF('Hamiltonian Accuracy'!G249&lt;&gt;0,1,0))</f>
        <v>#DIV/0!</v>
      </c>
      <c r="H249" t="str">
        <f t="shared" si="30"/>
        <v>100 (δ=0.85)</v>
      </c>
      <c r="N249" t="e">
        <f t="shared" si="31"/>
        <v>#DIV/0!</v>
      </c>
      <c r="O249" t="e">
        <f t="shared" si="32"/>
        <v>#DIV/0!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N249"/>
  <sheetViews>
    <sheetView topLeftCell="A61" zoomScale="85" workbookViewId="0">
      <selection activeCell="U25" sqref="U25"/>
    </sheetView>
  </sheetViews>
  <sheetFormatPr defaultRowHeight="14.75" x14ac:dyDescent="0.75"/>
  <sheetData>
    <row r="1" spans="1:14" x14ac:dyDescent="0.75">
      <c r="A1" s="1">
        <v>0</v>
      </c>
      <c r="B1" t="s">
        <v>13</v>
      </c>
    </row>
    <row r="3" spans="1:14" x14ac:dyDescent="0.7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  <c r="I3" s="2" t="s">
        <v>25</v>
      </c>
      <c r="J3" s="2"/>
      <c r="K3" s="2" t="s">
        <v>26</v>
      </c>
      <c r="L3" s="2" t="s">
        <v>27</v>
      </c>
      <c r="N3" s="3" t="s">
        <v>28</v>
      </c>
    </row>
    <row r="4" spans="1:14" x14ac:dyDescent="0.75">
      <c r="A4" s="1">
        <v>0</v>
      </c>
      <c r="B4">
        <v>2</v>
      </c>
      <c r="C4">
        <v>0</v>
      </c>
      <c r="D4">
        <f>AVERAGE('PARITY Accuracy'!D4, 'Pattern_Matching Accuracy'!D4, 'Reversal Accuracy'!D4, 'Stack Accuracy'!D4, 'Vending_Machine Accuracy'!D4, 'Vending_Machine_Sum Accuracy'!D4, 'MazeComplete Accuracy'!D4, 'MazeSolve Accuracy'!D4, 'Hamiltonian Accuracy'!D4)</f>
        <v>0</v>
      </c>
      <c r="E4">
        <f>AVERAGE('PARITY Accuracy'!E4, 'Pattern_Matching Accuracy'!E4, 'Reversal Accuracy'!E4, 'Stack Accuracy'!E4, 'Vending_Machine Accuracy'!E4, 'Vending_Machine_Sum Accuracy'!E4, 'MazeComplete Accuracy'!E4, 'MazeSolve Accuracy'!E4, 'Hamiltonian Accuracy'!E4)</f>
        <v>25.885555555555555</v>
      </c>
      <c r="F4">
        <f>AVERAGE('PARITY Accuracy'!F4, 'Pattern_Matching Accuracy'!F4, 'Reversal Accuracy'!F4, 'Stack Accuracy'!F4, 'Vending_Machine Accuracy'!F4, 'Vending_Machine_Sum Accuracy'!F4, 'MazeComplete Accuracy'!F4, 'MazeSolve Accuracy'!F4, 'Hamiltonian Accuracy'!F4)</f>
        <v>44.074444444444445</v>
      </c>
      <c r="G4">
        <f>AVERAGE('PARITY Accuracy'!G4, 'Pattern_Matching Accuracy'!G4, 'Reversal Accuracy'!G4, 'Stack Accuracy'!G4, 'Vending_Machine Accuracy'!G4, 'Vending_Machine_Sum Accuracy'!G4, 'MazeComplete Accuracy'!G4, 'MazeSolve Accuracy'!G4, 'Hamiltonian Accuracy'!G4)</f>
        <v>39.924444444444447</v>
      </c>
      <c r="H4" t="str">
        <f t="shared" ref="H4:H33" si="0">B4&amp;" (δ="&amp;C4&amp;")"</f>
        <v>2 (δ=0)</v>
      </c>
      <c r="I4">
        <f>_xlfn.STDEV.P(D4:G4)</f>
        <v>17.233195590107876</v>
      </c>
      <c r="J4">
        <v>2</v>
      </c>
      <c r="K4">
        <f>_xlfn.STDEV.P(D4:G8)</f>
        <v>17.055015398974554</v>
      </c>
      <c r="L4">
        <f>_xlfn.STDEV.P(D4:G4,D9:G9,D14:G14,D19:G19,D24:G24,D29:G29)</f>
        <v>15.161720480438701</v>
      </c>
      <c r="M4">
        <v>0</v>
      </c>
      <c r="N4">
        <f>AVERAGE(D4:G4)</f>
        <v>27.471111111111114</v>
      </c>
    </row>
    <row r="5" spans="1:14" x14ac:dyDescent="0.75">
      <c r="A5" s="1">
        <v>1</v>
      </c>
      <c r="B5">
        <v>2</v>
      </c>
      <c r="C5">
        <v>0.2</v>
      </c>
      <c r="D5">
        <f>AVERAGE('PARITY Accuracy'!D5, 'Pattern_Matching Accuracy'!D5, 'Reversal Accuracy'!D5, 'Stack Accuracy'!D5, 'Vending_Machine Accuracy'!D5, 'Vending_Machine_Sum Accuracy'!D5, 'MazeComplete Accuracy'!D5, 'MazeSolve Accuracy'!D5, 'Hamiltonian Accuracy'!D5)</f>
        <v>0</v>
      </c>
      <c r="E5">
        <f>AVERAGE('PARITY Accuracy'!E5, 'Pattern_Matching Accuracy'!E5, 'Reversal Accuracy'!E5, 'Stack Accuracy'!E5, 'Vending_Machine Accuracy'!E5, 'Vending_Machine_Sum Accuracy'!E5, 'MazeComplete Accuracy'!E5, 'MazeSolve Accuracy'!E5, 'Hamiltonian Accuracy'!E5)</f>
        <v>23.646666666666665</v>
      </c>
      <c r="F5">
        <f>AVERAGE('PARITY Accuracy'!F5, 'Pattern_Matching Accuracy'!F5, 'Reversal Accuracy'!F5, 'Stack Accuracy'!F5, 'Vending_Machine Accuracy'!F5, 'Vending_Machine_Sum Accuracy'!F5, 'MazeComplete Accuracy'!F5, 'MazeSolve Accuracy'!F5, 'Hamiltonian Accuracy'!F5)</f>
        <v>44.175555555555555</v>
      </c>
      <c r="G5">
        <f>AVERAGE('PARITY Accuracy'!G5, 'Pattern_Matching Accuracy'!G5, 'Reversal Accuracy'!G5, 'Stack Accuracy'!G5, 'Vending_Machine Accuracy'!G5, 'Vending_Machine_Sum Accuracy'!G5, 'MazeComplete Accuracy'!G5, 'MazeSolve Accuracy'!G5, 'Hamiltonian Accuracy'!G5)</f>
        <v>40.507777777777775</v>
      </c>
      <c r="H5" t="str">
        <f t="shared" si="0"/>
        <v>2 (δ=0.2)</v>
      </c>
      <c r="I5">
        <f t="shared" ref="I5:I33" si="1">_xlfn.STDEV.P(D5:G5)</f>
        <v>17.44761723402544</v>
      </c>
      <c r="J5">
        <v>5</v>
      </c>
      <c r="K5">
        <f>_xlfn.STDEV.P(D9:G13)</f>
        <v>10.451399592611729</v>
      </c>
      <c r="L5">
        <f>_xlfn.STDEV.P(D5:G5,D10:G10,D15:G15,D20:G20,D25:G25,D30:G30)</f>
        <v>15.327667899540266</v>
      </c>
      <c r="M5">
        <v>0.2</v>
      </c>
      <c r="N5">
        <f t="shared" ref="N5:N33" si="2">AVERAGE(D5:G5)</f>
        <v>27.0825</v>
      </c>
    </row>
    <row r="6" spans="1:14" x14ac:dyDescent="0.75">
      <c r="A6" s="1">
        <v>2</v>
      </c>
      <c r="B6">
        <v>2</v>
      </c>
      <c r="C6">
        <v>0.45</v>
      </c>
      <c r="D6">
        <f>AVERAGE('PARITY Accuracy'!D6, 'Pattern_Matching Accuracy'!D6, 'Reversal Accuracy'!D6, 'Stack Accuracy'!D6, 'Vending_Machine Accuracy'!D6, 'Vending_Machine_Sum Accuracy'!D6, 'MazeComplete Accuracy'!D6, 'MazeSolve Accuracy'!D6, 'Hamiltonian Accuracy'!D6)</f>
        <v>0</v>
      </c>
      <c r="E6">
        <f>AVERAGE('PARITY Accuracy'!E6, 'Pattern_Matching Accuracy'!E6, 'Reversal Accuracy'!E6, 'Stack Accuracy'!E6, 'Vending_Machine Accuracy'!E6, 'Vending_Machine_Sum Accuracy'!E6, 'MazeComplete Accuracy'!E6, 'MazeSolve Accuracy'!E6, 'Hamiltonian Accuracy'!E6)</f>
        <v>23.725555555555555</v>
      </c>
      <c r="F6">
        <f>AVERAGE('PARITY Accuracy'!F6, 'Pattern_Matching Accuracy'!F6, 'Reversal Accuracy'!F6, 'Stack Accuracy'!F6, 'Vending_Machine Accuracy'!F6, 'Vending_Machine_Sum Accuracy'!F6, 'MazeComplete Accuracy'!F6, 'MazeSolve Accuracy'!F6, 'Hamiltonian Accuracy'!F6)</f>
        <v>43.26</v>
      </c>
      <c r="G6">
        <f>AVERAGE('PARITY Accuracy'!G6, 'Pattern_Matching Accuracy'!G6, 'Reversal Accuracy'!G6, 'Stack Accuracy'!G6, 'Vending_Machine Accuracy'!G6, 'Vending_Machine_Sum Accuracy'!G6, 'MazeComplete Accuracy'!G6, 'MazeSolve Accuracy'!G6, 'Hamiltonian Accuracy'!G6)</f>
        <v>39.515555555555551</v>
      </c>
      <c r="H6" t="str">
        <f t="shared" si="0"/>
        <v>2 (δ=0.45)</v>
      </c>
      <c r="I6">
        <f t="shared" si="1"/>
        <v>17.030759307123109</v>
      </c>
      <c r="J6">
        <v>10</v>
      </c>
      <c r="K6">
        <f>_xlfn.STDEV.P(D14:G18)</f>
        <v>5.5777977467547046</v>
      </c>
      <c r="L6">
        <f t="shared" ref="L6:L8" si="3">_xlfn.STDEV.P(D6:G6,D11:G11,D16:G16,D21:G21,D26:G26,D31:G31)</f>
        <v>15.300319286455769</v>
      </c>
      <c r="M6">
        <v>0.45</v>
      </c>
      <c r="N6">
        <f t="shared" si="2"/>
        <v>26.625277777777775</v>
      </c>
    </row>
    <row r="7" spans="1:14" x14ac:dyDescent="0.75">
      <c r="A7" s="1">
        <v>3</v>
      </c>
      <c r="B7">
        <v>2</v>
      </c>
      <c r="C7">
        <v>0.65</v>
      </c>
      <c r="D7">
        <f>AVERAGE('PARITY Accuracy'!D7, 'Pattern_Matching Accuracy'!D7, 'Reversal Accuracy'!D7, 'Stack Accuracy'!D7, 'Vending_Machine Accuracy'!D7, 'Vending_Machine_Sum Accuracy'!D7, 'MazeComplete Accuracy'!D7, 'MazeSolve Accuracy'!D7, 'Hamiltonian Accuracy'!D7)</f>
        <v>0</v>
      </c>
      <c r="E7">
        <f>AVERAGE('PARITY Accuracy'!E7, 'Pattern_Matching Accuracy'!E7, 'Reversal Accuracy'!E7, 'Stack Accuracy'!E7, 'Vending_Machine Accuracy'!E7, 'Vending_Machine_Sum Accuracy'!E7, 'MazeComplete Accuracy'!E7, 'MazeSolve Accuracy'!E7, 'Hamiltonian Accuracy'!E7)</f>
        <v>23.138888888888889</v>
      </c>
      <c r="F7">
        <f>AVERAGE('PARITY Accuracy'!F7, 'Pattern_Matching Accuracy'!F7, 'Reversal Accuracy'!F7, 'Stack Accuracy'!F7, 'Vending_Machine Accuracy'!F7, 'Vending_Machine_Sum Accuracy'!F7, 'MazeComplete Accuracy'!F7, 'MazeSolve Accuracy'!F7, 'Hamiltonian Accuracy'!F7)</f>
        <v>42.617777777777775</v>
      </c>
      <c r="G7">
        <f>AVERAGE('PARITY Accuracy'!G7, 'Pattern_Matching Accuracy'!G7, 'Reversal Accuracy'!G7, 'Stack Accuracy'!G7, 'Vending_Machine Accuracy'!G7, 'Vending_Machine_Sum Accuracy'!G7, 'MazeComplete Accuracy'!G7, 'MazeSolve Accuracy'!G7, 'Hamiltonian Accuracy'!G7)</f>
        <v>38.707777777777778</v>
      </c>
      <c r="H7" t="str">
        <f t="shared" si="0"/>
        <v>2 (δ=0.65)</v>
      </c>
      <c r="I7">
        <f t="shared" si="1"/>
        <v>16.746418900399405</v>
      </c>
      <c r="J7">
        <v>20</v>
      </c>
      <c r="K7">
        <f>_xlfn.STDEV.P(D19:G23)</f>
        <v>1.4350967188982735</v>
      </c>
      <c r="L7">
        <f t="shared" si="3"/>
        <v>15.019664660334962</v>
      </c>
      <c r="M7">
        <v>0.65</v>
      </c>
      <c r="N7">
        <f t="shared" si="2"/>
        <v>26.11611111111111</v>
      </c>
    </row>
    <row r="8" spans="1:14" x14ac:dyDescent="0.75">
      <c r="A8" s="1">
        <v>4</v>
      </c>
      <c r="B8">
        <v>2</v>
      </c>
      <c r="C8">
        <v>0.85</v>
      </c>
      <c r="D8">
        <f>AVERAGE('PARITY Accuracy'!D8, 'Pattern_Matching Accuracy'!D8, 'Reversal Accuracy'!D8, 'Stack Accuracy'!D8, 'Vending_Machine Accuracy'!D8, 'Vending_Machine_Sum Accuracy'!D8, 'MazeComplete Accuracy'!D8, 'MazeSolve Accuracy'!D8, 'Hamiltonian Accuracy'!D8)</f>
        <v>0</v>
      </c>
      <c r="E8">
        <f>AVERAGE('PARITY Accuracy'!E8, 'Pattern_Matching Accuracy'!E8, 'Reversal Accuracy'!E8, 'Stack Accuracy'!E8, 'Vending_Machine Accuracy'!E8, 'Vending_Machine_Sum Accuracy'!E8, 'MazeComplete Accuracy'!E8, 'MazeSolve Accuracy'!E8, 'Hamiltonian Accuracy'!E8)</f>
        <v>22.880000000000003</v>
      </c>
      <c r="F8">
        <f>AVERAGE('PARITY Accuracy'!F8, 'Pattern_Matching Accuracy'!F8, 'Reversal Accuracy'!F8, 'Stack Accuracy'!F8, 'Vending_Machine Accuracy'!F8, 'Vending_Machine_Sum Accuracy'!F8, 'MazeComplete Accuracy'!F8, 'MazeSolve Accuracy'!F8, 'Hamiltonian Accuracy'!F8)</f>
        <v>42.125555555555557</v>
      </c>
      <c r="G8">
        <f>AVERAGE('PARITY Accuracy'!G8, 'Pattern_Matching Accuracy'!G8, 'Reversal Accuracy'!G8, 'Stack Accuracy'!G8, 'Vending_Machine Accuracy'!G8, 'Vending_Machine_Sum Accuracy'!G8, 'MazeComplete Accuracy'!G8, 'MazeSolve Accuracy'!G8, 'Hamiltonian Accuracy'!G8)</f>
        <v>39.354444444444439</v>
      </c>
      <c r="H8" t="str">
        <f t="shared" si="0"/>
        <v>2 (δ=0.85)</v>
      </c>
      <c r="I8">
        <f t="shared" si="1"/>
        <v>16.763626758513965</v>
      </c>
      <c r="J8">
        <v>50</v>
      </c>
      <c r="K8">
        <f>_xlfn.STDEV.P(D25:G28)</f>
        <v>4.715326270001019</v>
      </c>
      <c r="L8">
        <f t="shared" si="3"/>
        <v>14.918874784766306</v>
      </c>
      <c r="M8">
        <v>0.85</v>
      </c>
      <c r="N8">
        <f t="shared" si="2"/>
        <v>26.09</v>
      </c>
    </row>
    <row r="9" spans="1:14" x14ac:dyDescent="0.75">
      <c r="A9" s="1">
        <v>5</v>
      </c>
      <c r="B9">
        <v>5</v>
      </c>
      <c r="C9">
        <v>0</v>
      </c>
      <c r="D9">
        <f>AVERAGE('PARITY Accuracy'!D9, 'Pattern_Matching Accuracy'!D9, 'Reversal Accuracy'!D9, 'Stack Accuracy'!D9, 'Vending_Machine Accuracy'!D9, 'Vending_Machine_Sum Accuracy'!D9, 'MazeComplete Accuracy'!D9, 'MazeSolve Accuracy'!D9, 'Hamiltonian Accuracy'!D9)</f>
        <v>20.964444444444446</v>
      </c>
      <c r="E9">
        <f>AVERAGE('PARITY Accuracy'!E9, 'Pattern_Matching Accuracy'!E9, 'Reversal Accuracy'!E9, 'Stack Accuracy'!E9, 'Vending_Machine Accuracy'!E9, 'Vending_Machine_Sum Accuracy'!E9, 'MazeComplete Accuracy'!E9, 'MazeSolve Accuracy'!E9, 'Hamiltonian Accuracy'!E9)</f>
        <v>42.285555555555561</v>
      </c>
      <c r="F9">
        <f>AVERAGE('PARITY Accuracy'!F9, 'Pattern_Matching Accuracy'!F9, 'Reversal Accuracy'!F9, 'Stack Accuracy'!F9, 'Vending_Machine Accuracy'!F9, 'Vending_Machine_Sum Accuracy'!F9, 'MazeComplete Accuracy'!F9, 'MazeSolve Accuracy'!F9, 'Hamiltonian Accuracy'!F9)</f>
        <v>47.942222222222227</v>
      </c>
      <c r="G9">
        <f>AVERAGE('PARITY Accuracy'!G9, 'Pattern_Matching Accuracy'!G9, 'Reversal Accuracy'!G9, 'Stack Accuracy'!G9, 'Vending_Machine Accuracy'!G9, 'Vending_Machine_Sum Accuracy'!G9, 'MazeComplete Accuracy'!G9, 'MazeSolve Accuracy'!G9, 'Hamiltonian Accuracy'!G9)</f>
        <v>47.268888888888881</v>
      </c>
      <c r="H9" t="str">
        <f t="shared" si="0"/>
        <v>5 (δ=0)</v>
      </c>
      <c r="I9">
        <f t="shared" si="1"/>
        <v>10.987489866426046</v>
      </c>
      <c r="J9">
        <v>100</v>
      </c>
      <c r="K9">
        <f>_xlfn.STDEV.P(D29:G33)</f>
        <v>4.7920607499781838</v>
      </c>
      <c r="N9">
        <f t="shared" si="2"/>
        <v>39.615277777777777</v>
      </c>
    </row>
    <row r="10" spans="1:14" x14ac:dyDescent="0.75">
      <c r="A10" s="1">
        <v>6</v>
      </c>
      <c r="B10">
        <v>5</v>
      </c>
      <c r="C10">
        <v>0.2</v>
      </c>
      <c r="D10">
        <f>AVERAGE('PARITY Accuracy'!D10, 'Pattern_Matching Accuracy'!D10, 'Reversal Accuracy'!D10, 'Stack Accuracy'!D10, 'Vending_Machine Accuracy'!D10, 'Vending_Machine_Sum Accuracy'!D10, 'MazeComplete Accuracy'!D10, 'MazeSolve Accuracy'!D10, 'Hamiltonian Accuracy'!D10)</f>
        <v>20.696666666666665</v>
      </c>
      <c r="E10">
        <f>AVERAGE('PARITY Accuracy'!E10, 'Pattern_Matching Accuracy'!E10, 'Reversal Accuracy'!E10, 'Stack Accuracy'!E10, 'Vending_Machine Accuracy'!E10, 'Vending_Machine_Sum Accuracy'!E10, 'MazeComplete Accuracy'!E10, 'MazeSolve Accuracy'!E10, 'Hamiltonian Accuracy'!E10)</f>
        <v>40.734444444444442</v>
      </c>
      <c r="F10">
        <f>AVERAGE('PARITY Accuracy'!F10, 'Pattern_Matching Accuracy'!F10, 'Reversal Accuracy'!F10, 'Stack Accuracy'!F10, 'Vending_Machine Accuracy'!F10, 'Vending_Machine_Sum Accuracy'!F10, 'MazeComplete Accuracy'!F10, 'MazeSolve Accuracy'!F10, 'Hamiltonian Accuracy'!F10)</f>
        <v>47.322222222222223</v>
      </c>
      <c r="G10">
        <f>AVERAGE('PARITY Accuracy'!G10, 'Pattern_Matching Accuracy'!G10, 'Reversal Accuracy'!G10, 'Stack Accuracy'!G10, 'Vending_Machine Accuracy'!G10, 'Vending_Machine_Sum Accuracy'!G10, 'MazeComplete Accuracy'!G10, 'MazeSolve Accuracy'!G10, 'Hamiltonian Accuracy'!G10)</f>
        <v>46.918888888888894</v>
      </c>
      <c r="H10" t="str">
        <f t="shared" si="0"/>
        <v>5 (δ=0.2)</v>
      </c>
      <c r="I10">
        <f t="shared" si="1"/>
        <v>10.839299251158856</v>
      </c>
      <c r="N10">
        <f t="shared" si="2"/>
        <v>38.918055555555554</v>
      </c>
    </row>
    <row r="11" spans="1:14" x14ac:dyDescent="0.75">
      <c r="A11" s="1">
        <v>7</v>
      </c>
      <c r="B11">
        <v>5</v>
      </c>
      <c r="C11">
        <v>0.45</v>
      </c>
      <c r="D11">
        <f>AVERAGE('PARITY Accuracy'!D11, 'Pattern_Matching Accuracy'!D11, 'Reversal Accuracy'!D11, 'Stack Accuracy'!D11, 'Vending_Machine Accuracy'!D11, 'Vending_Machine_Sum Accuracy'!D11, 'MazeComplete Accuracy'!D11, 'MazeSolve Accuracy'!D11, 'Hamiltonian Accuracy'!D11)</f>
        <v>22.35</v>
      </c>
      <c r="E11">
        <f>AVERAGE('PARITY Accuracy'!E11, 'Pattern_Matching Accuracy'!E11, 'Reversal Accuracy'!E11, 'Stack Accuracy'!E11, 'Vending_Machine Accuracy'!E11, 'Vending_Machine_Sum Accuracy'!E11, 'MazeComplete Accuracy'!E11, 'MazeSolve Accuracy'!E11, 'Hamiltonian Accuracy'!E11)</f>
        <v>40.434444444444445</v>
      </c>
      <c r="F11">
        <f>AVERAGE('PARITY Accuracy'!F11, 'Pattern_Matching Accuracy'!F11, 'Reversal Accuracy'!F11, 'Stack Accuracy'!F11, 'Vending_Machine Accuracy'!F11, 'Vending_Machine_Sum Accuracy'!F11, 'MazeComplete Accuracy'!F11, 'MazeSolve Accuracy'!F11, 'Hamiltonian Accuracy'!F11)</f>
        <v>46.164444444444449</v>
      </c>
      <c r="G11">
        <f>AVERAGE('PARITY Accuracy'!G11, 'Pattern_Matching Accuracy'!G11, 'Reversal Accuracy'!G11, 'Stack Accuracy'!G11, 'Vending_Machine Accuracy'!G11, 'Vending_Machine_Sum Accuracy'!G11, 'MazeComplete Accuracy'!G11, 'MazeSolve Accuracy'!G11, 'Hamiltonian Accuracy'!G11)</f>
        <v>47.084444444444443</v>
      </c>
      <c r="H11" t="str">
        <f t="shared" si="0"/>
        <v>5 (δ=0.45)</v>
      </c>
      <c r="I11">
        <f t="shared" si="1"/>
        <v>9.9494642978813275</v>
      </c>
      <c r="N11">
        <f t="shared" si="2"/>
        <v>39.008333333333333</v>
      </c>
    </row>
    <row r="12" spans="1:14" x14ac:dyDescent="0.75">
      <c r="A12" s="1">
        <v>8</v>
      </c>
      <c r="B12">
        <v>5</v>
      </c>
      <c r="C12">
        <v>0.65</v>
      </c>
      <c r="D12">
        <f>AVERAGE('PARITY Accuracy'!D12, 'Pattern_Matching Accuracy'!D12, 'Reversal Accuracy'!D12, 'Stack Accuracy'!D12, 'Vending_Machine Accuracy'!D12, 'Vending_Machine_Sum Accuracy'!D12, 'MazeComplete Accuracy'!D12, 'MazeSolve Accuracy'!D12, 'Hamiltonian Accuracy'!D12)</f>
        <v>21.900000000000002</v>
      </c>
      <c r="E12">
        <f>AVERAGE('PARITY Accuracy'!E12, 'Pattern_Matching Accuracy'!E12, 'Reversal Accuracy'!E12, 'Stack Accuracy'!E12, 'Vending_Machine Accuracy'!E12, 'Vending_Machine_Sum Accuracy'!E12, 'MazeComplete Accuracy'!E12, 'MazeSolve Accuracy'!E12, 'Hamiltonian Accuracy'!E12)</f>
        <v>39.562222222222232</v>
      </c>
      <c r="F12">
        <f>AVERAGE('PARITY Accuracy'!F12, 'Pattern_Matching Accuracy'!F12, 'Reversal Accuracy'!F12, 'Stack Accuracy'!F12, 'Vending_Machine Accuracy'!F12, 'Vending_Machine_Sum Accuracy'!F12, 'MazeComplete Accuracy'!F12, 'MazeSolve Accuracy'!F12, 'Hamiltonian Accuracy'!F12)</f>
        <v>45.806666666666665</v>
      </c>
      <c r="G12">
        <f>AVERAGE('PARITY Accuracy'!G12, 'Pattern_Matching Accuracy'!G12, 'Reversal Accuracy'!G12, 'Stack Accuracy'!G12, 'Vending_Machine Accuracy'!G12, 'Vending_Machine_Sum Accuracy'!G12, 'MazeComplete Accuracy'!G12, 'MazeSolve Accuracy'!G12, 'Hamiltonian Accuracy'!G12)</f>
        <v>46.431111111111115</v>
      </c>
      <c r="H12" t="str">
        <f t="shared" si="0"/>
        <v>5 (δ=0.65)</v>
      </c>
      <c r="I12">
        <f t="shared" si="1"/>
        <v>9.9115553431834105</v>
      </c>
      <c r="N12">
        <f t="shared" si="2"/>
        <v>38.425000000000004</v>
      </c>
    </row>
    <row r="13" spans="1:14" x14ac:dyDescent="0.75">
      <c r="A13" s="1">
        <v>9</v>
      </c>
      <c r="B13">
        <v>5</v>
      </c>
      <c r="C13">
        <v>0.85</v>
      </c>
      <c r="D13">
        <f>AVERAGE('PARITY Accuracy'!D13, 'Pattern_Matching Accuracy'!D13, 'Reversal Accuracy'!D13, 'Stack Accuracy'!D13, 'Vending_Machine Accuracy'!D13, 'Vending_Machine_Sum Accuracy'!D13, 'MazeComplete Accuracy'!D13, 'MazeSolve Accuracy'!D13, 'Hamiltonian Accuracy'!D13)</f>
        <v>20.28222222222222</v>
      </c>
      <c r="E13">
        <f>AVERAGE('PARITY Accuracy'!E13, 'Pattern_Matching Accuracy'!E13, 'Reversal Accuracy'!E13, 'Stack Accuracy'!E13, 'Vending_Machine Accuracy'!E13, 'Vending_Machine_Sum Accuracy'!E13, 'MazeComplete Accuracy'!E13, 'MazeSolve Accuracy'!E13, 'Hamiltonian Accuracy'!E13)</f>
        <v>39.233333333333334</v>
      </c>
      <c r="F13">
        <f>AVERAGE('PARITY Accuracy'!F13, 'Pattern_Matching Accuracy'!F13, 'Reversal Accuracy'!F13, 'Stack Accuracy'!F13, 'Vending_Machine Accuracy'!F13, 'Vending_Machine_Sum Accuracy'!F13, 'MazeComplete Accuracy'!F13, 'MazeSolve Accuracy'!F13, 'Hamiltonian Accuracy'!F13)</f>
        <v>44.822222222222216</v>
      </c>
      <c r="G13">
        <f>AVERAGE('PARITY Accuracy'!G13, 'Pattern_Matching Accuracy'!G13, 'Reversal Accuracy'!G13, 'Stack Accuracy'!G13, 'Vending_Machine Accuracy'!G13, 'Vending_Machine_Sum Accuracy'!G13, 'MazeComplete Accuracy'!G13, 'MazeSolve Accuracy'!G13, 'Hamiltonian Accuracy'!G13)</f>
        <v>46.553333333333335</v>
      </c>
      <c r="H13" t="str">
        <f t="shared" si="0"/>
        <v>5 (δ=0.85)</v>
      </c>
      <c r="I13">
        <f t="shared" si="1"/>
        <v>10.426355775297823</v>
      </c>
      <c r="N13">
        <f t="shared" si="2"/>
        <v>37.722777777777779</v>
      </c>
    </row>
    <row r="14" spans="1:14" x14ac:dyDescent="0.75">
      <c r="A14" s="1">
        <v>10</v>
      </c>
      <c r="B14">
        <v>10</v>
      </c>
      <c r="C14">
        <v>0</v>
      </c>
      <c r="D14">
        <f>AVERAGE('PARITY Accuracy'!D14, 'Pattern_Matching Accuracy'!D14, 'Reversal Accuracy'!D14, 'Stack Accuracy'!D14, 'Vending_Machine Accuracy'!D14, 'Vending_Machine_Sum Accuracy'!D14, 'MazeComplete Accuracy'!D14, 'MazeSolve Accuracy'!D14, 'Hamiltonian Accuracy'!D14)</f>
        <v>35.143333333333331</v>
      </c>
      <c r="E14">
        <f>AVERAGE('PARITY Accuracy'!E14, 'Pattern_Matching Accuracy'!E14, 'Reversal Accuracy'!E14, 'Stack Accuracy'!E14, 'Vending_Machine Accuracy'!E14, 'Vending_Machine_Sum Accuracy'!E14, 'MazeComplete Accuracy'!E14, 'MazeSolve Accuracy'!E14, 'Hamiltonian Accuracy'!E14)</f>
        <v>52.691111111111105</v>
      </c>
      <c r="F14">
        <f>AVERAGE('PARITY Accuracy'!F14, 'Pattern_Matching Accuracy'!F14, 'Reversal Accuracy'!F14, 'Stack Accuracy'!F14, 'Vending_Machine Accuracy'!F14, 'Vending_Machine_Sum Accuracy'!F14, 'MazeComplete Accuracy'!F14, 'MazeSolve Accuracy'!F14, 'Hamiltonian Accuracy'!F14)</f>
        <v>52.75</v>
      </c>
      <c r="G14">
        <f>AVERAGE('PARITY Accuracy'!G14, 'Pattern_Matching Accuracy'!G14, 'Reversal Accuracy'!G14, 'Stack Accuracy'!G14, 'Vending_Machine Accuracy'!G14, 'Vending_Machine_Sum Accuracy'!G14, 'MazeComplete Accuracy'!G14, 'MazeSolve Accuracy'!G14, 'Hamiltonian Accuracy'!G14)</f>
        <v>47.103333333333332</v>
      </c>
      <c r="H14" t="str">
        <f t="shared" si="0"/>
        <v>10 (δ=0)</v>
      </c>
      <c r="I14">
        <f t="shared" si="1"/>
        <v>7.1766652635855603</v>
      </c>
      <c r="N14">
        <f t="shared" si="2"/>
        <v>46.921944444444442</v>
      </c>
    </row>
    <row r="15" spans="1:14" x14ac:dyDescent="0.75">
      <c r="A15" s="1">
        <v>11</v>
      </c>
      <c r="B15">
        <v>10</v>
      </c>
      <c r="C15">
        <v>0.2</v>
      </c>
      <c r="D15">
        <f>AVERAGE('PARITY Accuracy'!D15, 'Pattern_Matching Accuracy'!D15, 'Reversal Accuracy'!D15, 'Stack Accuracy'!D15, 'Vending_Machine Accuracy'!D15, 'Vending_Machine_Sum Accuracy'!D15, 'MazeComplete Accuracy'!D15, 'MazeSolve Accuracy'!D15, 'Hamiltonian Accuracy'!D15)</f>
        <v>39.243333333333332</v>
      </c>
      <c r="E15">
        <f>AVERAGE('PARITY Accuracy'!E15, 'Pattern_Matching Accuracy'!E15, 'Reversal Accuracy'!E15, 'Stack Accuracy'!E15, 'Vending_Machine Accuracy'!E15, 'Vending_Machine_Sum Accuracy'!E15, 'MazeComplete Accuracy'!E15, 'MazeSolve Accuracy'!E15, 'Hamiltonian Accuracy'!E15)</f>
        <v>51.922222222222217</v>
      </c>
      <c r="F15">
        <f>AVERAGE('PARITY Accuracy'!F15, 'Pattern_Matching Accuracy'!F15, 'Reversal Accuracy'!F15, 'Stack Accuracy'!F15, 'Vending_Machine Accuracy'!F15, 'Vending_Machine_Sum Accuracy'!F15, 'MazeComplete Accuracy'!F15, 'MazeSolve Accuracy'!F15, 'Hamiltonian Accuracy'!F15)</f>
        <v>51.538888888888884</v>
      </c>
      <c r="G15">
        <f>AVERAGE('PARITY Accuracy'!G15, 'Pattern_Matching Accuracy'!G15, 'Reversal Accuracy'!G15, 'Stack Accuracy'!G15, 'Vending_Machine Accuracy'!G15, 'Vending_Machine_Sum Accuracy'!G15, 'MazeComplete Accuracy'!G15, 'MazeSolve Accuracy'!G15, 'Hamiltonian Accuracy'!G15)</f>
        <v>47.25888888888889</v>
      </c>
      <c r="H15" t="str">
        <f t="shared" si="0"/>
        <v>10 (δ=0.2)</v>
      </c>
      <c r="I15">
        <f t="shared" si="1"/>
        <v>5.1014462591685596</v>
      </c>
      <c r="J15" s="2"/>
      <c r="K15" s="2" t="s">
        <v>26</v>
      </c>
      <c r="L15" s="2" t="s">
        <v>27</v>
      </c>
      <c r="N15">
        <f t="shared" si="2"/>
        <v>47.490833333333335</v>
      </c>
    </row>
    <row r="16" spans="1:14" x14ac:dyDescent="0.75">
      <c r="A16" s="1">
        <v>12</v>
      </c>
      <c r="B16">
        <v>10</v>
      </c>
      <c r="C16">
        <v>0.45</v>
      </c>
      <c r="D16">
        <f>AVERAGE('PARITY Accuracy'!D16, 'Pattern_Matching Accuracy'!D16, 'Reversal Accuracy'!D16, 'Stack Accuracy'!D16, 'Vending_Machine Accuracy'!D16, 'Vending_Machine_Sum Accuracy'!D16, 'MazeComplete Accuracy'!D16, 'MazeSolve Accuracy'!D16, 'Hamiltonian Accuracy'!D16)</f>
        <v>34.958888888888886</v>
      </c>
      <c r="E16">
        <f>AVERAGE('PARITY Accuracy'!E16, 'Pattern_Matching Accuracy'!E16, 'Reversal Accuracy'!E16, 'Stack Accuracy'!E16, 'Vending_Machine Accuracy'!E16, 'Vending_Machine_Sum Accuracy'!E16, 'MazeComplete Accuracy'!E16, 'MazeSolve Accuracy'!E16, 'Hamiltonian Accuracy'!E16)</f>
        <v>52.739999999999995</v>
      </c>
      <c r="F16">
        <f>AVERAGE('PARITY Accuracy'!F16, 'Pattern_Matching Accuracy'!F16, 'Reversal Accuracy'!F16, 'Stack Accuracy'!F16, 'Vending_Machine Accuracy'!F16, 'Vending_Machine_Sum Accuracy'!F16, 'MazeComplete Accuracy'!F16, 'MazeSolve Accuracy'!F16, 'Hamiltonian Accuracy'!F16)</f>
        <v>52.354444444444439</v>
      </c>
      <c r="G16">
        <f>AVERAGE('PARITY Accuracy'!G16, 'Pattern_Matching Accuracy'!G16, 'Reversal Accuracy'!G16, 'Stack Accuracy'!G16, 'Vending_Machine Accuracy'!G16, 'Vending_Machine_Sum Accuracy'!G16, 'MazeComplete Accuracy'!G16, 'MazeSolve Accuracy'!G16, 'Hamiltonian Accuracy'!G16)</f>
        <v>48.515555555555551</v>
      </c>
      <c r="H16" t="str">
        <f t="shared" si="0"/>
        <v>10 (δ=0.45)</v>
      </c>
      <c r="I16">
        <f t="shared" si="1"/>
        <v>7.2253379176818413</v>
      </c>
      <c r="J16">
        <v>2</v>
      </c>
      <c r="K16">
        <f>AVERAGE(D4:G8)</f>
        <v>26.677</v>
      </c>
      <c r="L16">
        <f>AVERAGE(D4:G4,D9:G9,D14:G14,D19:G19,D24:G24,D29:G29)</f>
        <v>48.420277777777784</v>
      </c>
      <c r="M16">
        <v>0</v>
      </c>
      <c r="N16">
        <f t="shared" si="2"/>
        <v>47.142222222222223</v>
      </c>
    </row>
    <row r="17" spans="1:14" x14ac:dyDescent="0.75">
      <c r="A17" s="1">
        <v>13</v>
      </c>
      <c r="B17">
        <v>10</v>
      </c>
      <c r="C17">
        <v>0.65</v>
      </c>
      <c r="D17">
        <f>AVERAGE('PARITY Accuracy'!D17, 'Pattern_Matching Accuracy'!D17, 'Reversal Accuracy'!D17, 'Stack Accuracy'!D17, 'Vending_Machine Accuracy'!D17, 'Vending_Machine_Sum Accuracy'!D17, 'MazeComplete Accuracy'!D17, 'MazeSolve Accuracy'!D17, 'Hamiltonian Accuracy'!D17)</f>
        <v>41.457777777777778</v>
      </c>
      <c r="E17">
        <f>AVERAGE('PARITY Accuracy'!E17, 'Pattern_Matching Accuracy'!E17, 'Reversal Accuracy'!E17, 'Stack Accuracy'!E17, 'Vending_Machine Accuracy'!E17, 'Vending_Machine_Sum Accuracy'!E17, 'MazeComplete Accuracy'!E17, 'MazeSolve Accuracy'!E17, 'Hamiltonian Accuracy'!E17)</f>
        <v>51.645555555555546</v>
      </c>
      <c r="F17">
        <f>AVERAGE('PARITY Accuracy'!F17, 'Pattern_Matching Accuracy'!F17, 'Reversal Accuracy'!F17, 'Stack Accuracy'!F17, 'Vending_Machine Accuracy'!F17, 'Vending_Machine_Sum Accuracy'!F17, 'MazeComplete Accuracy'!F17, 'MazeSolve Accuracy'!F17, 'Hamiltonian Accuracy'!F17)</f>
        <v>50.278888888888886</v>
      </c>
      <c r="G17">
        <f>AVERAGE('PARITY Accuracy'!G17, 'Pattern_Matching Accuracy'!G17, 'Reversal Accuracy'!G17, 'Stack Accuracy'!G17, 'Vending_Machine Accuracy'!G17, 'Vending_Machine_Sum Accuracy'!G17, 'MazeComplete Accuracy'!G17, 'MazeSolve Accuracy'!G17, 'Hamiltonian Accuracy'!G17)</f>
        <v>47.496666666666655</v>
      </c>
      <c r="H17" t="str">
        <f t="shared" si="0"/>
        <v>10 (δ=0.65)</v>
      </c>
      <c r="I17">
        <f t="shared" si="1"/>
        <v>3.9122628808357716</v>
      </c>
      <c r="J17">
        <v>5</v>
      </c>
      <c r="K17">
        <f>AVERAGE(D9:G13)</f>
        <v>38.737888888888889</v>
      </c>
      <c r="L17">
        <f t="shared" ref="L17:L20" si="4">AVERAGE(D5:G5,D10:G10,D15:G15,D20:G20,D25:G25,D30:G30)</f>
        <v>48.541898148148157</v>
      </c>
      <c r="M17">
        <v>0.2</v>
      </c>
      <c r="N17">
        <f t="shared" si="2"/>
        <v>47.719722222222217</v>
      </c>
    </row>
    <row r="18" spans="1:14" x14ac:dyDescent="0.75">
      <c r="A18" s="1">
        <v>14</v>
      </c>
      <c r="B18">
        <v>10</v>
      </c>
      <c r="C18">
        <v>0.85</v>
      </c>
      <c r="D18">
        <f>AVERAGE('PARITY Accuracy'!D18, 'Pattern_Matching Accuracy'!D18, 'Reversal Accuracy'!D18, 'Stack Accuracy'!D18, 'Vending_Machine Accuracy'!D18, 'Vending_Machine_Sum Accuracy'!D18, 'MazeComplete Accuracy'!D18, 'MazeSolve Accuracy'!D18, 'Hamiltonian Accuracy'!D18)</f>
        <v>46.73555555555555</v>
      </c>
      <c r="E18">
        <f>AVERAGE('PARITY Accuracy'!E18, 'Pattern_Matching Accuracy'!E18, 'Reversal Accuracy'!E18, 'Stack Accuracy'!E18, 'Vending_Machine Accuracy'!E18, 'Vending_Machine_Sum Accuracy'!E18, 'MazeComplete Accuracy'!E18, 'MazeSolve Accuracy'!E18, 'Hamiltonian Accuracy'!E18)</f>
        <v>53.3</v>
      </c>
      <c r="F18">
        <f>AVERAGE('PARITY Accuracy'!F18, 'Pattern_Matching Accuracy'!F18, 'Reversal Accuracy'!F18, 'Stack Accuracy'!F18, 'Vending_Machine Accuracy'!F18, 'Vending_Machine_Sum Accuracy'!F18, 'MazeComplete Accuracy'!F18, 'MazeSolve Accuracy'!F18, 'Hamiltonian Accuracy'!F18)</f>
        <v>50.073333333333331</v>
      </c>
      <c r="G18">
        <f>AVERAGE('PARITY Accuracy'!G18, 'Pattern_Matching Accuracy'!G18, 'Reversal Accuracy'!G18, 'Stack Accuracy'!G18, 'Vending_Machine Accuracy'!G18, 'Vending_Machine_Sum Accuracy'!G18, 'MazeComplete Accuracy'!G18, 'MazeSolve Accuracy'!G18, 'Hamiltonian Accuracy'!G18)</f>
        <v>47.138888888888893</v>
      </c>
      <c r="H18" t="str">
        <f t="shared" si="0"/>
        <v>10 (δ=0.85)</v>
      </c>
      <c r="I18">
        <f t="shared" si="1"/>
        <v>2.6383825683855044</v>
      </c>
      <c r="J18">
        <v>10</v>
      </c>
      <c r="K18">
        <f>AVERAGE(D14:G18)</f>
        <v>47.717333333333343</v>
      </c>
      <c r="L18">
        <f t="shared" si="4"/>
        <v>48.319999999999993</v>
      </c>
      <c r="M18">
        <v>0.45</v>
      </c>
      <c r="N18">
        <f t="shared" si="2"/>
        <v>49.311944444444443</v>
      </c>
    </row>
    <row r="19" spans="1:14" x14ac:dyDescent="0.75">
      <c r="A19" s="1">
        <v>15</v>
      </c>
      <c r="B19">
        <v>20</v>
      </c>
      <c r="C19">
        <v>0</v>
      </c>
      <c r="D19">
        <f>AVERAGE('PARITY Accuracy'!D19, 'Pattern_Matching Accuracy'!D19, 'Reversal Accuracy'!D19, 'Stack Accuracy'!D19, 'Vending_Machine Accuracy'!D19, 'Vending_Machine_Sum Accuracy'!D19, 'MazeComplete Accuracy'!D19, 'MazeSolve Accuracy'!D19, 'Hamiltonian Accuracy'!D19)</f>
        <v>57.573333333333331</v>
      </c>
      <c r="E19">
        <f>AVERAGE('PARITY Accuracy'!E19, 'Pattern_Matching Accuracy'!E19, 'Reversal Accuracy'!E19, 'Stack Accuracy'!E19, 'Vending_Machine Accuracy'!E19, 'Vending_Machine_Sum Accuracy'!E19, 'MazeComplete Accuracy'!E19, 'MazeSolve Accuracy'!E19, 'Hamiltonian Accuracy'!E19)</f>
        <v>55.446666666666665</v>
      </c>
      <c r="F19">
        <f>AVERAGE('PARITY Accuracy'!F19, 'Pattern_Matching Accuracy'!F19, 'Reversal Accuracy'!F19, 'Stack Accuracy'!F19, 'Vending_Machine Accuracy'!F19, 'Vending_Machine_Sum Accuracy'!F19, 'MazeComplete Accuracy'!F19, 'MazeSolve Accuracy'!F19, 'Hamiltonian Accuracy'!F19)</f>
        <v>57.017777777777788</v>
      </c>
      <c r="G19">
        <f>AVERAGE('PARITY Accuracy'!G19, 'Pattern_Matching Accuracy'!G19, 'Reversal Accuracy'!G19, 'Stack Accuracy'!G19, 'Vending_Machine Accuracy'!G19, 'Vending_Machine_Sum Accuracy'!G19, 'MazeComplete Accuracy'!G19, 'MazeSolve Accuracy'!G19, 'Hamiltonian Accuracy'!G19)</f>
        <v>55.332222222222221</v>
      </c>
      <c r="H19" t="str">
        <f t="shared" si="0"/>
        <v>20 (δ=0)</v>
      </c>
      <c r="I19">
        <f t="shared" si="1"/>
        <v>0.9739262447674959</v>
      </c>
      <c r="J19">
        <v>20</v>
      </c>
      <c r="K19">
        <f>AVERAGE(D19:G23)</f>
        <v>55.872222222222206</v>
      </c>
      <c r="L19">
        <f t="shared" si="4"/>
        <v>47.967407407407421</v>
      </c>
      <c r="M19">
        <v>0.65</v>
      </c>
      <c r="N19">
        <f t="shared" si="2"/>
        <v>56.342500000000001</v>
      </c>
    </row>
    <row r="20" spans="1:14" x14ac:dyDescent="0.75">
      <c r="A20" s="1">
        <v>16</v>
      </c>
      <c r="B20">
        <v>20</v>
      </c>
      <c r="C20">
        <v>0.2</v>
      </c>
      <c r="D20">
        <f>AVERAGE('PARITY Accuracy'!D20, 'Pattern_Matching Accuracy'!D20, 'Reversal Accuracy'!D20, 'Stack Accuracy'!D20, 'Vending_Machine Accuracy'!D20, 'Vending_Machine_Sum Accuracy'!D20, 'MazeComplete Accuracy'!D20, 'MazeSolve Accuracy'!D20, 'Hamiltonian Accuracy'!D20)</f>
        <v>57.284444444444439</v>
      </c>
      <c r="E20">
        <f>AVERAGE('PARITY Accuracy'!E20, 'Pattern_Matching Accuracy'!E20, 'Reversal Accuracy'!E20, 'Stack Accuracy'!E20, 'Vending_Machine Accuracy'!E20, 'Vending_Machine_Sum Accuracy'!E20, 'MazeComplete Accuracy'!E20, 'MazeSolve Accuracy'!E20, 'Hamiltonian Accuracy'!E20)</f>
        <v>56.162222222222219</v>
      </c>
      <c r="F20">
        <f>AVERAGE('PARITY Accuracy'!F20, 'Pattern_Matching Accuracy'!F20, 'Reversal Accuracy'!F20, 'Stack Accuracy'!F20, 'Vending_Machine Accuracy'!F20, 'Vending_Machine_Sum Accuracy'!F20, 'MazeComplete Accuracy'!F20, 'MazeSolve Accuracy'!F20, 'Hamiltonian Accuracy'!F20)</f>
        <v>55.656666666666666</v>
      </c>
      <c r="G20">
        <f>AVERAGE('PARITY Accuracy'!G20, 'Pattern_Matching Accuracy'!G20, 'Reversal Accuracy'!G20, 'Stack Accuracy'!G20, 'Vending_Machine Accuracy'!G20, 'Vending_Machine_Sum Accuracy'!G20, 'MazeComplete Accuracy'!G20, 'MazeSolve Accuracy'!G20, 'Hamiltonian Accuracy'!G20)</f>
        <v>54.687777777777775</v>
      </c>
      <c r="H20" t="str">
        <f t="shared" si="0"/>
        <v>20 (δ=0.2)</v>
      </c>
      <c r="I20">
        <f t="shared" si="1"/>
        <v>0.93608358020841298</v>
      </c>
      <c r="J20">
        <v>50</v>
      </c>
      <c r="K20">
        <f>AVERAGE(D24:G28)</f>
        <v>59.23116666666666</v>
      </c>
      <c r="L20">
        <f t="shared" si="4"/>
        <v>47.793009259259257</v>
      </c>
      <c r="M20">
        <v>0.85</v>
      </c>
      <c r="N20">
        <f t="shared" si="2"/>
        <v>55.947777777777773</v>
      </c>
    </row>
    <row r="21" spans="1:14" x14ac:dyDescent="0.75">
      <c r="A21" s="1">
        <v>17</v>
      </c>
      <c r="B21">
        <v>20</v>
      </c>
      <c r="C21">
        <v>0.45</v>
      </c>
      <c r="D21">
        <f>AVERAGE('PARITY Accuracy'!D21, 'Pattern_Matching Accuracy'!D21, 'Reversal Accuracy'!D21, 'Stack Accuracy'!D21, 'Vending_Machine Accuracy'!D21, 'Vending_Machine_Sum Accuracy'!D21, 'MazeComplete Accuracy'!D21, 'MazeSolve Accuracy'!D21, 'Hamiltonian Accuracy'!D21)</f>
        <v>58.877777777777773</v>
      </c>
      <c r="E21">
        <f>AVERAGE('PARITY Accuracy'!E21, 'Pattern_Matching Accuracy'!E21, 'Reversal Accuracy'!E21, 'Stack Accuracy'!E21, 'Vending_Machine Accuracy'!E21, 'Vending_Machine_Sum Accuracy'!E21, 'MazeComplete Accuracy'!E21, 'MazeSolve Accuracy'!E21, 'Hamiltonian Accuracy'!E21)</f>
        <v>55.495555555555555</v>
      </c>
      <c r="F21">
        <f>AVERAGE('PARITY Accuracy'!F21, 'Pattern_Matching Accuracy'!F21, 'Reversal Accuracy'!F21, 'Stack Accuracy'!F21, 'Vending_Machine Accuracy'!F21, 'Vending_Machine_Sum Accuracy'!F21, 'MazeComplete Accuracy'!F21, 'MazeSolve Accuracy'!F21, 'Hamiltonian Accuracy'!F21)</f>
        <v>55.978888888888882</v>
      </c>
      <c r="G21">
        <f>AVERAGE('PARITY Accuracy'!G21, 'Pattern_Matching Accuracy'!G21, 'Reversal Accuracy'!G21, 'Stack Accuracy'!G21, 'Vending_Machine Accuracy'!G21, 'Vending_Machine_Sum Accuracy'!G21, 'MazeComplete Accuracy'!G21, 'MazeSolve Accuracy'!G21, 'Hamiltonian Accuracy'!G21)</f>
        <v>53.956666666666671</v>
      </c>
      <c r="H21" t="str">
        <f t="shared" si="0"/>
        <v>20 (δ=0.45)</v>
      </c>
      <c r="I21">
        <f t="shared" si="1"/>
        <v>1.781002024107927</v>
      </c>
      <c r="J21">
        <v>100</v>
      </c>
      <c r="K21">
        <f>AVERAGE(D29:G33)</f>
        <v>61.015499999999996</v>
      </c>
      <c r="N21">
        <f t="shared" si="2"/>
        <v>56.077222222222225</v>
      </c>
    </row>
    <row r="22" spans="1:14" x14ac:dyDescent="0.75">
      <c r="A22" s="1">
        <v>18</v>
      </c>
      <c r="B22">
        <v>20</v>
      </c>
      <c r="C22">
        <v>0.65</v>
      </c>
      <c r="D22">
        <f>AVERAGE('PARITY Accuracy'!D22, 'Pattern_Matching Accuracy'!D22, 'Reversal Accuracy'!D22, 'Stack Accuracy'!D22, 'Vending_Machine Accuracy'!D22, 'Vending_Machine_Sum Accuracy'!D22, 'MazeComplete Accuracy'!D22, 'MazeSolve Accuracy'!D22, 'Hamiltonian Accuracy'!D22)</f>
        <v>57.965555555555547</v>
      </c>
      <c r="E22">
        <f>AVERAGE('PARITY Accuracy'!E22, 'Pattern_Matching Accuracy'!E22, 'Reversal Accuracy'!E22, 'Stack Accuracy'!E22, 'Vending_Machine Accuracy'!E22, 'Vending_Machine_Sum Accuracy'!E22, 'MazeComplete Accuracy'!E22, 'MazeSolve Accuracy'!E22, 'Hamiltonian Accuracy'!E22)</f>
        <v>54.786666666666669</v>
      </c>
      <c r="F22">
        <f>AVERAGE('PARITY Accuracy'!F22, 'Pattern_Matching Accuracy'!F22, 'Reversal Accuracy'!F22, 'Stack Accuracy'!F22, 'Vending_Machine Accuracy'!F22, 'Vending_Machine_Sum Accuracy'!F22, 'MazeComplete Accuracy'!F22, 'MazeSolve Accuracy'!F22, 'Hamiltonian Accuracy'!F22)</f>
        <v>55.932222222222222</v>
      </c>
      <c r="G22">
        <f>AVERAGE('PARITY Accuracy'!G22, 'Pattern_Matching Accuracy'!G22, 'Reversal Accuracy'!G22, 'Stack Accuracy'!G22, 'Vending_Machine Accuracy'!G22, 'Vending_Machine_Sum Accuracy'!G22, 'MazeComplete Accuracy'!G22, 'MazeSolve Accuracy'!G22, 'Hamiltonian Accuracy'!G22)</f>
        <v>54.121111111111112</v>
      </c>
      <c r="H22" t="str">
        <f t="shared" si="0"/>
        <v>20 (δ=0.65)</v>
      </c>
      <c r="I22">
        <f t="shared" si="1"/>
        <v>1.4589147782673604</v>
      </c>
      <c r="N22">
        <f t="shared" si="2"/>
        <v>55.701388888888886</v>
      </c>
    </row>
    <row r="23" spans="1:14" x14ac:dyDescent="0.75">
      <c r="A23" s="1">
        <v>19</v>
      </c>
      <c r="B23">
        <v>20</v>
      </c>
      <c r="C23">
        <v>0.85</v>
      </c>
      <c r="D23">
        <f>AVERAGE('PARITY Accuracy'!D23, 'Pattern_Matching Accuracy'!D23, 'Reversal Accuracy'!D23, 'Stack Accuracy'!D23, 'Vending_Machine Accuracy'!D23, 'Vending_Machine_Sum Accuracy'!D23, 'MazeComplete Accuracy'!D23, 'MazeSolve Accuracy'!D23, 'Hamiltonian Accuracy'!D23)</f>
        <v>57.584444444444458</v>
      </c>
      <c r="E23">
        <f>AVERAGE('PARITY Accuracy'!E23, 'Pattern_Matching Accuracy'!E23, 'Reversal Accuracy'!E23, 'Stack Accuracy'!E23, 'Vending_Machine Accuracy'!E23, 'Vending_Machine_Sum Accuracy'!E23, 'MazeComplete Accuracy'!E23, 'MazeSolve Accuracy'!E23, 'Hamiltonian Accuracy'!E23)</f>
        <v>55.335555555555544</v>
      </c>
      <c r="F23">
        <f>AVERAGE('PARITY Accuracy'!F23, 'Pattern_Matching Accuracy'!F23, 'Reversal Accuracy'!F23, 'Stack Accuracy'!F23, 'Vending_Machine Accuracy'!F23, 'Vending_Machine_Sum Accuracy'!F23, 'MazeComplete Accuracy'!F23, 'MazeSolve Accuracy'!F23, 'Hamiltonian Accuracy'!F23)</f>
        <v>55.165555555555557</v>
      </c>
      <c r="G23">
        <f>AVERAGE('PARITY Accuracy'!G23, 'Pattern_Matching Accuracy'!G23, 'Reversal Accuracy'!G23, 'Stack Accuracy'!G23, 'Vending_Machine Accuracy'!G23, 'Vending_Machine_Sum Accuracy'!G23, 'MazeComplete Accuracy'!G23, 'MazeSolve Accuracy'!G23, 'Hamiltonian Accuracy'!G23)</f>
        <v>53.083333333333336</v>
      </c>
      <c r="H23" t="str">
        <f t="shared" si="0"/>
        <v>20 (δ=0.85)</v>
      </c>
      <c r="I23">
        <f t="shared" si="1"/>
        <v>1.593062699780555</v>
      </c>
      <c r="N23">
        <f t="shared" si="2"/>
        <v>55.292222222222229</v>
      </c>
    </row>
    <row r="24" spans="1:14" x14ac:dyDescent="0.75">
      <c r="A24" s="1">
        <v>20</v>
      </c>
      <c r="B24">
        <v>50</v>
      </c>
      <c r="C24">
        <v>0</v>
      </c>
      <c r="D24">
        <f>AVERAGE('PARITY Accuracy'!D24, 'Pattern_Matching Accuracy'!D24, 'Reversal Accuracy'!D24, 'Stack Accuracy'!D24, 'Vending_Machine Accuracy'!D24, 'Vending_Machine_Sum Accuracy'!D24, 'MazeComplete Accuracy'!D24, 'MazeSolve Accuracy'!D24, 'Hamiltonian Accuracy'!D24)</f>
        <v>61.332222222222221</v>
      </c>
      <c r="E24">
        <f>AVERAGE('PARITY Accuracy'!E24, 'Pattern_Matching Accuracy'!E24, 'Reversal Accuracy'!E24, 'Stack Accuracy'!E24, 'Vending_Machine Accuracy'!E24, 'Vending_Machine_Sum Accuracy'!E24, 'MazeComplete Accuracy'!E24, 'MazeSolve Accuracy'!E24, 'Hamiltonian Accuracy'!E24)</f>
        <v>62.484444444444435</v>
      </c>
      <c r="F24">
        <f>AVERAGE('PARITY Accuracy'!F24, 'Pattern_Matching Accuracy'!F24, 'Reversal Accuracy'!F24, 'Stack Accuracy'!F24, 'Vending_Machine Accuracy'!F24, 'Vending_Machine_Sum Accuracy'!F24, 'MazeComplete Accuracy'!F24, 'MazeSolve Accuracy'!F24, 'Hamiltonian Accuracy'!F24)</f>
        <v>61.322222222222223</v>
      </c>
      <c r="G24">
        <f>AVERAGE('PARITY Accuracy'!G24, 'Pattern_Matching Accuracy'!G24, 'Reversal Accuracy'!G24, 'Stack Accuracy'!G24, 'Vending_Machine Accuracy'!G24, 'Vending_Machine_Sum Accuracy'!G24, 'MazeComplete Accuracy'!G24, 'MazeSolve Accuracy'!G24, 'Hamiltonian Accuracy'!G24)</f>
        <v>50.091111111111111</v>
      </c>
      <c r="H24" t="str">
        <f t="shared" si="0"/>
        <v>50 (δ=0)</v>
      </c>
      <c r="I24">
        <f t="shared" si="1"/>
        <v>5.0545377104191598</v>
      </c>
      <c r="N24">
        <f t="shared" si="2"/>
        <v>58.807499999999997</v>
      </c>
    </row>
    <row r="25" spans="1:14" x14ac:dyDescent="0.75">
      <c r="A25" s="1">
        <v>21</v>
      </c>
      <c r="B25">
        <v>50</v>
      </c>
      <c r="C25">
        <v>0.2</v>
      </c>
      <c r="D25">
        <f>AVERAGE('PARITY Accuracy'!D25, 'Pattern_Matching Accuracy'!D25, 'Reversal Accuracy'!D25, 'Stack Accuracy'!D25, 'Vending_Machine Accuracy'!D25, 'Vending_Machine_Sum Accuracy'!D25, 'MazeComplete Accuracy'!D25, 'MazeSolve Accuracy'!D25, 'Hamiltonian Accuracy'!D25)</f>
        <v>62.230000000000018</v>
      </c>
      <c r="E25">
        <f>AVERAGE('PARITY Accuracy'!E25, 'Pattern_Matching Accuracy'!E25, 'Reversal Accuracy'!E25, 'Stack Accuracy'!E25, 'Vending_Machine Accuracy'!E25, 'Vending_Machine_Sum Accuracy'!E25, 'MazeComplete Accuracy'!E25, 'MazeSolve Accuracy'!E25, 'Hamiltonian Accuracy'!E25)</f>
        <v>63.164444444444449</v>
      </c>
      <c r="F25">
        <f>AVERAGE('PARITY Accuracy'!F25, 'Pattern_Matching Accuracy'!F25, 'Reversal Accuracy'!F25, 'Stack Accuracy'!F25, 'Vending_Machine Accuracy'!F25, 'Vending_Machine_Sum Accuracy'!F25, 'MazeComplete Accuracy'!F25, 'MazeSolve Accuracy'!F25, 'Hamiltonian Accuracy'!F25)</f>
        <v>63.72</v>
      </c>
      <c r="G25">
        <f>AVERAGE('PARITY Accuracy'!G25, 'Pattern_Matching Accuracy'!G25, 'Reversal Accuracy'!G25, 'Stack Accuracy'!G25, 'Vending_Machine Accuracy'!G25, 'Vending_Machine_Sum Accuracy'!G25, 'MazeComplete Accuracy'!G25, 'MazeSolve Accuracy'!G25, 'Hamiltonian Accuracy'!G25)</f>
        <v>51.805555555555557</v>
      </c>
      <c r="H25" t="str">
        <f t="shared" si="0"/>
        <v>50 (δ=0.2)</v>
      </c>
      <c r="I25">
        <f t="shared" si="1"/>
        <v>4.8929114133372007</v>
      </c>
      <c r="N25">
        <f t="shared" si="2"/>
        <v>60.230000000000004</v>
      </c>
    </row>
    <row r="26" spans="1:14" x14ac:dyDescent="0.75">
      <c r="A26" s="1">
        <v>22</v>
      </c>
      <c r="B26">
        <v>50</v>
      </c>
      <c r="C26">
        <v>0.45</v>
      </c>
      <c r="D26">
        <f>AVERAGE('PARITY Accuracy'!D26, 'Pattern_Matching Accuracy'!D26, 'Reversal Accuracy'!D26, 'Stack Accuracy'!D26, 'Vending_Machine Accuracy'!D26, 'Vending_Machine_Sum Accuracy'!D26, 'MazeComplete Accuracy'!D26, 'MazeSolve Accuracy'!D26, 'Hamiltonian Accuracy'!D26)</f>
        <v>62.045555555555552</v>
      </c>
      <c r="E26">
        <f>AVERAGE('PARITY Accuracy'!E26, 'Pattern_Matching Accuracy'!E26, 'Reversal Accuracy'!E26, 'Stack Accuracy'!E26, 'Vending_Machine Accuracy'!E26, 'Vending_Machine_Sum Accuracy'!E26, 'MazeComplete Accuracy'!E26, 'MazeSolve Accuracy'!E26, 'Hamiltonian Accuracy'!E26)</f>
        <v>61.731111111111119</v>
      </c>
      <c r="F26">
        <f>AVERAGE('PARITY Accuracy'!F26, 'Pattern_Matching Accuracy'!F26, 'Reversal Accuracy'!F26, 'Stack Accuracy'!F26, 'Vending_Machine Accuracy'!F26, 'Vending_Machine_Sum Accuracy'!F26, 'MazeComplete Accuracy'!F26, 'MazeSolve Accuracy'!F26, 'Hamiltonian Accuracy'!F26)</f>
        <v>62.393333333333331</v>
      </c>
      <c r="G26">
        <f>AVERAGE('PARITY Accuracy'!G26, 'Pattern_Matching Accuracy'!G26, 'Reversal Accuracy'!G26, 'Stack Accuracy'!G26, 'Vending_Machine Accuracy'!G26, 'Vending_Machine_Sum Accuracy'!G26, 'MazeComplete Accuracy'!G26, 'MazeSolve Accuracy'!G26, 'Hamiltonian Accuracy'!G26)</f>
        <v>51.57</v>
      </c>
      <c r="H26" t="str">
        <f t="shared" si="0"/>
        <v>50 (δ=0.45)</v>
      </c>
      <c r="I26">
        <f t="shared" si="1"/>
        <v>4.54689695436132</v>
      </c>
      <c r="N26">
        <f t="shared" si="2"/>
        <v>59.435000000000002</v>
      </c>
    </row>
    <row r="27" spans="1:14" x14ac:dyDescent="0.75">
      <c r="A27" s="1">
        <v>23</v>
      </c>
      <c r="B27">
        <v>50</v>
      </c>
      <c r="C27">
        <v>0.65</v>
      </c>
      <c r="D27">
        <f>AVERAGE('PARITY Accuracy'!D27, 'Pattern_Matching Accuracy'!D27, 'Reversal Accuracy'!D27, 'Stack Accuracy'!D27, 'Vending_Machine Accuracy'!D27, 'Vending_Machine_Sum Accuracy'!D27, 'MazeComplete Accuracy'!D27, 'MazeSolve Accuracy'!D27, 'Hamiltonian Accuracy'!D27)</f>
        <v>61.001111111111122</v>
      </c>
      <c r="E27">
        <f>AVERAGE('PARITY Accuracy'!E27, 'Pattern_Matching Accuracy'!E27, 'Reversal Accuracy'!E27, 'Stack Accuracy'!E27, 'Vending_Machine Accuracy'!E27, 'Vending_Machine_Sum Accuracy'!E27, 'MazeComplete Accuracy'!E27, 'MazeSolve Accuracy'!E27, 'Hamiltonian Accuracy'!E27)</f>
        <v>61.454444444444448</v>
      </c>
      <c r="F27">
        <f>AVERAGE('PARITY Accuracy'!F27, 'Pattern_Matching Accuracy'!F27, 'Reversal Accuracy'!F27, 'Stack Accuracy'!F27, 'Vending_Machine Accuracy'!F27, 'Vending_Machine_Sum Accuracy'!F27, 'MazeComplete Accuracy'!F27, 'MazeSolve Accuracy'!F27, 'Hamiltonian Accuracy'!F27)</f>
        <v>62.81666666666667</v>
      </c>
      <c r="G27">
        <f>AVERAGE('PARITY Accuracy'!G27, 'Pattern_Matching Accuracy'!G27, 'Reversal Accuracy'!G27, 'Stack Accuracy'!G27, 'Vending_Machine Accuracy'!G27, 'Vending_Machine_Sum Accuracy'!G27, 'MazeComplete Accuracy'!G27, 'MazeSolve Accuracy'!G27, 'Hamiltonian Accuracy'!G27)</f>
        <v>51.435555555555567</v>
      </c>
      <c r="H27" t="str">
        <f t="shared" si="0"/>
        <v>50 (δ=0.65)</v>
      </c>
      <c r="I27">
        <f t="shared" si="1"/>
        <v>4.5191611517439911</v>
      </c>
      <c r="N27">
        <f t="shared" si="2"/>
        <v>59.176944444444452</v>
      </c>
    </row>
    <row r="28" spans="1:14" x14ac:dyDescent="0.75">
      <c r="A28" s="1">
        <v>24</v>
      </c>
      <c r="B28">
        <v>50</v>
      </c>
      <c r="C28">
        <v>0.85</v>
      </c>
      <c r="D28">
        <f>AVERAGE('PARITY Accuracy'!D28, 'Pattern_Matching Accuracy'!D28, 'Reversal Accuracy'!D28, 'Stack Accuracy'!D28, 'Vending_Machine Accuracy'!D28, 'Vending_Machine_Sum Accuracy'!D28, 'MazeComplete Accuracy'!D28, 'MazeSolve Accuracy'!D28, 'Hamiltonian Accuracy'!D28)</f>
        <v>60.605555555555547</v>
      </c>
      <c r="E28">
        <f>AVERAGE('PARITY Accuracy'!E28, 'Pattern_Matching Accuracy'!E28, 'Reversal Accuracy'!E28, 'Stack Accuracy'!E28, 'Vending_Machine Accuracy'!E28, 'Vending_Machine_Sum Accuracy'!E28, 'MazeComplete Accuracy'!E28, 'MazeSolve Accuracy'!E28, 'Hamiltonian Accuracy'!E28)</f>
        <v>61.143333333333331</v>
      </c>
      <c r="F28">
        <f>AVERAGE('PARITY Accuracy'!F28, 'Pattern_Matching Accuracy'!F28, 'Reversal Accuracy'!F28, 'Stack Accuracy'!F28, 'Vending_Machine Accuracy'!F28, 'Vending_Machine_Sum Accuracy'!F28, 'MazeComplete Accuracy'!F28, 'MazeSolve Accuracy'!F28, 'Hamiltonian Accuracy'!F28)</f>
        <v>61.923333333333325</v>
      </c>
      <c r="G28">
        <f>AVERAGE('PARITY Accuracy'!G28, 'Pattern_Matching Accuracy'!G28, 'Reversal Accuracy'!G28, 'Stack Accuracy'!G28, 'Vending_Machine Accuracy'!G28, 'Vending_Machine_Sum Accuracy'!G28, 'MazeComplete Accuracy'!G28, 'MazeSolve Accuracy'!G28, 'Hamiltonian Accuracy'!G28)</f>
        <v>50.353333333333332</v>
      </c>
      <c r="H28" t="str">
        <f t="shared" si="0"/>
        <v>50 (δ=0.85)</v>
      </c>
      <c r="I28">
        <f t="shared" si="1"/>
        <v>4.7304281234874992</v>
      </c>
      <c r="N28">
        <f t="shared" si="2"/>
        <v>58.506388888888878</v>
      </c>
    </row>
    <row r="29" spans="1:14" x14ac:dyDescent="0.75">
      <c r="A29" s="1">
        <v>25</v>
      </c>
      <c r="B29">
        <v>100</v>
      </c>
      <c r="C29">
        <v>0</v>
      </c>
      <c r="D29">
        <f>AVERAGE('PARITY Accuracy'!D29, 'Pattern_Matching Accuracy'!D29, 'Reversal Accuracy'!D29, 'Stack Accuracy'!D29, 'Vending_Machine Accuracy'!D29, 'Vending_Machine_Sum Accuracy'!D29, 'MazeComplete Accuracy'!D29, 'MazeSolve Accuracy'!D29, 'Hamiltonian Accuracy'!D29)</f>
        <v>63.447777777777773</v>
      </c>
      <c r="E29">
        <f>AVERAGE('PARITY Accuracy'!E29, 'Pattern_Matching Accuracy'!E29, 'Reversal Accuracy'!E29, 'Stack Accuracy'!E29, 'Vending_Machine Accuracy'!E29, 'Vending_Machine_Sum Accuracy'!E29, 'MazeComplete Accuracy'!E29, 'MazeSolve Accuracy'!E29, 'Hamiltonian Accuracy'!E29)</f>
        <v>65.013333333333335</v>
      </c>
      <c r="F29">
        <f>AVERAGE('PARITY Accuracy'!F29, 'Pattern_Matching Accuracy'!F29, 'Reversal Accuracy'!F29, 'Stack Accuracy'!F29, 'Vending_Machine Accuracy'!F29, 'Vending_Machine_Sum Accuracy'!F29, 'MazeComplete Accuracy'!F29, 'MazeSolve Accuracy'!F29, 'Hamiltonian Accuracy'!F29)</f>
        <v>64.531111111111116</v>
      </c>
      <c r="G29">
        <f>AVERAGE('PARITY Accuracy'!G29, 'Pattern_Matching Accuracy'!G29, 'Reversal Accuracy'!G29, 'Stack Accuracy'!G29, 'Vending_Machine Accuracy'!G29, 'Vending_Machine_Sum Accuracy'!G29, 'MazeComplete Accuracy'!G29, 'MazeSolve Accuracy'!G29, 'Hamiltonian Accuracy'!G29)</f>
        <v>52.461111111111116</v>
      </c>
      <c r="H29" t="str">
        <f t="shared" si="0"/>
        <v>100 (δ=0)</v>
      </c>
      <c r="I29">
        <f t="shared" si="1"/>
        <v>5.1708748095749026</v>
      </c>
      <c r="N29">
        <f t="shared" si="2"/>
        <v>61.36333333333333</v>
      </c>
    </row>
    <row r="30" spans="1:14" x14ac:dyDescent="0.75">
      <c r="A30" s="1">
        <v>26</v>
      </c>
      <c r="B30">
        <v>100</v>
      </c>
      <c r="C30">
        <v>0.2</v>
      </c>
      <c r="D30">
        <f>AVERAGE('PARITY Accuracy'!D30, 'Pattern_Matching Accuracy'!D30, 'Reversal Accuracy'!D30, 'Stack Accuracy'!D30, 'Vending_Machine Accuracy'!D30, 'Vending_Machine_Sum Accuracy'!D30, 'MazeComplete Accuracy'!D30, 'MazeSolve Accuracy'!D30, 'Hamiltonian Accuracy'!D30)</f>
        <v>63.345555555555556</v>
      </c>
      <c r="E30">
        <f>AVERAGE('PARITY Accuracy'!E30, 'Pattern_Matching Accuracy'!E30, 'Reversal Accuracy'!E30, 'Stack Accuracy'!E30, 'Vending_Machine Accuracy'!E30, 'Vending_Machine_Sum Accuracy'!E30, 'MazeComplete Accuracy'!E30, 'MazeSolve Accuracy'!E30, 'Hamiltonian Accuracy'!E30)</f>
        <v>64.34</v>
      </c>
      <c r="F30">
        <f>AVERAGE('PARITY Accuracy'!F30, 'Pattern_Matching Accuracy'!F30, 'Reversal Accuracy'!F30, 'Stack Accuracy'!F30, 'Vending_Machine Accuracy'!F30, 'Vending_Machine_Sum Accuracy'!F30, 'MazeComplete Accuracy'!F30, 'MazeSolve Accuracy'!F30, 'Hamiltonian Accuracy'!F30)</f>
        <v>64.961111111111123</v>
      </c>
      <c r="G30">
        <f>AVERAGE('PARITY Accuracy'!G30, 'Pattern_Matching Accuracy'!G30, 'Reversal Accuracy'!G30, 'Stack Accuracy'!G30, 'Vending_Machine Accuracy'!G30, 'Vending_Machine_Sum Accuracy'!G30, 'MazeComplete Accuracy'!G30, 'MazeSolve Accuracy'!G30, 'Hamiltonian Accuracy'!G30)</f>
        <v>53.682222222222222</v>
      </c>
      <c r="H30" t="str">
        <f t="shared" si="0"/>
        <v>100 (δ=0.2)</v>
      </c>
      <c r="I30">
        <f t="shared" si="1"/>
        <v>4.5973245708647292</v>
      </c>
      <c r="N30">
        <f t="shared" si="2"/>
        <v>61.582222222222228</v>
      </c>
    </row>
    <row r="31" spans="1:14" x14ac:dyDescent="0.75">
      <c r="A31" s="1">
        <v>27</v>
      </c>
      <c r="B31">
        <v>100</v>
      </c>
      <c r="C31">
        <v>0.45</v>
      </c>
      <c r="D31">
        <f>AVERAGE('PARITY Accuracy'!D31, 'Pattern_Matching Accuracy'!D31, 'Reversal Accuracy'!D31, 'Stack Accuracy'!D31, 'Vending_Machine Accuracy'!D31, 'Vending_Machine_Sum Accuracy'!D31, 'MazeComplete Accuracy'!D31, 'MazeSolve Accuracy'!D31, 'Hamiltonian Accuracy'!D31)</f>
        <v>64.144444444444446</v>
      </c>
      <c r="E31">
        <f>AVERAGE('PARITY Accuracy'!E31, 'Pattern_Matching Accuracy'!E31, 'Reversal Accuracy'!E31, 'Stack Accuracy'!E31, 'Vending_Machine Accuracy'!E31, 'Vending_Machine_Sum Accuracy'!E31, 'MazeComplete Accuracy'!E31, 'MazeSolve Accuracy'!E31, 'Hamiltonian Accuracy'!E31)</f>
        <v>63.82</v>
      </c>
      <c r="F31">
        <f>AVERAGE('PARITY Accuracy'!F31, 'Pattern_Matching Accuracy'!F31, 'Reversal Accuracy'!F31, 'Stack Accuracy'!F31, 'Vending_Machine Accuracy'!F31, 'Vending_Machine_Sum Accuracy'!F31, 'MazeComplete Accuracy'!F31, 'MazeSolve Accuracy'!F31, 'Hamiltonian Accuracy'!F31)</f>
        <v>64.62777777777778</v>
      </c>
      <c r="G31">
        <f>AVERAGE('PARITY Accuracy'!G31, 'Pattern_Matching Accuracy'!G31, 'Reversal Accuracy'!G31, 'Stack Accuracy'!G31, 'Vending_Machine Accuracy'!G31, 'Vending_Machine_Sum Accuracy'!G31, 'MazeComplete Accuracy'!G31, 'MazeSolve Accuracy'!G31, 'Hamiltonian Accuracy'!G31)</f>
        <v>53.935555555555567</v>
      </c>
      <c r="H31" t="str">
        <f t="shared" si="0"/>
        <v>100 (δ=0.45)</v>
      </c>
      <c r="I31">
        <f t="shared" si="1"/>
        <v>4.4527986327230433</v>
      </c>
      <c r="N31">
        <f t="shared" si="2"/>
        <v>61.63194444444445</v>
      </c>
    </row>
    <row r="32" spans="1:14" x14ac:dyDescent="0.75">
      <c r="A32" s="1">
        <v>28</v>
      </c>
      <c r="B32">
        <v>100</v>
      </c>
      <c r="C32">
        <v>0.65</v>
      </c>
      <c r="D32">
        <f>AVERAGE('PARITY Accuracy'!D32, 'Pattern_Matching Accuracy'!D32, 'Reversal Accuracy'!D32, 'Stack Accuracy'!D32, 'Vending_Machine Accuracy'!D32, 'Vending_Machine_Sum Accuracy'!D32, 'MazeComplete Accuracy'!D32, 'MazeSolve Accuracy'!D32, 'Hamiltonian Accuracy'!D32)</f>
        <v>63.192222222222227</v>
      </c>
      <c r="E32">
        <f>AVERAGE('PARITY Accuracy'!E32, 'Pattern_Matching Accuracy'!E32, 'Reversal Accuracy'!E32, 'Stack Accuracy'!E32, 'Vending_Machine Accuracy'!E32, 'Vending_Machine_Sum Accuracy'!E32, 'MazeComplete Accuracy'!E32, 'MazeSolve Accuracy'!E32, 'Hamiltonian Accuracy'!E32)</f>
        <v>62.803333333333335</v>
      </c>
      <c r="F32">
        <f>AVERAGE('PARITY Accuracy'!F32, 'Pattern_Matching Accuracy'!F32, 'Reversal Accuracy'!F32, 'Stack Accuracy'!F32, 'Vending_Machine Accuracy'!F32, 'Vending_Machine_Sum Accuracy'!F32, 'MazeComplete Accuracy'!F32, 'MazeSolve Accuracy'!F32, 'Hamiltonian Accuracy'!F32)</f>
        <v>64.032222222222231</v>
      </c>
      <c r="G32">
        <f>AVERAGE('PARITY Accuracy'!G32, 'Pattern_Matching Accuracy'!G32, 'Reversal Accuracy'!G32, 'Stack Accuracy'!G32, 'Vending_Machine Accuracy'!G32, 'Vending_Machine_Sum Accuracy'!G32, 'MazeComplete Accuracy'!G32, 'MazeSolve Accuracy'!G32, 'Hamiltonian Accuracy'!G32)</f>
        <v>52.633333333333333</v>
      </c>
      <c r="H32" t="str">
        <f t="shared" si="0"/>
        <v>100 (δ=0.65)</v>
      </c>
      <c r="I32">
        <f t="shared" si="1"/>
        <v>4.6584647748632806</v>
      </c>
      <c r="N32">
        <f t="shared" si="2"/>
        <v>60.665277777777781</v>
      </c>
    </row>
    <row r="33" spans="1:14" x14ac:dyDescent="0.75">
      <c r="A33" s="1">
        <v>29</v>
      </c>
      <c r="B33">
        <v>100</v>
      </c>
      <c r="C33">
        <v>0.85</v>
      </c>
      <c r="D33">
        <f>AVERAGE('PARITY Accuracy'!D33, 'Pattern_Matching Accuracy'!D33, 'Reversal Accuracy'!D33, 'Stack Accuracy'!D33, 'Vending_Machine Accuracy'!D33, 'Vending_Machine_Sum Accuracy'!D33, 'MazeComplete Accuracy'!D33, 'MazeSolve Accuracy'!D33, 'Hamiltonian Accuracy'!D33)</f>
        <v>63.158888888888882</v>
      </c>
      <c r="E33">
        <f>AVERAGE('PARITY Accuracy'!E33, 'Pattern_Matching Accuracy'!E33, 'Reversal Accuracy'!E33, 'Stack Accuracy'!E33, 'Vending_Machine Accuracy'!E33, 'Vending_Machine_Sum Accuracy'!E33, 'MazeComplete Accuracy'!E33, 'MazeSolve Accuracy'!E33, 'Hamiltonian Accuracy'!E33)</f>
        <v>61.842222222222212</v>
      </c>
      <c r="F33">
        <f>AVERAGE('PARITY Accuracy'!F33, 'Pattern_Matching Accuracy'!F33, 'Reversal Accuracy'!F33, 'Stack Accuracy'!F33, 'Vending_Machine Accuracy'!F33, 'Vending_Machine_Sum Accuracy'!F33, 'MazeComplete Accuracy'!F33, 'MazeSolve Accuracy'!F33, 'Hamiltonian Accuracy'!F33)</f>
        <v>62.782222222222217</v>
      </c>
      <c r="G33">
        <f>AVERAGE('PARITY Accuracy'!G33, 'Pattern_Matching Accuracy'!G33, 'Reversal Accuracy'!G33, 'Stack Accuracy'!G33, 'Vending_Machine Accuracy'!G33, 'Vending_Machine_Sum Accuracy'!G33, 'MazeComplete Accuracy'!G33, 'MazeSolve Accuracy'!G33, 'Hamiltonian Accuracy'!G33)</f>
        <v>51.555555555555557</v>
      </c>
      <c r="H33" t="str">
        <f t="shared" si="0"/>
        <v>100 (δ=0.85)</v>
      </c>
      <c r="I33">
        <f t="shared" si="1"/>
        <v>4.8039696403657173</v>
      </c>
      <c r="N33">
        <f t="shared" si="2"/>
        <v>59.834722222222211</v>
      </c>
    </row>
    <row r="37" spans="1:14" x14ac:dyDescent="0.75">
      <c r="A37" s="1">
        <v>0</v>
      </c>
      <c r="B37" t="s">
        <v>15</v>
      </c>
    </row>
    <row r="39" spans="1:14" x14ac:dyDescent="0.7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  <c r="I39" s="2" t="s">
        <v>25</v>
      </c>
      <c r="J39" s="2"/>
      <c r="K39" s="2" t="s">
        <v>26</v>
      </c>
      <c r="L39" s="2" t="s">
        <v>27</v>
      </c>
      <c r="N39" s="3" t="s">
        <v>28</v>
      </c>
    </row>
    <row r="40" spans="1:14" x14ac:dyDescent="0.75">
      <c r="A40" s="1">
        <v>0</v>
      </c>
      <c r="B40">
        <v>0</v>
      </c>
      <c r="C40">
        <v>0</v>
      </c>
      <c r="D40">
        <f>AVERAGE('PARITY Accuracy'!D40, 'Pattern_Matching Accuracy'!D40, 'Reversal Accuracy'!D40, 'Stack Accuracy'!D40, 'Vending_Machine Accuracy'!D40, 'Vending_Machine_Sum Accuracy'!D40, 'MazeComplete Accuracy'!D40, 'MazeSolve Accuracy'!D40, 'Hamiltonian Accuracy'!D40)</f>
        <v>48.276666666666664</v>
      </c>
      <c r="E40">
        <f>AVERAGE('PARITY Accuracy'!E40, 'Pattern_Matching Accuracy'!E40, 'Reversal Accuracy'!E40, 'Stack Accuracy'!E40, 'Vending_Machine Accuracy'!E40, 'Vending_Machine_Sum Accuracy'!E40, 'MazeComplete Accuracy'!E40, 'MazeSolve Accuracy'!E40, 'Hamiltonian Accuracy'!E40)</f>
        <v>56.776666666666671</v>
      </c>
      <c r="F40">
        <f>AVERAGE('PARITY Accuracy'!F40, 'Pattern_Matching Accuracy'!F40, 'Reversal Accuracy'!F40, 'Stack Accuracy'!F40, 'Vending_Machine Accuracy'!F40, 'Vending_Machine_Sum Accuracy'!F40, 'MazeComplete Accuracy'!F40, 'MazeSolve Accuracy'!F40, 'Hamiltonian Accuracy'!F40)</f>
        <v>50.822222222222223</v>
      </c>
      <c r="G40">
        <f>AVERAGE('PARITY Accuracy'!G40, 'Pattern_Matching Accuracy'!G40, 'Reversal Accuracy'!G40, 'Stack Accuracy'!G40, 'Vending_Machine Accuracy'!G40, 'Vending_Machine_Sum Accuracy'!G40, 'MazeComplete Accuracy'!G40, 'MazeSolve Accuracy'!G40, 'Hamiltonian Accuracy'!G40)</f>
        <v>20.623333333333335</v>
      </c>
      <c r="H40" t="str">
        <f t="shared" ref="H40:H69" si="5">B40&amp;" (δ="&amp;C40&amp;")"</f>
        <v>0 (δ=0)</v>
      </c>
      <c r="I40">
        <f>_xlfn.STDEV.P(D40:G40)</f>
        <v>13.914759491739794</v>
      </c>
      <c r="J40">
        <v>2</v>
      </c>
      <c r="K40">
        <f>_xlfn.STDEV.P(D40:G44)</f>
        <v>15.728834666008074</v>
      </c>
      <c r="L40">
        <f>_xlfn.STDEV.P(D40:G40,D45:G45,D50:G50,D55:G55,D60:G60,D65:G65)</f>
        <v>9.013117694068379</v>
      </c>
      <c r="M40">
        <v>0</v>
      </c>
      <c r="N40">
        <f>AVERAGE(D40:G40)</f>
        <v>44.124722222222225</v>
      </c>
    </row>
    <row r="41" spans="1:14" x14ac:dyDescent="0.75">
      <c r="A41" s="1">
        <v>1</v>
      </c>
      <c r="B41">
        <v>0</v>
      </c>
      <c r="C41">
        <v>0.2</v>
      </c>
      <c r="D41">
        <f>AVERAGE('PARITY Accuracy'!D41, 'Pattern_Matching Accuracy'!D41, 'Reversal Accuracy'!D41, 'Stack Accuracy'!D41, 'Vending_Machine Accuracy'!D41, 'Vending_Machine_Sum Accuracy'!D41, 'MazeComplete Accuracy'!D41, 'MazeSolve Accuracy'!D41, 'Hamiltonian Accuracy'!D41)</f>
        <v>46.662222222222226</v>
      </c>
      <c r="E41">
        <f>AVERAGE('PARITY Accuracy'!E41, 'Pattern_Matching Accuracy'!E41, 'Reversal Accuracy'!E41, 'Stack Accuracy'!E41, 'Vending_Machine Accuracy'!E41, 'Vending_Machine_Sum Accuracy'!E41, 'MazeComplete Accuracy'!E41, 'MazeSolve Accuracy'!E41, 'Hamiltonian Accuracy'!E41)</f>
        <v>55.154444444444444</v>
      </c>
      <c r="F41">
        <f>AVERAGE('PARITY Accuracy'!F41, 'Pattern_Matching Accuracy'!F41, 'Reversal Accuracy'!F41, 'Stack Accuracy'!F41, 'Vending_Machine Accuracy'!F41, 'Vending_Machine_Sum Accuracy'!F41, 'MazeComplete Accuracy'!F41, 'MazeSolve Accuracy'!F41, 'Hamiltonian Accuracy'!F41)</f>
        <v>51.682222222222222</v>
      </c>
      <c r="G41">
        <f>AVERAGE('PARITY Accuracy'!G41, 'Pattern_Matching Accuracy'!G41, 'Reversal Accuracy'!G41, 'Stack Accuracy'!G41, 'Vending_Machine Accuracy'!G41, 'Vending_Machine_Sum Accuracy'!G41, 'MazeComplete Accuracy'!G41, 'MazeSolve Accuracy'!G41, 'Hamiltonian Accuracy'!G41)</f>
        <v>15.311111111111112</v>
      </c>
      <c r="H41" t="str">
        <f t="shared" si="5"/>
        <v>0 (δ=0.2)</v>
      </c>
      <c r="I41">
        <f t="shared" ref="I41:I69" si="6">_xlfn.STDEV.P(D41:G41)</f>
        <v>15.816557123591336</v>
      </c>
      <c r="J41">
        <v>5</v>
      </c>
      <c r="K41">
        <f>_xlfn.STDEV.P(D45:G49)</f>
        <v>3.52238679251007</v>
      </c>
      <c r="L41">
        <f>_xlfn.STDEV.P(D41:G41,D46:G46,D51:G51,D56:G56,D61:G61,D66:G66)</f>
        <v>9.7058618549156872</v>
      </c>
      <c r="M41">
        <v>0.2</v>
      </c>
      <c r="N41">
        <f t="shared" ref="N41:N69" si="7">AVERAGE(D41:G41)</f>
        <v>42.202499999999993</v>
      </c>
    </row>
    <row r="42" spans="1:14" x14ac:dyDescent="0.75">
      <c r="A42" s="1">
        <v>2</v>
      </c>
      <c r="B42">
        <v>0</v>
      </c>
      <c r="C42">
        <v>0.45</v>
      </c>
      <c r="D42">
        <f>AVERAGE('PARITY Accuracy'!D42, 'Pattern_Matching Accuracy'!D42, 'Reversal Accuracy'!D42, 'Stack Accuracy'!D42, 'Vending_Machine Accuracy'!D42, 'Vending_Machine_Sum Accuracy'!D42, 'MazeComplete Accuracy'!D42, 'MazeSolve Accuracy'!D42, 'Hamiltonian Accuracy'!D42)</f>
        <v>49.87222222222222</v>
      </c>
      <c r="E42">
        <f>AVERAGE('PARITY Accuracy'!E42, 'Pattern_Matching Accuracy'!E42, 'Reversal Accuracy'!E42, 'Stack Accuracy'!E42, 'Vending_Machine Accuracy'!E42, 'Vending_Machine_Sum Accuracy'!E42, 'MazeComplete Accuracy'!E42, 'MazeSolve Accuracy'!E42, 'Hamiltonian Accuracy'!E42)</f>
        <v>54.976666666666659</v>
      </c>
      <c r="F42">
        <f>AVERAGE('PARITY Accuracy'!F42, 'Pattern_Matching Accuracy'!F42, 'Reversal Accuracy'!F42, 'Stack Accuracy'!F42, 'Vending_Machine Accuracy'!F42, 'Vending_Machine_Sum Accuracy'!F42, 'MazeComplete Accuracy'!F42, 'MazeSolve Accuracy'!F42, 'Hamiltonian Accuracy'!F42)</f>
        <v>53.101111111111116</v>
      </c>
      <c r="G42">
        <f>AVERAGE('PARITY Accuracy'!G42, 'Pattern_Matching Accuracy'!G42, 'Reversal Accuracy'!G42, 'Stack Accuracy'!G42, 'Vending_Machine Accuracy'!G42, 'Vending_Machine_Sum Accuracy'!G42, 'MazeComplete Accuracy'!G42, 'MazeSolve Accuracy'!G42, 'Hamiltonian Accuracy'!G42)</f>
        <v>12.870000000000001</v>
      </c>
      <c r="H42" t="str">
        <f t="shared" si="5"/>
        <v>0 (δ=0.45)</v>
      </c>
      <c r="I42">
        <f t="shared" si="6"/>
        <v>17.321729333376773</v>
      </c>
      <c r="J42">
        <v>10</v>
      </c>
      <c r="K42">
        <f>_xlfn.STDEV.P(D50:G54)</f>
        <v>3.5662604406947329</v>
      </c>
      <c r="L42">
        <f t="shared" ref="L42:L44" si="8">_xlfn.STDEV.P(D42:G42,D47:G47,D52:G52,D57:G57,D62:G62,D67:G67)</f>
        <v>9.9817687819402767</v>
      </c>
      <c r="M42">
        <v>0.45</v>
      </c>
      <c r="N42">
        <f t="shared" si="7"/>
        <v>42.704999999999998</v>
      </c>
    </row>
    <row r="43" spans="1:14" x14ac:dyDescent="0.75">
      <c r="A43" s="1">
        <v>3</v>
      </c>
      <c r="B43">
        <v>0</v>
      </c>
      <c r="C43">
        <v>0.65</v>
      </c>
      <c r="D43">
        <f>AVERAGE('PARITY Accuracy'!D43, 'Pattern_Matching Accuracy'!D43, 'Reversal Accuracy'!D43, 'Stack Accuracy'!D43, 'Vending_Machine Accuracy'!D43, 'Vending_Machine_Sum Accuracy'!D43, 'MazeComplete Accuracy'!D43, 'MazeSolve Accuracy'!D43, 'Hamiltonian Accuracy'!D43)</f>
        <v>47.36</v>
      </c>
      <c r="E43">
        <f>AVERAGE('PARITY Accuracy'!E43, 'Pattern_Matching Accuracy'!E43, 'Reversal Accuracy'!E43, 'Stack Accuracy'!E43, 'Vending_Machine Accuracy'!E43, 'Vending_Machine_Sum Accuracy'!E43, 'MazeComplete Accuracy'!E43, 'MazeSolve Accuracy'!E43, 'Hamiltonian Accuracy'!E43)</f>
        <v>53.972222222222214</v>
      </c>
      <c r="F43">
        <f>AVERAGE('PARITY Accuracy'!F43, 'Pattern_Matching Accuracy'!F43, 'Reversal Accuracy'!F43, 'Stack Accuracy'!F43, 'Vending_Machine Accuracy'!F43, 'Vending_Machine_Sum Accuracy'!F43, 'MazeComplete Accuracy'!F43, 'MazeSolve Accuracy'!F43, 'Hamiltonian Accuracy'!F43)</f>
        <v>48.99111111111111</v>
      </c>
      <c r="G43">
        <f>AVERAGE('PARITY Accuracy'!G43, 'Pattern_Matching Accuracy'!G43, 'Reversal Accuracy'!G43, 'Stack Accuracy'!G43, 'Vending_Machine Accuracy'!G43, 'Vending_Machine_Sum Accuracy'!G43, 'MazeComplete Accuracy'!G43, 'MazeSolve Accuracy'!G43, 'Hamiltonian Accuracy'!G43)</f>
        <v>12.727777777777778</v>
      </c>
      <c r="H43" t="str">
        <f t="shared" si="5"/>
        <v>0 (δ=0.65)</v>
      </c>
      <c r="I43">
        <f t="shared" si="6"/>
        <v>16.368257833568375</v>
      </c>
      <c r="J43">
        <v>20</v>
      </c>
      <c r="K43">
        <f>_xlfn.STDEV.P(D55:G59)</f>
        <v>2.382212812870097</v>
      </c>
      <c r="L43">
        <f t="shared" si="8"/>
        <v>10.04523469119988</v>
      </c>
      <c r="M43">
        <v>0.65</v>
      </c>
      <c r="N43">
        <f t="shared" si="7"/>
        <v>40.762777777777778</v>
      </c>
    </row>
    <row r="44" spans="1:14" x14ac:dyDescent="0.75">
      <c r="A44" s="1">
        <v>4</v>
      </c>
      <c r="B44">
        <v>0</v>
      </c>
      <c r="C44">
        <v>0.85</v>
      </c>
      <c r="D44">
        <f>AVERAGE('PARITY Accuracy'!D44, 'Pattern_Matching Accuracy'!D44, 'Reversal Accuracy'!D44, 'Stack Accuracy'!D44, 'Vending_Machine Accuracy'!D44, 'Vending_Machine_Sum Accuracy'!D44, 'MazeComplete Accuracy'!D44, 'MazeSolve Accuracy'!D44, 'Hamiltonian Accuracy'!D44)</f>
        <v>46.191111111111105</v>
      </c>
      <c r="E44">
        <f>AVERAGE('PARITY Accuracy'!E44, 'Pattern_Matching Accuracy'!E44, 'Reversal Accuracy'!E44, 'Stack Accuracy'!E44, 'Vending_Machine Accuracy'!E44, 'Vending_Machine_Sum Accuracy'!E44, 'MazeComplete Accuracy'!E44, 'MazeSolve Accuracy'!E44, 'Hamiltonian Accuracy'!E44)</f>
        <v>52.407777777777781</v>
      </c>
      <c r="F44">
        <f>AVERAGE('PARITY Accuracy'!F44, 'Pattern_Matching Accuracy'!F44, 'Reversal Accuracy'!F44, 'Stack Accuracy'!F44, 'Vending_Machine Accuracy'!F44, 'Vending_Machine_Sum Accuracy'!F44, 'MazeComplete Accuracy'!F44, 'MazeSolve Accuracy'!F44, 'Hamiltonian Accuracy'!F44)</f>
        <v>47.323333333333338</v>
      </c>
      <c r="G44">
        <f>AVERAGE('PARITY Accuracy'!G44, 'Pattern_Matching Accuracy'!G44, 'Reversal Accuracy'!G44, 'Stack Accuracy'!G44, 'Vending_Machine Accuracy'!G44, 'Vending_Machine_Sum Accuracy'!G44, 'MazeComplete Accuracy'!G44, 'MazeSolve Accuracy'!G44, 'Hamiltonian Accuracy'!G44)</f>
        <v>15.16</v>
      </c>
      <c r="H44" t="str">
        <f t="shared" si="5"/>
        <v>0 (δ=0.85)</v>
      </c>
      <c r="I44">
        <f t="shared" si="6"/>
        <v>14.685424883616607</v>
      </c>
      <c r="J44">
        <v>50</v>
      </c>
      <c r="K44">
        <f>_xlfn.STDEV.P(D61:G64)</f>
        <v>4.5165336610866058</v>
      </c>
      <c r="L44">
        <f t="shared" si="8"/>
        <v>9.404246239072144</v>
      </c>
      <c r="M44">
        <v>0.85</v>
      </c>
      <c r="N44">
        <f t="shared" si="7"/>
        <v>40.270555555555553</v>
      </c>
    </row>
    <row r="45" spans="1:14" x14ac:dyDescent="0.75">
      <c r="A45" s="1">
        <v>5</v>
      </c>
      <c r="B45">
        <v>5</v>
      </c>
      <c r="C45">
        <v>0</v>
      </c>
      <c r="D45">
        <f>AVERAGE('PARITY Accuracy'!D45, 'Pattern_Matching Accuracy'!D45, 'Reversal Accuracy'!D45, 'Stack Accuracy'!D45, 'Vending_Machine Accuracy'!D45, 'Vending_Machine_Sum Accuracy'!D45, 'MazeComplete Accuracy'!D45, 'MazeSolve Accuracy'!D45, 'Hamiltonian Accuracy'!D45)</f>
        <v>57.21</v>
      </c>
      <c r="E45">
        <f>AVERAGE('PARITY Accuracy'!E45, 'Pattern_Matching Accuracy'!E45, 'Reversal Accuracy'!E45, 'Stack Accuracy'!E45, 'Vending_Machine Accuracy'!E45, 'Vending_Machine_Sum Accuracy'!E45, 'MazeComplete Accuracy'!E45, 'MazeSolve Accuracy'!E45, 'Hamiltonian Accuracy'!E45)</f>
        <v>56.355555555555561</v>
      </c>
      <c r="F45">
        <f>AVERAGE('PARITY Accuracy'!F45, 'Pattern_Matching Accuracy'!F45, 'Reversal Accuracy'!F45, 'Stack Accuracy'!F45, 'Vending_Machine Accuracy'!F45, 'Vending_Machine_Sum Accuracy'!F45, 'MazeComplete Accuracy'!F45, 'MazeSolve Accuracy'!F45, 'Hamiltonian Accuracy'!F45)</f>
        <v>48.175555555555562</v>
      </c>
      <c r="G45">
        <f>AVERAGE('PARITY Accuracy'!G45, 'Pattern_Matching Accuracy'!G45, 'Reversal Accuracy'!G45, 'Stack Accuracy'!G45, 'Vending_Machine Accuracy'!G45, 'Vending_Machine_Sum Accuracy'!G45, 'MazeComplete Accuracy'!G45, 'MazeSolve Accuracy'!G45, 'Hamiltonian Accuracy'!G45)</f>
        <v>51.044444444444444</v>
      </c>
      <c r="H45" t="str">
        <f t="shared" si="5"/>
        <v>5 (δ=0)</v>
      </c>
      <c r="I45">
        <f t="shared" si="6"/>
        <v>3.7392860425520653</v>
      </c>
      <c r="J45">
        <v>100</v>
      </c>
      <c r="K45">
        <f>_xlfn.STDEV.P(D65:G69)</f>
        <v>5.3741231509870806</v>
      </c>
      <c r="N45">
        <f t="shared" si="7"/>
        <v>53.196388888888897</v>
      </c>
    </row>
    <row r="46" spans="1:14" x14ac:dyDescent="0.75">
      <c r="A46" s="1">
        <v>6</v>
      </c>
      <c r="B46">
        <v>5</v>
      </c>
      <c r="C46">
        <v>0.2</v>
      </c>
      <c r="D46">
        <f>AVERAGE('PARITY Accuracy'!D46, 'Pattern_Matching Accuracy'!D46, 'Reversal Accuracy'!D46, 'Stack Accuracy'!D46, 'Vending_Machine Accuracy'!D46, 'Vending_Machine_Sum Accuracy'!D46, 'MazeComplete Accuracy'!D46, 'MazeSolve Accuracy'!D46, 'Hamiltonian Accuracy'!D46)</f>
        <v>57.191111111111098</v>
      </c>
      <c r="E46">
        <f>AVERAGE('PARITY Accuracy'!E46, 'Pattern_Matching Accuracy'!E46, 'Reversal Accuracy'!E46, 'Stack Accuracy'!E46, 'Vending_Machine Accuracy'!E46, 'Vending_Machine_Sum Accuracy'!E46, 'MazeComplete Accuracy'!E46, 'MazeSolve Accuracy'!E46, 'Hamiltonian Accuracy'!E46)</f>
        <v>55.63333333333334</v>
      </c>
      <c r="F46">
        <f>AVERAGE('PARITY Accuracy'!F46, 'Pattern_Matching Accuracy'!F46, 'Reversal Accuracy'!F46, 'Stack Accuracy'!F46, 'Vending_Machine Accuracy'!F46, 'Vending_Machine_Sum Accuracy'!F46, 'MazeComplete Accuracy'!F46, 'MazeSolve Accuracy'!F46, 'Hamiltonian Accuracy'!F46)</f>
        <v>48.31666666666667</v>
      </c>
      <c r="G46">
        <f>AVERAGE('PARITY Accuracy'!G46, 'Pattern_Matching Accuracy'!G46, 'Reversal Accuracy'!G46, 'Stack Accuracy'!G46, 'Vending_Machine Accuracy'!G46, 'Vending_Machine_Sum Accuracy'!G46, 'MazeComplete Accuracy'!G46, 'MazeSolve Accuracy'!G46, 'Hamiltonian Accuracy'!G46)</f>
        <v>51.344444444444441</v>
      </c>
      <c r="H46" t="str">
        <f t="shared" si="5"/>
        <v>5 (δ=0.2)</v>
      </c>
      <c r="I46">
        <f t="shared" si="6"/>
        <v>3.5041186855392978</v>
      </c>
      <c r="N46">
        <f t="shared" si="7"/>
        <v>53.121388888888887</v>
      </c>
    </row>
    <row r="47" spans="1:14" x14ac:dyDescent="0.75">
      <c r="A47" s="1">
        <v>7</v>
      </c>
      <c r="B47">
        <v>5</v>
      </c>
      <c r="C47">
        <v>0.45</v>
      </c>
      <c r="D47">
        <f>AVERAGE('PARITY Accuracy'!D47, 'Pattern_Matching Accuracy'!D47, 'Reversal Accuracy'!D47, 'Stack Accuracy'!D47, 'Vending_Machine Accuracy'!D47, 'Vending_Machine_Sum Accuracy'!D47, 'MazeComplete Accuracy'!D47, 'MazeSolve Accuracy'!D47, 'Hamiltonian Accuracy'!D47)</f>
        <v>56.596666666666664</v>
      </c>
      <c r="E47">
        <f>AVERAGE('PARITY Accuracy'!E47, 'Pattern_Matching Accuracy'!E47, 'Reversal Accuracy'!E47, 'Stack Accuracy'!E47, 'Vending_Machine Accuracy'!E47, 'Vending_Machine_Sum Accuracy'!E47, 'MazeComplete Accuracy'!E47, 'MazeSolve Accuracy'!E47, 'Hamiltonian Accuracy'!E47)</f>
        <v>55.944444444444443</v>
      </c>
      <c r="F47">
        <f>AVERAGE('PARITY Accuracy'!F47, 'Pattern_Matching Accuracy'!F47, 'Reversal Accuracy'!F47, 'Stack Accuracy'!F47, 'Vending_Machine Accuracy'!F47, 'Vending_Machine_Sum Accuracy'!F47, 'MazeComplete Accuracy'!F47, 'MazeSolve Accuracy'!F47, 'Hamiltonian Accuracy'!F47)</f>
        <v>47.61</v>
      </c>
      <c r="G47">
        <f>AVERAGE('PARITY Accuracy'!G47, 'Pattern_Matching Accuracy'!G47, 'Reversal Accuracy'!G47, 'Stack Accuracy'!G47, 'Vending_Machine Accuracy'!G47, 'Vending_Machine_Sum Accuracy'!G47, 'MazeComplete Accuracy'!G47, 'MazeSolve Accuracy'!G47, 'Hamiltonian Accuracy'!G47)</f>
        <v>51.722222222222221</v>
      </c>
      <c r="H47" t="str">
        <f t="shared" si="5"/>
        <v>5 (δ=0.45)</v>
      </c>
      <c r="I47">
        <f t="shared" si="6"/>
        <v>3.6154726224866662</v>
      </c>
      <c r="N47">
        <f t="shared" si="7"/>
        <v>52.968333333333334</v>
      </c>
    </row>
    <row r="48" spans="1:14" x14ac:dyDescent="0.75">
      <c r="A48" s="1">
        <v>8</v>
      </c>
      <c r="B48">
        <v>5</v>
      </c>
      <c r="C48">
        <v>0.65</v>
      </c>
      <c r="D48">
        <f>AVERAGE('PARITY Accuracy'!D48, 'Pattern_Matching Accuracy'!D48, 'Reversal Accuracy'!D48, 'Stack Accuracy'!D48, 'Vending_Machine Accuracy'!D48, 'Vending_Machine_Sum Accuracy'!D48, 'MazeComplete Accuracy'!D48, 'MazeSolve Accuracy'!D48, 'Hamiltonian Accuracy'!D48)</f>
        <v>55.368888888888897</v>
      </c>
      <c r="E48">
        <f>AVERAGE('PARITY Accuracy'!E48, 'Pattern_Matching Accuracy'!E48, 'Reversal Accuracy'!E48, 'Stack Accuracy'!E48, 'Vending_Machine Accuracy'!E48, 'Vending_Machine_Sum Accuracy'!E48, 'MazeComplete Accuracy'!E48, 'MazeSolve Accuracy'!E48, 'Hamiltonian Accuracy'!E48)</f>
        <v>55.388888888888893</v>
      </c>
      <c r="F48">
        <f>AVERAGE('PARITY Accuracy'!F48, 'Pattern_Matching Accuracy'!F48, 'Reversal Accuracy'!F48, 'Stack Accuracy'!F48, 'Vending_Machine Accuracy'!F48, 'Vending_Machine_Sum Accuracy'!F48, 'MazeComplete Accuracy'!F48, 'MazeSolve Accuracy'!F48, 'Hamiltonian Accuracy'!F48)</f>
        <v>47.825555555555553</v>
      </c>
      <c r="G48">
        <f>AVERAGE('PARITY Accuracy'!G48, 'Pattern_Matching Accuracy'!G48, 'Reversal Accuracy'!G48, 'Stack Accuracy'!G48, 'Vending_Machine Accuracy'!G48, 'Vending_Machine_Sum Accuracy'!G48, 'MazeComplete Accuracy'!G48, 'MazeSolve Accuracy'!G48, 'Hamiltonian Accuracy'!G48)</f>
        <v>51.533333333333339</v>
      </c>
      <c r="H48" t="str">
        <f t="shared" si="5"/>
        <v>5 (δ=0.65)</v>
      </c>
      <c r="I48">
        <f t="shared" si="6"/>
        <v>3.1367847790372898</v>
      </c>
      <c r="N48">
        <f t="shared" si="7"/>
        <v>52.529166666666669</v>
      </c>
    </row>
    <row r="49" spans="1:14" x14ac:dyDescent="0.75">
      <c r="A49" s="1">
        <v>9</v>
      </c>
      <c r="B49">
        <v>5</v>
      </c>
      <c r="C49">
        <v>0.85</v>
      </c>
      <c r="D49">
        <f>AVERAGE('PARITY Accuracy'!D49, 'Pattern_Matching Accuracy'!D49, 'Reversal Accuracy'!D49, 'Stack Accuracy'!D49, 'Vending_Machine Accuracy'!D49, 'Vending_Machine_Sum Accuracy'!D49, 'MazeComplete Accuracy'!D49, 'MazeSolve Accuracy'!D49, 'Hamiltonian Accuracy'!D49)</f>
        <v>54.632222222222218</v>
      </c>
      <c r="E49">
        <f>AVERAGE('PARITY Accuracy'!E49, 'Pattern_Matching Accuracy'!E49, 'Reversal Accuracy'!E49, 'Stack Accuracy'!E49, 'Vending_Machine Accuracy'!E49, 'Vending_Machine_Sum Accuracy'!E49, 'MazeComplete Accuracy'!E49, 'MazeSolve Accuracy'!E49, 'Hamiltonian Accuracy'!E49)</f>
        <v>54.111111111111114</v>
      </c>
      <c r="F49">
        <f>AVERAGE('PARITY Accuracy'!F49, 'Pattern_Matching Accuracy'!F49, 'Reversal Accuracy'!F49, 'Stack Accuracy'!F49, 'Vending_Machine Accuracy'!F49, 'Vending_Machine_Sum Accuracy'!F49, 'MazeComplete Accuracy'!F49, 'MazeSolve Accuracy'!F49, 'Hamiltonian Accuracy'!F49)</f>
        <v>46.37777777777778</v>
      </c>
      <c r="G49">
        <f>AVERAGE('PARITY Accuracy'!G49, 'Pattern_Matching Accuracy'!G49, 'Reversal Accuracy'!G49, 'Stack Accuracy'!G49, 'Vending_Machine Accuracy'!G49, 'Vending_Machine_Sum Accuracy'!G49, 'MazeComplete Accuracy'!G49, 'MazeSolve Accuracy'!G49, 'Hamiltonian Accuracy'!G49)</f>
        <v>50.777777777777779</v>
      </c>
      <c r="H49" t="str">
        <f t="shared" si="5"/>
        <v>5 (δ=0.85)</v>
      </c>
      <c r="I49">
        <f t="shared" si="6"/>
        <v>3.2933617646658493</v>
      </c>
      <c r="N49">
        <f t="shared" si="7"/>
        <v>51.474722222222226</v>
      </c>
    </row>
    <row r="50" spans="1:14" x14ac:dyDescent="0.75">
      <c r="A50" s="1">
        <v>10</v>
      </c>
      <c r="B50">
        <v>10</v>
      </c>
      <c r="C50">
        <v>0</v>
      </c>
      <c r="D50">
        <f>AVERAGE('PARITY Accuracy'!D50, 'Pattern_Matching Accuracy'!D50, 'Reversal Accuracy'!D50, 'Stack Accuracy'!D50, 'Vending_Machine Accuracy'!D50, 'Vending_Machine_Sum Accuracy'!D50, 'MazeComplete Accuracy'!D50, 'MazeSolve Accuracy'!D50, 'Hamiltonian Accuracy'!D50)</f>
        <v>55.883333333333333</v>
      </c>
      <c r="E50">
        <f>AVERAGE('PARITY Accuracy'!E50, 'Pattern_Matching Accuracy'!E50, 'Reversal Accuracy'!E50, 'Stack Accuracy'!E50, 'Vending_Machine Accuracy'!E50, 'Vending_Machine_Sum Accuracy'!E50, 'MazeComplete Accuracy'!E50, 'MazeSolve Accuracy'!E50, 'Hamiltonian Accuracy'!E50)</f>
        <v>57.477777777777774</v>
      </c>
      <c r="F50">
        <f>AVERAGE('PARITY Accuracy'!F50, 'Pattern_Matching Accuracy'!F50, 'Reversal Accuracy'!F50, 'Stack Accuracy'!F50, 'Vending_Machine Accuracy'!F50, 'Vending_Machine_Sum Accuracy'!F50, 'MazeComplete Accuracy'!F50, 'MazeSolve Accuracy'!F50, 'Hamiltonian Accuracy'!F50)</f>
        <v>47.333333333333329</v>
      </c>
      <c r="G50">
        <f>AVERAGE('PARITY Accuracy'!G50, 'Pattern_Matching Accuracy'!G50, 'Reversal Accuracy'!G50, 'Stack Accuracy'!G50, 'Vending_Machine Accuracy'!G50, 'Vending_Machine_Sum Accuracy'!G50, 'MazeComplete Accuracy'!G50, 'MazeSolve Accuracy'!G50, 'Hamiltonian Accuracy'!G50)</f>
        <v>54.3</v>
      </c>
      <c r="H50" t="str">
        <f t="shared" si="5"/>
        <v>10 (δ=0)</v>
      </c>
      <c r="I50">
        <f t="shared" si="6"/>
        <v>3.8705148774635494</v>
      </c>
      <c r="N50">
        <f t="shared" si="7"/>
        <v>53.748611111111117</v>
      </c>
    </row>
    <row r="51" spans="1:14" x14ac:dyDescent="0.75">
      <c r="A51" s="1">
        <v>11</v>
      </c>
      <c r="B51">
        <v>10</v>
      </c>
      <c r="C51">
        <v>0.2</v>
      </c>
      <c r="D51">
        <f>AVERAGE('PARITY Accuracy'!D51, 'Pattern_Matching Accuracy'!D51, 'Reversal Accuracy'!D51, 'Stack Accuracy'!D51, 'Vending_Machine Accuracy'!D51, 'Vending_Machine_Sum Accuracy'!D51, 'MazeComplete Accuracy'!D51, 'MazeSolve Accuracy'!D51, 'Hamiltonian Accuracy'!D51)</f>
        <v>54.20000000000001</v>
      </c>
      <c r="E51">
        <f>AVERAGE('PARITY Accuracy'!E51, 'Pattern_Matching Accuracy'!E51, 'Reversal Accuracy'!E51, 'Stack Accuracy'!E51, 'Vending_Machine Accuracy'!E51, 'Vending_Machine_Sum Accuracy'!E51, 'MazeComplete Accuracy'!E51, 'MazeSolve Accuracy'!E51, 'Hamiltonian Accuracy'!E51)</f>
        <v>56.011111111111106</v>
      </c>
      <c r="F51">
        <f>AVERAGE('PARITY Accuracy'!F51, 'Pattern_Matching Accuracy'!F51, 'Reversal Accuracy'!F51, 'Stack Accuracy'!F51, 'Vending_Machine Accuracy'!F51, 'Vending_Machine_Sum Accuracy'!F51, 'MazeComplete Accuracy'!F51, 'MazeSolve Accuracy'!F51, 'Hamiltonian Accuracy'!F51)</f>
        <v>47.547777777777782</v>
      </c>
      <c r="G51">
        <f>AVERAGE('PARITY Accuracy'!G51, 'Pattern_Matching Accuracy'!G51, 'Reversal Accuracy'!G51, 'Stack Accuracy'!G51, 'Vending_Machine Accuracy'!G51, 'Vending_Machine_Sum Accuracy'!G51, 'MazeComplete Accuracy'!G51, 'MazeSolve Accuracy'!G51, 'Hamiltonian Accuracy'!G51)</f>
        <v>54.25555555555556</v>
      </c>
      <c r="H51" t="str">
        <f t="shared" si="5"/>
        <v>10 (δ=0.2)</v>
      </c>
      <c r="I51">
        <f t="shared" si="6"/>
        <v>3.2330281809993231</v>
      </c>
      <c r="J51" s="2"/>
      <c r="K51" s="2" t="s">
        <v>26</v>
      </c>
      <c r="L51" s="2" t="s">
        <v>27</v>
      </c>
      <c r="N51">
        <f t="shared" si="7"/>
        <v>53.003611111111113</v>
      </c>
    </row>
    <row r="52" spans="1:14" x14ac:dyDescent="0.75">
      <c r="A52" s="1">
        <v>12</v>
      </c>
      <c r="B52">
        <v>10</v>
      </c>
      <c r="C52">
        <v>0.45</v>
      </c>
      <c r="D52">
        <f>AVERAGE('PARITY Accuracy'!D52, 'Pattern_Matching Accuracy'!D52, 'Reversal Accuracy'!D52, 'Stack Accuracy'!D52, 'Vending_Machine Accuracy'!D52, 'Vending_Machine_Sum Accuracy'!D52, 'MazeComplete Accuracy'!D52, 'MazeSolve Accuracy'!D52, 'Hamiltonian Accuracy'!D52)</f>
        <v>54.317777777777778</v>
      </c>
      <c r="E52">
        <f>AVERAGE('PARITY Accuracy'!E52, 'Pattern_Matching Accuracy'!E52, 'Reversal Accuracy'!E52, 'Stack Accuracy'!E52, 'Vending_Machine Accuracy'!E52, 'Vending_Machine_Sum Accuracy'!E52, 'MazeComplete Accuracy'!E52, 'MazeSolve Accuracy'!E52, 'Hamiltonian Accuracy'!E52)</f>
        <v>55.266666666666666</v>
      </c>
      <c r="F52">
        <f>AVERAGE('PARITY Accuracy'!F52, 'Pattern_Matching Accuracy'!F52, 'Reversal Accuracy'!F52, 'Stack Accuracy'!F52, 'Vending_Machine Accuracy'!F52, 'Vending_Machine_Sum Accuracy'!F52, 'MazeComplete Accuracy'!F52, 'MazeSolve Accuracy'!F52, 'Hamiltonian Accuracy'!F52)</f>
        <v>47.902222222222221</v>
      </c>
      <c r="G52">
        <f>AVERAGE('PARITY Accuracy'!G52, 'Pattern_Matching Accuracy'!G52, 'Reversal Accuracy'!G52, 'Stack Accuracy'!G52, 'Vending_Machine Accuracy'!G52, 'Vending_Machine_Sum Accuracy'!G52, 'MazeComplete Accuracy'!G52, 'MazeSolve Accuracy'!G52, 'Hamiltonian Accuracy'!G52)</f>
        <v>55.088888888888881</v>
      </c>
      <c r="H52" t="str">
        <f t="shared" si="5"/>
        <v>10 (δ=0.45)</v>
      </c>
      <c r="I52">
        <f t="shared" si="6"/>
        <v>3.0472239440894549</v>
      </c>
      <c r="J52">
        <v>2</v>
      </c>
      <c r="K52">
        <f>AVERAGE(D40:G44)</f>
        <v>42.013111111111115</v>
      </c>
      <c r="L52">
        <f>AVERAGE(D40:G40,D45:G45,D50:G50,D55:G55,D60:G60,D65:G65)</f>
        <v>55.119027777777781</v>
      </c>
      <c r="M52">
        <v>0</v>
      </c>
      <c r="N52">
        <f t="shared" si="7"/>
        <v>53.143888888888888</v>
      </c>
    </row>
    <row r="53" spans="1:14" x14ac:dyDescent="0.75">
      <c r="A53" s="1">
        <v>13</v>
      </c>
      <c r="B53">
        <v>10</v>
      </c>
      <c r="C53">
        <v>0.65</v>
      </c>
      <c r="D53">
        <f>AVERAGE('PARITY Accuracy'!D53, 'Pattern_Matching Accuracy'!D53, 'Reversal Accuracy'!D53, 'Stack Accuracy'!D53, 'Vending_Machine Accuracy'!D53, 'Vending_Machine_Sum Accuracy'!D53, 'MazeComplete Accuracy'!D53, 'MazeSolve Accuracy'!D53, 'Hamiltonian Accuracy'!D53)</f>
        <v>53.907777777777781</v>
      </c>
      <c r="E53">
        <f>AVERAGE('PARITY Accuracy'!E53, 'Pattern_Matching Accuracy'!E53, 'Reversal Accuracy'!E53, 'Stack Accuracy'!E53, 'Vending_Machine Accuracy'!E53, 'Vending_Machine_Sum Accuracy'!E53, 'MazeComplete Accuracy'!E53, 'MazeSolve Accuracy'!E53, 'Hamiltonian Accuracy'!E53)</f>
        <v>54.955555555555549</v>
      </c>
      <c r="F53">
        <f>AVERAGE('PARITY Accuracy'!F53, 'Pattern_Matching Accuracy'!F53, 'Reversal Accuracy'!F53, 'Stack Accuracy'!F53, 'Vending_Machine Accuracy'!F53, 'Vending_Machine_Sum Accuracy'!F53, 'MazeComplete Accuracy'!F53, 'MazeSolve Accuracy'!F53, 'Hamiltonian Accuracy'!F53)</f>
        <v>46.240000000000009</v>
      </c>
      <c r="G53">
        <f>AVERAGE('PARITY Accuracy'!G53, 'Pattern_Matching Accuracy'!G53, 'Reversal Accuracy'!G53, 'Stack Accuracy'!G53, 'Vending_Machine Accuracy'!G53, 'Vending_Machine_Sum Accuracy'!G53, 'MazeComplete Accuracy'!G53, 'MazeSolve Accuracy'!G53, 'Hamiltonian Accuracy'!G53)</f>
        <v>55.122222222222227</v>
      </c>
      <c r="H53" t="str">
        <f t="shared" si="5"/>
        <v>10 (δ=0.65)</v>
      </c>
      <c r="I53">
        <f t="shared" si="6"/>
        <v>3.6763610375471876</v>
      </c>
      <c r="J53">
        <v>5</v>
      </c>
      <c r="K53">
        <f>AVERAGE(D45:G49)</f>
        <v>52.657999999999994</v>
      </c>
      <c r="L53">
        <f>AVERAGE(D41:G41,D46:G46,D51:G51,D56:G56,D61:G61,D66:G66)</f>
        <v>54.508611111111115</v>
      </c>
      <c r="M53">
        <v>0.2</v>
      </c>
      <c r="N53">
        <f t="shared" si="7"/>
        <v>52.556388888888897</v>
      </c>
    </row>
    <row r="54" spans="1:14" x14ac:dyDescent="0.75">
      <c r="A54" s="1">
        <v>14</v>
      </c>
      <c r="B54">
        <v>10</v>
      </c>
      <c r="C54">
        <v>0.85</v>
      </c>
      <c r="D54">
        <f>AVERAGE('PARITY Accuracy'!D54, 'Pattern_Matching Accuracy'!D54, 'Reversal Accuracy'!D54, 'Stack Accuracy'!D54, 'Vending_Machine Accuracy'!D54, 'Vending_Machine_Sum Accuracy'!D54, 'MazeComplete Accuracy'!D54, 'MazeSolve Accuracy'!D54, 'Hamiltonian Accuracy'!D54)</f>
        <v>54.434444444444438</v>
      </c>
      <c r="E54">
        <f>AVERAGE('PARITY Accuracy'!E54, 'Pattern_Matching Accuracy'!E54, 'Reversal Accuracy'!E54, 'Stack Accuracy'!E54, 'Vending_Machine Accuracy'!E54, 'Vending_Machine_Sum Accuracy'!E54, 'MazeComplete Accuracy'!E54, 'MazeSolve Accuracy'!E54, 'Hamiltonian Accuracy'!E54)</f>
        <v>53.199999999999996</v>
      </c>
      <c r="F54">
        <f>AVERAGE('PARITY Accuracy'!F54, 'Pattern_Matching Accuracy'!F54, 'Reversal Accuracy'!F54, 'Stack Accuracy'!F54, 'Vending_Machine Accuracy'!F54, 'Vending_Machine_Sum Accuracy'!F54, 'MazeComplete Accuracy'!F54, 'MazeSolve Accuracy'!F54, 'Hamiltonian Accuracy'!F54)</f>
        <v>45.662222222222219</v>
      </c>
      <c r="G54">
        <f>AVERAGE('PARITY Accuracy'!G54, 'Pattern_Matching Accuracy'!G54, 'Reversal Accuracy'!G54, 'Stack Accuracy'!G54, 'Vending_Machine Accuracy'!G54, 'Vending_Machine_Sum Accuracy'!G54, 'MazeComplete Accuracy'!G54, 'MazeSolve Accuracy'!G54, 'Hamiltonian Accuracy'!G54)</f>
        <v>54.62222222222222</v>
      </c>
      <c r="H54" t="str">
        <f t="shared" si="5"/>
        <v>10 (δ=0.85)</v>
      </c>
      <c r="I54">
        <f t="shared" si="6"/>
        <v>3.68810085081773</v>
      </c>
      <c r="J54">
        <v>10</v>
      </c>
      <c r="K54">
        <f>AVERAGE(D50:G54)</f>
        <v>52.88644444444445</v>
      </c>
      <c r="L54">
        <f t="shared" ref="L54:L56" si="9">AVERAGE(D42:G42,D47:G47,D52:G52,D57:G57,D62:G62,D67:G67)</f>
        <v>54.516203703703702</v>
      </c>
      <c r="M54">
        <v>0.45</v>
      </c>
      <c r="N54">
        <f t="shared" si="7"/>
        <v>51.979722222222222</v>
      </c>
    </row>
    <row r="55" spans="1:14" x14ac:dyDescent="0.75">
      <c r="A55" s="1">
        <v>15</v>
      </c>
      <c r="B55">
        <v>20</v>
      </c>
      <c r="C55">
        <v>0</v>
      </c>
      <c r="D55">
        <f>AVERAGE('PARITY Accuracy'!D55, 'Pattern_Matching Accuracy'!D55, 'Reversal Accuracy'!D55, 'Stack Accuracy'!D55, 'Vending_Machine Accuracy'!D55, 'Vending_Machine_Sum Accuracy'!D55, 'MazeComplete Accuracy'!D55, 'MazeSolve Accuracy'!D55, 'Hamiltonian Accuracy'!D55)</f>
        <v>59.934444444444438</v>
      </c>
      <c r="E55">
        <f>AVERAGE('PARITY Accuracy'!E55, 'Pattern_Matching Accuracy'!E55, 'Reversal Accuracy'!E55, 'Stack Accuracy'!E55, 'Vending_Machine Accuracy'!E55, 'Vending_Machine_Sum Accuracy'!E55, 'MazeComplete Accuracy'!E55, 'MazeSolve Accuracy'!E55, 'Hamiltonian Accuracy'!E55)</f>
        <v>56.333333333333336</v>
      </c>
      <c r="F55">
        <f>AVERAGE('PARITY Accuracy'!F55, 'Pattern_Matching Accuracy'!F55, 'Reversal Accuracy'!F55, 'Stack Accuracy'!F55, 'Vending_Machine Accuracy'!F55, 'Vending_Machine_Sum Accuracy'!F55, 'MazeComplete Accuracy'!F55, 'MazeSolve Accuracy'!F55, 'Hamiltonian Accuracy'!F55)</f>
        <v>55.506666666666668</v>
      </c>
      <c r="G55">
        <f>AVERAGE('PARITY Accuracy'!G55, 'Pattern_Matching Accuracy'!G55, 'Reversal Accuracy'!G55, 'Stack Accuracy'!G55, 'Vending_Machine Accuracy'!G55, 'Vending_Machine_Sum Accuracy'!G55, 'MazeComplete Accuracy'!G55, 'MazeSolve Accuracy'!G55, 'Hamiltonian Accuracy'!G55)</f>
        <v>60.222222222222221</v>
      </c>
      <c r="H55" t="str">
        <f t="shared" si="5"/>
        <v>20 (δ=0)</v>
      </c>
      <c r="I55">
        <f t="shared" si="6"/>
        <v>2.1020723717733483</v>
      </c>
      <c r="J55">
        <v>20</v>
      </c>
      <c r="K55">
        <f>AVERAGE(D55:G59)</f>
        <v>57.305833333333339</v>
      </c>
      <c r="L55">
        <f t="shared" si="9"/>
        <v>53.778194444444445</v>
      </c>
      <c r="M55">
        <v>0.65</v>
      </c>
      <c r="N55">
        <f t="shared" si="7"/>
        <v>57.999166666666667</v>
      </c>
    </row>
    <row r="56" spans="1:14" x14ac:dyDescent="0.75">
      <c r="A56" s="1">
        <v>16</v>
      </c>
      <c r="B56">
        <v>20</v>
      </c>
      <c r="C56">
        <v>0.2</v>
      </c>
      <c r="D56">
        <f>AVERAGE('PARITY Accuracy'!D56, 'Pattern_Matching Accuracy'!D56, 'Reversal Accuracy'!D56, 'Stack Accuracy'!D56, 'Vending_Machine Accuracy'!D56, 'Vending_Machine_Sum Accuracy'!D56, 'MazeComplete Accuracy'!D56, 'MazeSolve Accuracy'!D56, 'Hamiltonian Accuracy'!D56)</f>
        <v>58.751111111111101</v>
      </c>
      <c r="E56">
        <f>AVERAGE('PARITY Accuracy'!E56, 'Pattern_Matching Accuracy'!E56, 'Reversal Accuracy'!E56, 'Stack Accuracy'!E56, 'Vending_Machine Accuracy'!E56, 'Vending_Machine_Sum Accuracy'!E56, 'MazeComplete Accuracy'!E56, 'MazeSolve Accuracy'!E56, 'Hamiltonian Accuracy'!E56)</f>
        <v>55.366666666666674</v>
      </c>
      <c r="F56">
        <f>AVERAGE('PARITY Accuracy'!F56, 'Pattern_Matching Accuracy'!F56, 'Reversal Accuracy'!F56, 'Stack Accuracy'!F56, 'Vending_Machine Accuracy'!F56, 'Vending_Machine_Sum Accuracy'!F56, 'MazeComplete Accuracy'!F56, 'MazeSolve Accuracy'!F56, 'Hamiltonian Accuracy'!F56)</f>
        <v>55.153333333333336</v>
      </c>
      <c r="G56">
        <f>AVERAGE('PARITY Accuracy'!G56, 'Pattern_Matching Accuracy'!G56, 'Reversal Accuracy'!G56, 'Stack Accuracy'!G56, 'Vending_Machine Accuracy'!G56, 'Vending_Machine_Sum Accuracy'!G56, 'MazeComplete Accuracy'!G56, 'MazeSolve Accuracy'!G56, 'Hamiltonian Accuracy'!G56)</f>
        <v>60.099999999999994</v>
      </c>
      <c r="H56" t="str">
        <f t="shared" si="5"/>
        <v>20 (δ=0.2)</v>
      </c>
      <c r="I56">
        <f t="shared" si="6"/>
        <v>2.1380107143825984</v>
      </c>
      <c r="J56">
        <v>50</v>
      </c>
      <c r="K56">
        <f>AVERAGE(D60:G64)</f>
        <v>59.139611111111115</v>
      </c>
      <c r="L56">
        <f t="shared" si="9"/>
        <v>52.895555555555553</v>
      </c>
      <c r="M56">
        <v>0.85</v>
      </c>
      <c r="N56">
        <f t="shared" si="7"/>
        <v>57.342777777777776</v>
      </c>
    </row>
    <row r="57" spans="1:14" x14ac:dyDescent="0.75">
      <c r="A57" s="1">
        <v>17</v>
      </c>
      <c r="B57">
        <v>20</v>
      </c>
      <c r="C57">
        <v>0.45</v>
      </c>
      <c r="D57">
        <f>AVERAGE('PARITY Accuracy'!D57, 'Pattern_Matching Accuracy'!D57, 'Reversal Accuracy'!D57, 'Stack Accuracy'!D57, 'Vending_Machine Accuracy'!D57, 'Vending_Machine_Sum Accuracy'!D57, 'MazeComplete Accuracy'!D57, 'MazeSolve Accuracy'!D57, 'Hamiltonian Accuracy'!D57)</f>
        <v>60.071111111111108</v>
      </c>
      <c r="E57">
        <f>AVERAGE('PARITY Accuracy'!E57, 'Pattern_Matching Accuracy'!E57, 'Reversal Accuracy'!E57, 'Stack Accuracy'!E57, 'Vending_Machine Accuracy'!E57, 'Vending_Machine_Sum Accuracy'!E57, 'MazeComplete Accuracy'!E57, 'MazeSolve Accuracy'!E57, 'Hamiltonian Accuracy'!E57)</f>
        <v>54.133333333333333</v>
      </c>
      <c r="F57">
        <f>AVERAGE('PARITY Accuracy'!F57, 'Pattern_Matching Accuracy'!F57, 'Reversal Accuracy'!F57, 'Stack Accuracy'!F57, 'Vending_Machine Accuracy'!F57, 'Vending_Machine_Sum Accuracy'!F57, 'MazeComplete Accuracy'!F57, 'MazeSolve Accuracy'!F57, 'Hamiltonian Accuracy'!F57)</f>
        <v>56.304444444444442</v>
      </c>
      <c r="G57">
        <f>AVERAGE('PARITY Accuracy'!G57, 'Pattern_Matching Accuracy'!G57, 'Reversal Accuracy'!G57, 'Stack Accuracy'!G57, 'Vending_Machine Accuracy'!G57, 'Vending_Machine_Sum Accuracy'!G57, 'MazeComplete Accuracy'!G57, 'MazeSolve Accuracy'!G57, 'Hamiltonian Accuracy'!G57)</f>
        <v>59.922222222222217</v>
      </c>
      <c r="H57" t="str">
        <f t="shared" si="5"/>
        <v>20 (δ=0.45)</v>
      </c>
      <c r="I57">
        <f t="shared" si="6"/>
        <v>2.5097363493422709</v>
      </c>
      <c r="J57">
        <v>100</v>
      </c>
      <c r="K57">
        <f>AVERAGE(D65:G69)</f>
        <v>60.978111111111119</v>
      </c>
      <c r="N57">
        <f t="shared" si="7"/>
        <v>57.607777777777777</v>
      </c>
    </row>
    <row r="58" spans="1:14" x14ac:dyDescent="0.75">
      <c r="A58" s="1">
        <v>18</v>
      </c>
      <c r="B58">
        <v>20</v>
      </c>
      <c r="C58">
        <v>0.65</v>
      </c>
      <c r="D58">
        <f>AVERAGE('PARITY Accuracy'!D58, 'Pattern_Matching Accuracy'!D58, 'Reversal Accuracy'!D58, 'Stack Accuracy'!D58, 'Vending_Machine Accuracy'!D58, 'Vending_Machine_Sum Accuracy'!D58, 'MazeComplete Accuracy'!D58, 'MazeSolve Accuracy'!D58, 'Hamiltonian Accuracy'!D58)</f>
        <v>58.983333333333334</v>
      </c>
      <c r="E58">
        <f>AVERAGE('PARITY Accuracy'!E58, 'Pattern_Matching Accuracy'!E58, 'Reversal Accuracy'!E58, 'Stack Accuracy'!E58, 'Vending_Machine Accuracy'!E58, 'Vending_Machine_Sum Accuracy'!E58, 'MazeComplete Accuracy'!E58, 'MazeSolve Accuracy'!E58, 'Hamiltonian Accuracy'!E58)</f>
        <v>54.144444444444453</v>
      </c>
      <c r="F58">
        <f>AVERAGE('PARITY Accuracy'!F58, 'Pattern_Matching Accuracy'!F58, 'Reversal Accuracy'!F58, 'Stack Accuracy'!F58, 'Vending_Machine Accuracy'!F58, 'Vending_Machine_Sum Accuracy'!F58, 'MazeComplete Accuracy'!F58, 'MazeSolve Accuracy'!F58, 'Hamiltonian Accuracy'!F58)</f>
        <v>55.716666666666669</v>
      </c>
      <c r="G58">
        <f>AVERAGE('PARITY Accuracy'!G58, 'Pattern_Matching Accuracy'!G58, 'Reversal Accuracy'!G58, 'Stack Accuracy'!G58, 'Vending_Machine Accuracy'!G58, 'Vending_Machine_Sum Accuracy'!G58, 'MazeComplete Accuracy'!G58, 'MazeSolve Accuracy'!G58, 'Hamiltonian Accuracy'!G58)</f>
        <v>59.63333333333334</v>
      </c>
      <c r="H58" t="str">
        <f t="shared" si="5"/>
        <v>20 (δ=0.65)</v>
      </c>
      <c r="I58">
        <f t="shared" si="6"/>
        <v>2.2700291644398325</v>
      </c>
      <c r="N58">
        <f t="shared" si="7"/>
        <v>57.119444444444454</v>
      </c>
    </row>
    <row r="59" spans="1:14" x14ac:dyDescent="0.75">
      <c r="A59" s="1">
        <v>19</v>
      </c>
      <c r="B59">
        <v>20</v>
      </c>
      <c r="C59">
        <v>0.85</v>
      </c>
      <c r="D59">
        <f>AVERAGE('PARITY Accuracy'!D59, 'Pattern_Matching Accuracy'!D59, 'Reversal Accuracy'!D59, 'Stack Accuracy'!D59, 'Vending_Machine Accuracy'!D59, 'Vending_Machine_Sum Accuracy'!D59, 'MazeComplete Accuracy'!D59, 'MazeSolve Accuracy'!D59, 'Hamiltonian Accuracy'!D59)</f>
        <v>59.672222222222217</v>
      </c>
      <c r="E59">
        <f>AVERAGE('PARITY Accuracy'!E59, 'Pattern_Matching Accuracy'!E59, 'Reversal Accuracy'!E59, 'Stack Accuracy'!E59, 'Vending_Machine Accuracy'!E59, 'Vending_Machine_Sum Accuracy'!E59, 'MazeComplete Accuracy'!E59, 'MazeSolve Accuracy'!E59, 'Hamiltonian Accuracy'!E59)</f>
        <v>53.588888888888889</v>
      </c>
      <c r="F59">
        <f>AVERAGE('PARITY Accuracy'!F59, 'Pattern_Matching Accuracy'!F59, 'Reversal Accuracy'!F59, 'Stack Accuracy'!F59, 'Vending_Machine Accuracy'!F59, 'Vending_Machine_Sum Accuracy'!F59, 'MazeComplete Accuracy'!F59, 'MazeSolve Accuracy'!F59, 'Hamiltonian Accuracy'!F59)</f>
        <v>54.312222222222225</v>
      </c>
      <c r="G59">
        <f>AVERAGE('PARITY Accuracy'!G59, 'Pattern_Matching Accuracy'!G59, 'Reversal Accuracy'!G59, 'Stack Accuracy'!G59, 'Vending_Machine Accuracy'!G59, 'Vending_Machine_Sum Accuracy'!G59, 'MazeComplete Accuracy'!G59, 'MazeSolve Accuracy'!G59, 'Hamiltonian Accuracy'!G59)</f>
        <v>58.26666666666668</v>
      </c>
      <c r="H59" t="str">
        <f t="shared" si="5"/>
        <v>20 (δ=0.85)</v>
      </c>
      <c r="I59">
        <f t="shared" si="6"/>
        <v>2.5709261193412605</v>
      </c>
      <c r="N59">
        <f t="shared" si="7"/>
        <v>56.46</v>
      </c>
    </row>
    <row r="60" spans="1:14" x14ac:dyDescent="0.75">
      <c r="A60" s="1">
        <v>20</v>
      </c>
      <c r="B60">
        <v>50</v>
      </c>
      <c r="C60">
        <v>0</v>
      </c>
      <c r="D60">
        <f>AVERAGE('PARITY Accuracy'!D60, 'Pattern_Matching Accuracy'!D60, 'Reversal Accuracy'!D60, 'Stack Accuracy'!D60, 'Vending_Machine Accuracy'!D60, 'Vending_Machine_Sum Accuracy'!D60, 'MazeComplete Accuracy'!D60, 'MazeSolve Accuracy'!D60, 'Hamiltonian Accuracy'!D60)</f>
        <v>65.311111111111117</v>
      </c>
      <c r="E60">
        <f>AVERAGE('PARITY Accuracy'!E60, 'Pattern_Matching Accuracy'!E60, 'Reversal Accuracy'!E60, 'Stack Accuracy'!E60, 'Vending_Machine Accuracy'!E60, 'Vending_Machine_Sum Accuracy'!E60, 'MazeComplete Accuracy'!E60, 'MazeSolve Accuracy'!E60, 'Hamiltonian Accuracy'!E60)</f>
        <v>60.755555555555553</v>
      </c>
      <c r="F60">
        <f>AVERAGE('PARITY Accuracy'!F60, 'Pattern_Matching Accuracy'!F60, 'Reversal Accuracy'!F60, 'Stack Accuracy'!F60, 'Vending_Machine Accuracy'!F60, 'Vending_Machine_Sum Accuracy'!F60, 'MazeComplete Accuracy'!F60, 'MazeSolve Accuracy'!F60, 'Hamiltonian Accuracy'!F60)</f>
        <v>61.024444444444448</v>
      </c>
      <c r="G60">
        <f>AVERAGE('PARITY Accuracy'!G60, 'Pattern_Matching Accuracy'!G60, 'Reversal Accuracy'!G60, 'Stack Accuracy'!G60, 'Vending_Machine Accuracy'!G60, 'Vending_Machine_Sum Accuracy'!G60, 'MazeComplete Accuracy'!G60, 'MazeSolve Accuracy'!G60, 'Hamiltonian Accuracy'!G60)</f>
        <v>51.972222222222229</v>
      </c>
      <c r="H60" t="str">
        <f t="shared" si="5"/>
        <v>50 (δ=0)</v>
      </c>
      <c r="I60">
        <f t="shared" si="6"/>
        <v>4.8490754734826371</v>
      </c>
      <c r="N60">
        <f t="shared" si="7"/>
        <v>59.765833333333333</v>
      </c>
    </row>
    <row r="61" spans="1:14" x14ac:dyDescent="0.75">
      <c r="A61" s="1">
        <v>21</v>
      </c>
      <c r="B61">
        <v>50</v>
      </c>
      <c r="C61">
        <v>0.2</v>
      </c>
      <c r="D61">
        <f>AVERAGE('PARITY Accuracy'!D61, 'Pattern_Matching Accuracy'!D61, 'Reversal Accuracy'!D61, 'Stack Accuracy'!D61, 'Vending_Machine Accuracy'!D61, 'Vending_Machine_Sum Accuracy'!D61, 'MazeComplete Accuracy'!D61, 'MazeSolve Accuracy'!D61, 'Hamiltonian Accuracy'!D61)</f>
        <v>63.576666666666661</v>
      </c>
      <c r="E61">
        <f>AVERAGE('PARITY Accuracy'!E61, 'Pattern_Matching Accuracy'!E61, 'Reversal Accuracy'!E61, 'Stack Accuracy'!E61, 'Vending_Machine Accuracy'!E61, 'Vending_Machine_Sum Accuracy'!E61, 'MazeComplete Accuracy'!E61, 'MazeSolve Accuracy'!E61, 'Hamiltonian Accuracy'!E61)</f>
        <v>59.411111111111104</v>
      </c>
      <c r="F61">
        <f>AVERAGE('PARITY Accuracy'!F61, 'Pattern_Matching Accuracy'!F61, 'Reversal Accuracy'!F61, 'Stack Accuracy'!F61, 'Vending_Machine Accuracy'!F61, 'Vending_Machine_Sum Accuracy'!F61, 'MazeComplete Accuracy'!F61, 'MazeSolve Accuracy'!F61, 'Hamiltonian Accuracy'!F61)</f>
        <v>62.996666666666655</v>
      </c>
      <c r="G61">
        <f>AVERAGE('PARITY Accuracy'!G61, 'Pattern_Matching Accuracy'!G61, 'Reversal Accuracy'!G61, 'Stack Accuracy'!G61, 'Vending_Machine Accuracy'!G61, 'Vending_Machine_Sum Accuracy'!G61, 'MazeComplete Accuracy'!G61, 'MazeSolve Accuracy'!G61, 'Hamiltonian Accuracy'!G61)</f>
        <v>52.717777777777776</v>
      </c>
      <c r="H61" t="str">
        <f t="shared" si="5"/>
        <v>50 (δ=0.2)</v>
      </c>
      <c r="I61">
        <f t="shared" si="6"/>
        <v>4.3222982712532678</v>
      </c>
      <c r="N61">
        <f t="shared" si="7"/>
        <v>59.675555555555547</v>
      </c>
    </row>
    <row r="62" spans="1:14" x14ac:dyDescent="0.75">
      <c r="A62" s="1">
        <v>22</v>
      </c>
      <c r="B62">
        <v>50</v>
      </c>
      <c r="C62">
        <v>0.45</v>
      </c>
      <c r="D62">
        <f>AVERAGE('PARITY Accuracy'!D62, 'Pattern_Matching Accuracy'!D62, 'Reversal Accuracy'!D62, 'Stack Accuracy'!D62, 'Vending_Machine Accuracy'!D62, 'Vending_Machine_Sum Accuracy'!D62, 'MazeComplete Accuracy'!D62, 'MazeSolve Accuracy'!D62, 'Hamiltonian Accuracy'!D62)</f>
        <v>64.36999999999999</v>
      </c>
      <c r="E62">
        <f>AVERAGE('PARITY Accuracy'!E62, 'Pattern_Matching Accuracy'!E62, 'Reversal Accuracy'!E62, 'Stack Accuracy'!E62, 'Vending_Machine Accuracy'!E62, 'Vending_Machine_Sum Accuracy'!E62, 'MazeComplete Accuracy'!E62, 'MazeSolve Accuracy'!E62, 'Hamiltonian Accuracy'!E62)</f>
        <v>58.455555555555549</v>
      </c>
      <c r="F62">
        <f>AVERAGE('PARITY Accuracy'!F62, 'Pattern_Matching Accuracy'!F62, 'Reversal Accuracy'!F62, 'Stack Accuracy'!F62, 'Vending_Machine Accuracy'!F62, 'Vending_Machine_Sum Accuracy'!F62, 'MazeComplete Accuracy'!F62, 'MazeSolve Accuracy'!F62, 'Hamiltonian Accuracy'!F62)</f>
        <v>62.797777777777782</v>
      </c>
      <c r="G62">
        <f>AVERAGE('PARITY Accuracy'!G62, 'Pattern_Matching Accuracy'!G62, 'Reversal Accuracy'!G62, 'Stack Accuracy'!G62, 'Vending_Machine Accuracy'!G62, 'Vending_Machine_Sum Accuracy'!G62, 'MazeComplete Accuracy'!G62, 'MazeSolve Accuracy'!G62, 'Hamiltonian Accuracy'!G62)</f>
        <v>52.115555555555559</v>
      </c>
      <c r="H62" t="str">
        <f t="shared" si="5"/>
        <v>50 (δ=0.45)</v>
      </c>
      <c r="I62">
        <f t="shared" si="6"/>
        <v>4.7485807740085795</v>
      </c>
      <c r="N62">
        <f t="shared" si="7"/>
        <v>59.43472222222222</v>
      </c>
    </row>
    <row r="63" spans="1:14" x14ac:dyDescent="0.75">
      <c r="A63" s="1">
        <v>23</v>
      </c>
      <c r="B63">
        <v>50</v>
      </c>
      <c r="C63">
        <v>0.65</v>
      </c>
      <c r="D63">
        <f>AVERAGE('PARITY Accuracy'!D63, 'Pattern_Matching Accuracy'!D63, 'Reversal Accuracy'!D63, 'Stack Accuracy'!D63, 'Vending_Machine Accuracy'!D63, 'Vending_Machine_Sum Accuracy'!D63, 'MazeComplete Accuracy'!D63, 'MazeSolve Accuracy'!D63, 'Hamiltonian Accuracy'!D63)</f>
        <v>64.012222222222221</v>
      </c>
      <c r="E63">
        <f>AVERAGE('PARITY Accuracy'!E63, 'Pattern_Matching Accuracy'!E63, 'Reversal Accuracy'!E63, 'Stack Accuracy'!E63, 'Vending_Machine Accuracy'!E63, 'Vending_Machine_Sum Accuracy'!E63, 'MazeComplete Accuracy'!E63, 'MazeSolve Accuracy'!E63, 'Hamiltonian Accuracy'!E63)</f>
        <v>57.133333333333326</v>
      </c>
      <c r="F63">
        <f>AVERAGE('PARITY Accuracy'!F63, 'Pattern_Matching Accuracy'!F63, 'Reversal Accuracy'!F63, 'Stack Accuracy'!F63, 'Vending_Machine Accuracy'!F63, 'Vending_Machine_Sum Accuracy'!F63, 'MazeComplete Accuracy'!F63, 'MazeSolve Accuracy'!F63, 'Hamiltonian Accuracy'!F63)</f>
        <v>62.252222222222223</v>
      </c>
      <c r="G63">
        <f>AVERAGE('PARITY Accuracy'!G63, 'Pattern_Matching Accuracy'!G63, 'Reversal Accuracy'!G63, 'Stack Accuracy'!G63, 'Vending_Machine Accuracy'!G63, 'Vending_Machine_Sum Accuracy'!G63, 'MazeComplete Accuracy'!G63, 'MazeSolve Accuracy'!G63, 'Hamiltonian Accuracy'!G63)</f>
        <v>52.307777777777773</v>
      </c>
      <c r="H63" t="str">
        <f t="shared" si="5"/>
        <v>50 (δ=0.65)</v>
      </c>
      <c r="I63">
        <f t="shared" si="6"/>
        <v>4.5811551305589875</v>
      </c>
      <c r="N63">
        <f t="shared" si="7"/>
        <v>58.926388888888887</v>
      </c>
    </row>
    <row r="64" spans="1:14" x14ac:dyDescent="0.75">
      <c r="A64" s="1">
        <v>24</v>
      </c>
      <c r="B64">
        <v>50</v>
      </c>
      <c r="C64">
        <v>0.85</v>
      </c>
      <c r="D64">
        <f>AVERAGE('PARITY Accuracy'!D64, 'Pattern_Matching Accuracy'!D64, 'Reversal Accuracy'!D64, 'Stack Accuracy'!D64, 'Vending_Machine Accuracy'!D64, 'Vending_Machine_Sum Accuracy'!D64, 'MazeComplete Accuracy'!D64, 'MazeSolve Accuracy'!D64, 'Hamiltonian Accuracy'!D64)</f>
        <v>62.699999999999996</v>
      </c>
      <c r="E64">
        <f>AVERAGE('PARITY Accuracy'!E64, 'Pattern_Matching Accuracy'!E64, 'Reversal Accuracy'!E64, 'Stack Accuracy'!E64, 'Vending_Machine Accuracy'!E64, 'Vending_Machine_Sum Accuracy'!E64, 'MazeComplete Accuracy'!E64, 'MazeSolve Accuracy'!E64, 'Hamiltonian Accuracy'!E64)</f>
        <v>56.222222222222221</v>
      </c>
      <c r="F64">
        <f>AVERAGE('PARITY Accuracy'!F64, 'Pattern_Matching Accuracy'!F64, 'Reversal Accuracy'!F64, 'Stack Accuracy'!F64, 'Vending_Machine Accuracy'!F64, 'Vending_Machine_Sum Accuracy'!F64, 'MazeComplete Accuracy'!F64, 'MazeSolve Accuracy'!F64, 'Hamiltonian Accuracy'!F64)</f>
        <v>60.760000000000005</v>
      </c>
      <c r="G64">
        <f>AVERAGE('PARITY Accuracy'!G64, 'Pattern_Matching Accuracy'!G64, 'Reversal Accuracy'!G64, 'Stack Accuracy'!G64, 'Vending_Machine Accuracy'!G64, 'Vending_Machine_Sum Accuracy'!G64, 'MazeComplete Accuracy'!G64, 'MazeSolve Accuracy'!G64, 'Hamiltonian Accuracy'!G64)</f>
        <v>51.900000000000006</v>
      </c>
      <c r="H64" t="str">
        <f t="shared" si="5"/>
        <v>50 (δ=0.85)</v>
      </c>
      <c r="I64">
        <f t="shared" si="6"/>
        <v>4.1843296732947319</v>
      </c>
      <c r="N64">
        <f t="shared" si="7"/>
        <v>57.895555555555553</v>
      </c>
    </row>
    <row r="65" spans="1:14" x14ac:dyDescent="0.75">
      <c r="A65" s="1">
        <v>25</v>
      </c>
      <c r="B65">
        <v>100</v>
      </c>
      <c r="C65">
        <v>0</v>
      </c>
      <c r="D65">
        <f>AVERAGE('PARITY Accuracy'!D65, 'Pattern_Matching Accuracy'!D65, 'Reversal Accuracy'!D65, 'Stack Accuracy'!D65, 'Vending_Machine Accuracy'!D65, 'Vending_Machine_Sum Accuracy'!D65, 'MazeComplete Accuracy'!D65, 'MazeSolve Accuracy'!D65, 'Hamiltonian Accuracy'!D65)</f>
        <v>67.540000000000006</v>
      </c>
      <c r="E65">
        <f>AVERAGE('PARITY Accuracy'!E65, 'Pattern_Matching Accuracy'!E65, 'Reversal Accuracy'!E65, 'Stack Accuracy'!E65, 'Vending_Machine Accuracy'!E65, 'Vending_Machine_Sum Accuracy'!E65, 'MazeComplete Accuracy'!E65, 'MazeSolve Accuracy'!E65, 'Hamiltonian Accuracy'!E65)</f>
        <v>62.93333333333333</v>
      </c>
      <c r="F65">
        <f>AVERAGE('PARITY Accuracy'!F65, 'Pattern_Matching Accuracy'!F65, 'Reversal Accuracy'!F65, 'Stack Accuracy'!F65, 'Vending_Machine Accuracy'!F65, 'Vending_Machine_Sum Accuracy'!F65, 'MazeComplete Accuracy'!F65, 'MazeSolve Accuracy'!F65, 'Hamiltonian Accuracy'!F65)</f>
        <v>64.993333333333339</v>
      </c>
      <c r="G65">
        <f>AVERAGE('PARITY Accuracy'!G65, 'Pattern_Matching Accuracy'!G65, 'Reversal Accuracy'!G65, 'Stack Accuracy'!G65, 'Vending_Machine Accuracy'!G65, 'Vending_Machine_Sum Accuracy'!G65, 'MazeComplete Accuracy'!G65, 'MazeSolve Accuracy'!G65, 'Hamiltonian Accuracy'!G65)</f>
        <v>52.051111111111112</v>
      </c>
      <c r="H65" t="str">
        <f t="shared" si="5"/>
        <v>100 (δ=0)</v>
      </c>
      <c r="I65">
        <f t="shared" si="6"/>
        <v>5.9043418581394658</v>
      </c>
      <c r="N65">
        <f t="shared" si="7"/>
        <v>61.879444444444445</v>
      </c>
    </row>
    <row r="66" spans="1:14" x14ac:dyDescent="0.75">
      <c r="A66" s="1">
        <v>26</v>
      </c>
      <c r="B66">
        <v>100</v>
      </c>
      <c r="C66">
        <v>0.2</v>
      </c>
      <c r="D66">
        <f>AVERAGE('PARITY Accuracy'!D66, 'Pattern_Matching Accuracy'!D66, 'Reversal Accuracy'!D66, 'Stack Accuracy'!D66, 'Vending_Machine Accuracy'!D66, 'Vending_Machine_Sum Accuracy'!D66, 'MazeComplete Accuracy'!D66, 'MazeSolve Accuracy'!D66, 'Hamiltonian Accuracy'!D66)</f>
        <v>65.797777777777767</v>
      </c>
      <c r="E66">
        <f>AVERAGE('PARITY Accuracy'!E66, 'Pattern_Matching Accuracy'!E66, 'Reversal Accuracy'!E66, 'Stack Accuracy'!E66, 'Vending_Machine Accuracy'!E66, 'Vending_Machine_Sum Accuracy'!E66, 'MazeComplete Accuracy'!E66, 'MazeSolve Accuracy'!E66, 'Hamiltonian Accuracy'!E66)</f>
        <v>61.722222222222221</v>
      </c>
      <c r="F66">
        <f>AVERAGE('PARITY Accuracy'!F66, 'Pattern_Matching Accuracy'!F66, 'Reversal Accuracy'!F66, 'Stack Accuracy'!F66, 'Vending_Machine Accuracy'!F66, 'Vending_Machine_Sum Accuracy'!F66, 'MazeComplete Accuracy'!F66, 'MazeSolve Accuracy'!F66, 'Hamiltonian Accuracy'!F66)</f>
        <v>66.073333333333323</v>
      </c>
      <c r="G66">
        <f>AVERAGE('PARITY Accuracy'!G66, 'Pattern_Matching Accuracy'!G66, 'Reversal Accuracy'!G66, 'Stack Accuracy'!G66, 'Vending_Machine Accuracy'!G66, 'Vending_Machine_Sum Accuracy'!G66, 'MazeComplete Accuracy'!G66, 'MazeSolve Accuracy'!G66, 'Hamiltonian Accuracy'!G66)</f>
        <v>53.23</v>
      </c>
      <c r="H66" t="str">
        <f t="shared" si="5"/>
        <v>100 (δ=0.2)</v>
      </c>
      <c r="I66">
        <f t="shared" si="6"/>
        <v>5.1879447972328858</v>
      </c>
      <c r="N66">
        <f t="shared" si="7"/>
        <v>61.705833333333324</v>
      </c>
    </row>
    <row r="67" spans="1:14" x14ac:dyDescent="0.75">
      <c r="A67" s="1">
        <v>27</v>
      </c>
      <c r="B67">
        <v>100</v>
      </c>
      <c r="C67">
        <v>0.45</v>
      </c>
      <c r="D67">
        <f>AVERAGE('PARITY Accuracy'!D67, 'Pattern_Matching Accuracy'!D67, 'Reversal Accuracy'!D67, 'Stack Accuracy'!D67, 'Vending_Machine Accuracy'!D67, 'Vending_Machine_Sum Accuracy'!D67, 'MazeComplete Accuracy'!D67, 'MazeSolve Accuracy'!D67, 'Hamiltonian Accuracy'!D67)</f>
        <v>65.09333333333332</v>
      </c>
      <c r="E67">
        <f>AVERAGE('PARITY Accuracy'!E67, 'Pattern_Matching Accuracy'!E67, 'Reversal Accuracy'!E67, 'Stack Accuracy'!E67, 'Vending_Machine Accuracy'!E67, 'Vending_Machine_Sum Accuracy'!E67, 'MazeComplete Accuracy'!E67, 'MazeSolve Accuracy'!E67, 'Hamiltonian Accuracy'!E67)</f>
        <v>60.422222222222231</v>
      </c>
      <c r="F67">
        <f>AVERAGE('PARITY Accuracy'!F67, 'Pattern_Matching Accuracy'!F67, 'Reversal Accuracy'!F67, 'Stack Accuracy'!F67, 'Vending_Machine Accuracy'!F67, 'Vending_Machine_Sum Accuracy'!F67, 'MazeComplete Accuracy'!F67, 'MazeSolve Accuracy'!F67, 'Hamiltonian Accuracy'!F67)</f>
        <v>65.852222222222224</v>
      </c>
      <c r="G67">
        <f>AVERAGE('PARITY Accuracy'!G67, 'Pattern_Matching Accuracy'!G67, 'Reversal Accuracy'!G67, 'Stack Accuracy'!G67, 'Vending_Machine Accuracy'!G67, 'Vending_Machine_Sum Accuracy'!G67, 'MazeComplete Accuracy'!G67, 'MazeSolve Accuracy'!G67, 'Hamiltonian Accuracy'!G67)</f>
        <v>53.582222222222221</v>
      </c>
      <c r="H67" t="str">
        <f t="shared" si="5"/>
        <v>100 (δ=0.45)</v>
      </c>
      <c r="I67">
        <f t="shared" si="6"/>
        <v>4.884441308701347</v>
      </c>
      <c r="N67">
        <f t="shared" si="7"/>
        <v>61.237499999999997</v>
      </c>
    </row>
    <row r="68" spans="1:14" x14ac:dyDescent="0.75">
      <c r="A68" s="1">
        <v>28</v>
      </c>
      <c r="B68">
        <v>100</v>
      </c>
      <c r="C68">
        <v>0.65</v>
      </c>
      <c r="D68">
        <f>AVERAGE('PARITY Accuracy'!D68, 'Pattern_Matching Accuracy'!D68, 'Reversal Accuracy'!D68, 'Stack Accuracy'!D68, 'Vending_Machine Accuracy'!D68, 'Vending_Machine_Sum Accuracy'!D68, 'MazeComplete Accuracy'!D68, 'MazeSolve Accuracy'!D68, 'Hamiltonian Accuracy'!D68)</f>
        <v>65.811111111111117</v>
      </c>
      <c r="E68">
        <f>AVERAGE('PARITY Accuracy'!E68, 'Pattern_Matching Accuracy'!E68, 'Reversal Accuracy'!E68, 'Stack Accuracy'!E68, 'Vending_Machine Accuracy'!E68, 'Vending_Machine_Sum Accuracy'!E68, 'MazeComplete Accuracy'!E68, 'MazeSolve Accuracy'!E68, 'Hamiltonian Accuracy'!E68)</f>
        <v>60.077777777777769</v>
      </c>
      <c r="F68">
        <f>AVERAGE('PARITY Accuracy'!F68, 'Pattern_Matching Accuracy'!F68, 'Reversal Accuracy'!F68, 'Stack Accuracy'!F68, 'Vending_Machine Accuracy'!F68, 'Vending_Machine_Sum Accuracy'!F68, 'MazeComplete Accuracy'!F68, 'MazeSolve Accuracy'!F68, 'Hamiltonian Accuracy'!F68)</f>
        <v>64.951111111111103</v>
      </c>
      <c r="G68">
        <f>AVERAGE('PARITY Accuracy'!G68, 'Pattern_Matching Accuracy'!G68, 'Reversal Accuracy'!G68, 'Stack Accuracy'!G68, 'Vending_Machine Accuracy'!G68, 'Vending_Machine_Sum Accuracy'!G68, 'MazeComplete Accuracy'!G68, 'MazeSolve Accuracy'!G68, 'Hamiltonian Accuracy'!G68)</f>
        <v>52.26</v>
      </c>
      <c r="H68" t="str">
        <f t="shared" si="5"/>
        <v>100 (δ=0.65)</v>
      </c>
      <c r="I68">
        <f t="shared" si="6"/>
        <v>5.3803731971621405</v>
      </c>
      <c r="N68">
        <f t="shared" si="7"/>
        <v>60.774999999999991</v>
      </c>
    </row>
    <row r="69" spans="1:14" x14ac:dyDescent="0.75">
      <c r="A69" s="1">
        <v>29</v>
      </c>
      <c r="B69">
        <v>100</v>
      </c>
      <c r="C69">
        <v>0.85</v>
      </c>
      <c r="D69">
        <f>AVERAGE('PARITY Accuracy'!D69, 'Pattern_Matching Accuracy'!D69, 'Reversal Accuracy'!D69, 'Stack Accuracy'!D69, 'Vending_Machine Accuracy'!D69, 'Vending_Machine_Sum Accuracy'!D69, 'MazeComplete Accuracy'!D69, 'MazeSolve Accuracy'!D69, 'Hamiltonian Accuracy'!D69)</f>
        <v>63.941111111111113</v>
      </c>
      <c r="E69">
        <f>AVERAGE('PARITY Accuracy'!E69, 'Pattern_Matching Accuracy'!E69, 'Reversal Accuracy'!E69, 'Stack Accuracy'!E69, 'Vending_Machine Accuracy'!E69, 'Vending_Machine_Sum Accuracy'!E69, 'MazeComplete Accuracy'!E69, 'MazeSolve Accuracy'!E69, 'Hamiltonian Accuracy'!E69)</f>
        <v>59.355555555555561</v>
      </c>
      <c r="F69">
        <f>AVERAGE('PARITY Accuracy'!F69, 'Pattern_Matching Accuracy'!F69, 'Reversal Accuracy'!F69, 'Stack Accuracy'!F69, 'Vending_Machine Accuracy'!F69, 'Vending_Machine_Sum Accuracy'!F69, 'MazeComplete Accuracy'!F69, 'MazeSolve Accuracy'!F69, 'Hamiltonian Accuracy'!F69)</f>
        <v>62.828888888888891</v>
      </c>
      <c r="G69">
        <f>AVERAGE('PARITY Accuracy'!G69, 'Pattern_Matching Accuracy'!G69, 'Reversal Accuracy'!G69, 'Stack Accuracy'!G69, 'Vending_Machine Accuracy'!G69, 'Vending_Machine_Sum Accuracy'!G69, 'MazeComplete Accuracy'!G69, 'MazeSolve Accuracy'!G69, 'Hamiltonian Accuracy'!G69)</f>
        <v>51.045555555555552</v>
      </c>
      <c r="H69" t="str">
        <f t="shared" si="5"/>
        <v>100 (δ=0.85)</v>
      </c>
      <c r="I69">
        <f t="shared" si="6"/>
        <v>5.0530114783166704</v>
      </c>
      <c r="N69">
        <f t="shared" si="7"/>
        <v>59.292777777777779</v>
      </c>
    </row>
    <row r="73" spans="1:14" x14ac:dyDescent="0.75">
      <c r="A73" s="1">
        <v>0</v>
      </c>
      <c r="B73" t="s">
        <v>16</v>
      </c>
    </row>
    <row r="75" spans="1:14" x14ac:dyDescent="0.7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  <c r="I75" s="2" t="s">
        <v>25</v>
      </c>
      <c r="J75" s="2"/>
      <c r="K75" s="2" t="s">
        <v>26</v>
      </c>
      <c r="L75" s="2" t="s">
        <v>27</v>
      </c>
      <c r="N75" s="3" t="s">
        <v>28</v>
      </c>
    </row>
    <row r="76" spans="1:14" x14ac:dyDescent="0.75">
      <c r="A76" s="1">
        <v>0</v>
      </c>
      <c r="B76">
        <v>0</v>
      </c>
      <c r="C76">
        <v>0</v>
      </c>
      <c r="D76">
        <f>AVERAGE('PARITY Accuracy'!D76, 'Pattern_Matching Accuracy'!D76, 'Reversal Accuracy'!D76, 'Stack Accuracy'!D76, 'Vending_Machine Accuracy'!D76, 'Vending_Machine_Sum Accuracy'!D76, 'MazeComplete Accuracy'!D76, 'MazeSolve Accuracy'!D76, 'Hamiltonian Accuracy'!D76)</f>
        <v>55.638888888888879</v>
      </c>
      <c r="E76">
        <f>AVERAGE('PARITY Accuracy'!E76, 'Pattern_Matching Accuracy'!E76, 'Reversal Accuracy'!E76, 'Stack Accuracy'!E76, 'Vending_Machine Accuracy'!E76, 'Vending_Machine_Sum Accuracy'!E76, 'MazeComplete Accuracy'!E76, 'MazeSolve Accuracy'!E76, 'Hamiltonian Accuracy'!E76)</f>
        <v>56.871111111111105</v>
      </c>
      <c r="F76">
        <f>AVERAGE('PARITY Accuracy'!F76, 'Pattern_Matching Accuracy'!F76, 'Reversal Accuracy'!F76, 'Stack Accuracy'!F76, 'Vending_Machine Accuracy'!F76, 'Vending_Machine_Sum Accuracy'!F76, 'MazeComplete Accuracy'!F76, 'MazeSolve Accuracy'!F76, 'Hamiltonian Accuracy'!F76)</f>
        <v>48.397777777777783</v>
      </c>
      <c r="G76">
        <f>AVERAGE('PARITY Accuracy'!G76, 'Pattern_Matching Accuracy'!G76, 'Reversal Accuracy'!G76, 'Stack Accuracy'!G76, 'Vending_Machine Accuracy'!G76, 'Vending_Machine_Sum Accuracy'!G76, 'MazeComplete Accuracy'!G76, 'MazeSolve Accuracy'!G76, 'Hamiltonian Accuracy'!G76)</f>
        <v>19.807777777777776</v>
      </c>
      <c r="H76" t="str">
        <f t="shared" ref="H76:H105" si="10">B76&amp;" (δ="&amp;C76&amp;")"</f>
        <v>0 (δ=0)</v>
      </c>
      <c r="I76">
        <f>_xlfn.STDEV.P(D76:G76)</f>
        <v>15.00145147298408</v>
      </c>
      <c r="J76">
        <v>2</v>
      </c>
      <c r="K76">
        <f>_xlfn.STDEV.P(D76:G80)</f>
        <v>13.168193619381915</v>
      </c>
      <c r="L76">
        <f>_xlfn.STDEV.P(D76:G76,D81:G81,D86:G86,D91:G91,D96:G96,D101:G101)</f>
        <v>9.0917580871294064</v>
      </c>
      <c r="M76">
        <v>0</v>
      </c>
      <c r="N76">
        <f>AVERAGE(D76:G76)</f>
        <v>45.178888888888885</v>
      </c>
    </row>
    <row r="77" spans="1:14" x14ac:dyDescent="0.75">
      <c r="A77" s="1">
        <v>1</v>
      </c>
      <c r="B77">
        <v>0</v>
      </c>
      <c r="C77">
        <v>0.2</v>
      </c>
      <c r="D77">
        <f>AVERAGE('PARITY Accuracy'!D77, 'Pattern_Matching Accuracy'!D77, 'Reversal Accuracy'!D77, 'Stack Accuracy'!D77, 'Vending_Machine Accuracy'!D77, 'Vending_Machine_Sum Accuracy'!D77, 'MazeComplete Accuracy'!D77, 'MazeSolve Accuracy'!D77, 'Hamiltonian Accuracy'!D77)</f>
        <v>52.74111111111111</v>
      </c>
      <c r="E77">
        <f>AVERAGE('PARITY Accuracy'!E77, 'Pattern_Matching Accuracy'!E77, 'Reversal Accuracy'!E77, 'Stack Accuracy'!E77, 'Vending_Machine Accuracy'!E77, 'Vending_Machine_Sum Accuracy'!E77, 'MazeComplete Accuracy'!E77, 'MazeSolve Accuracy'!E77, 'Hamiltonian Accuracy'!E77)</f>
        <v>54.528888888888886</v>
      </c>
      <c r="F77">
        <f>AVERAGE('PARITY Accuracy'!F77, 'Pattern_Matching Accuracy'!F77, 'Reversal Accuracy'!F77, 'Stack Accuracy'!F77, 'Vending_Machine Accuracy'!F77, 'Vending_Machine_Sum Accuracy'!F77, 'MazeComplete Accuracy'!F77, 'MazeSolve Accuracy'!F77, 'Hamiltonian Accuracy'!F77)</f>
        <v>45.533333333333331</v>
      </c>
      <c r="G77">
        <f>AVERAGE('PARITY Accuracy'!G77, 'Pattern_Matching Accuracy'!G77, 'Reversal Accuracy'!G77, 'Stack Accuracy'!G77, 'Vending_Machine Accuracy'!G77, 'Vending_Machine_Sum Accuracy'!G77, 'MazeComplete Accuracy'!G77, 'MazeSolve Accuracy'!G77, 'Hamiltonian Accuracy'!G77)</f>
        <v>20.813333333333333</v>
      </c>
      <c r="H77" t="str">
        <f t="shared" si="10"/>
        <v>0 (δ=0.2)</v>
      </c>
      <c r="I77">
        <f t="shared" ref="I77:I105" si="11">_xlfn.STDEV.P(D77:G77)</f>
        <v>13.470496255419976</v>
      </c>
      <c r="J77">
        <v>5</v>
      </c>
      <c r="K77">
        <f>_xlfn.STDEV.P(D81:G85)</f>
        <v>3.5513344644506604</v>
      </c>
      <c r="L77">
        <f>_xlfn.STDEV.P(D77:G77,D82:G82,D87:G87,D92:G92,D97:G97,D102:G102)</f>
        <v>8.9773506813012052</v>
      </c>
      <c r="M77">
        <v>0.2</v>
      </c>
      <c r="N77">
        <f t="shared" ref="N77:N105" si="12">AVERAGE(D77:G77)</f>
        <v>43.404166666666669</v>
      </c>
    </row>
    <row r="78" spans="1:14" x14ac:dyDescent="0.75">
      <c r="A78" s="1">
        <v>2</v>
      </c>
      <c r="B78">
        <v>0</v>
      </c>
      <c r="C78">
        <v>0.45</v>
      </c>
      <c r="D78">
        <f>AVERAGE('PARITY Accuracy'!D78, 'Pattern_Matching Accuracy'!D78, 'Reversal Accuracy'!D78, 'Stack Accuracy'!D78, 'Vending_Machine Accuracy'!D78, 'Vending_Machine_Sum Accuracy'!D78, 'MazeComplete Accuracy'!D78, 'MazeSolve Accuracy'!D78, 'Hamiltonian Accuracy'!D78)</f>
        <v>53.417777777777779</v>
      </c>
      <c r="E78">
        <f>AVERAGE('PARITY Accuracy'!E78, 'Pattern_Matching Accuracy'!E78, 'Reversal Accuracy'!E78, 'Stack Accuracy'!E78, 'Vending_Machine Accuracy'!E78, 'Vending_Machine_Sum Accuracy'!E78, 'MazeComplete Accuracy'!E78, 'MazeSolve Accuracy'!E78, 'Hamiltonian Accuracy'!E78)</f>
        <v>54.402222222222214</v>
      </c>
      <c r="F78">
        <f>AVERAGE('PARITY Accuracy'!F78, 'Pattern_Matching Accuracy'!F78, 'Reversal Accuracy'!F78, 'Stack Accuracy'!F78, 'Vending_Machine Accuracy'!F78, 'Vending_Machine_Sum Accuracy'!F78, 'MazeComplete Accuracy'!F78, 'MazeSolve Accuracy'!F78, 'Hamiltonian Accuracy'!F78)</f>
        <v>44.828888888888891</v>
      </c>
      <c r="G78">
        <f>AVERAGE('PARITY Accuracy'!G78, 'Pattern_Matching Accuracy'!G78, 'Reversal Accuracy'!G78, 'Stack Accuracy'!G78, 'Vending_Machine Accuracy'!G78, 'Vending_Machine_Sum Accuracy'!G78, 'MazeComplete Accuracy'!G78, 'MazeSolve Accuracy'!G78, 'Hamiltonian Accuracy'!G78)</f>
        <v>22.803333333333331</v>
      </c>
      <c r="H78" t="str">
        <f t="shared" si="10"/>
        <v>0 (δ=0.45)</v>
      </c>
      <c r="I78">
        <f t="shared" si="11"/>
        <v>12.716244383430812</v>
      </c>
      <c r="J78">
        <v>10</v>
      </c>
      <c r="K78">
        <f>_xlfn.STDEV.P(D86:G90)</f>
        <v>3.2796651232995808</v>
      </c>
      <c r="L78">
        <f t="shared" ref="L78:L80" si="13">_xlfn.STDEV.P(D78:G78,D83:G83,D88:G88,D93:G93,D98:G98,D103:G103)</f>
        <v>8.6321747368294286</v>
      </c>
      <c r="M78">
        <v>0.45</v>
      </c>
      <c r="N78">
        <f t="shared" si="12"/>
        <v>43.863055555555555</v>
      </c>
    </row>
    <row r="79" spans="1:14" x14ac:dyDescent="0.75">
      <c r="A79" s="1">
        <v>3</v>
      </c>
      <c r="B79">
        <v>0</v>
      </c>
      <c r="C79">
        <v>0.65</v>
      </c>
      <c r="D79">
        <f>AVERAGE('PARITY Accuracy'!D79, 'Pattern_Matching Accuracy'!D79, 'Reversal Accuracy'!D79, 'Stack Accuracy'!D79, 'Vending_Machine Accuracy'!D79, 'Vending_Machine_Sum Accuracy'!D79, 'MazeComplete Accuracy'!D79, 'MazeSolve Accuracy'!D79, 'Hamiltonian Accuracy'!D79)</f>
        <v>53.884444444444441</v>
      </c>
      <c r="E79">
        <f>AVERAGE('PARITY Accuracy'!E79, 'Pattern_Matching Accuracy'!E79, 'Reversal Accuracy'!E79, 'Stack Accuracy'!E79, 'Vending_Machine Accuracy'!E79, 'Vending_Machine_Sum Accuracy'!E79, 'MazeComplete Accuracy'!E79, 'MazeSolve Accuracy'!E79, 'Hamiltonian Accuracy'!E79)</f>
        <v>53.938888888888897</v>
      </c>
      <c r="F79">
        <f>AVERAGE('PARITY Accuracy'!F79, 'Pattern_Matching Accuracy'!F79, 'Reversal Accuracy'!F79, 'Stack Accuracy'!F79, 'Vending_Machine Accuracy'!F79, 'Vending_Machine_Sum Accuracy'!F79, 'MazeComplete Accuracy'!F79, 'MazeSolve Accuracy'!F79, 'Hamiltonian Accuracy'!F79)</f>
        <v>43.674444444444447</v>
      </c>
      <c r="G79">
        <f>AVERAGE('PARITY Accuracy'!G79, 'Pattern_Matching Accuracy'!G79, 'Reversal Accuracy'!G79, 'Stack Accuracy'!G79, 'Vending_Machine Accuracy'!G79, 'Vending_Machine_Sum Accuracy'!G79, 'MazeComplete Accuracy'!G79, 'MazeSolve Accuracy'!G79, 'Hamiltonian Accuracy'!G79)</f>
        <v>21.128888888888888</v>
      </c>
      <c r="H79" t="str">
        <f t="shared" si="10"/>
        <v>0 (δ=0.65)</v>
      </c>
      <c r="I79">
        <f t="shared" si="11"/>
        <v>13.386865015315246</v>
      </c>
      <c r="J79">
        <v>20</v>
      </c>
      <c r="K79">
        <f>_xlfn.STDEV.P(D91:G95)</f>
        <v>2.5379350815958732</v>
      </c>
      <c r="L79">
        <f t="shared" si="13"/>
        <v>8.6870736871251708</v>
      </c>
      <c r="M79">
        <v>0.65</v>
      </c>
      <c r="N79">
        <f t="shared" si="12"/>
        <v>43.156666666666673</v>
      </c>
    </row>
    <row r="80" spans="1:14" x14ac:dyDescent="0.75">
      <c r="A80" s="1">
        <v>4</v>
      </c>
      <c r="B80">
        <v>0</v>
      </c>
      <c r="C80">
        <v>0.85</v>
      </c>
      <c r="D80">
        <f>AVERAGE('PARITY Accuracy'!D80, 'Pattern_Matching Accuracy'!D80, 'Reversal Accuracy'!D80, 'Stack Accuracy'!D80, 'Vending_Machine Accuracy'!D80, 'Vending_Machine_Sum Accuracy'!D80, 'MazeComplete Accuracy'!D80, 'MazeSolve Accuracy'!D80, 'Hamiltonian Accuracy'!D80)</f>
        <v>51.771111111111111</v>
      </c>
      <c r="E80">
        <f>AVERAGE('PARITY Accuracy'!E80, 'Pattern_Matching Accuracy'!E80, 'Reversal Accuracy'!E80, 'Stack Accuracy'!E80, 'Vending_Machine Accuracy'!E80, 'Vending_Machine_Sum Accuracy'!E80, 'MazeComplete Accuracy'!E80, 'MazeSolve Accuracy'!E80, 'Hamiltonian Accuracy'!E80)</f>
        <v>52.094444444444449</v>
      </c>
      <c r="F80">
        <f>AVERAGE('PARITY Accuracy'!F80, 'Pattern_Matching Accuracy'!F80, 'Reversal Accuracy'!F80, 'Stack Accuracy'!F80, 'Vending_Machine Accuracy'!F80, 'Vending_Machine_Sum Accuracy'!F80, 'MazeComplete Accuracy'!F80, 'MazeSolve Accuracy'!F80, 'Hamiltonian Accuracy'!F80)</f>
        <v>42.122222222222227</v>
      </c>
      <c r="G80">
        <f>AVERAGE('PARITY Accuracy'!G80, 'Pattern_Matching Accuracy'!G80, 'Reversal Accuracy'!G80, 'Stack Accuracy'!G80, 'Vending_Machine Accuracy'!G80, 'Vending_Machine_Sum Accuracy'!G80, 'MazeComplete Accuracy'!G80, 'MazeSolve Accuracy'!G80, 'Hamiltonian Accuracy'!G80)</f>
        <v>25.536666666666665</v>
      </c>
      <c r="H80" t="str">
        <f t="shared" si="10"/>
        <v>0 (δ=0.85)</v>
      </c>
      <c r="I80">
        <f t="shared" si="11"/>
        <v>10.785676572927764</v>
      </c>
      <c r="J80">
        <v>50</v>
      </c>
      <c r="K80">
        <f>_xlfn.STDEV.P(D97:G100)</f>
        <v>4.4988932881211179</v>
      </c>
      <c r="L80">
        <f t="shared" si="13"/>
        <v>8.1043003833108198</v>
      </c>
      <c r="M80">
        <v>0.85</v>
      </c>
      <c r="N80">
        <f t="shared" si="12"/>
        <v>42.88111111111111</v>
      </c>
    </row>
    <row r="81" spans="1:14" x14ac:dyDescent="0.75">
      <c r="A81" s="1">
        <v>5</v>
      </c>
      <c r="B81">
        <v>5</v>
      </c>
      <c r="C81">
        <v>0</v>
      </c>
      <c r="D81">
        <f>AVERAGE('PARITY Accuracy'!D81, 'Pattern_Matching Accuracy'!D81, 'Reversal Accuracy'!D81, 'Stack Accuracy'!D81, 'Vending_Machine Accuracy'!D81, 'Vending_Machine_Sum Accuracy'!D81, 'MazeComplete Accuracy'!D81, 'MazeSolve Accuracy'!D81, 'Hamiltonian Accuracy'!D81)</f>
        <v>58.547777777777782</v>
      </c>
      <c r="E81">
        <f>AVERAGE('PARITY Accuracy'!E81, 'Pattern_Matching Accuracy'!E81, 'Reversal Accuracy'!E81, 'Stack Accuracy'!E81, 'Vending_Machine Accuracy'!E81, 'Vending_Machine_Sum Accuracy'!E81, 'MazeComplete Accuracy'!E81, 'MazeSolve Accuracy'!E81, 'Hamiltonian Accuracy'!E81)</f>
        <v>59.252222222222223</v>
      </c>
      <c r="F81">
        <f>AVERAGE('PARITY Accuracy'!F81, 'Pattern_Matching Accuracy'!F81, 'Reversal Accuracy'!F81, 'Stack Accuracy'!F81, 'Vending_Machine Accuracy'!F81, 'Vending_Machine_Sum Accuracy'!F81, 'MazeComplete Accuracy'!F81, 'MazeSolve Accuracy'!F81, 'Hamiltonian Accuracy'!F81)</f>
        <v>48.664444444444442</v>
      </c>
      <c r="G81">
        <f>AVERAGE('PARITY Accuracy'!G81, 'Pattern_Matching Accuracy'!G81, 'Reversal Accuracy'!G81, 'Stack Accuracy'!G81, 'Vending_Machine Accuracy'!G81, 'Vending_Machine_Sum Accuracy'!G81, 'MazeComplete Accuracy'!G81, 'MazeSolve Accuracy'!G81, 'Hamiltonian Accuracy'!G81)</f>
        <v>51.911111111111104</v>
      </c>
      <c r="H81" t="str">
        <f t="shared" si="10"/>
        <v>5 (δ=0)</v>
      </c>
      <c r="I81">
        <f t="shared" si="11"/>
        <v>4.46343239040357</v>
      </c>
      <c r="J81">
        <v>100</v>
      </c>
      <c r="K81">
        <f>_xlfn.STDEV.P(D101:G105)</f>
        <v>6.3400391445903361</v>
      </c>
      <c r="N81">
        <f t="shared" si="12"/>
        <v>54.593888888888884</v>
      </c>
    </row>
    <row r="82" spans="1:14" x14ac:dyDescent="0.75">
      <c r="A82" s="1">
        <v>6</v>
      </c>
      <c r="B82">
        <v>5</v>
      </c>
      <c r="C82">
        <v>0.2</v>
      </c>
      <c r="D82">
        <f>AVERAGE('PARITY Accuracy'!D82, 'Pattern_Matching Accuracy'!D82, 'Reversal Accuracy'!D82, 'Stack Accuracy'!D82, 'Vending_Machine Accuracy'!D82, 'Vending_Machine_Sum Accuracy'!D82, 'MazeComplete Accuracy'!D82, 'MazeSolve Accuracy'!D82, 'Hamiltonian Accuracy'!D82)</f>
        <v>52.857777777777784</v>
      </c>
      <c r="E82">
        <f>AVERAGE('PARITY Accuracy'!E82, 'Pattern_Matching Accuracy'!E82, 'Reversal Accuracy'!E82, 'Stack Accuracy'!E82, 'Vending_Machine Accuracy'!E82, 'Vending_Machine_Sum Accuracy'!E82, 'MazeComplete Accuracy'!E82, 'MazeSolve Accuracy'!E82, 'Hamiltonian Accuracy'!E82)</f>
        <v>57.61333333333333</v>
      </c>
      <c r="F82">
        <f>AVERAGE('PARITY Accuracy'!F82, 'Pattern_Matching Accuracy'!F82, 'Reversal Accuracy'!F82, 'Stack Accuracy'!F82, 'Vending_Machine Accuracy'!F82, 'Vending_Machine_Sum Accuracy'!F82, 'MazeComplete Accuracy'!F82, 'MazeSolve Accuracy'!F82, 'Hamiltonian Accuracy'!F82)</f>
        <v>47.805555555555564</v>
      </c>
      <c r="G82">
        <f>AVERAGE('PARITY Accuracy'!G82, 'Pattern_Matching Accuracy'!G82, 'Reversal Accuracy'!G82, 'Stack Accuracy'!G82, 'Vending_Machine Accuracy'!G82, 'Vending_Machine_Sum Accuracy'!G82, 'MazeComplete Accuracy'!G82, 'MazeSolve Accuracy'!G82, 'Hamiltonian Accuracy'!G82)</f>
        <v>53.288888888888884</v>
      </c>
      <c r="H82" t="str">
        <f t="shared" si="10"/>
        <v>5 (δ=0.2)</v>
      </c>
      <c r="I82">
        <f t="shared" si="11"/>
        <v>3.4756868381535111</v>
      </c>
      <c r="N82">
        <f t="shared" si="12"/>
        <v>52.891388888888891</v>
      </c>
    </row>
    <row r="83" spans="1:14" x14ac:dyDescent="0.75">
      <c r="A83" s="1">
        <v>7</v>
      </c>
      <c r="B83">
        <v>5</v>
      </c>
      <c r="C83">
        <v>0.45</v>
      </c>
      <c r="D83">
        <f>AVERAGE('PARITY Accuracy'!D83, 'Pattern_Matching Accuracy'!D83, 'Reversal Accuracy'!D83, 'Stack Accuracy'!D83, 'Vending_Machine Accuracy'!D83, 'Vending_Machine_Sum Accuracy'!D83, 'MazeComplete Accuracy'!D83, 'MazeSolve Accuracy'!D83, 'Hamiltonian Accuracy'!D83)</f>
        <v>50.18888888888889</v>
      </c>
      <c r="E83">
        <f>AVERAGE('PARITY Accuracy'!E83, 'Pattern_Matching Accuracy'!E83, 'Reversal Accuracy'!E83, 'Stack Accuracy'!E83, 'Vending_Machine Accuracy'!E83, 'Vending_Machine_Sum Accuracy'!E83, 'MazeComplete Accuracy'!E83, 'MazeSolve Accuracy'!E83, 'Hamiltonian Accuracy'!E83)</f>
        <v>57.86</v>
      </c>
      <c r="F83">
        <f>AVERAGE('PARITY Accuracy'!F83, 'Pattern_Matching Accuracy'!F83, 'Reversal Accuracy'!F83, 'Stack Accuracy'!F83, 'Vending_Machine Accuracy'!F83, 'Vending_Machine_Sum Accuracy'!F83, 'MazeComplete Accuracy'!F83, 'MazeSolve Accuracy'!F83, 'Hamiltonian Accuracy'!F83)</f>
        <v>48.543333333333329</v>
      </c>
      <c r="G83">
        <f>AVERAGE('PARITY Accuracy'!G83, 'Pattern_Matching Accuracy'!G83, 'Reversal Accuracy'!G83, 'Stack Accuracy'!G83, 'Vending_Machine Accuracy'!G83, 'Vending_Machine_Sum Accuracy'!G83, 'MazeComplete Accuracy'!G83, 'MazeSolve Accuracy'!G83, 'Hamiltonian Accuracy'!G83)</f>
        <v>52.755555555555553</v>
      </c>
      <c r="H83" t="str">
        <f t="shared" si="10"/>
        <v>5 (δ=0.45)</v>
      </c>
      <c r="I83">
        <f t="shared" si="11"/>
        <v>3.5243795859767126</v>
      </c>
      <c r="N83">
        <f t="shared" si="12"/>
        <v>52.336944444444441</v>
      </c>
    </row>
    <row r="84" spans="1:14" x14ac:dyDescent="0.75">
      <c r="A84" s="1">
        <v>8</v>
      </c>
      <c r="B84">
        <v>5</v>
      </c>
      <c r="C84">
        <v>0.65</v>
      </c>
      <c r="D84">
        <f>AVERAGE('PARITY Accuracy'!D84, 'Pattern_Matching Accuracy'!D84, 'Reversal Accuracy'!D84, 'Stack Accuracy'!D84, 'Vending_Machine Accuracy'!D84, 'Vending_Machine_Sum Accuracy'!D84, 'MazeComplete Accuracy'!D84, 'MazeSolve Accuracy'!D84, 'Hamiltonian Accuracy'!D84)</f>
        <v>49.621111111111112</v>
      </c>
      <c r="E84">
        <f>AVERAGE('PARITY Accuracy'!E84, 'Pattern_Matching Accuracy'!E84, 'Reversal Accuracy'!E84, 'Stack Accuracy'!E84, 'Vending_Machine Accuracy'!E84, 'Vending_Machine_Sum Accuracy'!E84, 'MazeComplete Accuracy'!E84, 'MazeSolve Accuracy'!E84, 'Hamiltonian Accuracy'!E84)</f>
        <v>56.524444444444434</v>
      </c>
      <c r="F84">
        <f>AVERAGE('PARITY Accuracy'!F84, 'Pattern_Matching Accuracy'!F84, 'Reversal Accuracy'!F84, 'Stack Accuracy'!F84, 'Vending_Machine Accuracy'!F84, 'Vending_Machine_Sum Accuracy'!F84, 'MazeComplete Accuracy'!F84, 'MazeSolve Accuracy'!F84, 'Hamiltonian Accuracy'!F84)</f>
        <v>49.392222222222223</v>
      </c>
      <c r="G84">
        <f>AVERAGE('PARITY Accuracy'!G84, 'Pattern_Matching Accuracy'!G84, 'Reversal Accuracy'!G84, 'Stack Accuracy'!G84, 'Vending_Machine Accuracy'!G84, 'Vending_Machine_Sum Accuracy'!G84, 'MazeComplete Accuracy'!G84, 'MazeSolve Accuracy'!G84, 'Hamiltonian Accuracy'!G84)</f>
        <v>52.277777777777771</v>
      </c>
      <c r="H84" t="str">
        <f t="shared" si="10"/>
        <v>5 (δ=0.65)</v>
      </c>
      <c r="I84">
        <f t="shared" si="11"/>
        <v>2.8722321620287876</v>
      </c>
      <c r="N84">
        <f t="shared" si="12"/>
        <v>51.953888888888883</v>
      </c>
    </row>
    <row r="85" spans="1:14" x14ac:dyDescent="0.75">
      <c r="A85" s="1">
        <v>9</v>
      </c>
      <c r="B85">
        <v>5</v>
      </c>
      <c r="C85">
        <v>0.85</v>
      </c>
      <c r="D85">
        <f>AVERAGE('PARITY Accuracy'!D85, 'Pattern_Matching Accuracy'!D85, 'Reversal Accuracy'!D85, 'Stack Accuracy'!D85, 'Vending_Machine Accuracy'!D85, 'Vending_Machine_Sum Accuracy'!D85, 'MazeComplete Accuracy'!D85, 'MazeSolve Accuracy'!D85, 'Hamiltonian Accuracy'!D85)</f>
        <v>51.724444444444444</v>
      </c>
      <c r="E85">
        <f>AVERAGE('PARITY Accuracy'!E85, 'Pattern_Matching Accuracy'!E85, 'Reversal Accuracy'!E85, 'Stack Accuracy'!E85, 'Vending_Machine Accuracy'!E85, 'Vending_Machine_Sum Accuracy'!E85, 'MazeComplete Accuracy'!E85, 'MazeSolve Accuracy'!E85, 'Hamiltonian Accuracy'!E85)</f>
        <v>55.08</v>
      </c>
      <c r="F85">
        <f>AVERAGE('PARITY Accuracy'!F85, 'Pattern_Matching Accuracy'!F85, 'Reversal Accuracy'!F85, 'Stack Accuracy'!F85, 'Vending_Machine Accuracy'!F85, 'Vending_Machine_Sum Accuracy'!F85, 'MazeComplete Accuracy'!F85, 'MazeSolve Accuracy'!F85, 'Hamiltonian Accuracy'!F85)</f>
        <v>48.512222222222221</v>
      </c>
      <c r="G85">
        <f>AVERAGE('PARITY Accuracy'!G85, 'Pattern_Matching Accuracy'!G85, 'Reversal Accuracy'!G85, 'Stack Accuracy'!G85, 'Vending_Machine Accuracy'!G85, 'Vending_Machine_Sum Accuracy'!G85, 'MazeComplete Accuracy'!G85, 'MazeSolve Accuracy'!G85, 'Hamiltonian Accuracy'!G85)</f>
        <v>52.288888888888884</v>
      </c>
      <c r="H85" t="str">
        <f t="shared" si="10"/>
        <v>5 (δ=0.85)</v>
      </c>
      <c r="I85">
        <f t="shared" si="11"/>
        <v>2.3329961892673126</v>
      </c>
      <c r="N85">
        <f t="shared" si="12"/>
        <v>51.901388888888889</v>
      </c>
    </row>
    <row r="86" spans="1:14" x14ac:dyDescent="0.75">
      <c r="A86" s="1">
        <v>10</v>
      </c>
      <c r="B86">
        <v>10</v>
      </c>
      <c r="C86">
        <v>0</v>
      </c>
      <c r="D86">
        <f>AVERAGE('PARITY Accuracy'!D86, 'Pattern_Matching Accuracy'!D86, 'Reversal Accuracy'!D86, 'Stack Accuracy'!D86, 'Vending_Machine Accuracy'!D86, 'Vending_Machine_Sum Accuracy'!D86, 'MazeComplete Accuracy'!D86, 'MazeSolve Accuracy'!D86, 'Hamiltonian Accuracy'!D86)</f>
        <v>54.454444444444441</v>
      </c>
      <c r="E86">
        <f>AVERAGE('PARITY Accuracy'!E86, 'Pattern_Matching Accuracy'!E86, 'Reversal Accuracy'!E86, 'Stack Accuracy'!E86, 'Vending_Machine Accuracy'!E86, 'Vending_Machine_Sum Accuracy'!E86, 'MazeComplete Accuracy'!E86, 'MazeSolve Accuracy'!E86, 'Hamiltonian Accuracy'!E86)</f>
        <v>58.711111111111109</v>
      </c>
      <c r="F86">
        <f>AVERAGE('PARITY Accuracy'!F86, 'Pattern_Matching Accuracy'!F86, 'Reversal Accuracy'!F86, 'Stack Accuracy'!F86, 'Vending_Machine Accuracy'!F86, 'Vending_Machine_Sum Accuracy'!F86, 'MazeComplete Accuracy'!F86, 'MazeSolve Accuracy'!F86, 'Hamiltonian Accuracy'!F86)</f>
        <v>50.446666666666665</v>
      </c>
      <c r="G86">
        <f>AVERAGE('PARITY Accuracy'!G86, 'Pattern_Matching Accuracy'!G86, 'Reversal Accuracy'!G86, 'Stack Accuracy'!G86, 'Vending_Machine Accuracy'!G86, 'Vending_Machine_Sum Accuracy'!G86, 'MazeComplete Accuracy'!G86, 'MazeSolve Accuracy'!G86, 'Hamiltonian Accuracy'!G86)</f>
        <v>55.388888888888893</v>
      </c>
      <c r="H86" t="str">
        <f t="shared" si="10"/>
        <v>10 (δ=0)</v>
      </c>
      <c r="I86">
        <f t="shared" si="11"/>
        <v>2.9455309709146302</v>
      </c>
      <c r="N86">
        <f t="shared" si="12"/>
        <v>54.750277777777775</v>
      </c>
    </row>
    <row r="87" spans="1:14" x14ac:dyDescent="0.75">
      <c r="A87" s="1">
        <v>11</v>
      </c>
      <c r="B87">
        <v>10</v>
      </c>
      <c r="C87">
        <v>0.2</v>
      </c>
      <c r="D87">
        <f>AVERAGE('PARITY Accuracy'!D87, 'Pattern_Matching Accuracy'!D87, 'Reversal Accuracy'!D87, 'Stack Accuracy'!D87, 'Vending_Machine Accuracy'!D87, 'Vending_Machine_Sum Accuracy'!D87, 'MazeComplete Accuracy'!D87, 'MazeSolve Accuracy'!D87, 'Hamiltonian Accuracy'!D87)</f>
        <v>54.344444444444434</v>
      </c>
      <c r="E87">
        <f>AVERAGE('PARITY Accuracy'!E87, 'Pattern_Matching Accuracy'!E87, 'Reversal Accuracy'!E87, 'Stack Accuracy'!E87, 'Vending_Machine Accuracy'!E87, 'Vending_Machine_Sum Accuracy'!E87, 'MazeComplete Accuracy'!E87, 'MazeSolve Accuracy'!E87, 'Hamiltonian Accuracy'!E87)</f>
        <v>56.955555555555556</v>
      </c>
      <c r="F87">
        <f>AVERAGE('PARITY Accuracy'!F87, 'Pattern_Matching Accuracy'!F87, 'Reversal Accuracy'!F87, 'Stack Accuracy'!F87, 'Vending_Machine Accuracy'!F87, 'Vending_Machine_Sum Accuracy'!F87, 'MazeComplete Accuracy'!F87, 'MazeSolve Accuracy'!F87, 'Hamiltonian Accuracy'!F87)</f>
        <v>50.624444444444443</v>
      </c>
      <c r="G87">
        <f>AVERAGE('PARITY Accuracy'!G87, 'Pattern_Matching Accuracy'!G87, 'Reversal Accuracy'!G87, 'Stack Accuracy'!G87, 'Vending_Machine Accuracy'!G87, 'Vending_Machine_Sum Accuracy'!G87, 'MazeComplete Accuracy'!G87, 'MazeSolve Accuracy'!G87, 'Hamiltonian Accuracy'!G87)</f>
        <v>55.377777777777773</v>
      </c>
      <c r="H87" t="str">
        <f t="shared" si="10"/>
        <v>10 (δ=0.2)</v>
      </c>
      <c r="I87">
        <f t="shared" si="11"/>
        <v>2.3303782875239296</v>
      </c>
      <c r="J87" s="2"/>
      <c r="K87" s="2" t="s">
        <v>26</v>
      </c>
      <c r="L87" s="2" t="s">
        <v>27</v>
      </c>
      <c r="N87">
        <f t="shared" si="12"/>
        <v>54.325555555555546</v>
      </c>
    </row>
    <row r="88" spans="1:14" x14ac:dyDescent="0.75">
      <c r="A88" s="1">
        <v>12</v>
      </c>
      <c r="B88">
        <v>10</v>
      </c>
      <c r="C88">
        <v>0.45</v>
      </c>
      <c r="D88">
        <f>AVERAGE('PARITY Accuracy'!D88, 'Pattern_Matching Accuracy'!D88, 'Reversal Accuracy'!D88, 'Stack Accuracy'!D88, 'Vending_Machine Accuracy'!D88, 'Vending_Machine_Sum Accuracy'!D88, 'MazeComplete Accuracy'!D88, 'MazeSolve Accuracy'!D88, 'Hamiltonian Accuracy'!D88)</f>
        <v>56.736666666666665</v>
      </c>
      <c r="E88">
        <f>AVERAGE('PARITY Accuracy'!E88, 'Pattern_Matching Accuracy'!E88, 'Reversal Accuracy'!E88, 'Stack Accuracy'!E88, 'Vending_Machine Accuracy'!E88, 'Vending_Machine_Sum Accuracy'!E88, 'MazeComplete Accuracy'!E88, 'MazeSolve Accuracy'!E88, 'Hamiltonian Accuracy'!E88)</f>
        <v>56</v>
      </c>
      <c r="F88">
        <f>AVERAGE('PARITY Accuracy'!F88, 'Pattern_Matching Accuracy'!F88, 'Reversal Accuracy'!F88, 'Stack Accuracy'!F88, 'Vending_Machine Accuracy'!F88, 'Vending_Machine_Sum Accuracy'!F88, 'MazeComplete Accuracy'!F88, 'MazeSolve Accuracy'!F88, 'Hamiltonian Accuracy'!F88)</f>
        <v>50.7</v>
      </c>
      <c r="G88">
        <f>AVERAGE('PARITY Accuracy'!G88, 'Pattern_Matching Accuracy'!G88, 'Reversal Accuracy'!G88, 'Stack Accuracy'!G88, 'Vending_Machine Accuracy'!G88, 'Vending_Machine_Sum Accuracy'!G88, 'MazeComplete Accuracy'!G88, 'MazeSolve Accuracy'!G88, 'Hamiltonian Accuracy'!G88)</f>
        <v>56.444444444444443</v>
      </c>
      <c r="H88" t="str">
        <f t="shared" si="10"/>
        <v>10 (δ=0.45)</v>
      </c>
      <c r="I88">
        <f t="shared" si="11"/>
        <v>2.4793596563539437</v>
      </c>
      <c r="J88">
        <v>2</v>
      </c>
      <c r="K88">
        <f>AVERAGE(D76:G80)</f>
        <v>43.696777777777775</v>
      </c>
      <c r="L88">
        <f>AVERAGE(D76:G76,D81:G81,D86:G86,D91:G91,D96:G96,D101:G101)</f>
        <v>55.844537037037036</v>
      </c>
      <c r="M88">
        <v>0</v>
      </c>
      <c r="N88">
        <f t="shared" si="12"/>
        <v>54.970277777777781</v>
      </c>
    </row>
    <row r="89" spans="1:14" x14ac:dyDescent="0.75">
      <c r="A89" s="1">
        <v>13</v>
      </c>
      <c r="B89">
        <v>10</v>
      </c>
      <c r="C89">
        <v>0.65</v>
      </c>
      <c r="D89">
        <f>AVERAGE('PARITY Accuracy'!D89, 'Pattern_Matching Accuracy'!D89, 'Reversal Accuracy'!D89, 'Stack Accuracy'!D89, 'Vending_Machine Accuracy'!D89, 'Vending_Machine_Sum Accuracy'!D89, 'MazeComplete Accuracy'!D89, 'MazeSolve Accuracy'!D89, 'Hamiltonian Accuracy'!D89)</f>
        <v>56.041111111111114</v>
      </c>
      <c r="E89">
        <f>AVERAGE('PARITY Accuracy'!E89, 'Pattern_Matching Accuracy'!E89, 'Reversal Accuracy'!E89, 'Stack Accuracy'!E89, 'Vending_Machine Accuracy'!E89, 'Vending_Machine_Sum Accuracy'!E89, 'MazeComplete Accuracy'!E89, 'MazeSolve Accuracy'!E89, 'Hamiltonian Accuracy'!E89)</f>
        <v>56.044444444444444</v>
      </c>
      <c r="F89">
        <f>AVERAGE('PARITY Accuracy'!F89, 'Pattern_Matching Accuracy'!F89, 'Reversal Accuracy'!F89, 'Stack Accuracy'!F89, 'Vending_Machine Accuracy'!F89, 'Vending_Machine_Sum Accuracy'!F89, 'MazeComplete Accuracy'!F89, 'MazeSolve Accuracy'!F89, 'Hamiltonian Accuracy'!F89)</f>
        <v>51.249999999999993</v>
      </c>
      <c r="G89">
        <f>AVERAGE('PARITY Accuracy'!G89, 'Pattern_Matching Accuracy'!G89, 'Reversal Accuracy'!G89, 'Stack Accuracy'!G89, 'Vending_Machine Accuracy'!G89, 'Vending_Machine_Sum Accuracy'!G89, 'MazeComplete Accuracy'!G89, 'MazeSolve Accuracy'!G89, 'Hamiltonian Accuracy'!G89)</f>
        <v>55.63333333333334</v>
      </c>
      <c r="H89" t="str">
        <f t="shared" si="10"/>
        <v>10 (δ=0.65)</v>
      </c>
      <c r="I89">
        <f t="shared" si="11"/>
        <v>2.0231528688816907</v>
      </c>
      <c r="J89">
        <v>5</v>
      </c>
      <c r="K89">
        <f>AVERAGE(D81:G85)</f>
        <v>52.735500000000002</v>
      </c>
      <c r="L89">
        <f>AVERAGE(D77:G77,D82:G82,D87:G87,D92:G92,D97:G97,D102:G102)</f>
        <v>55.099212962962952</v>
      </c>
      <c r="M89">
        <v>0.2</v>
      </c>
      <c r="N89">
        <f t="shared" si="12"/>
        <v>54.742222222222225</v>
      </c>
    </row>
    <row r="90" spans="1:14" x14ac:dyDescent="0.75">
      <c r="A90" s="1">
        <v>14</v>
      </c>
      <c r="B90">
        <v>10</v>
      </c>
      <c r="C90">
        <v>0.85</v>
      </c>
      <c r="D90">
        <f>AVERAGE('PARITY Accuracy'!D90, 'Pattern_Matching Accuracy'!D90, 'Reversal Accuracy'!D90, 'Stack Accuracy'!D90, 'Vending_Machine Accuracy'!D90, 'Vending_Machine_Sum Accuracy'!D90, 'MazeComplete Accuracy'!D90, 'MazeSolve Accuracy'!D90, 'Hamiltonian Accuracy'!D90)</f>
        <v>64.209999999999994</v>
      </c>
      <c r="E90">
        <f>AVERAGE('PARITY Accuracy'!E90, 'Pattern_Matching Accuracy'!E90, 'Reversal Accuracy'!E90, 'Stack Accuracy'!E90, 'Vending_Machine Accuracy'!E90, 'Vending_Machine_Sum Accuracy'!E90, 'MazeComplete Accuracy'!E90, 'MazeSolve Accuracy'!E90, 'Hamiltonian Accuracy'!E90)</f>
        <v>54.155555555555551</v>
      </c>
      <c r="F90">
        <f>AVERAGE('PARITY Accuracy'!F90, 'Pattern_Matching Accuracy'!F90, 'Reversal Accuracy'!F90, 'Stack Accuracy'!F90, 'Vending_Machine Accuracy'!F90, 'Vending_Machine_Sum Accuracy'!F90, 'MazeComplete Accuracy'!F90, 'MazeSolve Accuracy'!F90, 'Hamiltonian Accuracy'!F90)</f>
        <v>49.705555555555549</v>
      </c>
      <c r="G90">
        <f>AVERAGE('PARITY Accuracy'!G90, 'Pattern_Matching Accuracy'!G90, 'Reversal Accuracy'!G90, 'Stack Accuracy'!G90, 'Vending_Machine Accuracy'!G90, 'Vending_Machine_Sum Accuracy'!G90, 'MazeComplete Accuracy'!G90, 'MazeSolve Accuracy'!G90, 'Hamiltonian Accuracy'!G90)</f>
        <v>56.355555555555547</v>
      </c>
      <c r="H90" t="str">
        <f t="shared" si="10"/>
        <v>10 (δ=0.85)</v>
      </c>
      <c r="I90">
        <f t="shared" si="11"/>
        <v>5.2561158381169362</v>
      </c>
      <c r="J90">
        <v>10</v>
      </c>
      <c r="K90">
        <f>AVERAGE(D86:G90)</f>
        <v>54.979000000000006</v>
      </c>
      <c r="L90">
        <f t="shared" ref="L90:L92" si="14">AVERAGE(D78:G78,D83:G83,D88:G88,D93:G93,D98:G98,D103:G103)</f>
        <v>55.02560185185186</v>
      </c>
      <c r="M90">
        <v>0.45</v>
      </c>
      <c r="N90">
        <f t="shared" si="12"/>
        <v>56.106666666666662</v>
      </c>
    </row>
    <row r="91" spans="1:14" x14ac:dyDescent="0.75">
      <c r="A91" s="1">
        <v>15</v>
      </c>
      <c r="B91">
        <v>20</v>
      </c>
      <c r="C91">
        <v>0</v>
      </c>
      <c r="D91">
        <f>AVERAGE('PARITY Accuracy'!D91, 'Pattern_Matching Accuracy'!D91, 'Reversal Accuracy'!D91, 'Stack Accuracy'!D91, 'Vending_Machine Accuracy'!D91, 'Vending_Machine_Sum Accuracy'!D91, 'MazeComplete Accuracy'!D91, 'MazeSolve Accuracy'!D91, 'Hamiltonian Accuracy'!D91)</f>
        <v>59.540000000000013</v>
      </c>
      <c r="E91">
        <f>AVERAGE('PARITY Accuracy'!E91, 'Pattern_Matching Accuracy'!E91, 'Reversal Accuracy'!E91, 'Stack Accuracy'!E91, 'Vending_Machine Accuracy'!E91, 'Vending_Machine_Sum Accuracy'!E91, 'MazeComplete Accuracy'!E91, 'MazeSolve Accuracy'!E91, 'Hamiltonian Accuracy'!E91)</f>
        <v>57.611111111111114</v>
      </c>
      <c r="F91">
        <f>AVERAGE('PARITY Accuracy'!F91, 'Pattern_Matching Accuracy'!F91, 'Reversal Accuracy'!F91, 'Stack Accuracy'!F91, 'Vending_Machine Accuracy'!F91, 'Vending_Machine_Sum Accuracy'!F91, 'MazeComplete Accuracy'!F91, 'MazeSolve Accuracy'!F91, 'Hamiltonian Accuracy'!F91)</f>
        <v>56.141111111111108</v>
      </c>
      <c r="G91">
        <f>AVERAGE('PARITY Accuracy'!G91, 'Pattern_Matching Accuracy'!G91, 'Reversal Accuracy'!G91, 'Stack Accuracy'!G91, 'Vending_Machine Accuracy'!G91, 'Vending_Machine_Sum Accuracy'!G91, 'MazeComplete Accuracy'!G91, 'MazeSolve Accuracy'!G91, 'Hamiltonian Accuracy'!G91)</f>
        <v>61.288888888888891</v>
      </c>
      <c r="H91" t="str">
        <f t="shared" si="10"/>
        <v>20 (δ=0)</v>
      </c>
      <c r="I91">
        <f t="shared" si="11"/>
        <v>1.9448366866280398</v>
      </c>
      <c r="J91">
        <v>20</v>
      </c>
      <c r="K91">
        <f>AVERAGE(D91:G95)</f>
        <v>58.259055555555562</v>
      </c>
      <c r="L91">
        <f t="shared" si="14"/>
        <v>54.449629629629619</v>
      </c>
      <c r="M91">
        <v>0.65</v>
      </c>
      <c r="N91">
        <f t="shared" si="12"/>
        <v>58.645277777777785</v>
      </c>
    </row>
    <row r="92" spans="1:14" x14ac:dyDescent="0.75">
      <c r="A92" s="1">
        <v>16</v>
      </c>
      <c r="B92">
        <v>20</v>
      </c>
      <c r="C92">
        <v>0.2</v>
      </c>
      <c r="D92">
        <f>AVERAGE('PARITY Accuracy'!D92, 'Pattern_Matching Accuracy'!D92, 'Reversal Accuracy'!D92, 'Stack Accuracy'!D92, 'Vending_Machine Accuracy'!D92, 'Vending_Machine_Sum Accuracy'!D92, 'MazeComplete Accuracy'!D92, 'MazeSolve Accuracy'!D92, 'Hamiltonian Accuracy'!D92)</f>
        <v>59.764444444444443</v>
      </c>
      <c r="E92">
        <f>AVERAGE('PARITY Accuracy'!E92, 'Pattern_Matching Accuracy'!E92, 'Reversal Accuracy'!E92, 'Stack Accuracy'!E92, 'Vending_Machine Accuracy'!E92, 'Vending_Machine_Sum Accuracy'!E92, 'MazeComplete Accuracy'!E92, 'MazeSolve Accuracy'!E92, 'Hamiltonian Accuracy'!E92)</f>
        <v>56.646666666666668</v>
      </c>
      <c r="F92">
        <f>AVERAGE('PARITY Accuracy'!F92, 'Pattern_Matching Accuracy'!F92, 'Reversal Accuracy'!F92, 'Stack Accuracy'!F92, 'Vending_Machine Accuracy'!F92, 'Vending_Machine_Sum Accuracy'!F92, 'MazeComplete Accuracy'!F92, 'MazeSolve Accuracy'!F92, 'Hamiltonian Accuracy'!F92)</f>
        <v>56.527777777777779</v>
      </c>
      <c r="G92">
        <f>AVERAGE('PARITY Accuracy'!G92, 'Pattern_Matching Accuracy'!G92, 'Reversal Accuracy'!G92, 'Stack Accuracy'!G92, 'Vending_Machine Accuracy'!G92, 'Vending_Machine_Sum Accuracy'!G92, 'MazeComplete Accuracy'!G92, 'MazeSolve Accuracy'!G92, 'Hamiltonian Accuracy'!G92)</f>
        <v>61.73333333333332</v>
      </c>
      <c r="H92" t="str">
        <f t="shared" si="10"/>
        <v>20 (δ=0.2)</v>
      </c>
      <c r="I92">
        <f t="shared" si="11"/>
        <v>2.1945841551869245</v>
      </c>
      <c r="J92">
        <v>50</v>
      </c>
      <c r="K92">
        <f>AVERAGE(D96:G100)</f>
        <v>59.512111111111118</v>
      </c>
      <c r="L92">
        <f t="shared" si="14"/>
        <v>54.247916666666669</v>
      </c>
      <c r="M92">
        <v>0.85</v>
      </c>
      <c r="N92">
        <f t="shared" si="12"/>
        <v>58.668055555555554</v>
      </c>
    </row>
    <row r="93" spans="1:14" x14ac:dyDescent="0.75">
      <c r="A93" s="1">
        <v>17</v>
      </c>
      <c r="B93">
        <v>20</v>
      </c>
      <c r="C93">
        <v>0.45</v>
      </c>
      <c r="D93">
        <f>AVERAGE('PARITY Accuracy'!D93, 'Pattern_Matching Accuracy'!D93, 'Reversal Accuracy'!D93, 'Stack Accuracy'!D93, 'Vending_Machine Accuracy'!D93, 'Vending_Machine_Sum Accuracy'!D93, 'MazeComplete Accuracy'!D93, 'MazeSolve Accuracy'!D93, 'Hamiltonian Accuracy'!D93)</f>
        <v>61.106666666666655</v>
      </c>
      <c r="E93">
        <f>AVERAGE('PARITY Accuracy'!E93, 'Pattern_Matching Accuracy'!E93, 'Reversal Accuracy'!E93, 'Stack Accuracy'!E93, 'Vending_Machine Accuracy'!E93, 'Vending_Machine_Sum Accuracy'!E93, 'MazeComplete Accuracy'!E93, 'MazeSolve Accuracy'!E93, 'Hamiltonian Accuracy'!E93)</f>
        <v>55.022222222222226</v>
      </c>
      <c r="F93">
        <f>AVERAGE('PARITY Accuracy'!F93, 'Pattern_Matching Accuracy'!F93, 'Reversal Accuracy'!F93, 'Stack Accuracy'!F93, 'Vending_Machine Accuracy'!F93, 'Vending_Machine_Sum Accuracy'!F93, 'MazeComplete Accuracy'!F93, 'MazeSolve Accuracy'!F93, 'Hamiltonian Accuracy'!F93)</f>
        <v>56.573333333333331</v>
      </c>
      <c r="G93">
        <f>AVERAGE('PARITY Accuracy'!G93, 'Pattern_Matching Accuracy'!G93, 'Reversal Accuracy'!G93, 'Stack Accuracy'!G93, 'Vending_Machine Accuracy'!G93, 'Vending_Machine_Sum Accuracy'!G93, 'MazeComplete Accuracy'!G93, 'MazeSolve Accuracy'!G93, 'Hamiltonian Accuracy'!G93)</f>
        <v>61.766666666666666</v>
      </c>
      <c r="H93" t="str">
        <f t="shared" si="10"/>
        <v>20 (δ=0.45)</v>
      </c>
      <c r="I93">
        <f t="shared" si="11"/>
        <v>2.8817460306531464</v>
      </c>
      <c r="J93">
        <v>100</v>
      </c>
      <c r="K93">
        <f>AVERAGE(D101:G105)</f>
        <v>60.417833333333341</v>
      </c>
      <c r="N93">
        <f t="shared" si="12"/>
        <v>58.617222222222225</v>
      </c>
    </row>
    <row r="94" spans="1:14" x14ac:dyDescent="0.75">
      <c r="A94" s="1">
        <v>18</v>
      </c>
      <c r="B94">
        <v>20</v>
      </c>
      <c r="C94">
        <v>0.65</v>
      </c>
      <c r="D94">
        <f>AVERAGE('PARITY Accuracy'!D94, 'Pattern_Matching Accuracy'!D94, 'Reversal Accuracy'!D94, 'Stack Accuracy'!D94, 'Vending_Machine Accuracy'!D94, 'Vending_Machine_Sum Accuracy'!D94, 'MazeComplete Accuracy'!D94, 'MazeSolve Accuracy'!D94, 'Hamiltonian Accuracy'!D94)</f>
        <v>59.903333333333336</v>
      </c>
      <c r="E94">
        <f>AVERAGE('PARITY Accuracy'!E94, 'Pattern_Matching Accuracy'!E94, 'Reversal Accuracy'!E94, 'Stack Accuracy'!E94, 'Vending_Machine Accuracy'!E94, 'Vending_Machine_Sum Accuracy'!E94, 'MazeComplete Accuracy'!E94, 'MazeSolve Accuracy'!E94, 'Hamiltonian Accuracy'!E94)</f>
        <v>55.866666666666667</v>
      </c>
      <c r="F94">
        <f>AVERAGE('PARITY Accuracy'!F94, 'Pattern_Matching Accuracy'!F94, 'Reversal Accuracy'!F94, 'Stack Accuracy'!F94, 'Vending_Machine Accuracy'!F94, 'Vending_Machine_Sum Accuracy'!F94, 'MazeComplete Accuracy'!F94, 'MazeSolve Accuracy'!F94, 'Hamiltonian Accuracy'!F94)</f>
        <v>55.193333333333328</v>
      </c>
      <c r="G94">
        <f>AVERAGE('PARITY Accuracy'!G94, 'Pattern_Matching Accuracy'!G94, 'Reversal Accuracy'!G94, 'Stack Accuracy'!G94, 'Vending_Machine Accuracy'!G94, 'Vending_Machine_Sum Accuracy'!G94, 'MazeComplete Accuracy'!G94, 'MazeSolve Accuracy'!G94, 'Hamiltonian Accuracy'!G94)</f>
        <v>60.788888888888891</v>
      </c>
      <c r="H94" t="str">
        <f t="shared" si="10"/>
        <v>20 (δ=0.65)</v>
      </c>
      <c r="I94">
        <f t="shared" si="11"/>
        <v>2.4399651352245026</v>
      </c>
      <c r="N94">
        <f t="shared" si="12"/>
        <v>57.938055555555557</v>
      </c>
    </row>
    <row r="95" spans="1:14" x14ac:dyDescent="0.75">
      <c r="A95" s="1">
        <v>19</v>
      </c>
      <c r="B95">
        <v>20</v>
      </c>
      <c r="C95">
        <v>0.85</v>
      </c>
      <c r="D95">
        <f>AVERAGE('PARITY Accuracy'!D95, 'Pattern_Matching Accuracy'!D95, 'Reversal Accuracy'!D95, 'Stack Accuracy'!D95, 'Vending_Machine Accuracy'!D95, 'Vending_Machine_Sum Accuracy'!D95, 'MazeComplete Accuracy'!D95, 'MazeSolve Accuracy'!D95, 'Hamiltonian Accuracy'!D95)</f>
        <v>59.73666666666665</v>
      </c>
      <c r="E95">
        <f>AVERAGE('PARITY Accuracy'!E95, 'Pattern_Matching Accuracy'!E95, 'Reversal Accuracy'!E95, 'Stack Accuracy'!E95, 'Vending_Machine Accuracy'!E95, 'Vending_Machine_Sum Accuracy'!E95, 'MazeComplete Accuracy'!E95, 'MazeSolve Accuracy'!E95, 'Hamiltonian Accuracy'!E95)</f>
        <v>54.111111111111114</v>
      </c>
      <c r="F95">
        <f>AVERAGE('PARITY Accuracy'!F95, 'Pattern_Matching Accuracy'!F95, 'Reversal Accuracy'!F95, 'Stack Accuracy'!F95, 'Vending_Machine Accuracy'!F95, 'Vending_Machine_Sum Accuracy'!F95, 'MazeComplete Accuracy'!F95, 'MazeSolve Accuracy'!F95, 'Hamiltonian Accuracy'!F95)</f>
        <v>55.13666666666667</v>
      </c>
      <c r="G95">
        <f>AVERAGE('PARITY Accuracy'!G95, 'Pattern_Matching Accuracy'!G95, 'Reversal Accuracy'!G95, 'Stack Accuracy'!G95, 'Vending_Machine Accuracy'!G95, 'Vending_Machine_Sum Accuracy'!G95, 'MazeComplete Accuracy'!G95, 'MazeSolve Accuracy'!G95, 'Hamiltonian Accuracy'!G95)</f>
        <v>60.722222222222221</v>
      </c>
      <c r="H95" t="str">
        <f t="shared" si="10"/>
        <v>20 (δ=0.85)</v>
      </c>
      <c r="I95">
        <f t="shared" si="11"/>
        <v>2.8475338040894385</v>
      </c>
      <c r="N95">
        <f t="shared" si="12"/>
        <v>57.426666666666662</v>
      </c>
    </row>
    <row r="96" spans="1:14" x14ac:dyDescent="0.75">
      <c r="A96" s="1">
        <v>20</v>
      </c>
      <c r="B96">
        <v>50</v>
      </c>
      <c r="C96">
        <v>0</v>
      </c>
      <c r="D96">
        <f>AVERAGE('PARITY Accuracy'!D96, 'Pattern_Matching Accuracy'!D96, 'Reversal Accuracy'!D96, 'Stack Accuracy'!D96, 'Vending_Machine Accuracy'!D96, 'Vending_Machine_Sum Accuracy'!D96, 'MazeComplete Accuracy'!D96, 'MazeSolve Accuracy'!D96, 'Hamiltonian Accuracy'!D96)</f>
        <v>63.206666666666671</v>
      </c>
      <c r="E96">
        <f>AVERAGE('PARITY Accuracy'!E96, 'Pattern_Matching Accuracy'!E96, 'Reversal Accuracy'!E96, 'Stack Accuracy'!E96, 'Vending_Machine Accuracy'!E96, 'Vending_Machine_Sum Accuracy'!E96, 'MazeComplete Accuracy'!E96, 'MazeSolve Accuracy'!E96, 'Hamiltonian Accuracy'!E96)</f>
        <v>62.622222222222227</v>
      </c>
      <c r="F96">
        <f>AVERAGE('PARITY Accuracy'!F96, 'Pattern_Matching Accuracy'!F96, 'Reversal Accuracy'!F96, 'Stack Accuracy'!F96, 'Vending_Machine Accuracy'!F96, 'Vending_Machine_Sum Accuracy'!F96, 'MazeComplete Accuracy'!F96, 'MazeSolve Accuracy'!F96, 'Hamiltonian Accuracy'!F96)</f>
        <v>62.772222222222211</v>
      </c>
      <c r="G96">
        <f>AVERAGE('PARITY Accuracy'!G96, 'Pattern_Matching Accuracy'!G96, 'Reversal Accuracy'!G96, 'Stack Accuracy'!G96, 'Vending_Machine Accuracy'!G96, 'Vending_Machine_Sum Accuracy'!G96, 'MazeComplete Accuracy'!G96, 'MazeSolve Accuracy'!G96, 'Hamiltonian Accuracy'!G96)</f>
        <v>53.121111111111112</v>
      </c>
      <c r="H96" t="str">
        <f t="shared" si="10"/>
        <v>50 (δ=0)</v>
      </c>
      <c r="I96">
        <f t="shared" si="11"/>
        <v>4.2255643570773431</v>
      </c>
      <c r="N96">
        <f t="shared" si="12"/>
        <v>60.43055555555555</v>
      </c>
    </row>
    <row r="97" spans="1:14" x14ac:dyDescent="0.75">
      <c r="A97" s="1">
        <v>21</v>
      </c>
      <c r="B97">
        <v>50</v>
      </c>
      <c r="C97">
        <v>0.2</v>
      </c>
      <c r="D97">
        <f>AVERAGE('PARITY Accuracy'!D97, 'Pattern_Matching Accuracy'!D97, 'Reversal Accuracy'!D97, 'Stack Accuracy'!D97, 'Vending_Machine Accuracy'!D97, 'Vending_Machine_Sum Accuracy'!D97, 'MazeComplete Accuracy'!D97, 'MazeSolve Accuracy'!D97, 'Hamiltonian Accuracy'!D97)</f>
        <v>63.506666666666661</v>
      </c>
      <c r="E97">
        <f>AVERAGE('PARITY Accuracy'!E97, 'Pattern_Matching Accuracy'!E97, 'Reversal Accuracy'!E97, 'Stack Accuracy'!E97, 'Vending_Machine Accuracy'!E97, 'Vending_Machine_Sum Accuracy'!E97, 'MazeComplete Accuracy'!E97, 'MazeSolve Accuracy'!E97, 'Hamiltonian Accuracy'!E97)</f>
        <v>60.988888888888887</v>
      </c>
      <c r="F97">
        <f>AVERAGE('PARITY Accuracy'!F97, 'Pattern_Matching Accuracy'!F97, 'Reversal Accuracy'!F97, 'Stack Accuracy'!F97, 'Vending_Machine Accuracy'!F97, 'Vending_Machine_Sum Accuracy'!F97, 'MazeComplete Accuracy'!F97, 'MazeSolve Accuracy'!F97, 'Hamiltonian Accuracy'!F97)</f>
        <v>64.154444444444437</v>
      </c>
      <c r="G97">
        <f>AVERAGE('PARITY Accuracy'!G97, 'Pattern_Matching Accuracy'!G97, 'Reversal Accuracy'!G97, 'Stack Accuracy'!G97, 'Vending_Machine Accuracy'!G97, 'Vending_Machine_Sum Accuracy'!G97, 'MazeComplete Accuracy'!G97, 'MazeSolve Accuracy'!G97, 'Hamiltonian Accuracy'!G97)</f>
        <v>52.37</v>
      </c>
      <c r="H97" t="str">
        <f t="shared" si="10"/>
        <v>50 (δ=0.2)</v>
      </c>
      <c r="I97">
        <f t="shared" si="11"/>
        <v>4.7034779947304486</v>
      </c>
      <c r="N97">
        <f t="shared" si="12"/>
        <v>60.254999999999995</v>
      </c>
    </row>
    <row r="98" spans="1:14" x14ac:dyDescent="0.75">
      <c r="A98" s="1">
        <v>22</v>
      </c>
      <c r="B98">
        <v>50</v>
      </c>
      <c r="C98">
        <v>0.45</v>
      </c>
      <c r="D98">
        <f>AVERAGE('PARITY Accuracy'!D98, 'Pattern_Matching Accuracy'!D98, 'Reversal Accuracy'!D98, 'Stack Accuracy'!D98, 'Vending_Machine Accuracy'!D98, 'Vending_Machine_Sum Accuracy'!D98, 'MazeComplete Accuracy'!D98, 'MazeSolve Accuracy'!D98, 'Hamiltonian Accuracy'!D98)</f>
        <v>62.498888888888892</v>
      </c>
      <c r="E98">
        <f>AVERAGE('PARITY Accuracy'!E98, 'Pattern_Matching Accuracy'!E98, 'Reversal Accuracy'!E98, 'Stack Accuracy'!E98, 'Vending_Machine Accuracy'!E98, 'Vending_Machine_Sum Accuracy'!E98, 'MazeComplete Accuracy'!E98, 'MazeSolve Accuracy'!E98, 'Hamiltonian Accuracy'!E98)</f>
        <v>60.445555555555558</v>
      </c>
      <c r="F98">
        <f>AVERAGE('PARITY Accuracy'!F98, 'Pattern_Matching Accuracy'!F98, 'Reversal Accuracy'!F98, 'Stack Accuracy'!F98, 'Vending_Machine Accuracy'!F98, 'Vending_Machine_Sum Accuracy'!F98, 'MazeComplete Accuracy'!F98, 'MazeSolve Accuracy'!F98, 'Hamiltonian Accuracy'!F98)</f>
        <v>63.784444444444439</v>
      </c>
      <c r="G98">
        <f>AVERAGE('PARITY Accuracy'!G98, 'Pattern_Matching Accuracy'!G98, 'Reversal Accuracy'!G98, 'Stack Accuracy'!G98, 'Vending_Machine Accuracy'!G98, 'Vending_Machine_Sum Accuracy'!G98, 'MazeComplete Accuracy'!G98, 'MazeSolve Accuracy'!G98, 'Hamiltonian Accuracy'!G98)</f>
        <v>51.635555555555548</v>
      </c>
      <c r="H98" t="str">
        <f t="shared" si="10"/>
        <v>50 (δ=0.45)</v>
      </c>
      <c r="I98">
        <f t="shared" si="11"/>
        <v>4.7450014635286371</v>
      </c>
      <c r="N98">
        <f t="shared" si="12"/>
        <v>59.591111111111111</v>
      </c>
    </row>
    <row r="99" spans="1:14" x14ac:dyDescent="0.75">
      <c r="A99" s="1">
        <v>23</v>
      </c>
      <c r="B99">
        <v>50</v>
      </c>
      <c r="C99">
        <v>0.65</v>
      </c>
      <c r="D99">
        <f>AVERAGE('PARITY Accuracy'!D99, 'Pattern_Matching Accuracy'!D99, 'Reversal Accuracy'!D99, 'Stack Accuracy'!D99, 'Vending_Machine Accuracy'!D99, 'Vending_Machine_Sum Accuracy'!D99, 'MazeComplete Accuracy'!D99, 'MazeSolve Accuracy'!D99, 'Hamiltonian Accuracy'!D99)</f>
        <v>61.31666666666667</v>
      </c>
      <c r="E99">
        <f>AVERAGE('PARITY Accuracy'!E99, 'Pattern_Matching Accuracy'!E99, 'Reversal Accuracy'!E99, 'Stack Accuracy'!E99, 'Vending_Machine Accuracy'!E99, 'Vending_Machine_Sum Accuracy'!E99, 'MazeComplete Accuracy'!E99, 'MazeSolve Accuracy'!E99, 'Hamiltonian Accuracy'!E99)</f>
        <v>59.456666666666671</v>
      </c>
      <c r="F99">
        <f>AVERAGE('PARITY Accuracy'!F99, 'Pattern_Matching Accuracy'!F99, 'Reversal Accuracy'!F99, 'Stack Accuracy'!F99, 'Vending_Machine Accuracy'!F99, 'Vending_Machine_Sum Accuracy'!F99, 'MazeComplete Accuracy'!F99, 'MazeSolve Accuracy'!F99, 'Hamiltonian Accuracy'!F99)</f>
        <v>62.947777777777773</v>
      </c>
      <c r="G99">
        <f>AVERAGE('PARITY Accuracy'!G99, 'Pattern_Matching Accuracy'!G99, 'Reversal Accuracy'!G99, 'Stack Accuracy'!G99, 'Vending_Machine Accuracy'!G99, 'Vending_Machine_Sum Accuracy'!G99, 'MazeComplete Accuracy'!G99, 'MazeSolve Accuracy'!G99, 'Hamiltonian Accuracy'!G99)</f>
        <v>51.983333333333334</v>
      </c>
      <c r="H99" t="str">
        <f t="shared" si="10"/>
        <v>50 (δ=0.65)</v>
      </c>
      <c r="I99">
        <f t="shared" si="11"/>
        <v>4.1944073213956905</v>
      </c>
      <c r="N99">
        <f t="shared" si="12"/>
        <v>58.926111111111112</v>
      </c>
    </row>
    <row r="100" spans="1:14" x14ac:dyDescent="0.75">
      <c r="A100" s="1">
        <v>24</v>
      </c>
      <c r="B100">
        <v>50</v>
      </c>
      <c r="C100">
        <v>0.85</v>
      </c>
      <c r="D100">
        <f>AVERAGE('PARITY Accuracy'!D100, 'Pattern_Matching Accuracy'!D100, 'Reversal Accuracy'!D100, 'Stack Accuracy'!D100, 'Vending_Machine Accuracy'!D100, 'Vending_Machine_Sum Accuracy'!D100, 'MazeComplete Accuracy'!D100, 'MazeSolve Accuracy'!D100, 'Hamiltonian Accuracy'!D100)</f>
        <v>60.485555555555557</v>
      </c>
      <c r="E100">
        <f>AVERAGE('PARITY Accuracy'!E100, 'Pattern_Matching Accuracy'!E100, 'Reversal Accuracy'!E100, 'Stack Accuracy'!E100, 'Vending_Machine Accuracy'!E100, 'Vending_Machine_Sum Accuracy'!E100, 'MazeComplete Accuracy'!E100, 'MazeSolve Accuracy'!E100, 'Hamiltonian Accuracy'!E100)</f>
        <v>58.693333333333335</v>
      </c>
      <c r="F100">
        <f>AVERAGE('PARITY Accuracy'!F100, 'Pattern_Matching Accuracy'!F100, 'Reversal Accuracy'!F100, 'Stack Accuracy'!F100, 'Vending_Machine Accuracy'!F100, 'Vending_Machine_Sum Accuracy'!F100, 'MazeComplete Accuracy'!F100, 'MazeSolve Accuracy'!F100, 'Hamiltonian Accuracy'!F100)</f>
        <v>62.564444444444447</v>
      </c>
      <c r="G100">
        <f>AVERAGE('PARITY Accuracy'!G100, 'Pattern_Matching Accuracy'!G100, 'Reversal Accuracy'!G100, 'Stack Accuracy'!G100, 'Vending_Machine Accuracy'!G100, 'Vending_Machine_Sum Accuracy'!G100, 'MazeComplete Accuracy'!G100, 'MazeSolve Accuracy'!G100, 'Hamiltonian Accuracy'!G100)</f>
        <v>51.687777777777768</v>
      </c>
      <c r="H100" t="str">
        <f t="shared" si="10"/>
        <v>50 (δ=0.85)</v>
      </c>
      <c r="I100">
        <f t="shared" si="11"/>
        <v>4.0873273739362297</v>
      </c>
      <c r="N100">
        <f t="shared" si="12"/>
        <v>58.357777777777777</v>
      </c>
    </row>
    <row r="101" spans="1:14" x14ac:dyDescent="0.75">
      <c r="A101" s="1">
        <v>25</v>
      </c>
      <c r="B101">
        <v>100</v>
      </c>
      <c r="C101">
        <v>0</v>
      </c>
      <c r="D101">
        <f>AVERAGE('PARITY Accuracy'!D101, 'Pattern_Matching Accuracy'!D101, 'Reversal Accuracy'!D101, 'Stack Accuracy'!D101, 'Vending_Machine Accuracy'!D101, 'Vending_Machine_Sum Accuracy'!D101, 'MazeComplete Accuracy'!D101, 'MazeSolve Accuracy'!D101, 'Hamiltonian Accuracy'!D101)</f>
        <v>66.408888888888896</v>
      </c>
      <c r="E101">
        <f>AVERAGE('PARITY Accuracy'!E101, 'Pattern_Matching Accuracy'!E101, 'Reversal Accuracy'!E101, 'Stack Accuracy'!E101, 'Vending_Machine Accuracy'!E101, 'Vending_Machine_Sum Accuracy'!E101, 'MazeComplete Accuracy'!E101, 'MazeSolve Accuracy'!E101, 'Hamiltonian Accuracy'!E101)</f>
        <v>64.033333333333346</v>
      </c>
      <c r="F101">
        <f>AVERAGE('PARITY Accuracy'!F101, 'Pattern_Matching Accuracy'!F101, 'Reversal Accuracy'!F101, 'Stack Accuracy'!F101, 'Vending_Machine Accuracy'!F101, 'Vending_Machine_Sum Accuracy'!F101, 'MazeComplete Accuracy'!F101, 'MazeSolve Accuracy'!F101, 'Hamiltonian Accuracy'!F101)</f>
        <v>65.314444444444433</v>
      </c>
      <c r="G101">
        <f>AVERAGE('PARITY Accuracy'!G101, 'Pattern_Matching Accuracy'!G101, 'Reversal Accuracy'!G101, 'Stack Accuracy'!G101, 'Vending_Machine Accuracy'!G101, 'Vending_Machine_Sum Accuracy'!G101, 'MazeComplete Accuracy'!G101, 'MazeSolve Accuracy'!G101, 'Hamiltonian Accuracy'!G101)</f>
        <v>50.11666666666666</v>
      </c>
      <c r="H101" t="str">
        <f t="shared" si="10"/>
        <v>100 (δ=0)</v>
      </c>
      <c r="I101">
        <f t="shared" si="11"/>
        <v>6.6075945129005262</v>
      </c>
      <c r="N101">
        <f t="shared" si="12"/>
        <v>61.468333333333334</v>
      </c>
    </row>
    <row r="102" spans="1:14" x14ac:dyDescent="0.75">
      <c r="A102" s="1">
        <v>26</v>
      </c>
      <c r="B102">
        <v>100</v>
      </c>
      <c r="C102">
        <v>0.2</v>
      </c>
      <c r="D102">
        <f>AVERAGE('PARITY Accuracy'!D102, 'Pattern_Matching Accuracy'!D102, 'Reversal Accuracy'!D102, 'Stack Accuracy'!D102, 'Vending_Machine Accuracy'!D102, 'Vending_Machine_Sum Accuracy'!D102, 'MazeComplete Accuracy'!D102, 'MazeSolve Accuracy'!D102, 'Hamiltonian Accuracy'!D102)</f>
        <v>64.992222222222225</v>
      </c>
      <c r="E102">
        <f>AVERAGE('PARITY Accuracy'!E102, 'Pattern_Matching Accuracy'!E102, 'Reversal Accuracy'!E102, 'Stack Accuracy'!E102, 'Vending_Machine Accuracy'!E102, 'Vending_Machine_Sum Accuracy'!E102, 'MazeComplete Accuracy'!E102, 'MazeSolve Accuracy'!E102, 'Hamiltonian Accuracy'!E102)</f>
        <v>62.744444444444447</v>
      </c>
      <c r="F102">
        <f>AVERAGE('PARITY Accuracy'!F102, 'Pattern_Matching Accuracy'!F102, 'Reversal Accuracy'!F102, 'Stack Accuracy'!F102, 'Vending_Machine Accuracy'!F102, 'Vending_Machine_Sum Accuracy'!F102, 'MazeComplete Accuracy'!F102, 'MazeSolve Accuracy'!F102, 'Hamiltonian Accuracy'!F102)</f>
        <v>66.245555555555555</v>
      </c>
      <c r="G102">
        <f>AVERAGE('PARITY Accuracy'!G102, 'Pattern_Matching Accuracy'!G102, 'Reversal Accuracy'!G102, 'Stack Accuracy'!G102, 'Vending_Machine Accuracy'!G102, 'Vending_Machine_Sum Accuracy'!G102, 'MazeComplete Accuracy'!G102, 'MazeSolve Accuracy'!G102, 'Hamiltonian Accuracy'!G102)</f>
        <v>50.222222222222221</v>
      </c>
      <c r="H102" t="str">
        <f t="shared" si="10"/>
        <v>100 (δ=0.2)</v>
      </c>
      <c r="I102">
        <f t="shared" si="11"/>
        <v>6.3766531625575906</v>
      </c>
      <c r="N102">
        <f t="shared" si="12"/>
        <v>61.051111111111112</v>
      </c>
    </row>
    <row r="103" spans="1:14" x14ac:dyDescent="0.75">
      <c r="A103" s="1">
        <v>27</v>
      </c>
      <c r="B103">
        <v>100</v>
      </c>
      <c r="C103">
        <v>0.45</v>
      </c>
      <c r="D103">
        <f>AVERAGE('PARITY Accuracy'!D103, 'Pattern_Matching Accuracy'!D103, 'Reversal Accuracy'!D103, 'Stack Accuracy'!D103, 'Vending_Machine Accuracy'!D103, 'Vending_Machine_Sum Accuracy'!D103, 'MazeComplete Accuracy'!D103, 'MazeSolve Accuracy'!D103, 'Hamiltonian Accuracy'!D103)</f>
        <v>64.868888888888875</v>
      </c>
      <c r="E103">
        <f>AVERAGE('PARITY Accuracy'!E103, 'Pattern_Matching Accuracy'!E103, 'Reversal Accuracy'!E103, 'Stack Accuracy'!E103, 'Vending_Machine Accuracy'!E103, 'Vending_Machine_Sum Accuracy'!E103, 'MazeComplete Accuracy'!E103, 'MazeSolve Accuracy'!E103, 'Hamiltonian Accuracy'!E103)</f>
        <v>61.951111111111103</v>
      </c>
      <c r="F103">
        <f>AVERAGE('PARITY Accuracy'!F103, 'Pattern_Matching Accuracy'!F103, 'Reversal Accuracy'!F103, 'Stack Accuracy'!F103, 'Vending_Machine Accuracy'!F103, 'Vending_Machine_Sum Accuracy'!F103, 'MazeComplete Accuracy'!F103, 'MazeSolve Accuracy'!F103, 'Hamiltonian Accuracy'!F103)</f>
        <v>65.802222222222227</v>
      </c>
      <c r="G103">
        <f>AVERAGE('PARITY Accuracy'!G103, 'Pattern_Matching Accuracy'!G103, 'Reversal Accuracy'!G103, 'Stack Accuracy'!G103, 'Vending_Machine Accuracy'!G103, 'Vending_Machine_Sum Accuracy'!G103, 'MazeComplete Accuracy'!G103, 'MazeSolve Accuracy'!G103, 'Hamiltonian Accuracy'!G103)</f>
        <v>50.477777777777781</v>
      </c>
      <c r="H103" t="str">
        <f t="shared" si="10"/>
        <v>100 (δ=0.45)</v>
      </c>
      <c r="I103">
        <f t="shared" si="11"/>
        <v>6.1124649762939081</v>
      </c>
      <c r="N103">
        <f t="shared" si="12"/>
        <v>60.774999999999999</v>
      </c>
    </row>
    <row r="104" spans="1:14" x14ac:dyDescent="0.75">
      <c r="A104" s="1">
        <v>28</v>
      </c>
      <c r="B104">
        <v>100</v>
      </c>
      <c r="C104">
        <v>0.65</v>
      </c>
      <c r="D104">
        <f>AVERAGE('PARITY Accuracy'!D104, 'Pattern_Matching Accuracy'!D104, 'Reversal Accuracy'!D104, 'Stack Accuracy'!D104, 'Vending_Machine Accuracy'!D104, 'Vending_Machine_Sum Accuracy'!D104, 'MazeComplete Accuracy'!D104, 'MazeSolve Accuracy'!D104, 'Hamiltonian Accuracy'!D104)</f>
        <v>64.613333333333316</v>
      </c>
      <c r="E104">
        <f>AVERAGE('PARITY Accuracy'!E104, 'Pattern_Matching Accuracy'!E104, 'Reversal Accuracy'!E104, 'Stack Accuracy'!E104, 'Vending_Machine Accuracy'!E104, 'Vending_Machine_Sum Accuracy'!E104, 'MazeComplete Accuracy'!E104, 'MazeSolve Accuracy'!E104, 'Hamiltonian Accuracy'!E104)</f>
        <v>61.445555555555558</v>
      </c>
      <c r="F104">
        <f>AVERAGE('PARITY Accuracy'!F104, 'Pattern_Matching Accuracy'!F104, 'Reversal Accuracy'!F104, 'Stack Accuracy'!F104, 'Vending_Machine Accuracy'!F104, 'Vending_Machine_Sum Accuracy'!F104, 'MazeComplete Accuracy'!F104, 'MazeSolve Accuracy'!F104, 'Hamiltonian Accuracy'!F104)</f>
        <v>64.742222222222225</v>
      </c>
      <c r="G104">
        <f>AVERAGE('PARITY Accuracy'!G104, 'Pattern_Matching Accuracy'!G104, 'Reversal Accuracy'!G104, 'Stack Accuracy'!G104, 'Vending_Machine Accuracy'!G104, 'Vending_Machine_Sum Accuracy'!G104, 'MazeComplete Accuracy'!G104, 'MazeSolve Accuracy'!G104, 'Hamiltonian Accuracy'!G104)</f>
        <v>49.12222222222222</v>
      </c>
      <c r="H104" t="str">
        <f t="shared" si="10"/>
        <v>100 (δ=0.65)</v>
      </c>
      <c r="I104">
        <f t="shared" si="11"/>
        <v>6.4067489191448397</v>
      </c>
      <c r="N104">
        <f t="shared" si="12"/>
        <v>59.980833333333322</v>
      </c>
    </row>
    <row r="105" spans="1:14" x14ac:dyDescent="0.75">
      <c r="A105" s="1">
        <v>29</v>
      </c>
      <c r="B105">
        <v>100</v>
      </c>
      <c r="C105">
        <v>0.85</v>
      </c>
      <c r="D105">
        <f>AVERAGE('PARITY Accuracy'!D105, 'Pattern_Matching Accuracy'!D105, 'Reversal Accuracy'!D105, 'Stack Accuracy'!D105, 'Vending_Machine Accuracy'!D105, 'Vending_Machine_Sum Accuracy'!D105, 'MazeComplete Accuracy'!D105, 'MazeSolve Accuracy'!D105, 'Hamiltonian Accuracy'!D105)</f>
        <v>62.812222222222218</v>
      </c>
      <c r="E105">
        <f>AVERAGE('PARITY Accuracy'!E105, 'Pattern_Matching Accuracy'!E105, 'Reversal Accuracy'!E105, 'Stack Accuracy'!E105, 'Vending_Machine Accuracy'!E105, 'Vending_Machine_Sum Accuracy'!E105, 'MazeComplete Accuracy'!E105, 'MazeSolve Accuracy'!E105, 'Hamiltonian Accuracy'!E105)</f>
        <v>60.601111111111123</v>
      </c>
      <c r="F105">
        <f>AVERAGE('PARITY Accuracy'!F105, 'Pattern_Matching Accuracy'!F105, 'Reversal Accuracy'!F105, 'Stack Accuracy'!F105, 'Vending_Machine Accuracy'!F105, 'Vending_Machine_Sum Accuracy'!F105, 'MazeComplete Accuracy'!F105, 'MazeSolve Accuracy'!F105, 'Hamiltonian Accuracy'!F105)</f>
        <v>62.974444444444444</v>
      </c>
      <c r="G105">
        <f>AVERAGE('PARITY Accuracy'!G105, 'Pattern_Matching Accuracy'!G105, 'Reversal Accuracy'!G105, 'Stack Accuracy'!G105, 'Vending_Machine Accuracy'!G105, 'Vending_Machine_Sum Accuracy'!G105, 'MazeComplete Accuracy'!G105, 'MazeSolve Accuracy'!G105, 'Hamiltonian Accuracy'!G105)</f>
        <v>48.867777777777782</v>
      </c>
      <c r="H105" t="str">
        <f t="shared" si="10"/>
        <v>100 (δ=0.85)</v>
      </c>
      <c r="I105">
        <f t="shared" si="11"/>
        <v>5.8184229281112207</v>
      </c>
      <c r="N105">
        <f t="shared" si="12"/>
        <v>58.81388888888889</v>
      </c>
    </row>
    <row r="109" spans="1:14" x14ac:dyDescent="0.75">
      <c r="A109" s="1">
        <v>0</v>
      </c>
      <c r="B109" t="s">
        <v>17</v>
      </c>
    </row>
    <row r="111" spans="1:14" x14ac:dyDescent="0.7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  <c r="I111" s="2" t="s">
        <v>25</v>
      </c>
      <c r="J111" s="2"/>
      <c r="K111" s="2" t="s">
        <v>26</v>
      </c>
      <c r="L111" s="2" t="s">
        <v>27</v>
      </c>
      <c r="N111" s="3" t="s">
        <v>28</v>
      </c>
    </row>
    <row r="112" spans="1:14" x14ac:dyDescent="0.75">
      <c r="A112" s="1">
        <v>0</v>
      </c>
      <c r="B112">
        <v>0</v>
      </c>
      <c r="C112">
        <v>0</v>
      </c>
      <c r="D112">
        <f>AVERAGE('PARITY Accuracy'!D112, 'Pattern_Matching Accuracy'!D112, 'Reversal Accuracy'!D112, 'Stack Accuracy'!D112, 'Vending_Machine Accuracy'!D112, 'Vending_Machine_Sum Accuracy'!D112, 'MazeComplete Accuracy'!D112, 'MazeSolve Accuracy'!D112, 'Hamiltonian Accuracy'!D112)</f>
        <v>0</v>
      </c>
      <c r="E112">
        <f>AVERAGE('PARITY Accuracy'!E112, 'Pattern_Matching Accuracy'!E112, 'Reversal Accuracy'!E112, 'Stack Accuracy'!E112, 'Vending_Machine Accuracy'!E112, 'Vending_Machine_Sum Accuracy'!E112, 'MazeComplete Accuracy'!E112, 'MazeSolve Accuracy'!E112, 'Hamiltonian Accuracy'!E112)</f>
        <v>0</v>
      </c>
      <c r="F112">
        <f>AVERAGE('PARITY Accuracy'!F112, 'Pattern_Matching Accuracy'!F112, 'Reversal Accuracy'!F112, 'Stack Accuracy'!F112, 'Vending_Machine Accuracy'!F112, 'Vending_Machine_Sum Accuracy'!F112, 'MazeComplete Accuracy'!F112, 'MazeSolve Accuracy'!F112, 'Hamiltonian Accuracy'!F112)</f>
        <v>0</v>
      </c>
      <c r="G112">
        <f>AVERAGE('PARITY Accuracy'!G112, 'Pattern_Matching Accuracy'!G112, 'Reversal Accuracy'!G112, 'Stack Accuracy'!G112, 'Vending_Machine Accuracy'!G112, 'Vending_Machine_Sum Accuracy'!G112, 'MazeComplete Accuracy'!G112, 'MazeSolve Accuracy'!G112, 'Hamiltonian Accuracy'!G112)</f>
        <v>4.67</v>
      </c>
      <c r="H112" t="str">
        <f t="shared" ref="H112:H141" si="15">B112&amp;" (δ="&amp;C112&amp;")"</f>
        <v>0 (δ=0)</v>
      </c>
      <c r="I112">
        <f>_xlfn.STDEV.P(D112:G112)</f>
        <v>2.022169317836664</v>
      </c>
      <c r="J112">
        <v>2</v>
      </c>
      <c r="K112">
        <f>_xlfn.STDEV.P(D112:G116)</f>
        <v>1.9130718591499916</v>
      </c>
      <c r="L112">
        <f>_xlfn.STDEV.P(D112:G112,D117:G117,D122:G122,D127:G127,D132:G132,D137:G137)</f>
        <v>20.183478116686068</v>
      </c>
      <c r="M112">
        <v>0</v>
      </c>
      <c r="N112">
        <f>AVERAGE(D112:G112)</f>
        <v>1.1675</v>
      </c>
    </row>
    <row r="113" spans="1:14" x14ac:dyDescent="0.75">
      <c r="A113" s="1">
        <v>1</v>
      </c>
      <c r="B113">
        <v>0</v>
      </c>
      <c r="C113">
        <v>0.2</v>
      </c>
      <c r="D113">
        <f>AVERAGE('PARITY Accuracy'!D113, 'Pattern_Matching Accuracy'!D113, 'Reversal Accuracy'!D113, 'Stack Accuracy'!D113, 'Vending_Machine Accuracy'!D113, 'Vending_Machine_Sum Accuracy'!D113, 'MazeComplete Accuracy'!D113, 'MazeSolve Accuracy'!D113, 'Hamiltonian Accuracy'!D113)</f>
        <v>0</v>
      </c>
      <c r="E113">
        <f>AVERAGE('PARITY Accuracy'!E113, 'Pattern_Matching Accuracy'!E113, 'Reversal Accuracy'!E113, 'Stack Accuracy'!E113, 'Vending_Machine Accuracy'!E113, 'Vending_Machine_Sum Accuracy'!E113, 'MazeComplete Accuracy'!E113, 'MazeSolve Accuracy'!E113, 'Hamiltonian Accuracy'!E113)</f>
        <v>0</v>
      </c>
      <c r="F113">
        <f>AVERAGE('PARITY Accuracy'!F113, 'Pattern_Matching Accuracy'!F113, 'Reversal Accuracy'!F113, 'Stack Accuracy'!F113, 'Vending_Machine Accuracy'!F113, 'Vending_Machine_Sum Accuracy'!F113, 'MazeComplete Accuracy'!F113, 'MazeSolve Accuracy'!F113, 'Hamiltonian Accuracy'!F113)</f>
        <v>0</v>
      </c>
      <c r="G113">
        <f>AVERAGE('PARITY Accuracy'!G113, 'Pattern_Matching Accuracy'!G113, 'Reversal Accuracy'!G113, 'Stack Accuracy'!G113, 'Vending_Machine Accuracy'!G113, 'Vending_Machine_Sum Accuracy'!G113, 'MazeComplete Accuracy'!G113, 'MazeSolve Accuracy'!G113, 'Hamiltonian Accuracy'!G113)</f>
        <v>4.4766666666666666</v>
      </c>
      <c r="H113" t="str">
        <f t="shared" si="15"/>
        <v>0 (δ=0.2)</v>
      </c>
      <c r="I113">
        <f t="shared" ref="I113:I141" si="16">_xlfn.STDEV.P(D113:G113)</f>
        <v>1.9384535288041684</v>
      </c>
      <c r="J113">
        <v>5</v>
      </c>
      <c r="K113">
        <f>_xlfn.STDEV.P(D117:G121)</f>
        <v>3.9041200977498525</v>
      </c>
      <c r="L113">
        <f>_xlfn.STDEV.P(D113:G113,D118:G118,D123:G123,D128:G128,D133:G133,D138:G138)</f>
        <v>20.341770142966844</v>
      </c>
      <c r="M113">
        <v>0.2</v>
      </c>
      <c r="N113">
        <f t="shared" ref="N113:N141" si="17">AVERAGE(D113:G113)</f>
        <v>1.1191666666666666</v>
      </c>
    </row>
    <row r="114" spans="1:14" x14ac:dyDescent="0.75">
      <c r="A114" s="1">
        <v>2</v>
      </c>
      <c r="B114">
        <v>0</v>
      </c>
      <c r="C114">
        <v>0.45</v>
      </c>
      <c r="D114">
        <f>AVERAGE('PARITY Accuracy'!D114, 'Pattern_Matching Accuracy'!D114, 'Reversal Accuracy'!D114, 'Stack Accuracy'!D114, 'Vending_Machine Accuracy'!D114, 'Vending_Machine_Sum Accuracy'!D114, 'MazeComplete Accuracy'!D114, 'MazeSolve Accuracy'!D114, 'Hamiltonian Accuracy'!D114)</f>
        <v>0</v>
      </c>
      <c r="E114">
        <f>AVERAGE('PARITY Accuracy'!E114, 'Pattern_Matching Accuracy'!E114, 'Reversal Accuracy'!E114, 'Stack Accuracy'!E114, 'Vending_Machine Accuracy'!E114, 'Vending_Machine_Sum Accuracy'!E114, 'MazeComplete Accuracy'!E114, 'MazeSolve Accuracy'!E114, 'Hamiltonian Accuracy'!E114)</f>
        <v>0</v>
      </c>
      <c r="F114">
        <f>AVERAGE('PARITY Accuracy'!F114, 'Pattern_Matching Accuracy'!F114, 'Reversal Accuracy'!F114, 'Stack Accuracy'!F114, 'Vending_Machine Accuracy'!F114, 'Vending_Machine_Sum Accuracy'!F114, 'MazeComplete Accuracy'!F114, 'MazeSolve Accuracy'!F114, 'Hamiltonian Accuracy'!F114)</f>
        <v>0</v>
      </c>
      <c r="G114">
        <f>AVERAGE('PARITY Accuracy'!G114, 'Pattern_Matching Accuracy'!G114, 'Reversal Accuracy'!G114, 'Stack Accuracy'!G114, 'Vending_Machine Accuracy'!G114, 'Vending_Machine_Sum Accuracy'!G114, 'MazeComplete Accuracy'!G114, 'MazeSolve Accuracy'!G114, 'Hamiltonian Accuracy'!G114)</f>
        <v>4.2566666666666668</v>
      </c>
      <c r="H114" t="str">
        <f t="shared" si="15"/>
        <v>0 (δ=0.45)</v>
      </c>
      <c r="I114">
        <f t="shared" si="16"/>
        <v>1.8431907343878804</v>
      </c>
      <c r="J114">
        <v>10</v>
      </c>
      <c r="K114">
        <f>_xlfn.STDEV.P(D122:G126)</f>
        <v>2.2103148035662707</v>
      </c>
      <c r="L114">
        <f t="shared" ref="L114:L116" si="18">_xlfn.STDEV.P(D114:G114,D119:G119,D124:G124,D129:G129,D134:G134,D139:G139)</f>
        <v>20.218038797669628</v>
      </c>
      <c r="M114">
        <v>0.45</v>
      </c>
      <c r="N114">
        <f t="shared" si="17"/>
        <v>1.0641666666666667</v>
      </c>
    </row>
    <row r="115" spans="1:14" x14ac:dyDescent="0.75">
      <c r="A115" s="1">
        <v>3</v>
      </c>
      <c r="B115">
        <v>0</v>
      </c>
      <c r="C115">
        <v>0.65</v>
      </c>
      <c r="D115">
        <f>AVERAGE('PARITY Accuracy'!D115, 'Pattern_Matching Accuracy'!D115, 'Reversal Accuracy'!D115, 'Stack Accuracy'!D115, 'Vending_Machine Accuracy'!D115, 'Vending_Machine_Sum Accuracy'!D115, 'MazeComplete Accuracy'!D115, 'MazeSolve Accuracy'!D115, 'Hamiltonian Accuracy'!D115)</f>
        <v>0</v>
      </c>
      <c r="E115">
        <f>AVERAGE('PARITY Accuracy'!E115, 'Pattern_Matching Accuracy'!E115, 'Reversal Accuracy'!E115, 'Stack Accuracy'!E115, 'Vending_Machine Accuracy'!E115, 'Vending_Machine_Sum Accuracy'!E115, 'MazeComplete Accuracy'!E115, 'MazeSolve Accuracy'!E115, 'Hamiltonian Accuracy'!E115)</f>
        <v>0</v>
      </c>
      <c r="F115">
        <f>AVERAGE('PARITY Accuracy'!F115, 'Pattern_Matching Accuracy'!F115, 'Reversal Accuracy'!F115, 'Stack Accuracy'!F115, 'Vending_Machine Accuracy'!F115, 'Vending_Machine_Sum Accuracy'!F115, 'MazeComplete Accuracy'!F115, 'MazeSolve Accuracy'!F115, 'Hamiltonian Accuracy'!F115)</f>
        <v>0</v>
      </c>
      <c r="G115">
        <f>AVERAGE('PARITY Accuracy'!G115, 'Pattern_Matching Accuracy'!G115, 'Reversal Accuracy'!G115, 'Stack Accuracy'!G115, 'Vending_Machine Accuracy'!G115, 'Vending_Machine_Sum Accuracy'!G115, 'MazeComplete Accuracy'!G115, 'MazeSolve Accuracy'!G115, 'Hamiltonian Accuracy'!G115)</f>
        <v>4.2022222222222219</v>
      </c>
      <c r="H115" t="str">
        <f t="shared" si="15"/>
        <v>0 (δ=0.65)</v>
      </c>
      <c r="I115">
        <f t="shared" si="16"/>
        <v>1.8196155983959705</v>
      </c>
      <c r="J115">
        <v>20</v>
      </c>
      <c r="K115">
        <f>_xlfn.STDEV.P(D127:G131)</f>
        <v>3.1697719564935336</v>
      </c>
      <c r="L115">
        <f t="shared" si="18"/>
        <v>20.163196716234221</v>
      </c>
      <c r="M115">
        <v>0.65</v>
      </c>
      <c r="N115">
        <f t="shared" si="17"/>
        <v>1.0505555555555555</v>
      </c>
    </row>
    <row r="116" spans="1:14" x14ac:dyDescent="0.75">
      <c r="A116" s="1">
        <v>4</v>
      </c>
      <c r="B116">
        <v>0</v>
      </c>
      <c r="C116">
        <v>0.85</v>
      </c>
      <c r="D116">
        <f>AVERAGE('PARITY Accuracy'!D116, 'Pattern_Matching Accuracy'!D116, 'Reversal Accuracy'!D116, 'Stack Accuracy'!D116, 'Vending_Machine Accuracy'!D116, 'Vending_Machine_Sum Accuracy'!D116, 'MazeComplete Accuracy'!D116, 'MazeSolve Accuracy'!D116, 'Hamiltonian Accuracy'!D116)</f>
        <v>0</v>
      </c>
      <c r="E116">
        <f>AVERAGE('PARITY Accuracy'!E116, 'Pattern_Matching Accuracy'!E116, 'Reversal Accuracy'!E116, 'Stack Accuracy'!E116, 'Vending_Machine Accuracy'!E116, 'Vending_Machine_Sum Accuracy'!E116, 'MazeComplete Accuracy'!E116, 'MazeSolve Accuracy'!E116, 'Hamiltonian Accuracy'!E116)</f>
        <v>0</v>
      </c>
      <c r="F116">
        <f>AVERAGE('PARITY Accuracy'!F116, 'Pattern_Matching Accuracy'!F116, 'Reversal Accuracy'!F116, 'Stack Accuracy'!F116, 'Vending_Machine Accuracy'!F116, 'Vending_Machine_Sum Accuracy'!F116, 'MazeComplete Accuracy'!F116, 'MazeSolve Accuracy'!F116, 'Hamiltonian Accuracy'!F116)</f>
        <v>0</v>
      </c>
      <c r="G116">
        <f>AVERAGE('PARITY Accuracy'!G116, 'Pattern_Matching Accuracy'!G116, 'Reversal Accuracy'!G116, 'Stack Accuracy'!G116, 'Vending_Machine Accuracy'!G116, 'Vending_Machine_Sum Accuracy'!G116, 'MazeComplete Accuracy'!G116, 'MazeSolve Accuracy'!G116, 'Hamiltonian Accuracy'!G116)</f>
        <v>4.4633333333333338</v>
      </c>
      <c r="H116" t="str">
        <f t="shared" si="15"/>
        <v>0 (δ=0.85)</v>
      </c>
      <c r="I116">
        <f t="shared" si="16"/>
        <v>1.9326800261122725</v>
      </c>
      <c r="J116">
        <v>50</v>
      </c>
      <c r="K116">
        <f>_xlfn.STDEV.P(D133:G136)</f>
        <v>5.1381156475314373</v>
      </c>
      <c r="L116">
        <f t="shared" si="18"/>
        <v>19.816810390976894</v>
      </c>
      <c r="M116">
        <v>0.85</v>
      </c>
      <c r="N116">
        <f t="shared" si="17"/>
        <v>1.1158333333333335</v>
      </c>
    </row>
    <row r="117" spans="1:14" x14ac:dyDescent="0.75">
      <c r="A117" s="1">
        <v>5</v>
      </c>
      <c r="B117">
        <v>5</v>
      </c>
      <c r="C117">
        <v>0</v>
      </c>
      <c r="D117">
        <f>AVERAGE('PARITY Accuracy'!D117, 'Pattern_Matching Accuracy'!D117, 'Reversal Accuracy'!D117, 'Stack Accuracy'!D117, 'Vending_Machine Accuracy'!D117, 'Vending_Machine_Sum Accuracy'!D117, 'MazeComplete Accuracy'!D117, 'MazeSolve Accuracy'!D117, 'Hamiltonian Accuracy'!D117)</f>
        <v>38.954444444444448</v>
      </c>
      <c r="E117">
        <f>AVERAGE('PARITY Accuracy'!E117, 'Pattern_Matching Accuracy'!E117, 'Reversal Accuracy'!E117, 'Stack Accuracy'!E117, 'Vending_Machine Accuracy'!E117, 'Vending_Machine_Sum Accuracy'!E117, 'MazeComplete Accuracy'!E117, 'MazeSolve Accuracy'!E117, 'Hamiltonian Accuracy'!E117)</f>
        <v>51.394444444444439</v>
      </c>
      <c r="F117">
        <f>AVERAGE('PARITY Accuracy'!F117, 'Pattern_Matching Accuracy'!F117, 'Reversal Accuracy'!F117, 'Stack Accuracy'!F117, 'Vending_Machine Accuracy'!F117, 'Vending_Machine_Sum Accuracy'!F117, 'MazeComplete Accuracy'!F117, 'MazeSolve Accuracy'!F117, 'Hamiltonian Accuracy'!F117)</f>
        <v>42.63111111111111</v>
      </c>
      <c r="G117">
        <f>AVERAGE('PARITY Accuracy'!G117, 'Pattern_Matching Accuracy'!G117, 'Reversal Accuracy'!G117, 'Stack Accuracy'!G117, 'Vending_Machine Accuracy'!G117, 'Vending_Machine_Sum Accuracy'!G117, 'MazeComplete Accuracy'!G117, 'MazeSolve Accuracy'!G117, 'Hamiltonian Accuracy'!G117)</f>
        <v>45.717777777777776</v>
      </c>
      <c r="H117" t="str">
        <f t="shared" si="15"/>
        <v>5 (δ=0)</v>
      </c>
      <c r="I117">
        <f t="shared" si="16"/>
        <v>4.5590721521915727</v>
      </c>
      <c r="J117">
        <v>100</v>
      </c>
      <c r="K117">
        <f>_xlfn.STDEV.P(D137:G141)</f>
        <v>4.7450754885433923</v>
      </c>
      <c r="N117">
        <f t="shared" si="17"/>
        <v>44.674444444444447</v>
      </c>
    </row>
    <row r="118" spans="1:14" x14ac:dyDescent="0.75">
      <c r="A118" s="1">
        <v>6</v>
      </c>
      <c r="B118">
        <v>5</v>
      </c>
      <c r="C118">
        <v>0.2</v>
      </c>
      <c r="D118">
        <f>AVERAGE('PARITY Accuracy'!D118, 'Pattern_Matching Accuracy'!D118, 'Reversal Accuracy'!D118, 'Stack Accuracy'!D118, 'Vending_Machine Accuracy'!D118, 'Vending_Machine_Sum Accuracy'!D118, 'MazeComplete Accuracy'!D118, 'MazeSolve Accuracy'!D118, 'Hamiltonian Accuracy'!D118)</f>
        <v>44.101111111111109</v>
      </c>
      <c r="E118">
        <f>AVERAGE('PARITY Accuracy'!E118, 'Pattern_Matching Accuracy'!E118, 'Reversal Accuracy'!E118, 'Stack Accuracy'!E118, 'Vending_Machine Accuracy'!E118, 'Vending_Machine_Sum Accuracy'!E118, 'MazeComplete Accuracy'!E118, 'MazeSolve Accuracy'!E118, 'Hamiltonian Accuracy'!E118)</f>
        <v>49.948888888888888</v>
      </c>
      <c r="F118">
        <f>AVERAGE('PARITY Accuracy'!F118, 'Pattern_Matching Accuracy'!F118, 'Reversal Accuracy'!F118, 'Stack Accuracy'!F118, 'Vending_Machine Accuracy'!F118, 'Vending_Machine_Sum Accuracy'!F118, 'MazeComplete Accuracy'!F118, 'MazeSolve Accuracy'!F118, 'Hamiltonian Accuracy'!F118)</f>
        <v>42.782222222222231</v>
      </c>
      <c r="G118">
        <f>AVERAGE('PARITY Accuracy'!G118, 'Pattern_Matching Accuracy'!G118, 'Reversal Accuracy'!G118, 'Stack Accuracy'!G118, 'Vending_Machine Accuracy'!G118, 'Vending_Machine_Sum Accuracy'!G118, 'MazeComplete Accuracy'!G118, 'MazeSolve Accuracy'!G118, 'Hamiltonian Accuracy'!G118)</f>
        <v>45.45</v>
      </c>
      <c r="H118" t="str">
        <f t="shared" si="15"/>
        <v>5 (δ=0.2)</v>
      </c>
      <c r="I118">
        <f t="shared" si="16"/>
        <v>2.6980736726801706</v>
      </c>
      <c r="N118">
        <f t="shared" si="17"/>
        <v>45.570555555555558</v>
      </c>
    </row>
    <row r="119" spans="1:14" x14ac:dyDescent="0.75">
      <c r="A119" s="1">
        <v>7</v>
      </c>
      <c r="B119">
        <v>5</v>
      </c>
      <c r="C119">
        <v>0.45</v>
      </c>
      <c r="D119">
        <f>AVERAGE('PARITY Accuracy'!D119, 'Pattern_Matching Accuracy'!D119, 'Reversal Accuracy'!D119, 'Stack Accuracy'!D119, 'Vending_Machine Accuracy'!D119, 'Vending_Machine_Sum Accuracy'!D119, 'MazeComplete Accuracy'!D119, 'MazeSolve Accuracy'!D119, 'Hamiltonian Accuracy'!D119)</f>
        <v>36.575555555555553</v>
      </c>
      <c r="E119">
        <f>AVERAGE('PARITY Accuracy'!E119, 'Pattern_Matching Accuracy'!E119, 'Reversal Accuracy'!E119, 'Stack Accuracy'!E119, 'Vending_Machine Accuracy'!E119, 'Vending_Machine_Sum Accuracy'!E119, 'MazeComplete Accuracy'!E119, 'MazeSolve Accuracy'!E119, 'Hamiltonian Accuracy'!E119)</f>
        <v>47.406666666666666</v>
      </c>
      <c r="F119">
        <f>AVERAGE('PARITY Accuracy'!F119, 'Pattern_Matching Accuracy'!F119, 'Reversal Accuracy'!F119, 'Stack Accuracy'!F119, 'Vending_Machine Accuracy'!F119, 'Vending_Machine_Sum Accuracy'!F119, 'MazeComplete Accuracy'!F119, 'MazeSolve Accuracy'!F119, 'Hamiltonian Accuracy'!F119)</f>
        <v>41.798888888888889</v>
      </c>
      <c r="G119">
        <f>AVERAGE('PARITY Accuracy'!G119, 'Pattern_Matching Accuracy'!G119, 'Reversal Accuracy'!G119, 'Stack Accuracy'!G119, 'Vending_Machine Accuracy'!G119, 'Vending_Machine_Sum Accuracy'!G119, 'MazeComplete Accuracy'!G119, 'MazeSolve Accuracy'!G119, 'Hamiltonian Accuracy'!G119)</f>
        <v>44.432222222222229</v>
      </c>
      <c r="H119" t="str">
        <f t="shared" si="15"/>
        <v>5 (δ=0.45)</v>
      </c>
      <c r="I119">
        <f t="shared" si="16"/>
        <v>3.9808316179374361</v>
      </c>
      <c r="N119">
        <f t="shared" si="17"/>
        <v>42.553333333333335</v>
      </c>
    </row>
    <row r="120" spans="1:14" x14ac:dyDescent="0.75">
      <c r="A120" s="1">
        <v>8</v>
      </c>
      <c r="B120">
        <v>5</v>
      </c>
      <c r="C120">
        <v>0.65</v>
      </c>
      <c r="D120">
        <f>AVERAGE('PARITY Accuracy'!D120, 'Pattern_Matching Accuracy'!D120, 'Reversal Accuracy'!D120, 'Stack Accuracy'!D120, 'Vending_Machine Accuracy'!D120, 'Vending_Machine_Sum Accuracy'!D120, 'MazeComplete Accuracy'!D120, 'MazeSolve Accuracy'!D120, 'Hamiltonian Accuracy'!D120)</f>
        <v>41.301111111111112</v>
      </c>
      <c r="E120">
        <f>AVERAGE('PARITY Accuracy'!E120, 'Pattern_Matching Accuracy'!E120, 'Reversal Accuracy'!E120, 'Stack Accuracy'!E120, 'Vending_Machine Accuracy'!E120, 'Vending_Machine_Sum Accuracy'!E120, 'MazeComplete Accuracy'!E120, 'MazeSolve Accuracy'!E120, 'Hamiltonian Accuracy'!E120)</f>
        <v>48.763333333333328</v>
      </c>
      <c r="F120">
        <f>AVERAGE('PARITY Accuracy'!F120, 'Pattern_Matching Accuracy'!F120, 'Reversal Accuracy'!F120, 'Stack Accuracy'!F120, 'Vending_Machine Accuracy'!F120, 'Vending_Machine_Sum Accuracy'!F120, 'MazeComplete Accuracy'!F120, 'MazeSolve Accuracy'!F120, 'Hamiltonian Accuracy'!F120)</f>
        <v>41.803333333333335</v>
      </c>
      <c r="G120">
        <f>AVERAGE('PARITY Accuracy'!G120, 'Pattern_Matching Accuracy'!G120, 'Reversal Accuracy'!G120, 'Stack Accuracy'!G120, 'Vending_Machine Accuracy'!G120, 'Vending_Machine_Sum Accuracy'!G120, 'MazeComplete Accuracy'!G120, 'MazeSolve Accuracy'!G120, 'Hamiltonian Accuracy'!G120)</f>
        <v>44.00222222222223</v>
      </c>
      <c r="H120" t="str">
        <f t="shared" si="15"/>
        <v>5 (δ=0.65)</v>
      </c>
      <c r="I120">
        <f t="shared" si="16"/>
        <v>2.949341878357286</v>
      </c>
      <c r="N120">
        <f t="shared" si="17"/>
        <v>43.967500000000001</v>
      </c>
    </row>
    <row r="121" spans="1:14" x14ac:dyDescent="0.75">
      <c r="A121" s="1">
        <v>9</v>
      </c>
      <c r="B121">
        <v>5</v>
      </c>
      <c r="C121">
        <v>0.85</v>
      </c>
      <c r="D121">
        <f>AVERAGE('PARITY Accuracy'!D121, 'Pattern_Matching Accuracy'!D121, 'Reversal Accuracy'!D121, 'Stack Accuracy'!D121, 'Vending_Machine Accuracy'!D121, 'Vending_Machine_Sum Accuracy'!D121, 'MazeComplete Accuracy'!D121, 'MazeSolve Accuracy'!D121, 'Hamiltonian Accuracy'!D121)</f>
        <v>41.564444444444447</v>
      </c>
      <c r="E121">
        <f>AVERAGE('PARITY Accuracy'!E121, 'Pattern_Matching Accuracy'!E121, 'Reversal Accuracy'!E121, 'Stack Accuracy'!E121, 'Vending_Machine Accuracy'!E121, 'Vending_Machine_Sum Accuracy'!E121, 'MazeComplete Accuracy'!E121, 'MazeSolve Accuracy'!E121, 'Hamiltonian Accuracy'!E121)</f>
        <v>51.875555555555557</v>
      </c>
      <c r="F121">
        <f>AVERAGE('PARITY Accuracy'!F121, 'Pattern_Matching Accuracy'!F121, 'Reversal Accuracy'!F121, 'Stack Accuracy'!F121, 'Vending_Machine Accuracy'!F121, 'Vending_Machine_Sum Accuracy'!F121, 'MazeComplete Accuracy'!F121, 'MazeSolve Accuracy'!F121, 'Hamiltonian Accuracy'!F121)</f>
        <v>41.51</v>
      </c>
      <c r="G121">
        <f>AVERAGE('PARITY Accuracy'!G121, 'Pattern_Matching Accuracy'!G121, 'Reversal Accuracy'!G121, 'Stack Accuracy'!G121, 'Vending_Machine Accuracy'!G121, 'Vending_Machine_Sum Accuracy'!G121, 'MazeComplete Accuracy'!G121, 'MazeSolve Accuracy'!G121, 'Hamiltonian Accuracy'!G121)</f>
        <v>42.834444444444443</v>
      </c>
      <c r="H121" t="str">
        <f t="shared" si="15"/>
        <v>5 (δ=0.85)</v>
      </c>
      <c r="I121">
        <f t="shared" si="16"/>
        <v>4.3220037434070671</v>
      </c>
      <c r="N121">
        <f t="shared" si="17"/>
        <v>44.446111111111108</v>
      </c>
    </row>
    <row r="122" spans="1:14" x14ac:dyDescent="0.75">
      <c r="A122" s="1">
        <v>10</v>
      </c>
      <c r="B122">
        <v>10</v>
      </c>
      <c r="C122">
        <v>0</v>
      </c>
      <c r="D122">
        <f>AVERAGE('PARITY Accuracy'!D122, 'Pattern_Matching Accuracy'!D122, 'Reversal Accuracy'!D122, 'Stack Accuracy'!D122, 'Vending_Machine Accuracy'!D122, 'Vending_Machine_Sum Accuracy'!D122, 'MazeComplete Accuracy'!D122, 'MazeSolve Accuracy'!D122, 'Hamiltonian Accuracy'!D122)</f>
        <v>48.574444444444438</v>
      </c>
      <c r="E122">
        <f>AVERAGE('PARITY Accuracy'!E122, 'Pattern_Matching Accuracy'!E122, 'Reversal Accuracy'!E122, 'Stack Accuracy'!E122, 'Vending_Machine Accuracy'!E122, 'Vending_Machine_Sum Accuracy'!E122, 'MazeComplete Accuracy'!E122, 'MazeSolve Accuracy'!E122, 'Hamiltonian Accuracy'!E122)</f>
        <v>53.440000000000005</v>
      </c>
      <c r="F122">
        <f>AVERAGE('PARITY Accuracy'!F122, 'Pattern_Matching Accuracy'!F122, 'Reversal Accuracy'!F122, 'Stack Accuracy'!F122, 'Vending_Machine Accuracy'!F122, 'Vending_Machine_Sum Accuracy'!F122, 'MazeComplete Accuracy'!F122, 'MazeSolve Accuracy'!F122, 'Hamiltonian Accuracy'!F122)</f>
        <v>47.876666666666672</v>
      </c>
      <c r="G122">
        <f>AVERAGE('PARITY Accuracy'!G122, 'Pattern_Matching Accuracy'!G122, 'Reversal Accuracy'!G122, 'Stack Accuracy'!G122, 'Vending_Machine Accuracy'!G122, 'Vending_Machine_Sum Accuracy'!G122, 'MazeComplete Accuracy'!G122, 'MazeSolve Accuracy'!G122, 'Hamiltonian Accuracy'!G122)</f>
        <v>47.87777777777778</v>
      </c>
      <c r="H122" t="str">
        <f t="shared" si="15"/>
        <v>10 (δ=0)</v>
      </c>
      <c r="I122">
        <f t="shared" si="16"/>
        <v>2.325602935228988</v>
      </c>
      <c r="N122">
        <f t="shared" si="17"/>
        <v>49.442222222222227</v>
      </c>
    </row>
    <row r="123" spans="1:14" x14ac:dyDescent="0.75">
      <c r="A123" s="1">
        <v>11</v>
      </c>
      <c r="B123">
        <v>10</v>
      </c>
      <c r="C123">
        <v>0.2</v>
      </c>
      <c r="D123">
        <f>AVERAGE('PARITY Accuracy'!D123, 'Pattern_Matching Accuracy'!D123, 'Reversal Accuracy'!D123, 'Stack Accuracy'!D123, 'Vending_Machine Accuracy'!D123, 'Vending_Machine_Sum Accuracy'!D123, 'MazeComplete Accuracy'!D123, 'MazeSolve Accuracy'!D123, 'Hamiltonian Accuracy'!D123)</f>
        <v>51.792222222222222</v>
      </c>
      <c r="E123">
        <f>AVERAGE('PARITY Accuracy'!E123, 'Pattern_Matching Accuracy'!E123, 'Reversal Accuracy'!E123, 'Stack Accuracy'!E123, 'Vending_Machine Accuracy'!E123, 'Vending_Machine_Sum Accuracy'!E123, 'MazeComplete Accuracy'!E123, 'MazeSolve Accuracy'!E123, 'Hamiltonian Accuracy'!E123)</f>
        <v>52.15</v>
      </c>
      <c r="F123">
        <f>AVERAGE('PARITY Accuracy'!F123, 'Pattern_Matching Accuracy'!F123, 'Reversal Accuracy'!F123, 'Stack Accuracy'!F123, 'Vending_Machine Accuracy'!F123, 'Vending_Machine_Sum Accuracy'!F123, 'MazeComplete Accuracy'!F123, 'MazeSolve Accuracy'!F123, 'Hamiltonian Accuracy'!F123)</f>
        <v>48.891111111111108</v>
      </c>
      <c r="G123">
        <f>AVERAGE('PARITY Accuracy'!G123, 'Pattern_Matching Accuracy'!G123, 'Reversal Accuracy'!G123, 'Stack Accuracy'!G123, 'Vending_Machine Accuracy'!G123, 'Vending_Machine_Sum Accuracy'!G123, 'MazeComplete Accuracy'!G123, 'MazeSolve Accuracy'!G123, 'Hamiltonian Accuracy'!G123)</f>
        <v>47.444444444444443</v>
      </c>
      <c r="H123" t="str">
        <f t="shared" si="15"/>
        <v>10 (δ=0.2)</v>
      </c>
      <c r="I123">
        <f t="shared" si="16"/>
        <v>1.9733074479032959</v>
      </c>
      <c r="J123" s="2"/>
      <c r="K123" s="2" t="s">
        <v>26</v>
      </c>
      <c r="L123" s="2" t="s">
        <v>27</v>
      </c>
      <c r="N123">
        <f t="shared" si="17"/>
        <v>50.069444444444443</v>
      </c>
    </row>
    <row r="124" spans="1:14" x14ac:dyDescent="0.75">
      <c r="A124" s="1">
        <v>12</v>
      </c>
      <c r="B124">
        <v>10</v>
      </c>
      <c r="C124">
        <v>0.45</v>
      </c>
      <c r="D124">
        <f>AVERAGE('PARITY Accuracy'!D124, 'Pattern_Matching Accuracy'!D124, 'Reversal Accuracy'!D124, 'Stack Accuracy'!D124, 'Vending_Machine Accuracy'!D124, 'Vending_Machine_Sum Accuracy'!D124, 'MazeComplete Accuracy'!D124, 'MazeSolve Accuracy'!D124, 'Hamiltonian Accuracy'!D124)</f>
        <v>50.522222222222219</v>
      </c>
      <c r="E124">
        <f>AVERAGE('PARITY Accuracy'!E124, 'Pattern_Matching Accuracy'!E124, 'Reversal Accuracy'!E124, 'Stack Accuracy'!E124, 'Vending_Machine Accuracy'!E124, 'Vending_Machine_Sum Accuracy'!E124, 'MazeComplete Accuracy'!E124, 'MazeSolve Accuracy'!E124, 'Hamiltonian Accuracy'!E124)</f>
        <v>53.27000000000001</v>
      </c>
      <c r="F124">
        <f>AVERAGE('PARITY Accuracy'!F124, 'Pattern_Matching Accuracy'!F124, 'Reversal Accuracy'!F124, 'Stack Accuracy'!F124, 'Vending_Machine Accuracy'!F124, 'Vending_Machine_Sum Accuracy'!F124, 'MazeComplete Accuracy'!F124, 'MazeSolve Accuracy'!F124, 'Hamiltonian Accuracy'!F124)</f>
        <v>48.31333333333334</v>
      </c>
      <c r="G124">
        <f>AVERAGE('PARITY Accuracy'!G124, 'Pattern_Matching Accuracy'!G124, 'Reversal Accuracy'!G124, 'Stack Accuracy'!G124, 'Vending_Machine Accuracy'!G124, 'Vending_Machine_Sum Accuracy'!G124, 'MazeComplete Accuracy'!G124, 'MazeSolve Accuracy'!G124, 'Hamiltonian Accuracy'!G124)</f>
        <v>48.755555555555553</v>
      </c>
      <c r="H124" t="str">
        <f t="shared" si="15"/>
        <v>10 (δ=0.45)</v>
      </c>
      <c r="I124">
        <f t="shared" si="16"/>
        <v>1.9476732517747999</v>
      </c>
      <c r="J124">
        <v>2</v>
      </c>
      <c r="K124">
        <f>AVERAGE(D112:G116)</f>
        <v>1.1034444444444444</v>
      </c>
      <c r="L124">
        <f>AVERAGE(D112:G112,D117:G117,D122:G122,D127:G127,D132:G132,D137:G137)</f>
        <v>44.1375462962963</v>
      </c>
      <c r="M124">
        <v>0</v>
      </c>
      <c r="N124">
        <f t="shared" si="17"/>
        <v>50.215277777777779</v>
      </c>
    </row>
    <row r="125" spans="1:14" x14ac:dyDescent="0.75">
      <c r="A125" s="1">
        <v>13</v>
      </c>
      <c r="B125">
        <v>10</v>
      </c>
      <c r="C125">
        <v>0.65</v>
      </c>
      <c r="D125">
        <f>AVERAGE('PARITY Accuracy'!D125, 'Pattern_Matching Accuracy'!D125, 'Reversal Accuracy'!D125, 'Stack Accuracy'!D125, 'Vending_Machine Accuracy'!D125, 'Vending_Machine_Sum Accuracy'!D125, 'MazeComplete Accuracy'!D125, 'MazeSolve Accuracy'!D125, 'Hamiltonian Accuracy'!D125)</f>
        <v>51.910000000000004</v>
      </c>
      <c r="E125">
        <f>AVERAGE('PARITY Accuracy'!E125, 'Pattern_Matching Accuracy'!E125, 'Reversal Accuracy'!E125, 'Stack Accuracy'!E125, 'Vending_Machine Accuracy'!E125, 'Vending_Machine_Sum Accuracy'!E125, 'MazeComplete Accuracy'!E125, 'MazeSolve Accuracy'!E125, 'Hamiltonian Accuracy'!E125)</f>
        <v>53.605555555555554</v>
      </c>
      <c r="F125">
        <f>AVERAGE('PARITY Accuracy'!F125, 'Pattern_Matching Accuracy'!F125, 'Reversal Accuracy'!F125, 'Stack Accuracy'!F125, 'Vending_Machine Accuracy'!F125, 'Vending_Machine_Sum Accuracy'!F125, 'MazeComplete Accuracy'!F125, 'MazeSolve Accuracy'!F125, 'Hamiltonian Accuracy'!F125)</f>
        <v>47.271111111111111</v>
      </c>
      <c r="G125">
        <f>AVERAGE('PARITY Accuracy'!G125, 'Pattern_Matching Accuracy'!G125, 'Reversal Accuracy'!G125, 'Stack Accuracy'!G125, 'Vending_Machine Accuracy'!G125, 'Vending_Machine_Sum Accuracy'!G125, 'MazeComplete Accuracy'!G125, 'MazeSolve Accuracy'!G125, 'Hamiltonian Accuracy'!G125)</f>
        <v>47.68888888888889</v>
      </c>
      <c r="H125" t="str">
        <f t="shared" si="15"/>
        <v>10 (δ=0.65)</v>
      </c>
      <c r="I125">
        <f t="shared" si="16"/>
        <v>2.7101504445507754</v>
      </c>
      <c r="J125">
        <v>5</v>
      </c>
      <c r="K125">
        <f>AVERAGE(D117:G121)</f>
        <v>44.24238888888889</v>
      </c>
      <c r="L125">
        <f>AVERAGE(D113:G113,D118:G118,D123:G123,D128:G128,D133:G133,D138:G138)</f>
        <v>44.720231481481477</v>
      </c>
      <c r="M125">
        <v>0.2</v>
      </c>
      <c r="N125">
        <f t="shared" si="17"/>
        <v>50.11888888888889</v>
      </c>
    </row>
    <row r="126" spans="1:14" x14ac:dyDescent="0.75">
      <c r="A126" s="1">
        <v>14</v>
      </c>
      <c r="B126">
        <v>10</v>
      </c>
      <c r="C126">
        <v>0.85</v>
      </c>
      <c r="D126">
        <f>AVERAGE('PARITY Accuracy'!D126, 'Pattern_Matching Accuracy'!D126, 'Reversal Accuracy'!D126, 'Stack Accuracy'!D126, 'Vending_Machine Accuracy'!D126, 'Vending_Machine_Sum Accuracy'!D126, 'MazeComplete Accuracy'!D126, 'MazeSolve Accuracy'!D126, 'Hamiltonian Accuracy'!D126)</f>
        <v>49.681111111111107</v>
      </c>
      <c r="E126">
        <f>AVERAGE('PARITY Accuracy'!E126, 'Pattern_Matching Accuracy'!E126, 'Reversal Accuracy'!E126, 'Stack Accuracy'!E126, 'Vending_Machine Accuracy'!E126, 'Vending_Machine_Sum Accuracy'!E126, 'MazeComplete Accuracy'!E126, 'MazeSolve Accuracy'!E126, 'Hamiltonian Accuracy'!E126)</f>
        <v>52.232222222222219</v>
      </c>
      <c r="F126">
        <f>AVERAGE('PARITY Accuracy'!F126, 'Pattern_Matching Accuracy'!F126, 'Reversal Accuracy'!F126, 'Stack Accuracy'!F126, 'Vending_Machine Accuracy'!F126, 'Vending_Machine_Sum Accuracy'!F126, 'MazeComplete Accuracy'!F126, 'MazeSolve Accuracy'!F126, 'Hamiltonian Accuracy'!F126)</f>
        <v>47.978888888888889</v>
      </c>
      <c r="G126">
        <f>AVERAGE('PARITY Accuracy'!G126, 'Pattern_Matching Accuracy'!G126, 'Reversal Accuracy'!G126, 'Stack Accuracy'!G126, 'Vending_Machine Accuracy'!G126, 'Vending_Machine_Sum Accuracy'!G126, 'MazeComplete Accuracy'!G126, 'MazeSolve Accuracy'!G126, 'Hamiltonian Accuracy'!G126)</f>
        <v>47.6</v>
      </c>
      <c r="H126" t="str">
        <f t="shared" si="15"/>
        <v>10 (δ=0.85)</v>
      </c>
      <c r="I126">
        <f t="shared" si="16"/>
        <v>1.8273723587857826</v>
      </c>
      <c r="J126">
        <v>10</v>
      </c>
      <c r="K126">
        <f>AVERAGE(D122:G126)</f>
        <v>49.843777777777788</v>
      </c>
      <c r="L126">
        <f t="shared" ref="L126:L128" si="19">AVERAGE(D114:G114,D119:G119,D124:G124,D129:G129,D134:G134,D139:G139)</f>
        <v>43.932499999999997</v>
      </c>
      <c r="M126">
        <v>0.45</v>
      </c>
      <c r="N126">
        <f t="shared" si="17"/>
        <v>49.373055555555553</v>
      </c>
    </row>
    <row r="127" spans="1:14" x14ac:dyDescent="0.75">
      <c r="A127" s="1">
        <v>15</v>
      </c>
      <c r="B127">
        <v>20</v>
      </c>
      <c r="C127">
        <v>0</v>
      </c>
      <c r="D127">
        <f>AVERAGE('PARITY Accuracy'!D127, 'Pattern_Matching Accuracy'!D127, 'Reversal Accuracy'!D127, 'Stack Accuracy'!D127, 'Vending_Machine Accuracy'!D127, 'Vending_Machine_Sum Accuracy'!D127, 'MazeComplete Accuracy'!D127, 'MazeSolve Accuracy'!D127, 'Hamiltonian Accuracy'!D127)</f>
        <v>48.453333333333333</v>
      </c>
      <c r="E127">
        <f>AVERAGE('PARITY Accuracy'!E127, 'Pattern_Matching Accuracy'!E127, 'Reversal Accuracy'!E127, 'Stack Accuracy'!E127, 'Vending_Machine Accuracy'!E127, 'Vending_Machine_Sum Accuracy'!E127, 'MazeComplete Accuracy'!E127, 'MazeSolve Accuracy'!E127, 'Hamiltonian Accuracy'!E127)</f>
        <v>57.504444444444438</v>
      </c>
      <c r="F127">
        <f>AVERAGE('PARITY Accuracy'!F127, 'Pattern_Matching Accuracy'!F127, 'Reversal Accuracy'!F127, 'Stack Accuracy'!F127, 'Vending_Machine Accuracy'!F127, 'Vending_Machine_Sum Accuracy'!F127, 'MazeComplete Accuracy'!F127, 'MazeSolve Accuracy'!F127, 'Hamiltonian Accuracy'!F127)</f>
        <v>54.057777777777773</v>
      </c>
      <c r="G127">
        <f>AVERAGE('PARITY Accuracy'!G127, 'Pattern_Matching Accuracy'!G127, 'Reversal Accuracy'!G127, 'Stack Accuracy'!G127, 'Vending_Machine Accuracy'!G127, 'Vending_Machine_Sum Accuracy'!G127, 'MazeComplete Accuracy'!G127, 'MazeSolve Accuracy'!G127, 'Hamiltonian Accuracy'!G127)</f>
        <v>56.034444444444453</v>
      </c>
      <c r="H127" t="str">
        <f t="shared" si="15"/>
        <v>20 (δ=0)</v>
      </c>
      <c r="I127">
        <f t="shared" si="16"/>
        <v>3.4346877385158479</v>
      </c>
      <c r="J127">
        <v>20</v>
      </c>
      <c r="K127">
        <f>AVERAGE(D127:G131)</f>
        <v>53.894944444444455</v>
      </c>
      <c r="L127">
        <f t="shared" si="19"/>
        <v>44.08259259259259</v>
      </c>
      <c r="M127">
        <v>0.65</v>
      </c>
      <c r="N127">
        <f t="shared" si="17"/>
        <v>54.012500000000003</v>
      </c>
    </row>
    <row r="128" spans="1:14" x14ac:dyDescent="0.75">
      <c r="A128" s="1">
        <v>16</v>
      </c>
      <c r="B128">
        <v>20</v>
      </c>
      <c r="C128">
        <v>0.2</v>
      </c>
      <c r="D128">
        <f>AVERAGE('PARITY Accuracy'!D128, 'Pattern_Matching Accuracy'!D128, 'Reversal Accuracy'!D128, 'Stack Accuracy'!D128, 'Vending_Machine Accuracy'!D128, 'Vending_Machine_Sum Accuracy'!D128, 'MazeComplete Accuracy'!D128, 'MazeSolve Accuracy'!D128, 'Hamiltonian Accuracy'!D128)</f>
        <v>49.663333333333327</v>
      </c>
      <c r="E128">
        <f>AVERAGE('PARITY Accuracy'!E128, 'Pattern_Matching Accuracy'!E128, 'Reversal Accuracy'!E128, 'Stack Accuracy'!E128, 'Vending_Machine Accuracy'!E128, 'Vending_Machine_Sum Accuracy'!E128, 'MazeComplete Accuracy'!E128, 'MazeSolve Accuracy'!E128, 'Hamiltonian Accuracy'!E128)</f>
        <v>57.771111111111118</v>
      </c>
      <c r="F128">
        <f>AVERAGE('PARITY Accuracy'!F128, 'Pattern_Matching Accuracy'!F128, 'Reversal Accuracy'!F128, 'Stack Accuracy'!F128, 'Vending_Machine Accuracy'!F128, 'Vending_Machine_Sum Accuracy'!F128, 'MazeComplete Accuracy'!F128, 'MazeSolve Accuracy'!F128, 'Hamiltonian Accuracy'!F128)</f>
        <v>53.787777777777777</v>
      </c>
      <c r="G128">
        <f>AVERAGE('PARITY Accuracy'!G128, 'Pattern_Matching Accuracy'!G128, 'Reversal Accuracy'!G128, 'Stack Accuracy'!G128, 'Vending_Machine Accuracy'!G128, 'Vending_Machine_Sum Accuracy'!G128, 'MazeComplete Accuracy'!G128, 'MazeSolve Accuracy'!G128, 'Hamiltonian Accuracy'!G128)</f>
        <v>56.73</v>
      </c>
      <c r="H128" t="str">
        <f t="shared" si="15"/>
        <v>20 (δ=0.2)</v>
      </c>
      <c r="I128">
        <f t="shared" si="16"/>
        <v>3.145357776171652</v>
      </c>
      <c r="J128">
        <v>50</v>
      </c>
      <c r="K128">
        <f>AVERAGE(D132:G136)</f>
        <v>56.192444444444448</v>
      </c>
      <c r="L128">
        <f t="shared" si="19"/>
        <v>43.567546296296307</v>
      </c>
      <c r="M128">
        <v>0.85</v>
      </c>
      <c r="N128">
        <f t="shared" si="17"/>
        <v>54.488055555555555</v>
      </c>
    </row>
    <row r="129" spans="1:14" x14ac:dyDescent="0.75">
      <c r="A129" s="1">
        <v>17</v>
      </c>
      <c r="B129">
        <v>20</v>
      </c>
      <c r="C129">
        <v>0.45</v>
      </c>
      <c r="D129">
        <f>AVERAGE('PARITY Accuracy'!D129, 'Pattern_Matching Accuracy'!D129, 'Reversal Accuracy'!D129, 'Stack Accuracy'!D129, 'Vending_Machine Accuracy'!D129, 'Vending_Machine_Sum Accuracy'!D129, 'MazeComplete Accuracy'!D129, 'MazeSolve Accuracy'!D129, 'Hamiltonian Accuracy'!D129)</f>
        <v>49.554444444444442</v>
      </c>
      <c r="E129">
        <f>AVERAGE('PARITY Accuracy'!E129, 'Pattern_Matching Accuracy'!E129, 'Reversal Accuracy'!E129, 'Stack Accuracy'!E129, 'Vending_Machine Accuracy'!E129, 'Vending_Machine_Sum Accuracy'!E129, 'MazeComplete Accuracy'!E129, 'MazeSolve Accuracy'!E129, 'Hamiltonian Accuracy'!E129)</f>
        <v>56.678888888888892</v>
      </c>
      <c r="F129">
        <f>AVERAGE('PARITY Accuracy'!F129, 'Pattern_Matching Accuracy'!F129, 'Reversal Accuracy'!F129, 'Stack Accuracy'!F129, 'Vending_Machine Accuracy'!F129, 'Vending_Machine_Sum Accuracy'!F129, 'MazeComplete Accuracy'!F129, 'MazeSolve Accuracy'!F129, 'Hamiltonian Accuracy'!F129)</f>
        <v>53.68333333333333</v>
      </c>
      <c r="G129">
        <f>AVERAGE('PARITY Accuracy'!G129, 'Pattern_Matching Accuracy'!G129, 'Reversal Accuracy'!G129, 'Stack Accuracy'!G129, 'Vending_Machine Accuracy'!G129, 'Vending_Machine_Sum Accuracy'!G129, 'MazeComplete Accuracy'!G129, 'MazeSolve Accuracy'!G129, 'Hamiltonian Accuracy'!G129)</f>
        <v>55.434444444444438</v>
      </c>
      <c r="H129" t="str">
        <f t="shared" si="15"/>
        <v>20 (δ=0.45)</v>
      </c>
      <c r="I129">
        <f t="shared" si="16"/>
        <v>2.6922135094094819</v>
      </c>
      <c r="J129">
        <v>100</v>
      </c>
      <c r="K129">
        <f>AVERAGE(D137:G141)</f>
        <v>59.2515</v>
      </c>
      <c r="N129">
        <f t="shared" si="17"/>
        <v>53.837777777777774</v>
      </c>
    </row>
    <row r="130" spans="1:14" x14ac:dyDescent="0.75">
      <c r="A130" s="1">
        <v>18</v>
      </c>
      <c r="B130">
        <v>20</v>
      </c>
      <c r="C130">
        <v>0.65</v>
      </c>
      <c r="D130">
        <f>AVERAGE('PARITY Accuracy'!D130, 'Pattern_Matching Accuracy'!D130, 'Reversal Accuracy'!D130, 'Stack Accuracy'!D130, 'Vending_Machine Accuracy'!D130, 'Vending_Machine_Sum Accuracy'!D130, 'MazeComplete Accuracy'!D130, 'MazeSolve Accuracy'!D130, 'Hamiltonian Accuracy'!D130)</f>
        <v>48.164444444444449</v>
      </c>
      <c r="E130">
        <f>AVERAGE('PARITY Accuracy'!E130, 'Pattern_Matching Accuracy'!E130, 'Reversal Accuracy'!E130, 'Stack Accuracy'!E130, 'Vending_Machine Accuracy'!E130, 'Vending_Machine_Sum Accuracy'!E130, 'MazeComplete Accuracy'!E130, 'MazeSolve Accuracy'!E130, 'Hamiltonian Accuracy'!E130)</f>
        <v>57.854444444444439</v>
      </c>
      <c r="F130">
        <f>AVERAGE('PARITY Accuracy'!F130, 'Pattern_Matching Accuracy'!F130, 'Reversal Accuracy'!F130, 'Stack Accuracy'!F130, 'Vending_Machine Accuracy'!F130, 'Vending_Machine_Sum Accuracy'!F130, 'MazeComplete Accuracy'!F130, 'MazeSolve Accuracy'!F130, 'Hamiltonian Accuracy'!F130)</f>
        <v>54.515555555555551</v>
      </c>
      <c r="G130">
        <f>AVERAGE('PARITY Accuracy'!G130, 'Pattern_Matching Accuracy'!G130, 'Reversal Accuracy'!G130, 'Stack Accuracy'!G130, 'Vending_Machine Accuracy'!G130, 'Vending_Machine_Sum Accuracy'!G130, 'MazeComplete Accuracy'!G130, 'MazeSolve Accuracy'!G130, 'Hamiltonian Accuracy'!G130)</f>
        <v>55.096666666666664</v>
      </c>
      <c r="H130" t="str">
        <f t="shared" si="15"/>
        <v>20 (δ=0.65)</v>
      </c>
      <c r="I130">
        <f t="shared" si="16"/>
        <v>3.5477072234345735</v>
      </c>
      <c r="N130">
        <f t="shared" si="17"/>
        <v>53.907777777777774</v>
      </c>
    </row>
    <row r="131" spans="1:14" x14ac:dyDescent="0.75">
      <c r="A131" s="1">
        <v>19</v>
      </c>
      <c r="B131">
        <v>20</v>
      </c>
      <c r="C131">
        <v>0.85</v>
      </c>
      <c r="D131">
        <f>AVERAGE('PARITY Accuracy'!D131, 'Pattern_Matching Accuracy'!D131, 'Reversal Accuracy'!D131, 'Stack Accuracy'!D131, 'Vending_Machine Accuracy'!D131, 'Vending_Machine_Sum Accuracy'!D131, 'MazeComplete Accuracy'!D131, 'MazeSolve Accuracy'!D131, 'Hamiltonian Accuracy'!D131)</f>
        <v>48.69</v>
      </c>
      <c r="E131">
        <f>AVERAGE('PARITY Accuracy'!E131, 'Pattern_Matching Accuracy'!E131, 'Reversal Accuracy'!E131, 'Stack Accuracy'!E131, 'Vending_Machine Accuracy'!E131, 'Vending_Machine_Sum Accuracy'!E131, 'MazeComplete Accuracy'!E131, 'MazeSolve Accuracy'!E131, 'Hamiltonian Accuracy'!E131)</f>
        <v>56.361111111111114</v>
      </c>
      <c r="F131">
        <f>AVERAGE('PARITY Accuracy'!F131, 'Pattern_Matching Accuracy'!F131, 'Reversal Accuracy'!F131, 'Stack Accuracy'!F131, 'Vending_Machine Accuracy'!F131, 'Vending_Machine_Sum Accuracy'!F131, 'MazeComplete Accuracy'!F131, 'MazeSolve Accuracy'!F131, 'Hamiltonian Accuracy'!F131)</f>
        <v>53.616666666666674</v>
      </c>
      <c r="G131">
        <f>AVERAGE('PARITY Accuracy'!G131, 'Pattern_Matching Accuracy'!G131, 'Reversal Accuracy'!G131, 'Stack Accuracy'!G131, 'Vending_Machine Accuracy'!G131, 'Vending_Machine_Sum Accuracy'!G131, 'MazeComplete Accuracy'!G131, 'MazeSolve Accuracy'!G131, 'Hamiltonian Accuracy'!G131)</f>
        <v>54.246666666666677</v>
      </c>
      <c r="H131" t="str">
        <f t="shared" si="15"/>
        <v>20 (δ=0.85)</v>
      </c>
      <c r="I131">
        <f t="shared" si="16"/>
        <v>2.8106303250470508</v>
      </c>
      <c r="N131">
        <f t="shared" si="17"/>
        <v>53.228611111111114</v>
      </c>
    </row>
    <row r="132" spans="1:14" x14ac:dyDescent="0.75">
      <c r="A132" s="1">
        <v>20</v>
      </c>
      <c r="B132">
        <v>50</v>
      </c>
      <c r="C132">
        <v>0</v>
      </c>
      <c r="D132">
        <f>AVERAGE('PARITY Accuracy'!D132, 'Pattern_Matching Accuracy'!D132, 'Reversal Accuracy'!D132, 'Stack Accuracy'!D132, 'Vending_Machine Accuracy'!D132, 'Vending_Machine_Sum Accuracy'!D132, 'MazeComplete Accuracy'!D132, 'MazeSolve Accuracy'!D132, 'Hamiltonian Accuracy'!D132)</f>
        <v>52.606666666666669</v>
      </c>
      <c r="E132">
        <f>AVERAGE('PARITY Accuracy'!E132, 'Pattern_Matching Accuracy'!E132, 'Reversal Accuracy'!E132, 'Stack Accuracy'!E132, 'Vending_Machine Accuracy'!E132, 'Vending_Machine_Sum Accuracy'!E132, 'MazeComplete Accuracy'!E132, 'MazeSolve Accuracy'!E132, 'Hamiltonian Accuracy'!E132)</f>
        <v>61.254444444444438</v>
      </c>
      <c r="F132">
        <f>AVERAGE('PARITY Accuracy'!F132, 'Pattern_Matching Accuracy'!F132, 'Reversal Accuracy'!F132, 'Stack Accuracy'!F132, 'Vending_Machine Accuracy'!F132, 'Vending_Machine_Sum Accuracy'!F132, 'MazeComplete Accuracy'!F132, 'MazeSolve Accuracy'!F132, 'Hamiltonian Accuracy'!F132)</f>
        <v>60.221111111111114</v>
      </c>
      <c r="G132">
        <f>AVERAGE('PARITY Accuracy'!G132, 'Pattern_Matching Accuracy'!G132, 'Reversal Accuracy'!G132, 'Stack Accuracy'!G132, 'Vending_Machine Accuracy'!G132, 'Vending_Machine_Sum Accuracy'!G132, 'MazeComplete Accuracy'!G132, 'MazeSolve Accuracy'!G132, 'Hamiltonian Accuracy'!G132)</f>
        <v>49.553333333333335</v>
      </c>
      <c r="H132" t="str">
        <f t="shared" si="15"/>
        <v>50 (δ=0)</v>
      </c>
      <c r="I132">
        <f t="shared" si="16"/>
        <v>4.9615517410395231</v>
      </c>
      <c r="N132">
        <f t="shared" si="17"/>
        <v>55.908888888888896</v>
      </c>
    </row>
    <row r="133" spans="1:14" x14ac:dyDescent="0.75">
      <c r="A133" s="1">
        <v>21</v>
      </c>
      <c r="B133">
        <v>50</v>
      </c>
      <c r="C133">
        <v>0.2</v>
      </c>
      <c r="D133">
        <f>AVERAGE('PARITY Accuracy'!D133, 'Pattern_Matching Accuracy'!D133, 'Reversal Accuracy'!D133, 'Stack Accuracy'!D133, 'Vending_Machine Accuracy'!D133, 'Vending_Machine_Sum Accuracy'!D133, 'MazeComplete Accuracy'!D133, 'MazeSolve Accuracy'!D133, 'Hamiltonian Accuracy'!D133)</f>
        <v>52.251111111111108</v>
      </c>
      <c r="E133">
        <f>AVERAGE('PARITY Accuracy'!E133, 'Pattern_Matching Accuracy'!E133, 'Reversal Accuracy'!E133, 'Stack Accuracy'!E133, 'Vending_Machine Accuracy'!E133, 'Vending_Machine_Sum Accuracy'!E133, 'MazeComplete Accuracy'!E133, 'MazeSolve Accuracy'!E133, 'Hamiltonian Accuracy'!E133)</f>
        <v>62.71</v>
      </c>
      <c r="F133">
        <f>AVERAGE('PARITY Accuracy'!F133, 'Pattern_Matching Accuracy'!F133, 'Reversal Accuracy'!F133, 'Stack Accuracy'!F133, 'Vending_Machine Accuracy'!F133, 'Vending_Machine_Sum Accuracy'!F133, 'MazeComplete Accuracy'!F133, 'MazeSolve Accuracy'!F133, 'Hamiltonian Accuracy'!F133)</f>
        <v>61.387777777777778</v>
      </c>
      <c r="G133">
        <f>AVERAGE('PARITY Accuracy'!G133, 'Pattern_Matching Accuracy'!G133, 'Reversal Accuracy'!G133, 'Stack Accuracy'!G133, 'Vending_Machine Accuracy'!G133, 'Vending_Machine_Sum Accuracy'!G133, 'MazeComplete Accuracy'!G133, 'MazeSolve Accuracy'!G133, 'Hamiltonian Accuracy'!G133)</f>
        <v>52.045555555555559</v>
      </c>
      <c r="H133" t="str">
        <f t="shared" si="15"/>
        <v>50 (δ=0.2)</v>
      </c>
      <c r="I133">
        <f t="shared" si="16"/>
        <v>4.9728327604676439</v>
      </c>
      <c r="N133">
        <f t="shared" si="17"/>
        <v>57.098611111111111</v>
      </c>
    </row>
    <row r="134" spans="1:14" x14ac:dyDescent="0.75">
      <c r="A134" s="1">
        <v>22</v>
      </c>
      <c r="B134">
        <v>50</v>
      </c>
      <c r="C134">
        <v>0.45</v>
      </c>
      <c r="D134">
        <f>AVERAGE('PARITY Accuracy'!D134, 'Pattern_Matching Accuracy'!D134, 'Reversal Accuracy'!D134, 'Stack Accuracy'!D134, 'Vending_Machine Accuracy'!D134, 'Vending_Machine_Sum Accuracy'!D134, 'MazeComplete Accuracy'!D134, 'MazeSolve Accuracy'!D134, 'Hamiltonian Accuracy'!D134)</f>
        <v>51.232222222222212</v>
      </c>
      <c r="E134">
        <f>AVERAGE('PARITY Accuracy'!E134, 'Pattern_Matching Accuracy'!E134, 'Reversal Accuracy'!E134, 'Stack Accuracy'!E134, 'Vending_Machine Accuracy'!E134, 'Vending_Machine_Sum Accuracy'!E134, 'MazeComplete Accuracy'!E134, 'MazeSolve Accuracy'!E134, 'Hamiltonian Accuracy'!E134)</f>
        <v>61.595555555555556</v>
      </c>
      <c r="F134">
        <f>AVERAGE('PARITY Accuracy'!F134, 'Pattern_Matching Accuracy'!F134, 'Reversal Accuracy'!F134, 'Stack Accuracy'!F134, 'Vending_Machine Accuracy'!F134, 'Vending_Machine_Sum Accuracy'!F134, 'MazeComplete Accuracy'!F134, 'MazeSolve Accuracy'!F134, 'Hamiltonian Accuracy'!F134)</f>
        <v>61.191111111111113</v>
      </c>
      <c r="G134">
        <f>AVERAGE('PARITY Accuracy'!G134, 'Pattern_Matching Accuracy'!G134, 'Reversal Accuracy'!G134, 'Stack Accuracy'!G134, 'Vending_Machine Accuracy'!G134, 'Vending_Machine_Sum Accuracy'!G134, 'MazeComplete Accuracy'!G134, 'MazeSolve Accuracy'!G134, 'Hamiltonian Accuracy'!G134)</f>
        <v>50.993333333333332</v>
      </c>
      <c r="H134" t="str">
        <f t="shared" si="15"/>
        <v>50 (δ=0.45)</v>
      </c>
      <c r="I134">
        <f t="shared" si="16"/>
        <v>5.1429598514815043</v>
      </c>
      <c r="N134">
        <f t="shared" si="17"/>
        <v>56.253055555555555</v>
      </c>
    </row>
    <row r="135" spans="1:14" x14ac:dyDescent="0.75">
      <c r="A135" s="1">
        <v>23</v>
      </c>
      <c r="B135">
        <v>50</v>
      </c>
      <c r="C135">
        <v>0.65</v>
      </c>
      <c r="D135">
        <f>AVERAGE('PARITY Accuracy'!D135, 'Pattern_Matching Accuracy'!D135, 'Reversal Accuracy'!D135, 'Stack Accuracy'!D135, 'Vending_Machine Accuracy'!D135, 'Vending_Machine_Sum Accuracy'!D135, 'MazeComplete Accuracy'!D135, 'MazeSolve Accuracy'!D135, 'Hamiltonian Accuracy'!D135)</f>
        <v>51.573333333333331</v>
      </c>
      <c r="E135">
        <f>AVERAGE('PARITY Accuracy'!E135, 'Pattern_Matching Accuracy'!E135, 'Reversal Accuracy'!E135, 'Stack Accuracy'!E135, 'Vending_Machine Accuracy'!E135, 'Vending_Machine_Sum Accuracy'!E135, 'MazeComplete Accuracy'!E135, 'MazeSolve Accuracy'!E135, 'Hamiltonian Accuracy'!E135)</f>
        <v>61.313333333333325</v>
      </c>
      <c r="F135">
        <f>AVERAGE('PARITY Accuracy'!F135, 'Pattern_Matching Accuracy'!F135, 'Reversal Accuracy'!F135, 'Stack Accuracy'!F135, 'Vending_Machine Accuracy'!F135, 'Vending_Machine_Sum Accuracy'!F135, 'MazeComplete Accuracy'!F135, 'MazeSolve Accuracy'!F135, 'Hamiltonian Accuracy'!F135)</f>
        <v>61.169999999999995</v>
      </c>
      <c r="G135">
        <f>AVERAGE('PARITY Accuracy'!G135, 'Pattern_Matching Accuracy'!G135, 'Reversal Accuracy'!G135, 'Stack Accuracy'!G135, 'Vending_Machine Accuracy'!G135, 'Vending_Machine_Sum Accuracy'!G135, 'MazeComplete Accuracy'!G135, 'MazeSolve Accuracy'!G135, 'Hamiltonian Accuracy'!G135)</f>
        <v>50.880000000000017</v>
      </c>
      <c r="H135" t="str">
        <f t="shared" si="15"/>
        <v>50 (δ=0.65)</v>
      </c>
      <c r="I135">
        <f t="shared" si="16"/>
        <v>5.013752406575775</v>
      </c>
      <c r="N135">
        <f t="shared" si="17"/>
        <v>56.234166666666667</v>
      </c>
    </row>
    <row r="136" spans="1:14" x14ac:dyDescent="0.75">
      <c r="A136" s="1">
        <v>24</v>
      </c>
      <c r="B136">
        <v>50</v>
      </c>
      <c r="C136">
        <v>0.85</v>
      </c>
      <c r="D136">
        <f>AVERAGE('PARITY Accuracy'!D136, 'Pattern_Matching Accuracy'!D136, 'Reversal Accuracy'!D136, 'Stack Accuracy'!D136, 'Vending_Machine Accuracy'!D136, 'Vending_Machine_Sum Accuracy'!D136, 'MazeComplete Accuracy'!D136, 'MazeSolve Accuracy'!D136, 'Hamiltonian Accuracy'!D136)</f>
        <v>50.989999999999995</v>
      </c>
      <c r="E136">
        <f>AVERAGE('PARITY Accuracy'!E136, 'Pattern_Matching Accuracy'!E136, 'Reversal Accuracy'!E136, 'Stack Accuracy'!E136, 'Vending_Machine Accuracy'!E136, 'Vending_Machine_Sum Accuracy'!E136, 'MazeComplete Accuracy'!E136, 'MazeSolve Accuracy'!E136, 'Hamiltonian Accuracy'!E136)</f>
        <v>60.839999999999996</v>
      </c>
      <c r="F136">
        <f>AVERAGE('PARITY Accuracy'!F136, 'Pattern_Matching Accuracy'!F136, 'Reversal Accuracy'!F136, 'Stack Accuracy'!F136, 'Vending_Machine Accuracy'!F136, 'Vending_Machine_Sum Accuracy'!F136, 'MazeComplete Accuracy'!F136, 'MazeSolve Accuracy'!F136, 'Hamiltonian Accuracy'!F136)</f>
        <v>60.61</v>
      </c>
      <c r="G136">
        <f>AVERAGE('PARITY Accuracy'!G136, 'Pattern_Matching Accuracy'!G136, 'Reversal Accuracy'!G136, 'Stack Accuracy'!G136, 'Vending_Machine Accuracy'!G136, 'Vending_Machine_Sum Accuracy'!G136, 'MazeComplete Accuracy'!G136, 'MazeSolve Accuracy'!G136, 'Hamiltonian Accuracy'!G136)</f>
        <v>49.429999999999993</v>
      </c>
      <c r="H136" t="str">
        <f t="shared" si="15"/>
        <v>50 (δ=0.85)</v>
      </c>
      <c r="I136">
        <f t="shared" si="16"/>
        <v>5.2869763334064608</v>
      </c>
      <c r="N136">
        <f t="shared" si="17"/>
        <v>55.467500000000001</v>
      </c>
    </row>
    <row r="137" spans="1:14" x14ac:dyDescent="0.75">
      <c r="A137" s="1">
        <v>25</v>
      </c>
      <c r="B137">
        <v>100</v>
      </c>
      <c r="C137">
        <v>0</v>
      </c>
      <c r="D137">
        <f>AVERAGE('PARITY Accuracy'!D137, 'Pattern_Matching Accuracy'!D137, 'Reversal Accuracy'!D137, 'Stack Accuracy'!D137, 'Vending_Machine Accuracy'!D137, 'Vending_Machine_Sum Accuracy'!D137, 'MazeComplete Accuracy'!D137, 'MazeSolve Accuracy'!D137, 'Hamiltonian Accuracy'!D137)</f>
        <v>56.535555555555554</v>
      </c>
      <c r="E137">
        <f>AVERAGE('PARITY Accuracy'!E137, 'Pattern_Matching Accuracy'!E137, 'Reversal Accuracy'!E137, 'Stack Accuracy'!E137, 'Vending_Machine Accuracy'!E137, 'Vending_Machine_Sum Accuracy'!E137, 'MazeComplete Accuracy'!E137, 'MazeSolve Accuracy'!E137, 'Hamiltonian Accuracy'!E137)</f>
        <v>63.81333333333334</v>
      </c>
      <c r="F137">
        <f>AVERAGE('PARITY Accuracy'!F137, 'Pattern_Matching Accuracy'!F137, 'Reversal Accuracy'!F137, 'Stack Accuracy'!F137, 'Vending_Machine Accuracy'!F137, 'Vending_Machine_Sum Accuracy'!F137, 'MazeComplete Accuracy'!F137, 'MazeSolve Accuracy'!F137, 'Hamiltonian Accuracy'!F137)</f>
        <v>65.38666666666667</v>
      </c>
      <c r="G137">
        <f>AVERAGE('PARITY Accuracy'!G137, 'Pattern_Matching Accuracy'!G137, 'Reversal Accuracy'!G137, 'Stack Accuracy'!G137, 'Vending_Machine Accuracy'!G137, 'Vending_Machine_Sum Accuracy'!G137, 'MazeComplete Accuracy'!G137, 'MazeSolve Accuracy'!G137, 'Hamiltonian Accuracy'!G137)</f>
        <v>52.743333333333339</v>
      </c>
      <c r="H137" t="str">
        <f t="shared" si="15"/>
        <v>100 (δ=0)</v>
      </c>
      <c r="I137">
        <f t="shared" si="16"/>
        <v>5.1875049531435531</v>
      </c>
      <c r="N137">
        <f t="shared" si="17"/>
        <v>59.619722222222222</v>
      </c>
    </row>
    <row r="138" spans="1:14" x14ac:dyDescent="0.75">
      <c r="A138" s="1">
        <v>26</v>
      </c>
      <c r="B138">
        <v>100</v>
      </c>
      <c r="C138">
        <v>0.2</v>
      </c>
      <c r="D138">
        <f>AVERAGE('PARITY Accuracy'!D138, 'Pattern_Matching Accuracy'!D138, 'Reversal Accuracy'!D138, 'Stack Accuracy'!D138, 'Vending_Machine Accuracy'!D138, 'Vending_Machine_Sum Accuracy'!D138, 'MazeComplete Accuracy'!D138, 'MazeSolve Accuracy'!D138, 'Hamiltonian Accuracy'!D138)</f>
        <v>55.5</v>
      </c>
      <c r="E138">
        <f>AVERAGE('PARITY Accuracy'!E138, 'Pattern_Matching Accuracy'!E138, 'Reversal Accuracy'!E138, 'Stack Accuracy'!E138, 'Vending_Machine Accuracy'!E138, 'Vending_Machine_Sum Accuracy'!E138, 'MazeComplete Accuracy'!E138, 'MazeSolve Accuracy'!E138, 'Hamiltonian Accuracy'!E138)</f>
        <v>64.067777777777778</v>
      </c>
      <c r="F138">
        <f>AVERAGE('PARITY Accuracy'!F138, 'Pattern_Matching Accuracy'!F138, 'Reversal Accuracy'!F138, 'Stack Accuracy'!F138, 'Vending_Machine Accuracy'!F138, 'Vending_Machine_Sum Accuracy'!F138, 'MazeComplete Accuracy'!F138, 'MazeSolve Accuracy'!F138, 'Hamiltonian Accuracy'!F138)</f>
        <v>65.108888888888885</v>
      </c>
      <c r="G138">
        <f>AVERAGE('PARITY Accuracy'!G138, 'Pattern_Matching Accuracy'!G138, 'Reversal Accuracy'!G138, 'Stack Accuracy'!G138, 'Vending_Machine Accuracy'!G138, 'Vending_Machine_Sum Accuracy'!G138, 'MazeComplete Accuracy'!G138, 'MazeSolve Accuracy'!G138, 'Hamiltonian Accuracy'!G138)</f>
        <v>55.225555555555545</v>
      </c>
      <c r="H138" t="str">
        <f t="shared" si="15"/>
        <v>100 (δ=0.2)</v>
      </c>
      <c r="I138">
        <f t="shared" si="16"/>
        <v>4.6284579332112532</v>
      </c>
      <c r="N138">
        <f t="shared" si="17"/>
        <v>59.975555555555559</v>
      </c>
    </row>
    <row r="139" spans="1:14" x14ac:dyDescent="0.75">
      <c r="A139" s="1">
        <v>27</v>
      </c>
      <c r="B139">
        <v>100</v>
      </c>
      <c r="C139">
        <v>0.45</v>
      </c>
      <c r="D139">
        <f>AVERAGE('PARITY Accuracy'!D139, 'Pattern_Matching Accuracy'!D139, 'Reversal Accuracy'!D139, 'Stack Accuracy'!D139, 'Vending_Machine Accuracy'!D139, 'Vending_Machine_Sum Accuracy'!D139, 'MazeComplete Accuracy'!D139, 'MazeSolve Accuracy'!D139, 'Hamiltonian Accuracy'!D139)</f>
        <v>56.265555555555551</v>
      </c>
      <c r="E139">
        <f>AVERAGE('PARITY Accuracy'!E139, 'Pattern_Matching Accuracy'!E139, 'Reversal Accuracy'!E139, 'Stack Accuracy'!E139, 'Vending_Machine Accuracy'!E139, 'Vending_Machine_Sum Accuracy'!E139, 'MazeComplete Accuracy'!E139, 'MazeSolve Accuracy'!E139, 'Hamiltonian Accuracy'!E139)</f>
        <v>63.397777777777783</v>
      </c>
      <c r="F139">
        <f>AVERAGE('PARITY Accuracy'!F139, 'Pattern_Matching Accuracy'!F139, 'Reversal Accuracy'!F139, 'Stack Accuracy'!F139, 'Vending_Machine Accuracy'!F139, 'Vending_Machine_Sum Accuracy'!F139, 'MazeComplete Accuracy'!F139, 'MazeSolve Accuracy'!F139, 'Hamiltonian Accuracy'!F139)</f>
        <v>64.571111111111108</v>
      </c>
      <c r="G139">
        <f>AVERAGE('PARITY Accuracy'!G139, 'Pattern_Matching Accuracy'!G139, 'Reversal Accuracy'!G139, 'Stack Accuracy'!G139, 'Vending_Machine Accuracy'!G139, 'Vending_Machine_Sum Accuracy'!G139, 'MazeComplete Accuracy'!G139, 'MazeSolve Accuracy'!G139, 'Hamiltonian Accuracy'!G139)</f>
        <v>54.451111111111111</v>
      </c>
      <c r="H139" t="str">
        <f t="shared" si="15"/>
        <v>100 (δ=0.45)</v>
      </c>
      <c r="I139">
        <f t="shared" si="16"/>
        <v>4.3801898582646457</v>
      </c>
      <c r="N139">
        <f t="shared" si="17"/>
        <v>59.671388888888885</v>
      </c>
    </row>
    <row r="140" spans="1:14" x14ac:dyDescent="0.75">
      <c r="A140" s="1">
        <v>28</v>
      </c>
      <c r="B140">
        <v>100</v>
      </c>
      <c r="C140">
        <v>0.65</v>
      </c>
      <c r="D140">
        <f>AVERAGE('PARITY Accuracy'!D140, 'Pattern_Matching Accuracy'!D140, 'Reversal Accuracy'!D140, 'Stack Accuracy'!D140, 'Vending_Machine Accuracy'!D140, 'Vending_Machine_Sum Accuracy'!D140, 'MazeComplete Accuracy'!D140, 'MazeSolve Accuracy'!D140, 'Hamiltonian Accuracy'!D140)</f>
        <v>55.76444444444445</v>
      </c>
      <c r="E140">
        <f>AVERAGE('PARITY Accuracy'!E140, 'Pattern_Matching Accuracy'!E140, 'Reversal Accuracy'!E140, 'Stack Accuracy'!E140, 'Vending_Machine Accuracy'!E140, 'Vending_Machine_Sum Accuracy'!E140, 'MazeComplete Accuracy'!E140, 'MazeSolve Accuracy'!E140, 'Hamiltonian Accuracy'!E140)</f>
        <v>63.492222222222232</v>
      </c>
      <c r="F140">
        <f>AVERAGE('PARITY Accuracy'!F140, 'Pattern_Matching Accuracy'!F140, 'Reversal Accuracy'!F140, 'Stack Accuracy'!F140, 'Vending_Machine Accuracy'!F140, 'Vending_Machine_Sum Accuracy'!F140, 'MazeComplete Accuracy'!F140, 'MazeSolve Accuracy'!F140, 'Hamiltonian Accuracy'!F140)</f>
        <v>63.937777777777768</v>
      </c>
      <c r="G140">
        <f>AVERAGE('PARITY Accuracy'!G140, 'Pattern_Matching Accuracy'!G140, 'Reversal Accuracy'!G140, 'Stack Accuracy'!G140, 'Vending_Machine Accuracy'!G140, 'Vending_Machine_Sum Accuracy'!G140, 'MazeComplete Accuracy'!G140, 'MazeSolve Accuracy'!G140, 'Hamiltonian Accuracy'!G140)</f>
        <v>53.672222222222217</v>
      </c>
      <c r="H140" t="str">
        <f t="shared" si="15"/>
        <v>100 (δ=0.65)</v>
      </c>
      <c r="I140">
        <f t="shared" si="16"/>
        <v>4.561468181990163</v>
      </c>
      <c r="N140">
        <f t="shared" si="17"/>
        <v>59.216666666666669</v>
      </c>
    </row>
    <row r="141" spans="1:14" x14ac:dyDescent="0.75">
      <c r="A141" s="1">
        <v>29</v>
      </c>
      <c r="B141">
        <v>100</v>
      </c>
      <c r="C141">
        <v>0.85</v>
      </c>
      <c r="D141">
        <f>AVERAGE('PARITY Accuracy'!D141, 'Pattern_Matching Accuracy'!D141, 'Reversal Accuracy'!D141, 'Stack Accuracy'!D141, 'Vending_Machine Accuracy'!D141, 'Vending_Machine_Sum Accuracy'!D141, 'MazeComplete Accuracy'!D141, 'MazeSolve Accuracy'!D141, 'Hamiltonian Accuracy'!D141)</f>
        <v>53.89</v>
      </c>
      <c r="E141">
        <f>AVERAGE('PARITY Accuracy'!E141, 'Pattern_Matching Accuracy'!E141, 'Reversal Accuracy'!E141, 'Stack Accuracy'!E141, 'Vending_Machine Accuracy'!E141, 'Vending_Machine_Sum Accuracy'!E141, 'MazeComplete Accuracy'!E141, 'MazeSolve Accuracy'!E141, 'Hamiltonian Accuracy'!E141)</f>
        <v>62.115555555555552</v>
      </c>
      <c r="F141">
        <f>AVERAGE('PARITY Accuracy'!F141, 'Pattern_Matching Accuracy'!F141, 'Reversal Accuracy'!F141, 'Stack Accuracy'!F141, 'Vending_Machine Accuracy'!F141, 'Vending_Machine_Sum Accuracy'!F141, 'MazeComplete Accuracy'!F141, 'MazeSolve Accuracy'!F141, 'Hamiltonian Accuracy'!F141)</f>
        <v>62.59</v>
      </c>
      <c r="G141">
        <f>AVERAGE('PARITY Accuracy'!G141, 'Pattern_Matching Accuracy'!G141, 'Reversal Accuracy'!G141, 'Stack Accuracy'!G141, 'Vending_Machine Accuracy'!G141, 'Vending_Machine_Sum Accuracy'!G141, 'MazeComplete Accuracy'!G141, 'MazeSolve Accuracy'!G141, 'Hamiltonian Accuracy'!G141)</f>
        <v>52.501111111111115</v>
      </c>
      <c r="H141" t="str">
        <f t="shared" si="15"/>
        <v>100 (δ=0.85)</v>
      </c>
      <c r="I141">
        <f t="shared" si="16"/>
        <v>4.6079218137201519</v>
      </c>
      <c r="N141">
        <f t="shared" si="17"/>
        <v>57.774166666666673</v>
      </c>
    </row>
    <row r="145" spans="1:14" x14ac:dyDescent="0.75">
      <c r="A145" s="1">
        <v>0</v>
      </c>
      <c r="B145" t="s">
        <v>18</v>
      </c>
    </row>
    <row r="147" spans="1:14" x14ac:dyDescent="0.7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  <c r="I147" s="2" t="s">
        <v>25</v>
      </c>
      <c r="J147" s="2"/>
      <c r="K147" s="2" t="s">
        <v>26</v>
      </c>
      <c r="L147" s="2" t="s">
        <v>27</v>
      </c>
      <c r="N147" s="3" t="s">
        <v>28</v>
      </c>
    </row>
    <row r="148" spans="1:14" x14ac:dyDescent="0.75">
      <c r="A148" s="1">
        <v>0</v>
      </c>
      <c r="B148">
        <v>0</v>
      </c>
      <c r="C148">
        <v>0</v>
      </c>
      <c r="D148">
        <f>AVERAGE('PARITY Accuracy'!D148, 'Pattern_Matching Accuracy'!D148, 'Reversal Accuracy'!D148, 'Stack Accuracy'!D148, 'Vending_Machine Accuracy'!D148, 'Vending_Machine_Sum Accuracy'!D148, 'MazeComplete Accuracy'!D148, 'MazeSolve Accuracy'!D148, 'Hamiltonian Accuracy'!D148)</f>
        <v>37.802222222222227</v>
      </c>
      <c r="E148">
        <f>AVERAGE('PARITY Accuracy'!E148, 'Pattern_Matching Accuracy'!E148, 'Reversal Accuracy'!E148, 'Stack Accuracy'!E148, 'Vending_Machine Accuracy'!E148, 'Vending_Machine_Sum Accuracy'!E148, 'MazeComplete Accuracy'!E148, 'MazeSolve Accuracy'!E148, 'Hamiltonian Accuracy'!E148)</f>
        <v>59.833333333333336</v>
      </c>
      <c r="F148">
        <f>AVERAGE('PARITY Accuracy'!F148, 'Pattern_Matching Accuracy'!F148, 'Reversal Accuracy'!F148, 'Stack Accuracy'!F148, 'Vending_Machine Accuracy'!F148, 'Vending_Machine_Sum Accuracy'!F148, 'MazeComplete Accuracy'!F148, 'MazeSolve Accuracy'!F148, 'Hamiltonian Accuracy'!F148)</f>
        <v>51.166666666666664</v>
      </c>
      <c r="G148">
        <f>AVERAGE('PARITY Accuracy'!G148, 'Pattern_Matching Accuracy'!G148, 'Reversal Accuracy'!G148, 'Stack Accuracy'!G148, 'Vending_Machine Accuracy'!G148, 'Vending_Machine_Sum Accuracy'!G148, 'MazeComplete Accuracy'!G148, 'MazeSolve Accuracy'!G148, 'Hamiltonian Accuracy'!G148)</f>
        <v>5.2444444444444445</v>
      </c>
      <c r="H148" t="str">
        <f t="shared" ref="H148:H177" si="20">B148&amp;" (δ="&amp;C148&amp;")"</f>
        <v>0 (δ=0)</v>
      </c>
      <c r="I148">
        <f>_xlfn.STDEV.P(D148:G148)</f>
        <v>20.748336561318087</v>
      </c>
      <c r="J148">
        <v>2</v>
      </c>
      <c r="K148">
        <f>_xlfn.STDEV.P(D148:G152)</f>
        <v>20.388480808132318</v>
      </c>
      <c r="L148">
        <f>_xlfn.STDEV.P(D148:G148,D153:G153,D158:G158,D163:G163,D168:G168,D173:G173)</f>
        <v>12.108800382600876</v>
      </c>
      <c r="M148">
        <v>0</v>
      </c>
      <c r="N148">
        <f>AVERAGE(D148:G148)</f>
        <v>38.511666666666663</v>
      </c>
    </row>
    <row r="149" spans="1:14" x14ac:dyDescent="0.75">
      <c r="A149" s="1">
        <v>1</v>
      </c>
      <c r="B149">
        <v>0</v>
      </c>
      <c r="C149">
        <v>0.2</v>
      </c>
      <c r="D149">
        <f>AVERAGE('PARITY Accuracy'!D149, 'Pattern_Matching Accuracy'!D149, 'Reversal Accuracy'!D149, 'Stack Accuracy'!D149, 'Vending_Machine Accuracy'!D149, 'Vending_Machine_Sum Accuracy'!D149, 'MazeComplete Accuracy'!D149, 'MazeSolve Accuracy'!D149, 'Hamiltonian Accuracy'!D149)</f>
        <v>46.593333333333334</v>
      </c>
      <c r="E149">
        <f>AVERAGE('PARITY Accuracy'!E149, 'Pattern_Matching Accuracy'!E149, 'Reversal Accuracy'!E149, 'Stack Accuracy'!E149, 'Vending_Machine Accuracy'!E149, 'Vending_Machine_Sum Accuracy'!E149, 'MazeComplete Accuracy'!E149, 'MazeSolve Accuracy'!E149, 'Hamiltonian Accuracy'!E149)</f>
        <v>59.635555555555555</v>
      </c>
      <c r="F149">
        <f>AVERAGE('PARITY Accuracy'!F149, 'Pattern_Matching Accuracy'!F149, 'Reversal Accuracy'!F149, 'Stack Accuracy'!F149, 'Vending_Machine Accuracy'!F149, 'Vending_Machine_Sum Accuracy'!F149, 'MazeComplete Accuracy'!F149, 'MazeSolve Accuracy'!F149, 'Hamiltonian Accuracy'!F149)</f>
        <v>49.174444444444447</v>
      </c>
      <c r="G149">
        <f>AVERAGE('PARITY Accuracy'!G149, 'Pattern_Matching Accuracy'!G149, 'Reversal Accuracy'!G149, 'Stack Accuracy'!G149, 'Vending_Machine Accuracy'!G149, 'Vending_Machine_Sum Accuracy'!G149, 'MazeComplete Accuracy'!G149, 'MazeSolve Accuracy'!G149, 'Hamiltonian Accuracy'!G149)</f>
        <v>5.5333333333333332</v>
      </c>
      <c r="H149" t="str">
        <f t="shared" si="20"/>
        <v>0 (δ=0.2)</v>
      </c>
      <c r="I149">
        <f t="shared" ref="I149:I177" si="21">_xlfn.STDEV.P(D149:G149)</f>
        <v>20.621162020385452</v>
      </c>
      <c r="J149">
        <v>5</v>
      </c>
      <c r="K149">
        <f>_xlfn.STDEV.P(D153:G157)</f>
        <v>2.940459867347534</v>
      </c>
      <c r="L149">
        <f>_xlfn.STDEV.P(D149:G149,D154:G154,D159:G159,D164:G164,D169:G169,D174:G174)</f>
        <v>11.608079117095693</v>
      </c>
      <c r="M149">
        <v>0.2</v>
      </c>
      <c r="N149">
        <f t="shared" ref="N149:N177" si="22">AVERAGE(D149:G149)</f>
        <v>40.234166666666667</v>
      </c>
    </row>
    <row r="150" spans="1:14" x14ac:dyDescent="0.75">
      <c r="A150" s="1">
        <v>2</v>
      </c>
      <c r="B150">
        <v>0</v>
      </c>
      <c r="C150">
        <v>0.45</v>
      </c>
      <c r="D150">
        <f>AVERAGE('PARITY Accuracy'!D150, 'Pattern_Matching Accuracy'!D150, 'Reversal Accuracy'!D150, 'Stack Accuracy'!D150, 'Vending_Machine Accuracy'!D150, 'Vending_Machine_Sum Accuracy'!D150, 'MazeComplete Accuracy'!D150, 'MazeSolve Accuracy'!D150, 'Hamiltonian Accuracy'!D150)</f>
        <v>46.842222222222219</v>
      </c>
      <c r="E150">
        <f>AVERAGE('PARITY Accuracy'!E150, 'Pattern_Matching Accuracy'!E150, 'Reversal Accuracy'!E150, 'Stack Accuracy'!E150, 'Vending_Machine Accuracy'!E150, 'Vending_Machine_Sum Accuracy'!E150, 'MazeComplete Accuracy'!E150, 'MazeSolve Accuracy'!E150, 'Hamiltonian Accuracy'!E150)</f>
        <v>59.518888888888881</v>
      </c>
      <c r="F150">
        <f>AVERAGE('PARITY Accuracy'!F150, 'Pattern_Matching Accuracy'!F150, 'Reversal Accuracy'!F150, 'Stack Accuracy'!F150, 'Vending_Machine Accuracy'!F150, 'Vending_Machine_Sum Accuracy'!F150, 'MazeComplete Accuracy'!F150, 'MazeSolve Accuracy'!F150, 'Hamiltonian Accuracy'!F150)</f>
        <v>48.856666666666669</v>
      </c>
      <c r="G150">
        <f>AVERAGE('PARITY Accuracy'!G150, 'Pattern_Matching Accuracy'!G150, 'Reversal Accuracy'!G150, 'Stack Accuracy'!G150, 'Vending_Machine Accuracy'!G150, 'Vending_Machine_Sum Accuracy'!G150, 'MazeComplete Accuracy'!G150, 'MazeSolve Accuracy'!G150, 'Hamiltonian Accuracy'!G150)</f>
        <v>5.6</v>
      </c>
      <c r="H150" t="str">
        <f t="shared" si="20"/>
        <v>0 (δ=0.45)</v>
      </c>
      <c r="I150">
        <f t="shared" si="21"/>
        <v>20.551376977687223</v>
      </c>
      <c r="J150">
        <v>10</v>
      </c>
      <c r="K150">
        <f>_xlfn.STDEV.P(D158:G162)</f>
        <v>3.1781104332489667</v>
      </c>
      <c r="L150">
        <f t="shared" ref="L150:L152" si="23">_xlfn.STDEV.P(D150:G150,D155:G155,D160:G160,D165:G165,D170:G170,D175:G175)</f>
        <v>11.504698856543365</v>
      </c>
      <c r="M150">
        <v>0.45</v>
      </c>
      <c r="N150">
        <f t="shared" si="22"/>
        <v>40.204444444444441</v>
      </c>
    </row>
    <row r="151" spans="1:14" x14ac:dyDescent="0.75">
      <c r="A151" s="1">
        <v>3</v>
      </c>
      <c r="B151">
        <v>0</v>
      </c>
      <c r="C151">
        <v>0.65</v>
      </c>
      <c r="D151">
        <f>AVERAGE('PARITY Accuracy'!D151, 'Pattern_Matching Accuracy'!D151, 'Reversal Accuracy'!D151, 'Stack Accuracy'!D151, 'Vending_Machine Accuracy'!D151, 'Vending_Machine_Sum Accuracy'!D151, 'MazeComplete Accuracy'!D151, 'MazeSolve Accuracy'!D151, 'Hamiltonian Accuracy'!D151)</f>
        <v>36.254444444444438</v>
      </c>
      <c r="E151">
        <f>AVERAGE('PARITY Accuracy'!E151, 'Pattern_Matching Accuracy'!E151, 'Reversal Accuracy'!E151, 'Stack Accuracy'!E151, 'Vending_Machine Accuracy'!E151, 'Vending_Machine_Sum Accuracy'!E151, 'MazeComplete Accuracy'!E151, 'MazeSolve Accuracy'!E151, 'Hamiltonian Accuracy'!E151)</f>
        <v>59.370000000000005</v>
      </c>
      <c r="F151">
        <f>AVERAGE('PARITY Accuracy'!F151, 'Pattern_Matching Accuracy'!F151, 'Reversal Accuracy'!F151, 'Stack Accuracy'!F151, 'Vending_Machine Accuracy'!F151, 'Vending_Machine_Sum Accuracy'!F151, 'MazeComplete Accuracy'!F151, 'MazeSolve Accuracy'!F151, 'Hamiltonian Accuracy'!F151)</f>
        <v>48.522222222222219</v>
      </c>
      <c r="G151">
        <f>AVERAGE('PARITY Accuracy'!G151, 'Pattern_Matching Accuracy'!G151, 'Reversal Accuracy'!G151, 'Stack Accuracy'!G151, 'Vending_Machine Accuracy'!G151, 'Vending_Machine_Sum Accuracy'!G151, 'MazeComplete Accuracy'!G151, 'MazeSolve Accuracy'!G151, 'Hamiltonian Accuracy'!G151)</f>
        <v>5.5</v>
      </c>
      <c r="H151" t="str">
        <f t="shared" si="20"/>
        <v>0 (δ=0.65)</v>
      </c>
      <c r="I151">
        <f t="shared" si="21"/>
        <v>20.157544990938966</v>
      </c>
      <c r="J151">
        <v>20</v>
      </c>
      <c r="K151">
        <f>_xlfn.STDEV.P(D163:G167)</f>
        <v>1.5790999731836628</v>
      </c>
      <c r="L151">
        <f t="shared" si="23"/>
        <v>11.882336176537791</v>
      </c>
      <c r="M151">
        <v>0.65</v>
      </c>
      <c r="N151">
        <f t="shared" si="22"/>
        <v>37.411666666666662</v>
      </c>
    </row>
    <row r="152" spans="1:14" x14ac:dyDescent="0.75">
      <c r="A152" s="1">
        <v>4</v>
      </c>
      <c r="B152">
        <v>0</v>
      </c>
      <c r="C152">
        <v>0.85</v>
      </c>
      <c r="D152">
        <f>AVERAGE('PARITY Accuracy'!D152, 'Pattern_Matching Accuracy'!D152, 'Reversal Accuracy'!D152, 'Stack Accuracy'!D152, 'Vending_Machine Accuracy'!D152, 'Vending_Machine_Sum Accuracy'!D152, 'MazeComplete Accuracy'!D152, 'MazeSolve Accuracy'!D152, 'Hamiltonian Accuracy'!D152)</f>
        <v>35.264444444444443</v>
      </c>
      <c r="E152">
        <f>AVERAGE('PARITY Accuracy'!E152, 'Pattern_Matching Accuracy'!E152, 'Reversal Accuracy'!E152, 'Stack Accuracy'!E152, 'Vending_Machine Accuracy'!E152, 'Vending_Machine_Sum Accuracy'!E152, 'MazeComplete Accuracy'!E152, 'MazeSolve Accuracy'!E152, 'Hamiltonian Accuracy'!E152)</f>
        <v>58.114444444444445</v>
      </c>
      <c r="F152">
        <f>AVERAGE('PARITY Accuracy'!F152, 'Pattern_Matching Accuracy'!F152, 'Reversal Accuracy'!F152, 'Stack Accuracy'!F152, 'Vending_Machine Accuracy'!F152, 'Vending_Machine_Sum Accuracy'!F152, 'MazeComplete Accuracy'!F152, 'MazeSolve Accuracy'!F152, 'Hamiltonian Accuracy'!F152)</f>
        <v>47.098888888888894</v>
      </c>
      <c r="G152">
        <f>AVERAGE('PARITY Accuracy'!G152, 'Pattern_Matching Accuracy'!G152, 'Reversal Accuracy'!G152, 'Stack Accuracy'!G152, 'Vending_Machine Accuracy'!G152, 'Vending_Machine_Sum Accuracy'!G152, 'MazeComplete Accuracy'!G152, 'MazeSolve Accuracy'!G152, 'Hamiltonian Accuracy'!G152)</f>
        <v>5.655555555555555</v>
      </c>
      <c r="H152" t="str">
        <f t="shared" si="20"/>
        <v>0 (δ=0.85)</v>
      </c>
      <c r="I152">
        <f t="shared" si="21"/>
        <v>19.573084583771067</v>
      </c>
      <c r="J152">
        <v>50</v>
      </c>
      <c r="K152">
        <f>_xlfn.STDEV.P(D169:G172)</f>
        <v>4.4478397268694598</v>
      </c>
      <c r="L152">
        <f t="shared" si="23"/>
        <v>11.706919979351936</v>
      </c>
      <c r="M152">
        <v>0.85</v>
      </c>
      <c r="N152">
        <f t="shared" si="22"/>
        <v>36.533333333333339</v>
      </c>
    </row>
    <row r="153" spans="1:14" x14ac:dyDescent="0.75">
      <c r="A153" s="1">
        <v>5</v>
      </c>
      <c r="B153">
        <v>5</v>
      </c>
      <c r="C153">
        <v>0</v>
      </c>
      <c r="D153">
        <f>AVERAGE('PARITY Accuracy'!D153, 'Pattern_Matching Accuracy'!D153, 'Reversal Accuracy'!D153, 'Stack Accuracy'!D153, 'Vending_Machine Accuracy'!D153, 'Vending_Machine_Sum Accuracy'!D153, 'MazeComplete Accuracy'!D153, 'MazeSolve Accuracy'!D153, 'Hamiltonian Accuracy'!D153)</f>
        <v>53.567777777777778</v>
      </c>
      <c r="E153">
        <f>AVERAGE('PARITY Accuracy'!E153, 'Pattern_Matching Accuracy'!E153, 'Reversal Accuracy'!E153, 'Stack Accuracy'!E153, 'Vending_Machine Accuracy'!E153, 'Vending_Machine_Sum Accuracy'!E153, 'MazeComplete Accuracy'!E153, 'MazeSolve Accuracy'!E153, 'Hamiltonian Accuracy'!E153)</f>
        <v>58</v>
      </c>
      <c r="F153">
        <f>AVERAGE('PARITY Accuracy'!F153, 'Pattern_Matching Accuracy'!F153, 'Reversal Accuracy'!F153, 'Stack Accuracy'!F153, 'Vending_Machine Accuracy'!F153, 'Vending_Machine_Sum Accuracy'!F153, 'MazeComplete Accuracy'!F153, 'MazeSolve Accuracy'!F153, 'Hamiltonian Accuracy'!F153)</f>
        <v>49.928888888888885</v>
      </c>
      <c r="G153">
        <f>AVERAGE('PARITY Accuracy'!G153, 'Pattern_Matching Accuracy'!G153, 'Reversal Accuracy'!G153, 'Stack Accuracy'!G153, 'Vending_Machine Accuracy'!G153, 'Vending_Machine_Sum Accuracy'!G153, 'MazeComplete Accuracy'!G153, 'MazeSolve Accuracy'!G153, 'Hamiltonian Accuracy'!G153)</f>
        <v>51.06666666666667</v>
      </c>
      <c r="H153" t="str">
        <f t="shared" si="20"/>
        <v>5 (δ=0)</v>
      </c>
      <c r="I153">
        <f t="shared" si="21"/>
        <v>3.0988924121528916</v>
      </c>
      <c r="J153">
        <v>100</v>
      </c>
      <c r="K153">
        <f>_xlfn.STDEV.P(D173:G177)</f>
        <v>5.5485886916526637</v>
      </c>
      <c r="N153">
        <f t="shared" si="22"/>
        <v>53.140833333333333</v>
      </c>
    </row>
    <row r="154" spans="1:14" x14ac:dyDescent="0.75">
      <c r="A154" s="1">
        <v>6</v>
      </c>
      <c r="B154">
        <v>5</v>
      </c>
      <c r="C154">
        <v>0.2</v>
      </c>
      <c r="D154">
        <f>AVERAGE('PARITY Accuracy'!D154, 'Pattern_Matching Accuracy'!D154, 'Reversal Accuracy'!D154, 'Stack Accuracy'!D154, 'Vending_Machine Accuracy'!D154, 'Vending_Machine_Sum Accuracy'!D154, 'MazeComplete Accuracy'!D154, 'MazeSolve Accuracy'!D154, 'Hamiltonian Accuracy'!D154)</f>
        <v>54.27000000000001</v>
      </c>
      <c r="E154">
        <f>AVERAGE('PARITY Accuracy'!E154, 'Pattern_Matching Accuracy'!E154, 'Reversal Accuracy'!E154, 'Stack Accuracy'!E154, 'Vending_Machine Accuracy'!E154, 'Vending_Machine_Sum Accuracy'!E154, 'MazeComplete Accuracy'!E154, 'MazeSolve Accuracy'!E154, 'Hamiltonian Accuracy'!E154)</f>
        <v>56.777777777777779</v>
      </c>
      <c r="F154">
        <f>AVERAGE('PARITY Accuracy'!F154, 'Pattern_Matching Accuracy'!F154, 'Reversal Accuracy'!F154, 'Stack Accuracy'!F154, 'Vending_Machine Accuracy'!F154, 'Vending_Machine_Sum Accuracy'!F154, 'MazeComplete Accuracy'!F154, 'MazeSolve Accuracy'!F154, 'Hamiltonian Accuracy'!F154)</f>
        <v>48.524444444444455</v>
      </c>
      <c r="G154">
        <f>AVERAGE('PARITY Accuracy'!G154, 'Pattern_Matching Accuracy'!G154, 'Reversal Accuracy'!G154, 'Stack Accuracy'!G154, 'Vending_Machine Accuracy'!G154, 'Vending_Machine_Sum Accuracy'!G154, 'MazeComplete Accuracy'!G154, 'MazeSolve Accuracy'!G154, 'Hamiltonian Accuracy'!G154)</f>
        <v>51.31111111111111</v>
      </c>
      <c r="H154" t="str">
        <f t="shared" si="20"/>
        <v>5 (δ=0.2)</v>
      </c>
      <c r="I154">
        <f t="shared" si="21"/>
        <v>3.1006334851541624</v>
      </c>
      <c r="N154">
        <f t="shared" si="22"/>
        <v>52.720833333333339</v>
      </c>
    </row>
    <row r="155" spans="1:14" x14ac:dyDescent="0.75">
      <c r="A155" s="1">
        <v>7</v>
      </c>
      <c r="B155">
        <v>5</v>
      </c>
      <c r="C155">
        <v>0.45</v>
      </c>
      <c r="D155">
        <f>AVERAGE('PARITY Accuracy'!D155, 'Pattern_Matching Accuracy'!D155, 'Reversal Accuracy'!D155, 'Stack Accuracy'!D155, 'Vending_Machine Accuracy'!D155, 'Vending_Machine_Sum Accuracy'!D155, 'MazeComplete Accuracy'!D155, 'MazeSolve Accuracy'!D155, 'Hamiltonian Accuracy'!D155)</f>
        <v>54.328888888888891</v>
      </c>
      <c r="E155">
        <f>AVERAGE('PARITY Accuracy'!E155, 'Pattern_Matching Accuracy'!E155, 'Reversal Accuracy'!E155, 'Stack Accuracy'!E155, 'Vending_Machine Accuracy'!E155, 'Vending_Machine_Sum Accuracy'!E155, 'MazeComplete Accuracy'!E155, 'MazeSolve Accuracy'!E155, 'Hamiltonian Accuracy'!E155)</f>
        <v>56.344444444444449</v>
      </c>
      <c r="F155">
        <f>AVERAGE('PARITY Accuracy'!F155, 'Pattern_Matching Accuracy'!F155, 'Reversal Accuracy'!F155, 'Stack Accuracy'!F155, 'Vending_Machine Accuracy'!F155, 'Vending_Machine_Sum Accuracy'!F155, 'MazeComplete Accuracy'!F155, 'MazeSolve Accuracy'!F155, 'Hamiltonian Accuracy'!F155)</f>
        <v>49.239999999999995</v>
      </c>
      <c r="G155">
        <f>AVERAGE('PARITY Accuracy'!G155, 'Pattern_Matching Accuracy'!G155, 'Reversal Accuracy'!G155, 'Stack Accuracy'!G155, 'Vending_Machine Accuracy'!G155, 'Vending_Machine_Sum Accuracy'!G155, 'MazeComplete Accuracy'!G155, 'MazeSolve Accuracy'!G155, 'Hamiltonian Accuracy'!G155)</f>
        <v>51.688888888888897</v>
      </c>
      <c r="H155" t="str">
        <f t="shared" si="20"/>
        <v>5 (δ=0.45)</v>
      </c>
      <c r="I155">
        <f t="shared" si="21"/>
        <v>2.6818048902065592</v>
      </c>
      <c r="N155">
        <f t="shared" si="22"/>
        <v>52.900555555555563</v>
      </c>
    </row>
    <row r="156" spans="1:14" x14ac:dyDescent="0.75">
      <c r="A156" s="1">
        <v>8</v>
      </c>
      <c r="B156">
        <v>5</v>
      </c>
      <c r="C156">
        <v>0.65</v>
      </c>
      <c r="D156">
        <f>AVERAGE('PARITY Accuracy'!D156, 'Pattern_Matching Accuracy'!D156, 'Reversal Accuracy'!D156, 'Stack Accuracy'!D156, 'Vending_Machine Accuracy'!D156, 'Vending_Machine_Sum Accuracy'!D156, 'MazeComplete Accuracy'!D156, 'MazeSolve Accuracy'!D156, 'Hamiltonian Accuracy'!D156)</f>
        <v>54.894444444444446</v>
      </c>
      <c r="E156">
        <f>AVERAGE('PARITY Accuracy'!E156, 'Pattern_Matching Accuracy'!E156, 'Reversal Accuracy'!E156, 'Stack Accuracy'!E156, 'Vending_Machine Accuracy'!E156, 'Vending_Machine_Sum Accuracy'!E156, 'MazeComplete Accuracy'!E156, 'MazeSolve Accuracy'!E156, 'Hamiltonian Accuracy'!E156)</f>
        <v>56.133333333333326</v>
      </c>
      <c r="F156">
        <f>AVERAGE('PARITY Accuracy'!F156, 'Pattern_Matching Accuracy'!F156, 'Reversal Accuracy'!F156, 'Stack Accuracy'!F156, 'Vending_Machine Accuracy'!F156, 'Vending_Machine_Sum Accuracy'!F156, 'MazeComplete Accuracy'!F156, 'MazeSolve Accuracy'!F156, 'Hamiltonian Accuracy'!F156)</f>
        <v>49.337777777777781</v>
      </c>
      <c r="G156">
        <f>AVERAGE('PARITY Accuracy'!G156, 'Pattern_Matching Accuracy'!G156, 'Reversal Accuracy'!G156, 'Stack Accuracy'!G156, 'Vending_Machine Accuracy'!G156, 'Vending_Machine_Sum Accuracy'!G156, 'MazeComplete Accuracy'!G156, 'MazeSolve Accuracy'!G156, 'Hamiltonian Accuracy'!G156)</f>
        <v>51.444444444444443</v>
      </c>
      <c r="H156" t="str">
        <f t="shared" si="20"/>
        <v>5 (δ=0.65)</v>
      </c>
      <c r="I156">
        <f t="shared" si="21"/>
        <v>2.7032063009610532</v>
      </c>
      <c r="N156">
        <f t="shared" si="22"/>
        <v>52.952500000000001</v>
      </c>
    </row>
    <row r="157" spans="1:14" x14ac:dyDescent="0.75">
      <c r="A157" s="1">
        <v>9</v>
      </c>
      <c r="B157">
        <v>5</v>
      </c>
      <c r="C157">
        <v>0.85</v>
      </c>
      <c r="D157">
        <f>AVERAGE('PARITY Accuracy'!D157, 'Pattern_Matching Accuracy'!D157, 'Reversal Accuracy'!D157, 'Stack Accuracy'!D157, 'Vending_Machine Accuracy'!D157, 'Vending_Machine_Sum Accuracy'!D157, 'MazeComplete Accuracy'!D157, 'MazeSolve Accuracy'!D157, 'Hamiltonian Accuracy'!D157)</f>
        <v>53.275555555555556</v>
      </c>
      <c r="E157">
        <f>AVERAGE('PARITY Accuracy'!E157, 'Pattern_Matching Accuracy'!E157, 'Reversal Accuracy'!E157, 'Stack Accuracy'!E157, 'Vending_Machine Accuracy'!E157, 'Vending_Machine_Sum Accuracy'!E157, 'MazeComplete Accuracy'!E157, 'MazeSolve Accuracy'!E157, 'Hamiltonian Accuracy'!E157)</f>
        <v>55.222222222222221</v>
      </c>
      <c r="F157">
        <f>AVERAGE('PARITY Accuracy'!F157, 'Pattern_Matching Accuracy'!F157, 'Reversal Accuracy'!F157, 'Stack Accuracy'!F157, 'Vending_Machine Accuracy'!F157, 'Vending_Machine_Sum Accuracy'!F157, 'MazeComplete Accuracy'!F157, 'MazeSolve Accuracy'!F157, 'Hamiltonian Accuracy'!F157)</f>
        <v>47.646666666666675</v>
      </c>
      <c r="G157">
        <f>AVERAGE('PARITY Accuracy'!G157, 'Pattern_Matching Accuracy'!G157, 'Reversal Accuracy'!G157, 'Stack Accuracy'!G157, 'Vending_Machine Accuracy'!G157, 'Vending_Machine_Sum Accuracy'!G157, 'MazeComplete Accuracy'!G157, 'MazeSolve Accuracy'!G157, 'Hamiltonian Accuracy'!G157)</f>
        <v>50.544444444444444</v>
      </c>
      <c r="H157" t="str">
        <f t="shared" si="20"/>
        <v>5 (δ=0.85)</v>
      </c>
      <c r="I157">
        <f t="shared" si="21"/>
        <v>2.8570158393283056</v>
      </c>
      <c r="N157">
        <f t="shared" si="22"/>
        <v>51.672222222222224</v>
      </c>
    </row>
    <row r="158" spans="1:14" x14ac:dyDescent="0.75">
      <c r="A158" s="1">
        <v>10</v>
      </c>
      <c r="B158">
        <v>10</v>
      </c>
      <c r="C158">
        <v>0</v>
      </c>
      <c r="D158">
        <f>AVERAGE('PARITY Accuracy'!D158, 'Pattern_Matching Accuracy'!D158, 'Reversal Accuracy'!D158, 'Stack Accuracy'!D158, 'Vending_Machine Accuracy'!D158, 'Vending_Machine_Sum Accuracy'!D158, 'MazeComplete Accuracy'!D158, 'MazeSolve Accuracy'!D158, 'Hamiltonian Accuracy'!D158)</f>
        <v>54.50555555555556</v>
      </c>
      <c r="E158">
        <f>AVERAGE('PARITY Accuracy'!E158, 'Pattern_Matching Accuracy'!E158, 'Reversal Accuracy'!E158, 'Stack Accuracy'!E158, 'Vending_Machine Accuracy'!E158, 'Vending_Machine_Sum Accuracy'!E158, 'MazeComplete Accuracy'!E158, 'MazeSolve Accuracy'!E158, 'Hamiltonian Accuracy'!E158)</f>
        <v>59.600000000000009</v>
      </c>
      <c r="F158">
        <f>AVERAGE('PARITY Accuracy'!F158, 'Pattern_Matching Accuracy'!F158, 'Reversal Accuracy'!F158, 'Stack Accuracy'!F158, 'Vending_Machine Accuracy'!F158, 'Vending_Machine_Sum Accuracy'!F158, 'MazeComplete Accuracy'!F158, 'MazeSolve Accuracy'!F158, 'Hamiltonian Accuracy'!F158)</f>
        <v>49.598888888888879</v>
      </c>
      <c r="G158">
        <f>AVERAGE('PARITY Accuracy'!G158, 'Pattern_Matching Accuracy'!G158, 'Reversal Accuracy'!G158, 'Stack Accuracy'!G158, 'Vending_Machine Accuracy'!G158, 'Vending_Machine_Sum Accuracy'!G158, 'MazeComplete Accuracy'!G158, 'MazeSolve Accuracy'!G158, 'Hamiltonian Accuracy'!G158)</f>
        <v>54.288888888888891</v>
      </c>
      <c r="H158" t="str">
        <f t="shared" si="20"/>
        <v>10 (δ=0)</v>
      </c>
      <c r="I158">
        <f t="shared" si="21"/>
        <v>3.5382014420386652</v>
      </c>
      <c r="N158">
        <f t="shared" si="22"/>
        <v>54.498333333333335</v>
      </c>
    </row>
    <row r="159" spans="1:14" x14ac:dyDescent="0.75">
      <c r="A159" s="1">
        <v>11</v>
      </c>
      <c r="B159">
        <v>10</v>
      </c>
      <c r="C159">
        <v>0.2</v>
      </c>
      <c r="D159">
        <f>AVERAGE('PARITY Accuracy'!D159, 'Pattern_Matching Accuracy'!D159, 'Reversal Accuracy'!D159, 'Stack Accuracy'!D159, 'Vending_Machine Accuracy'!D159, 'Vending_Machine_Sum Accuracy'!D159, 'MazeComplete Accuracy'!D159, 'MazeSolve Accuracy'!D159, 'Hamiltonian Accuracy'!D159)</f>
        <v>53.138888888888893</v>
      </c>
      <c r="E159">
        <f>AVERAGE('PARITY Accuracy'!E159, 'Pattern_Matching Accuracy'!E159, 'Reversal Accuracy'!E159, 'Stack Accuracy'!E159, 'Vending_Machine Accuracy'!E159, 'Vending_Machine_Sum Accuracy'!E159, 'MazeComplete Accuracy'!E159, 'MazeSolve Accuracy'!E159, 'Hamiltonian Accuracy'!E159)</f>
        <v>57.144444444444439</v>
      </c>
      <c r="F159">
        <f>AVERAGE('PARITY Accuracy'!F159, 'Pattern_Matching Accuracy'!F159, 'Reversal Accuracy'!F159, 'Stack Accuracy'!F159, 'Vending_Machine Accuracy'!F159, 'Vending_Machine_Sum Accuracy'!F159, 'MazeComplete Accuracy'!F159, 'MazeSolve Accuracy'!F159, 'Hamiltonian Accuracy'!F159)</f>
        <v>48.74</v>
      </c>
      <c r="G159">
        <f>AVERAGE('PARITY Accuracy'!G159, 'Pattern_Matching Accuracy'!G159, 'Reversal Accuracy'!G159, 'Stack Accuracy'!G159, 'Vending_Machine Accuracy'!G159, 'Vending_Machine_Sum Accuracy'!G159, 'MazeComplete Accuracy'!G159, 'MazeSolve Accuracy'!G159, 'Hamiltonian Accuracy'!G159)</f>
        <v>54.266666666666673</v>
      </c>
      <c r="H159" t="str">
        <f t="shared" si="20"/>
        <v>10 (δ=0.2)</v>
      </c>
      <c r="I159">
        <f t="shared" si="21"/>
        <v>3.0220741768273824</v>
      </c>
      <c r="J159" s="2"/>
      <c r="K159" s="2" t="s">
        <v>26</v>
      </c>
      <c r="L159" s="2" t="s">
        <v>27</v>
      </c>
      <c r="N159">
        <f t="shared" si="22"/>
        <v>53.322500000000005</v>
      </c>
    </row>
    <row r="160" spans="1:14" x14ac:dyDescent="0.75">
      <c r="A160" s="1">
        <v>12</v>
      </c>
      <c r="B160">
        <v>10</v>
      </c>
      <c r="C160">
        <v>0.45</v>
      </c>
      <c r="D160">
        <f>AVERAGE('PARITY Accuracy'!D160, 'Pattern_Matching Accuracy'!D160, 'Reversal Accuracy'!D160, 'Stack Accuracy'!D160, 'Vending_Machine Accuracy'!D160, 'Vending_Machine_Sum Accuracy'!D160, 'MazeComplete Accuracy'!D160, 'MazeSolve Accuracy'!D160, 'Hamiltonian Accuracy'!D160)</f>
        <v>53.767777777777788</v>
      </c>
      <c r="E160">
        <f>AVERAGE('PARITY Accuracy'!E160, 'Pattern_Matching Accuracy'!E160, 'Reversal Accuracy'!E160, 'Stack Accuracy'!E160, 'Vending_Machine Accuracy'!E160, 'Vending_Machine_Sum Accuracy'!E160, 'MazeComplete Accuracy'!E160, 'MazeSolve Accuracy'!E160, 'Hamiltonian Accuracy'!E160)</f>
        <v>56.288888888888884</v>
      </c>
      <c r="F160">
        <f>AVERAGE('PARITY Accuracy'!F160, 'Pattern_Matching Accuracy'!F160, 'Reversal Accuracy'!F160, 'Stack Accuracy'!F160, 'Vending_Machine Accuracy'!F160, 'Vending_Machine_Sum Accuracy'!F160, 'MazeComplete Accuracy'!F160, 'MazeSolve Accuracy'!F160, 'Hamiltonian Accuracy'!F160)</f>
        <v>49.33</v>
      </c>
      <c r="G160">
        <f>AVERAGE('PARITY Accuracy'!G160, 'Pattern_Matching Accuracy'!G160, 'Reversal Accuracy'!G160, 'Stack Accuracy'!G160, 'Vending_Machine Accuracy'!G160, 'Vending_Machine_Sum Accuracy'!G160, 'MazeComplete Accuracy'!G160, 'MazeSolve Accuracy'!G160, 'Hamiltonian Accuracy'!G160)</f>
        <v>54.944444444444443</v>
      </c>
      <c r="H160" t="str">
        <f t="shared" si="20"/>
        <v>10 (δ=0.45)</v>
      </c>
      <c r="I160">
        <f t="shared" si="21"/>
        <v>2.6123513012203494</v>
      </c>
      <c r="J160">
        <v>2</v>
      </c>
      <c r="K160">
        <f>AVERAGE(D148:G152)</f>
        <v>38.579055555555556</v>
      </c>
      <c r="L160">
        <f>AVERAGE(D148:G148,D153:G153,D158:G158,D163:G163,D168:G168,D173:G173)</f>
        <v>54.555324074074086</v>
      </c>
      <c r="M160">
        <v>0</v>
      </c>
      <c r="N160">
        <f t="shared" si="22"/>
        <v>53.582777777777778</v>
      </c>
    </row>
    <row r="161" spans="1:14" x14ac:dyDescent="0.75">
      <c r="A161" s="1">
        <v>13</v>
      </c>
      <c r="B161">
        <v>10</v>
      </c>
      <c r="C161">
        <v>0.65</v>
      </c>
      <c r="D161">
        <f>AVERAGE('PARITY Accuracy'!D161, 'Pattern_Matching Accuracy'!D161, 'Reversal Accuracy'!D161, 'Stack Accuracy'!D161, 'Vending_Machine Accuracy'!D161, 'Vending_Machine_Sum Accuracy'!D161, 'MazeComplete Accuracy'!D161, 'MazeSolve Accuracy'!D161, 'Hamiltonian Accuracy'!D161)</f>
        <v>53.535555555555561</v>
      </c>
      <c r="E161">
        <f>AVERAGE('PARITY Accuracy'!E161, 'Pattern_Matching Accuracy'!E161, 'Reversal Accuracy'!E161, 'Stack Accuracy'!E161, 'Vending_Machine Accuracy'!E161, 'Vending_Machine_Sum Accuracy'!E161, 'MazeComplete Accuracy'!E161, 'MazeSolve Accuracy'!E161, 'Hamiltonian Accuracy'!E161)</f>
        <v>54.688888888888897</v>
      </c>
      <c r="F161">
        <f>AVERAGE('PARITY Accuracy'!F161, 'Pattern_Matching Accuracy'!F161, 'Reversal Accuracy'!F161, 'Stack Accuracy'!F161, 'Vending_Machine Accuracy'!F161, 'Vending_Machine_Sum Accuracy'!F161, 'MazeComplete Accuracy'!F161, 'MazeSolve Accuracy'!F161, 'Hamiltonian Accuracy'!F161)</f>
        <v>47.823333333333331</v>
      </c>
      <c r="G161">
        <f>AVERAGE('PARITY Accuracy'!G161, 'Pattern_Matching Accuracy'!G161, 'Reversal Accuracy'!G161, 'Stack Accuracy'!G161, 'Vending_Machine Accuracy'!G161, 'Vending_Machine_Sum Accuracy'!G161, 'MazeComplete Accuracy'!G161, 'MazeSolve Accuracy'!G161, 'Hamiltonian Accuracy'!G161)</f>
        <v>55.155555555555559</v>
      </c>
      <c r="H161" t="str">
        <f t="shared" si="20"/>
        <v>10 (δ=0.65)</v>
      </c>
      <c r="I161">
        <f t="shared" si="21"/>
        <v>2.9336322843242724</v>
      </c>
      <c r="J161">
        <v>5</v>
      </c>
      <c r="K161">
        <f>AVERAGE(D153:G157)</f>
        <v>52.677388888888892</v>
      </c>
      <c r="L161">
        <f>AVERAGE(D149:G149,D154:G154,D159:G159,D164:G164,D169:G169,D174:G174)</f>
        <v>54.453518518518507</v>
      </c>
      <c r="M161">
        <v>0.2</v>
      </c>
      <c r="N161">
        <f t="shared" si="22"/>
        <v>52.800833333333337</v>
      </c>
    </row>
    <row r="162" spans="1:14" x14ac:dyDescent="0.75">
      <c r="A162" s="1">
        <v>14</v>
      </c>
      <c r="B162">
        <v>10</v>
      </c>
      <c r="C162">
        <v>0.85</v>
      </c>
      <c r="D162">
        <f>AVERAGE('PARITY Accuracy'!D162, 'Pattern_Matching Accuracy'!D162, 'Reversal Accuracy'!D162, 'Stack Accuracy'!D162, 'Vending_Machine Accuracy'!D162, 'Vending_Machine_Sum Accuracy'!D162, 'MazeComplete Accuracy'!D162, 'MazeSolve Accuracy'!D162, 'Hamiltonian Accuracy'!D162)</f>
        <v>52.669999999999995</v>
      </c>
      <c r="E162">
        <f>AVERAGE('PARITY Accuracy'!E162, 'Pattern_Matching Accuracy'!E162, 'Reversal Accuracy'!E162, 'Stack Accuracy'!E162, 'Vending_Machine Accuracy'!E162, 'Vending_Machine_Sum Accuracy'!E162, 'MazeComplete Accuracy'!E162, 'MazeSolve Accuracy'!E162, 'Hamiltonian Accuracy'!E162)</f>
        <v>53.544444444444444</v>
      </c>
      <c r="F162">
        <f>AVERAGE('PARITY Accuracy'!F162, 'Pattern_Matching Accuracy'!F162, 'Reversal Accuracy'!F162, 'Stack Accuracy'!F162, 'Vending_Machine Accuracy'!F162, 'Vending_Machine_Sum Accuracy'!F162, 'MazeComplete Accuracy'!F162, 'MazeSolve Accuracy'!F162, 'Hamiltonian Accuracy'!F162)</f>
        <v>46.667777777777779</v>
      </c>
      <c r="G162">
        <f>AVERAGE('PARITY Accuracy'!G162, 'Pattern_Matching Accuracy'!G162, 'Reversal Accuracy'!G162, 'Stack Accuracy'!G162, 'Vending_Machine Accuracy'!G162, 'Vending_Machine_Sum Accuracy'!G162, 'MazeComplete Accuracy'!G162, 'MazeSolve Accuracy'!G162, 'Hamiltonian Accuracy'!G162)</f>
        <v>54.811111111111103</v>
      </c>
      <c r="H162" t="str">
        <f t="shared" si="20"/>
        <v>10 (δ=0.85)</v>
      </c>
      <c r="I162">
        <f t="shared" si="21"/>
        <v>3.1283237139495714</v>
      </c>
      <c r="J162">
        <v>10</v>
      </c>
      <c r="K162">
        <f>AVERAGE(D158:G162)</f>
        <v>53.225555555555559</v>
      </c>
      <c r="L162">
        <f t="shared" ref="L162:L164" si="24">AVERAGE(D150:G150,D155:G155,D160:G160,D165:G165,D170:G170,D175:G175)</f>
        <v>54.463842592592592</v>
      </c>
      <c r="M162">
        <v>0.45</v>
      </c>
      <c r="N162">
        <f t="shared" si="22"/>
        <v>51.923333333333332</v>
      </c>
    </row>
    <row r="163" spans="1:14" x14ac:dyDescent="0.75">
      <c r="A163" s="1">
        <v>15</v>
      </c>
      <c r="B163">
        <v>20</v>
      </c>
      <c r="C163">
        <v>0</v>
      </c>
      <c r="D163">
        <f>AVERAGE('PARITY Accuracy'!D163, 'Pattern_Matching Accuracy'!D163, 'Reversal Accuracy'!D163, 'Stack Accuracy'!D163, 'Vending_Machine Accuracy'!D163, 'Vending_Machine_Sum Accuracy'!D163, 'MazeComplete Accuracy'!D163, 'MazeSolve Accuracy'!D163, 'Hamiltonian Accuracy'!D163)</f>
        <v>57.699999999999996</v>
      </c>
      <c r="E163">
        <f>AVERAGE('PARITY Accuracy'!E163, 'Pattern_Matching Accuracy'!E163, 'Reversal Accuracy'!E163, 'Stack Accuracy'!E163, 'Vending_Machine Accuracy'!E163, 'Vending_Machine_Sum Accuracy'!E163, 'MazeComplete Accuracy'!E163, 'MazeSolve Accuracy'!E163, 'Hamiltonian Accuracy'!E163)</f>
        <v>59.06666666666667</v>
      </c>
      <c r="F163">
        <f>AVERAGE('PARITY Accuracy'!F163, 'Pattern_Matching Accuracy'!F163, 'Reversal Accuracy'!F163, 'Stack Accuracy'!F163, 'Vending_Machine Accuracy'!F163, 'Vending_Machine_Sum Accuracy'!F163, 'MazeComplete Accuracy'!F163, 'MazeSolve Accuracy'!F163, 'Hamiltonian Accuracy'!F163)</f>
        <v>57.356666666666669</v>
      </c>
      <c r="G163">
        <f>AVERAGE('PARITY Accuracy'!G163, 'Pattern_Matching Accuracy'!G163, 'Reversal Accuracy'!G163, 'Stack Accuracy'!G163, 'Vending_Machine Accuracy'!G163, 'Vending_Machine_Sum Accuracy'!G163, 'MazeComplete Accuracy'!G163, 'MazeSolve Accuracy'!G163, 'Hamiltonian Accuracy'!G163)</f>
        <v>60.188888888888883</v>
      </c>
      <c r="H163" t="str">
        <f t="shared" si="20"/>
        <v>20 (δ=0)</v>
      </c>
      <c r="I163">
        <f t="shared" si="21"/>
        <v>1.1287490002456488</v>
      </c>
      <c r="J163">
        <v>20</v>
      </c>
      <c r="K163">
        <f>AVERAGE(D163:G167)</f>
        <v>57.560500000000005</v>
      </c>
      <c r="L163">
        <f t="shared" si="24"/>
        <v>53.572268518518534</v>
      </c>
      <c r="M163">
        <v>0.65</v>
      </c>
      <c r="N163">
        <f t="shared" si="22"/>
        <v>58.578055555555551</v>
      </c>
    </row>
    <row r="164" spans="1:14" x14ac:dyDescent="0.75">
      <c r="A164" s="1">
        <v>16</v>
      </c>
      <c r="B164">
        <v>20</v>
      </c>
      <c r="C164">
        <v>0.2</v>
      </c>
      <c r="D164">
        <f>AVERAGE('PARITY Accuracy'!D164, 'Pattern_Matching Accuracy'!D164, 'Reversal Accuracy'!D164, 'Stack Accuracy'!D164, 'Vending_Machine Accuracy'!D164, 'Vending_Machine_Sum Accuracy'!D164, 'MazeComplete Accuracy'!D164, 'MazeSolve Accuracy'!D164, 'Hamiltonian Accuracy'!D164)</f>
        <v>57.50555555555556</v>
      </c>
      <c r="E164">
        <f>AVERAGE('PARITY Accuracy'!E164, 'Pattern_Matching Accuracy'!E164, 'Reversal Accuracy'!E164, 'Stack Accuracy'!E164, 'Vending_Machine Accuracy'!E164, 'Vending_Machine_Sum Accuracy'!E164, 'MazeComplete Accuracy'!E164, 'MazeSolve Accuracy'!E164, 'Hamiltonian Accuracy'!E164)</f>
        <v>57.255555555555553</v>
      </c>
      <c r="F164">
        <f>AVERAGE('PARITY Accuracy'!F164, 'Pattern_Matching Accuracy'!F164, 'Reversal Accuracy'!F164, 'Stack Accuracy'!F164, 'Vending_Machine Accuracy'!F164, 'Vending_Machine_Sum Accuracy'!F164, 'MazeComplete Accuracy'!F164, 'MazeSolve Accuracy'!F164, 'Hamiltonian Accuracy'!F164)</f>
        <v>56.192222222222227</v>
      </c>
      <c r="G164">
        <f>AVERAGE('PARITY Accuracy'!G164, 'Pattern_Matching Accuracy'!G164, 'Reversal Accuracy'!G164, 'Stack Accuracy'!G164, 'Vending_Machine Accuracy'!G164, 'Vending_Machine_Sum Accuracy'!G164, 'MazeComplete Accuracy'!G164, 'MazeSolve Accuracy'!G164, 'Hamiltonian Accuracy'!G164)</f>
        <v>60.155555555555551</v>
      </c>
      <c r="H164" t="str">
        <f t="shared" si="20"/>
        <v>20 (δ=0.2)</v>
      </c>
      <c r="I164">
        <f t="shared" si="21"/>
        <v>1.4589922321017768</v>
      </c>
      <c r="J164">
        <v>50</v>
      </c>
      <c r="K164">
        <f>AVERAGE(D168:G172)</f>
        <v>60.210666666666668</v>
      </c>
      <c r="L164">
        <f t="shared" si="24"/>
        <v>52.605462962962953</v>
      </c>
      <c r="M164">
        <v>0.85</v>
      </c>
      <c r="N164">
        <f t="shared" si="22"/>
        <v>57.777222222222221</v>
      </c>
    </row>
    <row r="165" spans="1:14" x14ac:dyDescent="0.75">
      <c r="A165" s="1">
        <v>17</v>
      </c>
      <c r="B165">
        <v>20</v>
      </c>
      <c r="C165">
        <v>0.45</v>
      </c>
      <c r="D165">
        <f>AVERAGE('PARITY Accuracy'!D165, 'Pattern_Matching Accuracy'!D165, 'Reversal Accuracy'!D165, 'Stack Accuracy'!D165, 'Vending_Machine Accuracy'!D165, 'Vending_Machine_Sum Accuracy'!D165, 'MazeComplete Accuracy'!D165, 'MazeSolve Accuracy'!D165, 'Hamiltonian Accuracy'!D165)</f>
        <v>57.72999999999999</v>
      </c>
      <c r="E165">
        <f>AVERAGE('PARITY Accuracy'!E165, 'Pattern_Matching Accuracy'!E165, 'Reversal Accuracy'!E165, 'Stack Accuracy'!E165, 'Vending_Machine Accuracy'!E165, 'Vending_Machine_Sum Accuracy'!E165, 'MazeComplete Accuracy'!E165, 'MazeSolve Accuracy'!E165, 'Hamiltonian Accuracy'!E165)</f>
        <v>56.144444444444446</v>
      </c>
      <c r="F165">
        <f>AVERAGE('PARITY Accuracy'!F165, 'Pattern_Matching Accuracy'!F165, 'Reversal Accuracy'!F165, 'Stack Accuracy'!F165, 'Vending_Machine Accuracy'!F165, 'Vending_Machine_Sum Accuracy'!F165, 'MazeComplete Accuracy'!F165, 'MazeSolve Accuracy'!F165, 'Hamiltonian Accuracy'!F165)</f>
        <v>57.189999999999991</v>
      </c>
      <c r="G165">
        <f>AVERAGE('PARITY Accuracy'!G165, 'Pattern_Matching Accuracy'!G165, 'Reversal Accuracy'!G165, 'Stack Accuracy'!G165, 'Vending_Machine Accuracy'!G165, 'Vending_Machine_Sum Accuracy'!G165, 'MazeComplete Accuracy'!G165, 'MazeSolve Accuracy'!G165, 'Hamiltonian Accuracy'!G165)</f>
        <v>59.977777777777789</v>
      </c>
      <c r="H165" t="str">
        <f t="shared" si="20"/>
        <v>20 (δ=0.45)</v>
      </c>
      <c r="I165">
        <f t="shared" si="21"/>
        <v>1.4012812699564916</v>
      </c>
      <c r="J165">
        <v>100</v>
      </c>
      <c r="K165">
        <f>AVERAGE(D173:G177)</f>
        <v>61.327333333333321</v>
      </c>
      <c r="N165">
        <f t="shared" si="22"/>
        <v>57.760555555555555</v>
      </c>
    </row>
    <row r="166" spans="1:14" x14ac:dyDescent="0.75">
      <c r="A166" s="1">
        <v>18</v>
      </c>
      <c r="B166">
        <v>20</v>
      </c>
      <c r="C166">
        <v>0.65</v>
      </c>
      <c r="D166">
        <f>AVERAGE('PARITY Accuracy'!D166, 'Pattern_Matching Accuracy'!D166, 'Reversal Accuracy'!D166, 'Stack Accuracy'!D166, 'Vending_Machine Accuracy'!D166, 'Vending_Machine_Sum Accuracy'!D166, 'MazeComplete Accuracy'!D166, 'MazeSolve Accuracy'!D166, 'Hamiltonian Accuracy'!D166)</f>
        <v>57.85777777777777</v>
      </c>
      <c r="E166">
        <f>AVERAGE('PARITY Accuracy'!E166, 'Pattern_Matching Accuracy'!E166, 'Reversal Accuracy'!E166, 'Stack Accuracy'!E166, 'Vending_Machine Accuracy'!E166, 'Vending_Machine_Sum Accuracy'!E166, 'MazeComplete Accuracy'!E166, 'MazeSolve Accuracy'!E166, 'Hamiltonian Accuracy'!E166)</f>
        <v>55.644444444444446</v>
      </c>
      <c r="F166">
        <f>AVERAGE('PARITY Accuracy'!F166, 'Pattern_Matching Accuracy'!F166, 'Reversal Accuracy'!F166, 'Stack Accuracy'!F166, 'Vending_Machine Accuracy'!F166, 'Vending_Machine_Sum Accuracy'!F166, 'MazeComplete Accuracy'!F166, 'MazeSolve Accuracy'!F166, 'Hamiltonian Accuracy'!F166)</f>
        <v>56.010000000000005</v>
      </c>
      <c r="G166">
        <f>AVERAGE('PARITY Accuracy'!G166, 'Pattern_Matching Accuracy'!G166, 'Reversal Accuracy'!G166, 'Stack Accuracy'!G166, 'Vending_Machine Accuracy'!G166, 'Vending_Machine_Sum Accuracy'!G166, 'MazeComplete Accuracy'!G166, 'MazeSolve Accuracy'!G166, 'Hamiltonian Accuracy'!G166)</f>
        <v>59.277777777777779</v>
      </c>
      <c r="H166" t="str">
        <f t="shared" si="20"/>
        <v>20 (δ=0.65)</v>
      </c>
      <c r="I166">
        <f t="shared" si="21"/>
        <v>1.4650648607813548</v>
      </c>
      <c r="N166">
        <f t="shared" si="22"/>
        <v>57.197499999999998</v>
      </c>
    </row>
    <row r="167" spans="1:14" x14ac:dyDescent="0.75">
      <c r="A167" s="1">
        <v>19</v>
      </c>
      <c r="B167">
        <v>20</v>
      </c>
      <c r="C167">
        <v>0.85</v>
      </c>
      <c r="D167">
        <f>AVERAGE('PARITY Accuracy'!D167, 'Pattern_Matching Accuracy'!D167, 'Reversal Accuracy'!D167, 'Stack Accuracy'!D167, 'Vending_Machine Accuracy'!D167, 'Vending_Machine_Sum Accuracy'!D167, 'MazeComplete Accuracy'!D167, 'MazeSolve Accuracy'!D167, 'Hamiltonian Accuracy'!D167)</f>
        <v>57.665555555555557</v>
      </c>
      <c r="E167">
        <f>AVERAGE('PARITY Accuracy'!E167, 'Pattern_Matching Accuracy'!E167, 'Reversal Accuracy'!E167, 'Stack Accuracy'!E167, 'Vending_Machine Accuracy'!E167, 'Vending_Machine_Sum Accuracy'!E167, 'MazeComplete Accuracy'!E167, 'MazeSolve Accuracy'!E167, 'Hamiltonian Accuracy'!E167)</f>
        <v>54.344444444444434</v>
      </c>
      <c r="F167">
        <f>AVERAGE('PARITY Accuracy'!F167, 'Pattern_Matching Accuracy'!F167, 'Reversal Accuracy'!F167, 'Stack Accuracy'!F167, 'Vending_Machine Accuracy'!F167, 'Vending_Machine_Sum Accuracy'!F167, 'MazeComplete Accuracy'!F167, 'MazeSolve Accuracy'!F167, 'Hamiltonian Accuracy'!F167)</f>
        <v>55.602222222222217</v>
      </c>
      <c r="G167">
        <f>AVERAGE('PARITY Accuracy'!G167, 'Pattern_Matching Accuracy'!G167, 'Reversal Accuracy'!G167, 'Stack Accuracy'!G167, 'Vending_Machine Accuracy'!G167, 'Vending_Machine_Sum Accuracy'!G167, 'MazeComplete Accuracy'!G167, 'MazeSolve Accuracy'!G167, 'Hamiltonian Accuracy'!G167)</f>
        <v>58.344444444444449</v>
      </c>
      <c r="H167" t="str">
        <f t="shared" si="20"/>
        <v>20 (δ=0.85)</v>
      </c>
      <c r="I167">
        <f t="shared" si="21"/>
        <v>1.5978462307620567</v>
      </c>
      <c r="N167">
        <f t="shared" si="22"/>
        <v>56.489166666666662</v>
      </c>
    </row>
    <row r="168" spans="1:14" x14ac:dyDescent="0.75">
      <c r="A168" s="1">
        <v>20</v>
      </c>
      <c r="B168">
        <v>50</v>
      </c>
      <c r="C168">
        <v>0</v>
      </c>
      <c r="D168">
        <f>AVERAGE('PARITY Accuracy'!D168, 'Pattern_Matching Accuracy'!D168, 'Reversal Accuracy'!D168, 'Stack Accuracy'!D168, 'Vending_Machine Accuracy'!D168, 'Vending_Machine_Sum Accuracy'!D168, 'MazeComplete Accuracy'!D168, 'MazeSolve Accuracy'!D168, 'Hamiltonian Accuracy'!D168)</f>
        <v>64.527777777777771</v>
      </c>
      <c r="E168">
        <f>AVERAGE('PARITY Accuracy'!E168, 'Pattern_Matching Accuracy'!E168, 'Reversal Accuracy'!E168, 'Stack Accuracy'!E168, 'Vending_Machine Accuracy'!E168, 'Vending_Machine_Sum Accuracy'!E168, 'MazeComplete Accuracy'!E168, 'MazeSolve Accuracy'!E168, 'Hamiltonian Accuracy'!E168)</f>
        <v>63.26666666666668</v>
      </c>
      <c r="F168">
        <f>AVERAGE('PARITY Accuracy'!F168, 'Pattern_Matching Accuracy'!F168, 'Reversal Accuracy'!F168, 'Stack Accuracy'!F168, 'Vending_Machine Accuracy'!F168, 'Vending_Machine_Sum Accuracy'!F168, 'MazeComplete Accuracy'!F168, 'MazeSolve Accuracy'!F168, 'Hamiltonian Accuracy'!F168)</f>
        <v>62.898888888888891</v>
      </c>
      <c r="G168">
        <f>AVERAGE('PARITY Accuracy'!G168, 'Pattern_Matching Accuracy'!G168, 'Reversal Accuracy'!G168, 'Stack Accuracy'!G168, 'Vending_Machine Accuracy'!G168, 'Vending_Machine_Sum Accuracy'!G168, 'MazeComplete Accuracy'!G168, 'MazeSolve Accuracy'!G168, 'Hamiltonian Accuracy'!G168)</f>
        <v>51.983333333333341</v>
      </c>
      <c r="H168" t="str">
        <f t="shared" si="20"/>
        <v>50 (δ=0)</v>
      </c>
      <c r="I168">
        <f t="shared" si="21"/>
        <v>5.0510208829380732</v>
      </c>
      <c r="N168">
        <f t="shared" si="22"/>
        <v>60.669166666666669</v>
      </c>
    </row>
    <row r="169" spans="1:14" x14ac:dyDescent="0.75">
      <c r="A169" s="1">
        <v>21</v>
      </c>
      <c r="B169">
        <v>50</v>
      </c>
      <c r="C169">
        <v>0.2</v>
      </c>
      <c r="D169">
        <f>AVERAGE('PARITY Accuracy'!D169, 'Pattern_Matching Accuracy'!D169, 'Reversal Accuracy'!D169, 'Stack Accuracy'!D169, 'Vending_Machine Accuracy'!D169, 'Vending_Machine_Sum Accuracy'!D169, 'MazeComplete Accuracy'!D169, 'MazeSolve Accuracy'!D169, 'Hamiltonian Accuracy'!D169)</f>
        <v>63.760000000000005</v>
      </c>
      <c r="E169">
        <f>AVERAGE('PARITY Accuracy'!E169, 'Pattern_Matching Accuracy'!E169, 'Reversal Accuracy'!E169, 'Stack Accuracy'!E169, 'Vending_Machine Accuracy'!E169, 'Vending_Machine_Sum Accuracy'!E169, 'MazeComplete Accuracy'!E169, 'MazeSolve Accuracy'!E169, 'Hamiltonian Accuracy'!E169)</f>
        <v>61.188888888888883</v>
      </c>
      <c r="F169">
        <f>AVERAGE('PARITY Accuracy'!F169, 'Pattern_Matching Accuracy'!F169, 'Reversal Accuracy'!F169, 'Stack Accuracy'!F169, 'Vending_Machine Accuracy'!F169, 'Vending_Machine_Sum Accuracy'!F169, 'MazeComplete Accuracy'!F169, 'MazeSolve Accuracy'!F169, 'Hamiltonian Accuracy'!F169)</f>
        <v>64.688888888888897</v>
      </c>
      <c r="G169">
        <f>AVERAGE('PARITY Accuracy'!G169, 'Pattern_Matching Accuracy'!G169, 'Reversal Accuracy'!G169, 'Stack Accuracy'!G169, 'Vending_Machine Accuracy'!G169, 'Vending_Machine_Sum Accuracy'!G169, 'MazeComplete Accuracy'!G169, 'MazeSolve Accuracy'!G169, 'Hamiltonian Accuracy'!G169)</f>
        <v>53.261111111111113</v>
      </c>
      <c r="H169" t="str">
        <f t="shared" si="20"/>
        <v>50 (δ=0.2)</v>
      </c>
      <c r="I169">
        <f t="shared" si="21"/>
        <v>4.4957888646412343</v>
      </c>
      <c r="N169">
        <f t="shared" si="22"/>
        <v>60.724722222222226</v>
      </c>
    </row>
    <row r="170" spans="1:14" x14ac:dyDescent="0.75">
      <c r="A170" s="1">
        <v>22</v>
      </c>
      <c r="B170">
        <v>50</v>
      </c>
      <c r="C170">
        <v>0.45</v>
      </c>
      <c r="D170">
        <f>AVERAGE('PARITY Accuracy'!D170, 'Pattern_Matching Accuracy'!D170, 'Reversal Accuracy'!D170, 'Stack Accuracy'!D170, 'Vending_Machine Accuracy'!D170, 'Vending_Machine_Sum Accuracy'!D170, 'MazeComplete Accuracy'!D170, 'MazeSolve Accuracy'!D170, 'Hamiltonian Accuracy'!D170)</f>
        <v>64.147777777777776</v>
      </c>
      <c r="E170">
        <f>AVERAGE('PARITY Accuracy'!E170, 'Pattern_Matching Accuracy'!E170, 'Reversal Accuracy'!E170, 'Stack Accuracy'!E170, 'Vending_Machine Accuracy'!E170, 'Vending_Machine_Sum Accuracy'!E170, 'MazeComplete Accuracy'!E170, 'MazeSolve Accuracy'!E170, 'Hamiltonian Accuracy'!E170)</f>
        <v>60.522222222222226</v>
      </c>
      <c r="F170">
        <f>AVERAGE('PARITY Accuracy'!F170, 'Pattern_Matching Accuracy'!F170, 'Reversal Accuracy'!F170, 'Stack Accuracy'!F170, 'Vending_Machine Accuracy'!F170, 'Vending_Machine_Sum Accuracy'!F170, 'MazeComplete Accuracy'!F170, 'MazeSolve Accuracy'!F170, 'Hamiltonian Accuracy'!F170)</f>
        <v>64.199999999999989</v>
      </c>
      <c r="G170">
        <f>AVERAGE('PARITY Accuracy'!G170, 'Pattern_Matching Accuracy'!G170, 'Reversal Accuracy'!G170, 'Stack Accuracy'!G170, 'Vending_Machine Accuracy'!G170, 'Vending_Machine_Sum Accuracy'!G170, 'MazeComplete Accuracy'!G170, 'MazeSolve Accuracy'!G170, 'Hamiltonian Accuracy'!G170)</f>
        <v>53.026666666666671</v>
      </c>
      <c r="H170" t="str">
        <f t="shared" si="20"/>
        <v>50 (δ=0.45)</v>
      </c>
      <c r="I170">
        <f t="shared" si="21"/>
        <v>4.5509564437015975</v>
      </c>
      <c r="N170">
        <f t="shared" si="22"/>
        <v>60.474166666666669</v>
      </c>
    </row>
    <row r="171" spans="1:14" x14ac:dyDescent="0.75">
      <c r="A171" s="1">
        <v>23</v>
      </c>
      <c r="B171">
        <v>50</v>
      </c>
      <c r="C171">
        <v>0.65</v>
      </c>
      <c r="D171">
        <f>AVERAGE('PARITY Accuracy'!D171, 'Pattern_Matching Accuracy'!D171, 'Reversal Accuracy'!D171, 'Stack Accuracy'!D171, 'Vending_Machine Accuracy'!D171, 'Vending_Machine_Sum Accuracy'!D171, 'MazeComplete Accuracy'!D171, 'MazeSolve Accuracy'!D171, 'Hamiltonian Accuracy'!D171)</f>
        <v>64.304444444444442</v>
      </c>
      <c r="E171">
        <f>AVERAGE('PARITY Accuracy'!E171, 'Pattern_Matching Accuracy'!E171, 'Reversal Accuracy'!E171, 'Stack Accuracy'!E171, 'Vending_Machine Accuracy'!E171, 'Vending_Machine_Sum Accuracy'!E171, 'MazeComplete Accuracy'!E171, 'MazeSolve Accuracy'!E171, 'Hamiltonian Accuracy'!E171)</f>
        <v>59.122222222222234</v>
      </c>
      <c r="F171">
        <f>AVERAGE('PARITY Accuracy'!F171, 'Pattern_Matching Accuracy'!F171, 'Reversal Accuracy'!F171, 'Stack Accuracy'!F171, 'Vending_Machine Accuracy'!F171, 'Vending_Machine_Sum Accuracy'!F171, 'MazeComplete Accuracy'!F171, 'MazeSolve Accuracy'!F171, 'Hamiltonian Accuracy'!F171)</f>
        <v>63.308888888888887</v>
      </c>
      <c r="G171">
        <f>AVERAGE('PARITY Accuracy'!G171, 'Pattern_Matching Accuracy'!G171, 'Reversal Accuracy'!G171, 'Stack Accuracy'!G171, 'Vending_Machine Accuracy'!G171, 'Vending_Machine_Sum Accuracy'!G171, 'MazeComplete Accuracy'!G171, 'MazeSolve Accuracy'!G171, 'Hamiltonian Accuracy'!G171)</f>
        <v>53.330000000000005</v>
      </c>
      <c r="H171" t="str">
        <f t="shared" si="20"/>
        <v>50 (δ=0.65)</v>
      </c>
      <c r="I171">
        <f t="shared" si="21"/>
        <v>4.322479239359204</v>
      </c>
      <c r="N171">
        <f t="shared" si="22"/>
        <v>60.016388888888891</v>
      </c>
    </row>
    <row r="172" spans="1:14" x14ac:dyDescent="0.75">
      <c r="A172" s="1">
        <v>24</v>
      </c>
      <c r="B172">
        <v>50</v>
      </c>
      <c r="C172">
        <v>0.85</v>
      </c>
      <c r="D172">
        <f>AVERAGE('PARITY Accuracy'!D172, 'Pattern_Matching Accuracy'!D172, 'Reversal Accuracy'!D172, 'Stack Accuracy'!D172, 'Vending_Machine Accuracy'!D172, 'Vending_Machine_Sum Accuracy'!D172, 'MazeComplete Accuracy'!D172, 'MazeSolve Accuracy'!D172, 'Hamiltonian Accuracy'!D172)</f>
        <v>63.70333333333334</v>
      </c>
      <c r="E172">
        <f>AVERAGE('PARITY Accuracy'!E172, 'Pattern_Matching Accuracy'!E172, 'Reversal Accuracy'!E172, 'Stack Accuracy'!E172, 'Vending_Machine Accuracy'!E172, 'Vending_Machine_Sum Accuracy'!E172, 'MazeComplete Accuracy'!E172, 'MazeSolve Accuracy'!E172, 'Hamiltonian Accuracy'!E172)</f>
        <v>57.655555555555566</v>
      </c>
      <c r="F172">
        <f>AVERAGE('PARITY Accuracy'!F172, 'Pattern_Matching Accuracy'!F172, 'Reversal Accuracy'!F172, 'Stack Accuracy'!F172, 'Vending_Machine Accuracy'!F172, 'Vending_Machine_Sum Accuracy'!F172, 'MazeComplete Accuracy'!F172, 'MazeSolve Accuracy'!F172, 'Hamiltonian Accuracy'!F172)</f>
        <v>62.405555555555551</v>
      </c>
      <c r="G172">
        <f>AVERAGE('PARITY Accuracy'!G172, 'Pattern_Matching Accuracy'!G172, 'Reversal Accuracy'!G172, 'Stack Accuracy'!G172, 'Vending_Machine Accuracy'!G172, 'Vending_Machine_Sum Accuracy'!G172, 'MazeComplete Accuracy'!G172, 'MazeSolve Accuracy'!G172, 'Hamiltonian Accuracy'!G172)</f>
        <v>52.911111111111119</v>
      </c>
      <c r="H172" t="str">
        <f t="shared" si="20"/>
        <v>50 (δ=0.85)</v>
      </c>
      <c r="I172">
        <f t="shared" si="21"/>
        <v>4.2569695214051997</v>
      </c>
      <c r="N172">
        <f t="shared" si="22"/>
        <v>59.168888888888894</v>
      </c>
    </row>
    <row r="173" spans="1:14" x14ac:dyDescent="0.75">
      <c r="A173" s="1">
        <v>25</v>
      </c>
      <c r="B173">
        <v>100</v>
      </c>
      <c r="C173">
        <v>0</v>
      </c>
      <c r="D173">
        <f>AVERAGE('PARITY Accuracy'!D173, 'Pattern_Matching Accuracy'!D173, 'Reversal Accuracy'!D173, 'Stack Accuracy'!D173, 'Vending_Machine Accuracy'!D173, 'Vending_Machine_Sum Accuracy'!D173, 'MazeComplete Accuracy'!D173, 'MazeSolve Accuracy'!D173, 'Hamiltonian Accuracy'!D173)</f>
        <v>65.449999999999989</v>
      </c>
      <c r="E173">
        <f>AVERAGE('PARITY Accuracy'!E173, 'Pattern_Matching Accuracy'!E173, 'Reversal Accuracy'!E173, 'Stack Accuracy'!E173, 'Vending_Machine Accuracy'!E173, 'Vending_Machine_Sum Accuracy'!E173, 'MazeComplete Accuracy'!E173, 'MazeSolve Accuracy'!E173, 'Hamiltonian Accuracy'!E173)</f>
        <v>65.055555555555557</v>
      </c>
      <c r="F173">
        <f>AVERAGE('PARITY Accuracy'!F173, 'Pattern_Matching Accuracy'!F173, 'Reversal Accuracy'!F173, 'Stack Accuracy'!F173, 'Vending_Machine Accuracy'!F173, 'Vending_Machine_Sum Accuracy'!F173, 'MazeComplete Accuracy'!F173, 'MazeSolve Accuracy'!F173, 'Hamiltonian Accuracy'!F173)</f>
        <v>65.232222222222219</v>
      </c>
      <c r="G173">
        <f>AVERAGE('PARITY Accuracy'!G173, 'Pattern_Matching Accuracy'!G173, 'Reversal Accuracy'!G173, 'Stack Accuracy'!G173, 'Vending_Machine Accuracy'!G173, 'Vending_Machine_Sum Accuracy'!G173, 'MazeComplete Accuracy'!G173, 'MazeSolve Accuracy'!G173, 'Hamiltonian Accuracy'!G173)</f>
        <v>51.99777777777777</v>
      </c>
      <c r="H173" t="str">
        <f t="shared" si="20"/>
        <v>100 (δ=0)</v>
      </c>
      <c r="I173">
        <f t="shared" si="21"/>
        <v>5.7383174126563503</v>
      </c>
      <c r="N173">
        <f t="shared" si="22"/>
        <v>61.93388888888888</v>
      </c>
    </row>
    <row r="174" spans="1:14" x14ac:dyDescent="0.75">
      <c r="A174" s="1">
        <v>26</v>
      </c>
      <c r="B174">
        <v>100</v>
      </c>
      <c r="C174">
        <v>0.2</v>
      </c>
      <c r="D174">
        <f>AVERAGE('PARITY Accuracy'!D174, 'Pattern_Matching Accuracy'!D174, 'Reversal Accuracy'!D174, 'Stack Accuracy'!D174, 'Vending_Machine Accuracy'!D174, 'Vending_Machine_Sum Accuracy'!D174, 'MazeComplete Accuracy'!D174, 'MazeSolve Accuracy'!D174, 'Hamiltonian Accuracy'!D174)</f>
        <v>65.435555555555553</v>
      </c>
      <c r="E174">
        <f>AVERAGE('PARITY Accuracy'!E174, 'Pattern_Matching Accuracy'!E174, 'Reversal Accuracy'!E174, 'Stack Accuracy'!E174, 'Vending_Machine Accuracy'!E174, 'Vending_Machine_Sum Accuracy'!E174, 'MazeComplete Accuracy'!E174, 'MazeSolve Accuracy'!E174, 'Hamiltonian Accuracy'!E174)</f>
        <v>62.944444444444443</v>
      </c>
      <c r="F174">
        <f>AVERAGE('PARITY Accuracy'!F174, 'Pattern_Matching Accuracy'!F174, 'Reversal Accuracy'!F174, 'Stack Accuracy'!F174, 'Vending_Machine Accuracy'!F174, 'Vending_Machine_Sum Accuracy'!F174, 'MazeComplete Accuracy'!F174, 'MazeSolve Accuracy'!F174, 'Hamiltonian Accuracy'!F174)</f>
        <v>66.536666666666662</v>
      </c>
      <c r="G174">
        <f>AVERAGE('PARITY Accuracy'!G174, 'Pattern_Matching Accuracy'!G174, 'Reversal Accuracy'!G174, 'Stack Accuracy'!G174, 'Vending_Machine Accuracy'!G174, 'Vending_Machine_Sum Accuracy'!G174, 'MazeComplete Accuracy'!G174, 'MazeSolve Accuracy'!G174, 'Hamiltonian Accuracy'!G174)</f>
        <v>52.849999999999994</v>
      </c>
      <c r="H174" t="str">
        <f t="shared" si="20"/>
        <v>100 (δ=0.2)</v>
      </c>
      <c r="I174">
        <f t="shared" si="21"/>
        <v>5.4079860072231138</v>
      </c>
      <c r="N174">
        <f t="shared" si="22"/>
        <v>61.941666666666663</v>
      </c>
    </row>
    <row r="175" spans="1:14" x14ac:dyDescent="0.75">
      <c r="A175" s="1">
        <v>27</v>
      </c>
      <c r="B175">
        <v>100</v>
      </c>
      <c r="C175">
        <v>0.45</v>
      </c>
      <c r="D175">
        <f>AVERAGE('PARITY Accuracy'!D175, 'Pattern_Matching Accuracy'!D175, 'Reversal Accuracy'!D175, 'Stack Accuracy'!D175, 'Vending_Machine Accuracy'!D175, 'Vending_Machine_Sum Accuracy'!D175, 'MazeComplete Accuracy'!D175, 'MazeSolve Accuracy'!D175, 'Hamiltonian Accuracy'!D175)</f>
        <v>65.94</v>
      </c>
      <c r="E175">
        <f>AVERAGE('PARITY Accuracy'!E175, 'Pattern_Matching Accuracy'!E175, 'Reversal Accuracy'!E175, 'Stack Accuracy'!E175, 'Vending_Machine Accuracy'!E175, 'Vending_Machine_Sum Accuracy'!E175, 'MazeComplete Accuracy'!E175, 'MazeSolve Accuracy'!E175, 'Hamiltonian Accuracy'!E175)</f>
        <v>61.666666666666664</v>
      </c>
      <c r="F175">
        <f>AVERAGE('PARITY Accuracy'!F175, 'Pattern_Matching Accuracy'!F175, 'Reversal Accuracy'!F175, 'Stack Accuracy'!F175, 'Vending_Machine Accuracy'!F175, 'Vending_Machine_Sum Accuracy'!F175, 'MazeComplete Accuracy'!F175, 'MazeSolve Accuracy'!F175, 'Hamiltonian Accuracy'!F175)</f>
        <v>66.365555555555559</v>
      </c>
      <c r="G175">
        <f>AVERAGE('PARITY Accuracy'!G175, 'Pattern_Matching Accuracy'!G175, 'Reversal Accuracy'!G175, 'Stack Accuracy'!G175, 'Vending_Machine Accuracy'!G175, 'Vending_Machine_Sum Accuracy'!G175, 'MazeComplete Accuracy'!G175, 'MazeSolve Accuracy'!G175, 'Hamiltonian Accuracy'!G175)</f>
        <v>53.47</v>
      </c>
      <c r="H175" t="str">
        <f t="shared" si="20"/>
        <v>100 (δ=0.45)</v>
      </c>
      <c r="I175">
        <f t="shared" si="21"/>
        <v>5.1811173362366407</v>
      </c>
      <c r="N175">
        <f t="shared" si="22"/>
        <v>61.860555555555557</v>
      </c>
    </row>
    <row r="176" spans="1:14" x14ac:dyDescent="0.75">
      <c r="A176" s="1">
        <v>28</v>
      </c>
      <c r="B176">
        <v>100</v>
      </c>
      <c r="C176">
        <v>0.65</v>
      </c>
      <c r="D176">
        <f>AVERAGE('PARITY Accuracy'!D176, 'Pattern_Matching Accuracy'!D176, 'Reversal Accuracy'!D176, 'Stack Accuracy'!D176, 'Vending_Machine Accuracy'!D176, 'Vending_Machine_Sum Accuracy'!D176, 'MazeComplete Accuracy'!D176, 'MazeSolve Accuracy'!D176, 'Hamiltonian Accuracy'!D176)</f>
        <v>65.446666666666658</v>
      </c>
      <c r="E176">
        <f>AVERAGE('PARITY Accuracy'!E176, 'Pattern_Matching Accuracy'!E176, 'Reversal Accuracy'!E176, 'Stack Accuracy'!E176, 'Vending_Machine Accuracy'!E176, 'Vending_Machine_Sum Accuracy'!E176, 'MazeComplete Accuracy'!E176, 'MazeSolve Accuracy'!E176, 'Hamiltonian Accuracy'!E176)</f>
        <v>61.355555555555547</v>
      </c>
      <c r="F176">
        <f>AVERAGE('PARITY Accuracy'!F176, 'Pattern_Matching Accuracy'!F176, 'Reversal Accuracy'!F176, 'Stack Accuracy'!F176, 'Vending_Machine Accuracy'!F176, 'Vending_Machine_Sum Accuracy'!F176, 'MazeComplete Accuracy'!F176, 'MazeSolve Accuracy'!F176, 'Hamiltonian Accuracy'!F176)</f>
        <v>65.588888888888889</v>
      </c>
      <c r="G176">
        <f>AVERAGE('PARITY Accuracy'!G176, 'Pattern_Matching Accuracy'!G176, 'Reversal Accuracy'!G176, 'Stack Accuracy'!G176, 'Vending_Machine Accuracy'!G176, 'Vending_Machine_Sum Accuracy'!G176, 'MazeComplete Accuracy'!G176, 'MazeSolve Accuracy'!G176, 'Hamiltonian Accuracy'!G176)</f>
        <v>51.827777777777776</v>
      </c>
      <c r="H176" t="str">
        <f t="shared" si="20"/>
        <v>100 (δ=0.65)</v>
      </c>
      <c r="I176">
        <f t="shared" si="21"/>
        <v>5.5918433418575422</v>
      </c>
      <c r="N176">
        <f t="shared" si="22"/>
        <v>61.054722222222225</v>
      </c>
    </row>
    <row r="177" spans="1:14" x14ac:dyDescent="0.75">
      <c r="A177" s="1">
        <v>29</v>
      </c>
      <c r="B177">
        <v>100</v>
      </c>
      <c r="C177">
        <v>0.85</v>
      </c>
      <c r="D177">
        <f>AVERAGE('PARITY Accuracy'!D177, 'Pattern_Matching Accuracy'!D177, 'Reversal Accuracy'!D177, 'Stack Accuracy'!D177, 'Vending_Machine Accuracy'!D177, 'Vending_Machine_Sum Accuracy'!D177, 'MazeComplete Accuracy'!D177, 'MazeSolve Accuracy'!D177, 'Hamiltonian Accuracy'!D177)</f>
        <v>64.912222222222226</v>
      </c>
      <c r="E177">
        <f>AVERAGE('PARITY Accuracy'!E177, 'Pattern_Matching Accuracy'!E177, 'Reversal Accuracy'!E177, 'Stack Accuracy'!E177, 'Vending_Machine Accuracy'!E177, 'Vending_Machine_Sum Accuracy'!E177, 'MazeComplete Accuracy'!E177, 'MazeSolve Accuracy'!E177, 'Hamiltonian Accuracy'!E177)</f>
        <v>59.944444444444429</v>
      </c>
      <c r="F177">
        <f>AVERAGE('PARITY Accuracy'!F177, 'Pattern_Matching Accuracy'!F177, 'Reversal Accuracy'!F177, 'Stack Accuracy'!F177, 'Vending_Machine Accuracy'!F177, 'Vending_Machine_Sum Accuracy'!F177, 'MazeComplete Accuracy'!F177, 'MazeSolve Accuracy'!F177, 'Hamiltonian Accuracy'!F177)</f>
        <v>63.681111111111107</v>
      </c>
      <c r="G177">
        <f>AVERAGE('PARITY Accuracy'!G177, 'Pattern_Matching Accuracy'!G177, 'Reversal Accuracy'!G177, 'Stack Accuracy'!G177, 'Vending_Machine Accuracy'!G177, 'Vending_Machine_Sum Accuracy'!G177, 'MazeComplete Accuracy'!G177, 'MazeSolve Accuracy'!G177, 'Hamiltonian Accuracy'!G177)</f>
        <v>50.845555555555556</v>
      </c>
      <c r="H177" t="str">
        <f t="shared" si="20"/>
        <v>100 (δ=0.85)</v>
      </c>
      <c r="I177">
        <f t="shared" si="21"/>
        <v>5.5089104239079782</v>
      </c>
      <c r="N177">
        <f t="shared" si="22"/>
        <v>59.845833333333331</v>
      </c>
    </row>
    <row r="181" spans="1:14" x14ac:dyDescent="0.75">
      <c r="A181" s="1">
        <v>0</v>
      </c>
      <c r="B181" t="s">
        <v>19</v>
      </c>
    </row>
    <row r="183" spans="1:14" x14ac:dyDescent="0.7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  <c r="I183" s="2" t="s">
        <v>25</v>
      </c>
      <c r="J183" s="2"/>
      <c r="K183" s="2" t="s">
        <v>26</v>
      </c>
      <c r="L183" s="2" t="s">
        <v>27</v>
      </c>
      <c r="N183" s="3" t="s">
        <v>28</v>
      </c>
    </row>
    <row r="184" spans="1:14" x14ac:dyDescent="0.75">
      <c r="A184" s="1">
        <v>0</v>
      </c>
      <c r="B184">
        <v>0</v>
      </c>
      <c r="C184">
        <v>0</v>
      </c>
      <c r="D184">
        <f>AVERAGE('PARITY Accuracy'!D184, 'Pattern_Matching Accuracy'!D184, 'Reversal Accuracy'!D184, 'Stack Accuracy'!D184, 'Vending_Machine Accuracy'!D184, 'Vending_Machine_Sum Accuracy'!D184, 'MazeComplete Accuracy'!D184, 'MazeSolve Accuracy'!D184, 'Hamiltonian Accuracy'!D184)</f>
        <v>52.023333333333341</v>
      </c>
      <c r="E184">
        <f>AVERAGE('PARITY Accuracy'!E184, 'Pattern_Matching Accuracy'!E184, 'Reversal Accuracy'!E184, 'Stack Accuracy'!E184, 'Vending_Machine Accuracy'!E184, 'Vending_Machine_Sum Accuracy'!E184, 'MazeComplete Accuracy'!E184, 'MazeSolve Accuracy'!E184, 'Hamiltonian Accuracy'!E184)</f>
        <v>55.753333333333337</v>
      </c>
      <c r="F184">
        <f>AVERAGE('PARITY Accuracy'!F184, 'Pattern_Matching Accuracy'!F184, 'Reversal Accuracy'!F184, 'Stack Accuracy'!F184, 'Vending_Machine Accuracy'!F184, 'Vending_Machine_Sum Accuracy'!F184, 'MazeComplete Accuracy'!F184, 'MazeSolve Accuracy'!F184, 'Hamiltonian Accuracy'!F184)</f>
        <v>49.986666666666672</v>
      </c>
      <c r="G184">
        <f>AVERAGE('PARITY Accuracy'!G184, 'Pattern_Matching Accuracy'!G184, 'Reversal Accuracy'!G184, 'Stack Accuracy'!G184, 'Vending_Machine Accuracy'!G184, 'Vending_Machine_Sum Accuracy'!G184, 'MazeComplete Accuracy'!G184, 'MazeSolve Accuracy'!G184, 'Hamiltonian Accuracy'!G184)</f>
        <v>25.153333333333332</v>
      </c>
      <c r="H184" t="str">
        <f t="shared" ref="H184:H213" si="25">B184&amp;" (δ="&amp;C184&amp;")"</f>
        <v>0 (δ=0)</v>
      </c>
      <c r="I184">
        <f>_xlfn.STDEV.P(D184:G184)</f>
        <v>12.058105935427832</v>
      </c>
      <c r="J184">
        <v>2</v>
      </c>
      <c r="K184">
        <f>_xlfn.STDEV.P(D184:G188)</f>
        <v>13.086019248244757</v>
      </c>
      <c r="L184">
        <f>_xlfn.STDEV.P(D184:G184,D189:G189,D194:G194,D199:G199,D204:G204,D209:G209)</f>
        <v>14.935722547794317</v>
      </c>
      <c r="M184">
        <v>0</v>
      </c>
      <c r="N184">
        <f>AVERAGE(D184:G184)</f>
        <v>45.729166666666671</v>
      </c>
    </row>
    <row r="185" spans="1:14" x14ac:dyDescent="0.75">
      <c r="A185" s="1">
        <v>1</v>
      </c>
      <c r="B185">
        <v>0</v>
      </c>
      <c r="C185">
        <v>0.2</v>
      </c>
      <c r="D185">
        <f>AVERAGE('PARITY Accuracy'!D185, 'Pattern_Matching Accuracy'!D185, 'Reversal Accuracy'!D185, 'Stack Accuracy'!D185, 'Vending_Machine Accuracy'!D185, 'Vending_Machine_Sum Accuracy'!D185, 'MazeComplete Accuracy'!D185, 'MazeSolve Accuracy'!D185, 'Hamiltonian Accuracy'!D185)</f>
        <v>51.27</v>
      </c>
      <c r="E185">
        <f>AVERAGE('PARITY Accuracy'!E185, 'Pattern_Matching Accuracy'!E185, 'Reversal Accuracy'!E185, 'Stack Accuracy'!E185, 'Vending_Machine Accuracy'!E185, 'Vending_Machine_Sum Accuracy'!E185, 'MazeComplete Accuracy'!E185, 'MazeSolve Accuracy'!E185, 'Hamiltonian Accuracy'!E185)</f>
        <v>54.887777777777778</v>
      </c>
      <c r="F185">
        <f>AVERAGE('PARITY Accuracy'!F185, 'Pattern_Matching Accuracy'!F185, 'Reversal Accuracy'!F185, 'Stack Accuracy'!F185, 'Vending_Machine Accuracy'!F185, 'Vending_Machine_Sum Accuracy'!F185, 'MazeComplete Accuracy'!F185, 'MazeSolve Accuracy'!F185, 'Hamiltonian Accuracy'!F185)</f>
        <v>50.704444444444448</v>
      </c>
      <c r="G185">
        <f>AVERAGE('PARITY Accuracy'!G185, 'Pattern_Matching Accuracy'!G185, 'Reversal Accuracy'!G185, 'Stack Accuracy'!G185, 'Vending_Machine Accuracy'!G185, 'Vending_Machine_Sum Accuracy'!G185, 'MazeComplete Accuracy'!G185, 'MazeSolve Accuracy'!G185, 'Hamiltonian Accuracy'!G185)</f>
        <v>25.747777777777781</v>
      </c>
      <c r="H185" t="str">
        <f t="shared" si="25"/>
        <v>0 (δ=0.2)</v>
      </c>
      <c r="I185">
        <f t="shared" ref="I185:I213" si="26">_xlfn.STDEV.P(D185:G185)</f>
        <v>11.603520708133143</v>
      </c>
      <c r="J185">
        <v>5</v>
      </c>
      <c r="K185">
        <f>_xlfn.STDEV.P(D189:G193)</f>
        <v>7.5755451653639581</v>
      </c>
      <c r="L185">
        <f>_xlfn.STDEV.P(D185:G185,D190:G190,D195:G195,D200:G200,D205:G205,D210:G210)</f>
        <v>14.527616771925524</v>
      </c>
      <c r="M185">
        <v>0.2</v>
      </c>
      <c r="N185">
        <f t="shared" ref="N185:N213" si="27">AVERAGE(D185:G185)</f>
        <v>45.652499999999996</v>
      </c>
    </row>
    <row r="186" spans="1:14" x14ac:dyDescent="0.75">
      <c r="A186" s="1">
        <v>2</v>
      </c>
      <c r="B186">
        <v>0</v>
      </c>
      <c r="C186">
        <v>0.45</v>
      </c>
      <c r="D186">
        <f>AVERAGE('PARITY Accuracy'!D186, 'Pattern_Matching Accuracy'!D186, 'Reversal Accuracy'!D186, 'Stack Accuracy'!D186, 'Vending_Machine Accuracy'!D186, 'Vending_Machine_Sum Accuracy'!D186, 'MazeComplete Accuracy'!D186, 'MazeSolve Accuracy'!D186, 'Hamiltonian Accuracy'!D186)</f>
        <v>50.138888888888886</v>
      </c>
      <c r="E186">
        <f>AVERAGE('PARITY Accuracy'!E186, 'Pattern_Matching Accuracy'!E186, 'Reversal Accuracy'!E186, 'Stack Accuracy'!E186, 'Vending_Machine Accuracy'!E186, 'Vending_Machine_Sum Accuracy'!E186, 'MazeComplete Accuracy'!E186, 'MazeSolve Accuracy'!E186, 'Hamiltonian Accuracy'!E186)</f>
        <v>55.515555555555558</v>
      </c>
      <c r="F186">
        <f>AVERAGE('PARITY Accuracy'!F186, 'Pattern_Matching Accuracy'!F186, 'Reversal Accuracy'!F186, 'Stack Accuracy'!F186, 'Vending_Machine Accuracy'!F186, 'Vending_Machine_Sum Accuracy'!F186, 'MazeComplete Accuracy'!F186, 'MazeSolve Accuracy'!F186, 'Hamiltonian Accuracy'!F186)</f>
        <v>49.206666666666663</v>
      </c>
      <c r="G186">
        <f>AVERAGE('PARITY Accuracy'!G186, 'Pattern_Matching Accuracy'!G186, 'Reversal Accuracy'!G186, 'Stack Accuracy'!G186, 'Vending_Machine Accuracy'!G186, 'Vending_Machine_Sum Accuracy'!G186, 'MazeComplete Accuracy'!G186, 'MazeSolve Accuracy'!G186, 'Hamiltonian Accuracy'!G186)</f>
        <v>21.022222222222222</v>
      </c>
      <c r="H186" t="str">
        <f t="shared" si="25"/>
        <v>0 (δ=0.45)</v>
      </c>
      <c r="I186">
        <f t="shared" si="26"/>
        <v>13.466423273721858</v>
      </c>
      <c r="J186">
        <v>10</v>
      </c>
      <c r="K186">
        <f>_xlfn.STDEV.P(D194:G198)</f>
        <v>6.9547008651312741</v>
      </c>
      <c r="L186">
        <f t="shared" ref="L186:L188" si="28">_xlfn.STDEV.P(D186:G186,D191:G191,D196:G196,D201:G201,D206:G206,D211:G211)</f>
        <v>14.822490063889465</v>
      </c>
      <c r="M186">
        <v>0.45</v>
      </c>
      <c r="N186">
        <f t="shared" si="27"/>
        <v>43.970833333333324</v>
      </c>
    </row>
    <row r="187" spans="1:14" x14ac:dyDescent="0.75">
      <c r="A187" s="1">
        <v>3</v>
      </c>
      <c r="B187">
        <v>0</v>
      </c>
      <c r="C187">
        <v>0.65</v>
      </c>
      <c r="D187">
        <f>AVERAGE('PARITY Accuracy'!D187, 'Pattern_Matching Accuracy'!D187, 'Reversal Accuracy'!D187, 'Stack Accuracy'!D187, 'Vending_Machine Accuracy'!D187, 'Vending_Machine_Sum Accuracy'!D187, 'MazeComplete Accuracy'!D187, 'MazeSolve Accuracy'!D187, 'Hamiltonian Accuracy'!D187)</f>
        <v>51.447777777777773</v>
      </c>
      <c r="E187">
        <f>AVERAGE('PARITY Accuracy'!E187, 'Pattern_Matching Accuracy'!E187, 'Reversal Accuracy'!E187, 'Stack Accuracy'!E187, 'Vending_Machine Accuracy'!E187, 'Vending_Machine_Sum Accuracy'!E187, 'MazeComplete Accuracy'!E187, 'MazeSolve Accuracy'!E187, 'Hamiltonian Accuracy'!E187)</f>
        <v>53.577777777777776</v>
      </c>
      <c r="F187">
        <f>AVERAGE('PARITY Accuracy'!F187, 'Pattern_Matching Accuracy'!F187, 'Reversal Accuracy'!F187, 'Stack Accuracy'!F187, 'Vending_Machine Accuracy'!F187, 'Vending_Machine_Sum Accuracy'!F187, 'MazeComplete Accuracy'!F187, 'MazeSolve Accuracy'!F187, 'Hamiltonian Accuracy'!F187)</f>
        <v>49.230000000000004</v>
      </c>
      <c r="G187">
        <f>AVERAGE('PARITY Accuracy'!G187, 'Pattern_Matching Accuracy'!G187, 'Reversal Accuracy'!G187, 'Stack Accuracy'!G187, 'Vending_Machine Accuracy'!G187, 'Vending_Machine_Sum Accuracy'!G187, 'MazeComplete Accuracy'!G187, 'MazeSolve Accuracy'!G187, 'Hamiltonian Accuracy'!G187)</f>
        <v>18.369999999999997</v>
      </c>
      <c r="H187" t="str">
        <f t="shared" si="25"/>
        <v>0 (δ=0.65)</v>
      </c>
      <c r="I187">
        <f t="shared" si="26"/>
        <v>14.392761220145486</v>
      </c>
      <c r="J187">
        <v>20</v>
      </c>
      <c r="K187">
        <f>_xlfn.STDEV.P(D199:G203)</f>
        <v>12.673044941387182</v>
      </c>
      <c r="L187">
        <f t="shared" si="28"/>
        <v>14.86602197503213</v>
      </c>
      <c r="M187">
        <v>0.65</v>
      </c>
      <c r="N187">
        <f t="shared" si="27"/>
        <v>43.156388888888884</v>
      </c>
    </row>
    <row r="188" spans="1:14" x14ac:dyDescent="0.75">
      <c r="A188" s="1">
        <v>4</v>
      </c>
      <c r="B188">
        <v>0</v>
      </c>
      <c r="C188">
        <v>0.85</v>
      </c>
      <c r="D188">
        <f>AVERAGE('PARITY Accuracy'!D188, 'Pattern_Matching Accuracy'!D188, 'Reversal Accuracy'!D188, 'Stack Accuracy'!D188, 'Vending_Machine Accuracy'!D188, 'Vending_Machine_Sum Accuracy'!D188, 'MazeComplete Accuracy'!D188, 'MazeSolve Accuracy'!D188, 'Hamiltonian Accuracy'!D188)</f>
        <v>50.473333333333329</v>
      </c>
      <c r="E188">
        <f>AVERAGE('PARITY Accuracy'!E188, 'Pattern_Matching Accuracy'!E188, 'Reversal Accuracy'!E188, 'Stack Accuracy'!E188, 'Vending_Machine Accuracy'!E188, 'Vending_Machine_Sum Accuracy'!E188, 'MazeComplete Accuracy'!E188, 'MazeSolve Accuracy'!E188, 'Hamiltonian Accuracy'!E188)</f>
        <v>52.210000000000008</v>
      </c>
      <c r="F188">
        <f>AVERAGE('PARITY Accuracy'!F188, 'Pattern_Matching Accuracy'!F188, 'Reversal Accuracy'!F188, 'Stack Accuracy'!F188, 'Vending_Machine Accuracy'!F188, 'Vending_Machine_Sum Accuracy'!F188, 'MazeComplete Accuracy'!F188, 'MazeSolve Accuracy'!F188, 'Hamiltonian Accuracy'!F188)</f>
        <v>49.32222222222223</v>
      </c>
      <c r="G188">
        <f>AVERAGE('PARITY Accuracy'!G188, 'Pattern_Matching Accuracy'!G188, 'Reversal Accuracy'!G188, 'Stack Accuracy'!G188, 'Vending_Machine Accuracy'!G188, 'Vending_Machine_Sum Accuracy'!G188, 'MazeComplete Accuracy'!G188, 'MazeSolve Accuracy'!G188, 'Hamiltonian Accuracy'!G188)</f>
        <v>19.73</v>
      </c>
      <c r="H188" t="str">
        <f t="shared" si="25"/>
        <v>0 (δ=0.85)</v>
      </c>
      <c r="I188">
        <f t="shared" si="26"/>
        <v>13.436151999570262</v>
      </c>
      <c r="J188">
        <v>50</v>
      </c>
      <c r="K188">
        <f>_xlfn.STDEV.P(D205:G208)</f>
        <v>16.38158529218072</v>
      </c>
      <c r="L188">
        <f t="shared" si="28"/>
        <v>14.16806709460354</v>
      </c>
      <c r="M188">
        <v>0.85</v>
      </c>
      <c r="N188">
        <f t="shared" si="27"/>
        <v>42.933888888888887</v>
      </c>
    </row>
    <row r="189" spans="1:14" x14ac:dyDescent="0.75">
      <c r="A189" s="1">
        <v>5</v>
      </c>
      <c r="B189">
        <v>5</v>
      </c>
      <c r="C189">
        <v>0</v>
      </c>
      <c r="D189">
        <f>AVERAGE('PARITY Accuracy'!D189, 'Pattern_Matching Accuracy'!D189, 'Reversal Accuracy'!D189, 'Stack Accuracy'!D189, 'Vending_Machine Accuracy'!D189, 'Vending_Machine_Sum Accuracy'!D189, 'MazeComplete Accuracy'!D189, 'MazeSolve Accuracy'!D189, 'Hamiltonian Accuracy'!D189)</f>
        <v>57.47</v>
      </c>
      <c r="E189">
        <f>AVERAGE('PARITY Accuracy'!E189, 'Pattern_Matching Accuracy'!E189, 'Reversal Accuracy'!E189, 'Stack Accuracy'!E189, 'Vending_Machine Accuracy'!E189, 'Vending_Machine_Sum Accuracy'!E189, 'MazeComplete Accuracy'!E189, 'MazeSolve Accuracy'!E189, 'Hamiltonian Accuracy'!E189)</f>
        <v>67.153333333333322</v>
      </c>
      <c r="F189">
        <f>AVERAGE('PARITY Accuracy'!F189, 'Pattern_Matching Accuracy'!F189, 'Reversal Accuracy'!F189, 'Stack Accuracy'!F189, 'Vending_Machine Accuracy'!F189, 'Vending_Machine_Sum Accuracy'!F189, 'MazeComplete Accuracy'!F189, 'MazeSolve Accuracy'!F189, 'Hamiltonian Accuracy'!F189)</f>
        <v>54.452222222222218</v>
      </c>
      <c r="G189">
        <f>AVERAGE('PARITY Accuracy'!G189, 'Pattern_Matching Accuracy'!G189, 'Reversal Accuracy'!G189, 'Stack Accuracy'!G189, 'Vending_Machine Accuracy'!G189, 'Vending_Machine_Sum Accuracy'!G189, 'MazeComplete Accuracy'!G189, 'MazeSolve Accuracy'!G189, 'Hamiltonian Accuracy'!G189)</f>
        <v>43.734444444444449</v>
      </c>
      <c r="H189" t="str">
        <f t="shared" si="25"/>
        <v>5 (δ=0)</v>
      </c>
      <c r="I189">
        <f t="shared" si="26"/>
        <v>8.3522929273979631</v>
      </c>
      <c r="J189">
        <v>100</v>
      </c>
      <c r="K189">
        <f>_xlfn.STDEV.P(D209:G213)</f>
        <v>18.136966090022245</v>
      </c>
      <c r="N189">
        <f t="shared" si="27"/>
        <v>55.702499999999993</v>
      </c>
    </row>
    <row r="190" spans="1:14" x14ac:dyDescent="0.75">
      <c r="A190" s="1">
        <v>6</v>
      </c>
      <c r="B190">
        <v>5</v>
      </c>
      <c r="C190">
        <v>0.2</v>
      </c>
      <c r="D190">
        <f>AVERAGE('PARITY Accuracy'!D190, 'Pattern_Matching Accuracy'!D190, 'Reversal Accuracy'!D190, 'Stack Accuracy'!D190, 'Vending_Machine Accuracy'!D190, 'Vending_Machine_Sum Accuracy'!D190, 'MazeComplete Accuracy'!D190, 'MazeSolve Accuracy'!D190, 'Hamiltonian Accuracy'!D190)</f>
        <v>56.77</v>
      </c>
      <c r="E190">
        <f>AVERAGE('PARITY Accuracy'!E190, 'Pattern_Matching Accuracy'!E190, 'Reversal Accuracy'!E190, 'Stack Accuracy'!E190, 'Vending_Machine Accuracy'!E190, 'Vending_Machine_Sum Accuracy'!E190, 'MazeComplete Accuracy'!E190, 'MazeSolve Accuracy'!E190, 'Hamiltonian Accuracy'!E190)</f>
        <v>64.023333333333341</v>
      </c>
      <c r="F190">
        <f>AVERAGE('PARITY Accuracy'!F190, 'Pattern_Matching Accuracy'!F190, 'Reversal Accuracy'!F190, 'Stack Accuracy'!F190, 'Vending_Machine Accuracy'!F190, 'Vending_Machine_Sum Accuracy'!F190, 'MazeComplete Accuracy'!F190, 'MazeSolve Accuracy'!F190, 'Hamiltonian Accuracy'!F190)</f>
        <v>49.411111111111104</v>
      </c>
      <c r="G190">
        <f>AVERAGE('PARITY Accuracy'!G190, 'Pattern_Matching Accuracy'!G190, 'Reversal Accuracy'!G190, 'Stack Accuracy'!G190, 'Vending_Machine Accuracy'!G190, 'Vending_Machine_Sum Accuracy'!G190, 'MazeComplete Accuracy'!G190, 'MazeSolve Accuracy'!G190, 'Hamiltonian Accuracy'!G190)</f>
        <v>45.432222222222222</v>
      </c>
      <c r="H190" t="str">
        <f t="shared" si="25"/>
        <v>5 (δ=0.2)</v>
      </c>
      <c r="I190">
        <f t="shared" si="26"/>
        <v>7.1163864709781937</v>
      </c>
      <c r="N190">
        <f t="shared" si="27"/>
        <v>53.909166666666664</v>
      </c>
    </row>
    <row r="191" spans="1:14" x14ac:dyDescent="0.75">
      <c r="A191" s="1">
        <v>7</v>
      </c>
      <c r="B191">
        <v>5</v>
      </c>
      <c r="C191">
        <v>0.45</v>
      </c>
      <c r="D191">
        <f>AVERAGE('PARITY Accuracy'!D191, 'Pattern_Matching Accuracy'!D191, 'Reversal Accuracy'!D191, 'Stack Accuracy'!D191, 'Vending_Machine Accuracy'!D191, 'Vending_Machine_Sum Accuracy'!D191, 'MazeComplete Accuracy'!D191, 'MazeSolve Accuracy'!D191, 'Hamiltonian Accuracy'!D191)</f>
        <v>57.75</v>
      </c>
      <c r="E191">
        <f>AVERAGE('PARITY Accuracy'!E191, 'Pattern_Matching Accuracy'!E191, 'Reversal Accuracy'!E191, 'Stack Accuracy'!E191, 'Vending_Machine Accuracy'!E191, 'Vending_Machine_Sum Accuracy'!E191, 'MazeComplete Accuracy'!E191, 'MazeSolve Accuracy'!E191, 'Hamiltonian Accuracy'!E191)</f>
        <v>64.543333333333337</v>
      </c>
      <c r="F191">
        <f>AVERAGE('PARITY Accuracy'!F191, 'Pattern_Matching Accuracy'!F191, 'Reversal Accuracy'!F191, 'Stack Accuracy'!F191, 'Vending_Machine Accuracy'!F191, 'Vending_Machine_Sum Accuracy'!F191, 'MazeComplete Accuracy'!F191, 'MazeSolve Accuracy'!F191, 'Hamiltonian Accuracy'!F191)</f>
        <v>50.714444444444439</v>
      </c>
      <c r="G191">
        <f>AVERAGE('PARITY Accuracy'!G191, 'Pattern_Matching Accuracy'!G191, 'Reversal Accuracy'!G191, 'Stack Accuracy'!G191, 'Vending_Machine Accuracy'!G191, 'Vending_Machine_Sum Accuracy'!G191, 'MazeComplete Accuracy'!G191, 'MazeSolve Accuracy'!G191, 'Hamiltonian Accuracy'!G191)</f>
        <v>44.272222222222226</v>
      </c>
      <c r="H191" t="str">
        <f t="shared" si="25"/>
        <v>5 (δ=0.45)</v>
      </c>
      <c r="I191">
        <f t="shared" si="26"/>
        <v>7.5868193859522437</v>
      </c>
      <c r="N191">
        <f t="shared" si="27"/>
        <v>54.320000000000007</v>
      </c>
    </row>
    <row r="192" spans="1:14" x14ac:dyDescent="0.75">
      <c r="A192" s="1">
        <v>8</v>
      </c>
      <c r="B192">
        <v>5</v>
      </c>
      <c r="C192">
        <v>0.65</v>
      </c>
      <c r="D192">
        <f>AVERAGE('PARITY Accuracy'!D192, 'Pattern_Matching Accuracy'!D192, 'Reversal Accuracy'!D192, 'Stack Accuracy'!D192, 'Vending_Machine Accuracy'!D192, 'Vending_Machine_Sum Accuracy'!D192, 'MazeComplete Accuracy'!D192, 'MazeSolve Accuracy'!D192, 'Hamiltonian Accuracy'!D192)</f>
        <v>55.996666666666663</v>
      </c>
      <c r="E192">
        <f>AVERAGE('PARITY Accuracy'!E192, 'Pattern_Matching Accuracy'!E192, 'Reversal Accuracy'!E192, 'Stack Accuracy'!E192, 'Vending_Machine Accuracy'!E192, 'Vending_Machine_Sum Accuracy'!E192, 'MazeComplete Accuracy'!E192, 'MazeSolve Accuracy'!E192, 'Hamiltonian Accuracy'!E192)</f>
        <v>63.93666666666666</v>
      </c>
      <c r="F192">
        <f>AVERAGE('PARITY Accuracy'!F192, 'Pattern_Matching Accuracy'!F192, 'Reversal Accuracy'!F192, 'Stack Accuracy'!F192, 'Vending_Machine Accuracy'!F192, 'Vending_Machine_Sum Accuracy'!F192, 'MazeComplete Accuracy'!F192, 'MazeSolve Accuracy'!F192, 'Hamiltonian Accuracy'!F192)</f>
        <v>49.625555555555557</v>
      </c>
      <c r="G192">
        <f>AVERAGE('PARITY Accuracy'!G192, 'Pattern_Matching Accuracy'!G192, 'Reversal Accuracy'!G192, 'Stack Accuracy'!G192, 'Vending_Machine Accuracy'!G192, 'Vending_Machine_Sum Accuracy'!G192, 'MazeComplete Accuracy'!G192, 'MazeSolve Accuracy'!G192, 'Hamiltonian Accuracy'!G192)</f>
        <v>44.072222222222223</v>
      </c>
      <c r="H192" t="str">
        <f t="shared" si="25"/>
        <v>5 (δ=0.65)</v>
      </c>
      <c r="I192">
        <f t="shared" si="26"/>
        <v>7.3996224461575535</v>
      </c>
      <c r="N192">
        <f t="shared" si="27"/>
        <v>53.407777777777774</v>
      </c>
    </row>
    <row r="193" spans="1:14" x14ac:dyDescent="0.75">
      <c r="A193" s="1">
        <v>9</v>
      </c>
      <c r="B193">
        <v>5</v>
      </c>
      <c r="C193">
        <v>0.85</v>
      </c>
      <c r="D193">
        <f>AVERAGE('PARITY Accuracy'!D193, 'Pattern_Matching Accuracy'!D193, 'Reversal Accuracy'!D193, 'Stack Accuracy'!D193, 'Vending_Machine Accuracy'!D193, 'Vending_Machine_Sum Accuracy'!D193, 'MazeComplete Accuracy'!D193, 'MazeSolve Accuracy'!D193, 'Hamiltonian Accuracy'!D193)</f>
        <v>53.661111111111111</v>
      </c>
      <c r="E193">
        <f>AVERAGE('PARITY Accuracy'!E193, 'Pattern_Matching Accuracy'!E193, 'Reversal Accuracy'!E193, 'Stack Accuracy'!E193, 'Vending_Machine Accuracy'!E193, 'Vending_Machine_Sum Accuracy'!E193, 'MazeComplete Accuracy'!E193, 'MazeSolve Accuracy'!E193, 'Hamiltonian Accuracy'!E193)</f>
        <v>61.513333333333335</v>
      </c>
      <c r="F193">
        <f>AVERAGE('PARITY Accuracy'!F193, 'Pattern_Matching Accuracy'!F193, 'Reversal Accuracy'!F193, 'Stack Accuracy'!F193, 'Vending_Machine Accuracy'!F193, 'Vending_Machine_Sum Accuracy'!F193, 'MazeComplete Accuracy'!F193, 'MazeSolve Accuracy'!F193, 'Hamiltonian Accuracy'!F193)</f>
        <v>47.651111111111113</v>
      </c>
      <c r="G193">
        <f>AVERAGE('PARITY Accuracy'!G193, 'Pattern_Matching Accuracy'!G193, 'Reversal Accuracy'!G193, 'Stack Accuracy'!G193, 'Vending_Machine Accuracy'!G193, 'Vending_Machine_Sum Accuracy'!G193, 'MazeComplete Accuracy'!G193, 'MazeSolve Accuracy'!G193, 'Hamiltonian Accuracy'!G193)</f>
        <v>43.633333333333326</v>
      </c>
      <c r="H193" t="str">
        <f t="shared" si="25"/>
        <v>5 (δ=0.85)</v>
      </c>
      <c r="I193">
        <f t="shared" si="26"/>
        <v>6.7376366600126349</v>
      </c>
      <c r="N193">
        <f t="shared" si="27"/>
        <v>51.61472222222222</v>
      </c>
    </row>
    <row r="194" spans="1:14" x14ac:dyDescent="0.75">
      <c r="A194" s="1">
        <v>10</v>
      </c>
      <c r="B194">
        <v>10</v>
      </c>
      <c r="C194">
        <v>0</v>
      </c>
      <c r="D194">
        <f>AVERAGE('PARITY Accuracy'!D194, 'Pattern_Matching Accuracy'!D194, 'Reversal Accuracy'!D194, 'Stack Accuracy'!D194, 'Vending_Machine Accuracy'!D194, 'Vending_Machine_Sum Accuracy'!D194, 'MazeComplete Accuracy'!D194, 'MazeSolve Accuracy'!D194, 'Hamiltonian Accuracy'!D194)</f>
        <v>58.464444444444439</v>
      </c>
      <c r="E194">
        <f>AVERAGE('PARITY Accuracy'!E194, 'Pattern_Matching Accuracy'!E194, 'Reversal Accuracy'!E194, 'Stack Accuracy'!E194, 'Vending_Machine Accuracy'!E194, 'Vending_Machine_Sum Accuracy'!E194, 'MazeComplete Accuracy'!E194, 'MazeSolve Accuracy'!E194, 'Hamiltonian Accuracy'!E194)</f>
        <v>68.197777777777773</v>
      </c>
      <c r="F194">
        <f>AVERAGE('PARITY Accuracy'!F194, 'Pattern_Matching Accuracy'!F194, 'Reversal Accuracy'!F194, 'Stack Accuracy'!F194, 'Vending_Machine Accuracy'!F194, 'Vending_Machine_Sum Accuracy'!F194, 'MazeComplete Accuracy'!F194, 'MazeSolve Accuracy'!F194, 'Hamiltonian Accuracy'!F194)</f>
        <v>52.558888888888895</v>
      </c>
      <c r="G194">
        <f>AVERAGE('PARITY Accuracy'!G194, 'Pattern_Matching Accuracy'!G194, 'Reversal Accuracy'!G194, 'Stack Accuracy'!G194, 'Vending_Machine Accuracy'!G194, 'Vending_Machine_Sum Accuracy'!G194, 'MazeComplete Accuracy'!G194, 'MazeSolve Accuracy'!G194, 'Hamiltonian Accuracy'!G194)</f>
        <v>48.915555555555564</v>
      </c>
      <c r="H194" t="str">
        <f t="shared" si="25"/>
        <v>10 (δ=0)</v>
      </c>
      <c r="I194">
        <f t="shared" si="26"/>
        <v>7.2906080871806811</v>
      </c>
      <c r="N194">
        <f t="shared" si="27"/>
        <v>57.034166666666664</v>
      </c>
    </row>
    <row r="195" spans="1:14" x14ac:dyDescent="0.75">
      <c r="A195" s="1">
        <v>11</v>
      </c>
      <c r="B195">
        <v>10</v>
      </c>
      <c r="C195">
        <v>0.2</v>
      </c>
      <c r="D195">
        <f>AVERAGE('PARITY Accuracy'!D195, 'Pattern_Matching Accuracy'!D195, 'Reversal Accuracy'!D195, 'Stack Accuracy'!D195, 'Vending_Machine Accuracy'!D195, 'Vending_Machine_Sum Accuracy'!D195, 'MazeComplete Accuracy'!D195, 'MazeSolve Accuracy'!D195, 'Hamiltonian Accuracy'!D195)</f>
        <v>57.456666666666671</v>
      </c>
      <c r="E195">
        <f>AVERAGE('PARITY Accuracy'!E195, 'Pattern_Matching Accuracy'!E195, 'Reversal Accuracy'!E195, 'Stack Accuracy'!E195, 'Vending_Machine Accuracy'!E195, 'Vending_Machine_Sum Accuracy'!E195, 'MazeComplete Accuracy'!E195, 'MazeSolve Accuracy'!E195, 'Hamiltonian Accuracy'!E195)</f>
        <v>67.497777777777785</v>
      </c>
      <c r="F195">
        <f>AVERAGE('PARITY Accuracy'!F195, 'Pattern_Matching Accuracy'!F195, 'Reversal Accuracy'!F195, 'Stack Accuracy'!F195, 'Vending_Machine Accuracy'!F195, 'Vending_Machine_Sum Accuracy'!F195, 'MazeComplete Accuracy'!F195, 'MazeSolve Accuracy'!F195, 'Hamiltonian Accuracy'!F195)</f>
        <v>52.607777777777784</v>
      </c>
      <c r="G195">
        <f>AVERAGE('PARITY Accuracy'!G195, 'Pattern_Matching Accuracy'!G195, 'Reversal Accuracy'!G195, 'Stack Accuracy'!G195, 'Vending_Machine Accuracy'!G195, 'Vending_Machine_Sum Accuracy'!G195, 'MazeComplete Accuracy'!G195, 'MazeSolve Accuracy'!G195, 'Hamiltonian Accuracy'!G195)</f>
        <v>49.126666666666665</v>
      </c>
      <c r="H195" t="str">
        <f t="shared" si="25"/>
        <v>10 (δ=0.2)</v>
      </c>
      <c r="I195">
        <f t="shared" si="26"/>
        <v>6.9148955786908406</v>
      </c>
      <c r="J195" s="2"/>
      <c r="K195" s="2" t="s">
        <v>26</v>
      </c>
      <c r="L195" s="2" t="s">
        <v>27</v>
      </c>
      <c r="N195">
        <f t="shared" si="27"/>
        <v>56.672222222222224</v>
      </c>
    </row>
    <row r="196" spans="1:14" x14ac:dyDescent="0.75">
      <c r="A196" s="1">
        <v>12</v>
      </c>
      <c r="B196">
        <v>10</v>
      </c>
      <c r="C196">
        <v>0.45</v>
      </c>
      <c r="D196">
        <f>AVERAGE('PARITY Accuracy'!D196, 'Pattern_Matching Accuracy'!D196, 'Reversal Accuracy'!D196, 'Stack Accuracy'!D196, 'Vending_Machine Accuracy'!D196, 'Vending_Machine_Sum Accuracy'!D196, 'MazeComplete Accuracy'!D196, 'MazeSolve Accuracy'!D196, 'Hamiltonian Accuracy'!D196)</f>
        <v>56.847777777777772</v>
      </c>
      <c r="E196">
        <f>AVERAGE('PARITY Accuracy'!E196, 'Pattern_Matching Accuracy'!E196, 'Reversal Accuracy'!E196, 'Stack Accuracy'!E196, 'Vending_Machine Accuracy'!E196, 'Vending_Machine_Sum Accuracy'!E196, 'MazeComplete Accuracy'!E196, 'MazeSolve Accuracy'!E196, 'Hamiltonian Accuracy'!E196)</f>
        <v>66.132222222222225</v>
      </c>
      <c r="F196">
        <f>AVERAGE('PARITY Accuracy'!F196, 'Pattern_Matching Accuracy'!F196, 'Reversal Accuracy'!F196, 'Stack Accuracy'!F196, 'Vending_Machine Accuracy'!F196, 'Vending_Machine_Sum Accuracy'!F196, 'MazeComplete Accuracy'!F196, 'MazeSolve Accuracy'!F196, 'Hamiltonian Accuracy'!F196)</f>
        <v>52.465555555555547</v>
      </c>
      <c r="G196">
        <f>AVERAGE('PARITY Accuracy'!G196, 'Pattern_Matching Accuracy'!G196, 'Reversal Accuracy'!G196, 'Stack Accuracy'!G196, 'Vending_Machine Accuracy'!G196, 'Vending_Machine_Sum Accuracy'!G196, 'MazeComplete Accuracy'!G196, 'MazeSolve Accuracy'!G196, 'Hamiltonian Accuracy'!G196)</f>
        <v>48.346666666666671</v>
      </c>
      <c r="H196" t="str">
        <f t="shared" si="25"/>
        <v>10 (δ=0.45)</v>
      </c>
      <c r="I196">
        <f t="shared" si="26"/>
        <v>6.6037048325490773</v>
      </c>
      <c r="J196">
        <v>2</v>
      </c>
      <c r="K196">
        <f>AVERAGE(D184:G188)</f>
        <v>44.288555555555561</v>
      </c>
      <c r="L196">
        <f>AVERAGE(D184:G184,D189:G189,D194:G194,D199:G199,D204:G204,D209:G209)</f>
        <v>49.531111111111109</v>
      </c>
      <c r="M196">
        <v>0</v>
      </c>
      <c r="N196">
        <f t="shared" si="27"/>
        <v>55.948055555555548</v>
      </c>
    </row>
    <row r="197" spans="1:14" x14ac:dyDescent="0.75">
      <c r="A197" s="1">
        <v>13</v>
      </c>
      <c r="B197">
        <v>10</v>
      </c>
      <c r="C197">
        <v>0.65</v>
      </c>
      <c r="D197">
        <f>AVERAGE('PARITY Accuracy'!D197, 'Pattern_Matching Accuracy'!D197, 'Reversal Accuracy'!D197, 'Stack Accuracy'!D197, 'Vending_Machine Accuracy'!D197, 'Vending_Machine_Sum Accuracy'!D197, 'MazeComplete Accuracy'!D197, 'MazeSolve Accuracy'!D197, 'Hamiltonian Accuracy'!D197)</f>
        <v>56.822222222222223</v>
      </c>
      <c r="E197">
        <f>AVERAGE('PARITY Accuracy'!E197, 'Pattern_Matching Accuracy'!E197, 'Reversal Accuracy'!E197, 'Stack Accuracy'!E197, 'Vending_Machine Accuracy'!E197, 'Vending_Machine_Sum Accuracy'!E197, 'MazeComplete Accuracy'!E197, 'MazeSolve Accuracy'!E197, 'Hamiltonian Accuracy'!E197)</f>
        <v>65.988888888888894</v>
      </c>
      <c r="F197">
        <f>AVERAGE('PARITY Accuracy'!F197, 'Pattern_Matching Accuracy'!F197, 'Reversal Accuracy'!F197, 'Stack Accuracy'!F197, 'Vending_Machine Accuracy'!F197, 'Vending_Machine_Sum Accuracy'!F197, 'MazeComplete Accuracy'!F197, 'MazeSolve Accuracy'!F197, 'Hamiltonian Accuracy'!F197)</f>
        <v>51.871111111111119</v>
      </c>
      <c r="G197">
        <f>AVERAGE('PARITY Accuracy'!G197, 'Pattern_Matching Accuracy'!G197, 'Reversal Accuracy'!G197, 'Stack Accuracy'!G197, 'Vending_Machine Accuracy'!G197, 'Vending_Machine_Sum Accuracy'!G197, 'MazeComplete Accuracy'!G197, 'MazeSolve Accuracy'!G197, 'Hamiltonian Accuracy'!G197)</f>
        <v>47.518888888888888</v>
      </c>
      <c r="H197" t="str">
        <f t="shared" si="25"/>
        <v>10 (δ=0.65)</v>
      </c>
      <c r="I197">
        <f t="shared" si="26"/>
        <v>6.8669847721624819</v>
      </c>
      <c r="J197">
        <v>5</v>
      </c>
      <c r="K197">
        <f>AVERAGE(D189:G193)</f>
        <v>53.790833333333332</v>
      </c>
      <c r="L197">
        <f>AVERAGE(D185:G185,D190:G190,D195:G195,D200:G200,D205:G205,D210:G210)</f>
        <v>49.168379629629619</v>
      </c>
      <c r="M197">
        <v>0.2</v>
      </c>
      <c r="N197">
        <f t="shared" si="27"/>
        <v>55.550277777777779</v>
      </c>
    </row>
    <row r="198" spans="1:14" x14ac:dyDescent="0.75">
      <c r="A198" s="1">
        <v>14</v>
      </c>
      <c r="B198">
        <v>10</v>
      </c>
      <c r="C198">
        <v>0.85</v>
      </c>
      <c r="D198">
        <f>AVERAGE('PARITY Accuracy'!D198, 'Pattern_Matching Accuracy'!D198, 'Reversal Accuracy'!D198, 'Stack Accuracy'!D198, 'Vending_Machine Accuracy'!D198, 'Vending_Machine_Sum Accuracy'!D198, 'MazeComplete Accuracy'!D198, 'MazeSolve Accuracy'!D198, 'Hamiltonian Accuracy'!D198)</f>
        <v>55.559999999999995</v>
      </c>
      <c r="E198">
        <f>AVERAGE('PARITY Accuracy'!E198, 'Pattern_Matching Accuracy'!E198, 'Reversal Accuracy'!E198, 'Stack Accuracy'!E198, 'Vending_Machine Accuracy'!E198, 'Vending_Machine_Sum Accuracy'!E198, 'MazeComplete Accuracy'!E198, 'MazeSolve Accuracy'!E198, 'Hamiltonian Accuracy'!E198)</f>
        <v>63.789999999999992</v>
      </c>
      <c r="F198">
        <f>AVERAGE('PARITY Accuracy'!F198, 'Pattern_Matching Accuracy'!F198, 'Reversal Accuracy'!F198, 'Stack Accuracy'!F198, 'Vending_Machine Accuracy'!F198, 'Vending_Machine_Sum Accuracy'!F198, 'MazeComplete Accuracy'!F198, 'MazeSolve Accuracy'!F198, 'Hamiltonian Accuracy'!F198)</f>
        <v>49.99666666666667</v>
      </c>
      <c r="G198">
        <f>AVERAGE('PARITY Accuracy'!G198, 'Pattern_Matching Accuracy'!G198, 'Reversal Accuracy'!G198, 'Stack Accuracy'!G198, 'Vending_Machine Accuracy'!G198, 'Vending_Machine_Sum Accuracy'!G198, 'MazeComplete Accuracy'!G198, 'MazeSolve Accuracy'!G198, 'Hamiltonian Accuracy'!G198)</f>
        <v>46.136666666666663</v>
      </c>
      <c r="H198" t="str">
        <f t="shared" si="25"/>
        <v>10 (δ=0.85)</v>
      </c>
      <c r="I198">
        <f t="shared" si="26"/>
        <v>6.634562019790379</v>
      </c>
      <c r="J198">
        <v>10</v>
      </c>
      <c r="K198">
        <f>AVERAGE(D194:G198)</f>
        <v>55.815111111111108</v>
      </c>
      <c r="L198">
        <f t="shared" ref="L198:L200" si="29">AVERAGE(D186:G186,D191:G191,D196:G196,D201:G201,D206:G206,D211:G211)</f>
        <v>48.800370370370366</v>
      </c>
      <c r="M198">
        <v>0.45</v>
      </c>
      <c r="N198">
        <f t="shared" si="27"/>
        <v>53.87083333333333</v>
      </c>
    </row>
    <row r="199" spans="1:14" x14ac:dyDescent="0.75">
      <c r="A199" s="1">
        <v>15</v>
      </c>
      <c r="B199">
        <v>20</v>
      </c>
      <c r="C199">
        <v>0</v>
      </c>
      <c r="D199">
        <f>AVERAGE('PARITY Accuracy'!D199, 'Pattern_Matching Accuracy'!D199, 'Reversal Accuracy'!D199, 'Stack Accuracy'!D199, 'Vending_Machine Accuracy'!D199, 'Vending_Machine_Sum Accuracy'!D199, 'MazeComplete Accuracy'!D199, 'MazeSolve Accuracy'!D199, 'Hamiltonian Accuracy'!D199)</f>
        <v>59.641111111111108</v>
      </c>
      <c r="E199">
        <f>AVERAGE('PARITY Accuracy'!E199, 'Pattern_Matching Accuracy'!E199, 'Reversal Accuracy'!E199, 'Stack Accuracy'!E199, 'Vending_Machine Accuracy'!E199, 'Vending_Machine_Sum Accuracy'!E199, 'MazeComplete Accuracy'!E199, 'MazeSolve Accuracy'!E199, 'Hamiltonian Accuracy'!E199)</f>
        <v>68.686666666666667</v>
      </c>
      <c r="F199">
        <f>AVERAGE('PARITY Accuracy'!F199, 'Pattern_Matching Accuracy'!F199, 'Reversal Accuracy'!F199, 'Stack Accuracy'!F199, 'Vending_Machine Accuracy'!F199, 'Vending_Machine_Sum Accuracy'!F199, 'MazeComplete Accuracy'!F199, 'MazeSolve Accuracy'!F199, 'Hamiltonian Accuracy'!F199)</f>
        <v>55.78</v>
      </c>
      <c r="G199">
        <f>AVERAGE('PARITY Accuracy'!G199, 'Pattern_Matching Accuracy'!G199, 'Reversal Accuracy'!G199, 'Stack Accuracy'!G199, 'Vending_Machine Accuracy'!G199, 'Vending_Machine_Sum Accuracy'!G199, 'MazeComplete Accuracy'!G199, 'MazeSolve Accuracy'!G199, 'Hamiltonian Accuracy'!G199)</f>
        <v>33.053333333333335</v>
      </c>
      <c r="H199" t="str">
        <f t="shared" si="25"/>
        <v>20 (δ=0)</v>
      </c>
      <c r="I199">
        <f t="shared" si="26"/>
        <v>13.125495343386424</v>
      </c>
      <c r="J199">
        <v>20</v>
      </c>
      <c r="K199">
        <f>AVERAGE(D199:G203)</f>
        <v>53.899444444444455</v>
      </c>
      <c r="L199">
        <f t="shared" si="29"/>
        <v>48.307222222222236</v>
      </c>
      <c r="M199">
        <v>0.65</v>
      </c>
      <c r="N199">
        <f t="shared" si="27"/>
        <v>54.290277777777781</v>
      </c>
    </row>
    <row r="200" spans="1:14" x14ac:dyDescent="0.75">
      <c r="A200" s="1">
        <v>16</v>
      </c>
      <c r="B200">
        <v>20</v>
      </c>
      <c r="C200">
        <v>0.2</v>
      </c>
      <c r="D200">
        <f>AVERAGE('PARITY Accuracy'!D200, 'Pattern_Matching Accuracy'!D200, 'Reversal Accuracy'!D200, 'Stack Accuracy'!D200, 'Vending_Machine Accuracy'!D200, 'Vending_Machine_Sum Accuracy'!D200, 'MazeComplete Accuracy'!D200, 'MazeSolve Accuracy'!D200, 'Hamiltonian Accuracy'!D200)</f>
        <v>60.068888888888893</v>
      </c>
      <c r="E200">
        <f>AVERAGE('PARITY Accuracy'!E200, 'Pattern_Matching Accuracy'!E200, 'Reversal Accuracy'!E200, 'Stack Accuracy'!E200, 'Vending_Machine Accuracy'!E200, 'Vending_Machine_Sum Accuracy'!E200, 'MazeComplete Accuracy'!E200, 'MazeSolve Accuracy'!E200, 'Hamiltonian Accuracy'!E200)</f>
        <v>67.725555555555559</v>
      </c>
      <c r="F200">
        <f>AVERAGE('PARITY Accuracy'!F200, 'Pattern_Matching Accuracy'!F200, 'Reversal Accuracy'!F200, 'Stack Accuracy'!F200, 'Vending_Machine Accuracy'!F200, 'Vending_Machine_Sum Accuracy'!F200, 'MazeComplete Accuracy'!F200, 'MazeSolve Accuracy'!F200, 'Hamiltonian Accuracy'!F200)</f>
        <v>55.983333333333334</v>
      </c>
      <c r="G200">
        <f>AVERAGE('PARITY Accuracy'!G200, 'Pattern_Matching Accuracy'!G200, 'Reversal Accuracy'!G200, 'Stack Accuracy'!G200, 'Vending_Machine Accuracy'!G200, 'Vending_Machine_Sum Accuracy'!G200, 'MazeComplete Accuracy'!G200, 'MazeSolve Accuracy'!G200, 'Hamiltonian Accuracy'!G200)</f>
        <v>33.487777777777779</v>
      </c>
      <c r="H200" t="str">
        <f t="shared" si="25"/>
        <v>20 (δ=0.2)</v>
      </c>
      <c r="I200">
        <f t="shared" si="26"/>
        <v>12.742711167008485</v>
      </c>
      <c r="J200">
        <v>50</v>
      </c>
      <c r="K200">
        <f>AVERAGE(D204:G208)</f>
        <v>46.24922222222223</v>
      </c>
      <c r="L200">
        <f t="shared" si="29"/>
        <v>47.082129629629634</v>
      </c>
      <c r="M200">
        <v>0.85</v>
      </c>
      <c r="N200">
        <f t="shared" si="27"/>
        <v>54.316388888888888</v>
      </c>
    </row>
    <row r="201" spans="1:14" x14ac:dyDescent="0.75">
      <c r="A201" s="1">
        <v>17</v>
      </c>
      <c r="B201">
        <v>20</v>
      </c>
      <c r="C201">
        <v>0.45</v>
      </c>
      <c r="D201">
        <f>AVERAGE('PARITY Accuracy'!D201, 'Pattern_Matching Accuracy'!D201, 'Reversal Accuracy'!D201, 'Stack Accuracy'!D201, 'Vending_Machine Accuracy'!D201, 'Vending_Machine_Sum Accuracy'!D201, 'MazeComplete Accuracy'!D201, 'MazeSolve Accuracy'!D201, 'Hamiltonian Accuracy'!D201)</f>
        <v>60.800000000000004</v>
      </c>
      <c r="E201">
        <f>AVERAGE('PARITY Accuracy'!E201, 'Pattern_Matching Accuracy'!E201, 'Reversal Accuracy'!E201, 'Stack Accuracy'!E201, 'Vending_Machine Accuracy'!E201, 'Vending_Machine_Sum Accuracy'!E201, 'MazeComplete Accuracy'!E201, 'MazeSolve Accuracy'!E201, 'Hamiltonian Accuracy'!E201)</f>
        <v>66.566666666666663</v>
      </c>
      <c r="F201">
        <f>AVERAGE('PARITY Accuracy'!F201, 'Pattern_Matching Accuracy'!F201, 'Reversal Accuracy'!F201, 'Stack Accuracy'!F201, 'Vending_Machine Accuracy'!F201, 'Vending_Machine_Sum Accuracy'!F201, 'MazeComplete Accuracy'!F201, 'MazeSolve Accuracy'!F201, 'Hamiltonian Accuracy'!F201)</f>
        <v>56.072222222222223</v>
      </c>
      <c r="G201">
        <f>AVERAGE('PARITY Accuracy'!G201, 'Pattern_Matching Accuracy'!G201, 'Reversal Accuracy'!G201, 'Stack Accuracy'!G201, 'Vending_Machine Accuracy'!G201, 'Vending_Machine_Sum Accuracy'!G201, 'MazeComplete Accuracy'!G201, 'MazeSolve Accuracy'!G201, 'Hamiltonian Accuracy'!G201)</f>
        <v>33.461111111111116</v>
      </c>
      <c r="H201" t="str">
        <f t="shared" si="25"/>
        <v>20 (δ=0.45)</v>
      </c>
      <c r="I201">
        <f t="shared" si="26"/>
        <v>12.550883164537721</v>
      </c>
      <c r="J201">
        <v>100</v>
      </c>
      <c r="K201">
        <f>AVERAGE(D209:G213)</f>
        <v>37.423888888888897</v>
      </c>
      <c r="N201">
        <f t="shared" si="27"/>
        <v>54.225000000000001</v>
      </c>
    </row>
    <row r="202" spans="1:14" x14ac:dyDescent="0.75">
      <c r="A202" s="1">
        <v>18</v>
      </c>
      <c r="B202">
        <v>20</v>
      </c>
      <c r="C202">
        <v>0.65</v>
      </c>
      <c r="D202">
        <f>AVERAGE('PARITY Accuracy'!D202, 'Pattern_Matching Accuracy'!D202, 'Reversal Accuracy'!D202, 'Stack Accuracy'!D202, 'Vending_Machine Accuracy'!D202, 'Vending_Machine_Sum Accuracy'!D202, 'MazeComplete Accuracy'!D202, 'MazeSolve Accuracy'!D202, 'Hamiltonian Accuracy'!D202)</f>
        <v>59.978888888888882</v>
      </c>
      <c r="E202">
        <f>AVERAGE('PARITY Accuracy'!E202, 'Pattern_Matching Accuracy'!E202, 'Reversal Accuracy'!E202, 'Stack Accuracy'!E202, 'Vending_Machine Accuracy'!E202, 'Vending_Machine_Sum Accuracy'!E202, 'MazeComplete Accuracy'!E202, 'MazeSolve Accuracy'!E202, 'Hamiltonian Accuracy'!E202)</f>
        <v>66.62555555555555</v>
      </c>
      <c r="F202">
        <f>AVERAGE('PARITY Accuracy'!F202, 'Pattern_Matching Accuracy'!F202, 'Reversal Accuracy'!F202, 'Stack Accuracy'!F202, 'Vending_Machine Accuracy'!F202, 'Vending_Machine_Sum Accuracy'!F202, 'MazeComplete Accuracy'!F202, 'MazeSolve Accuracy'!F202, 'Hamiltonian Accuracy'!F202)</f>
        <v>55.988888888888894</v>
      </c>
      <c r="G202">
        <f>AVERAGE('PARITY Accuracy'!G202, 'Pattern_Matching Accuracy'!G202, 'Reversal Accuracy'!G202, 'Stack Accuracy'!G202, 'Vending_Machine Accuracy'!G202, 'Vending_Machine_Sum Accuracy'!G202, 'MazeComplete Accuracy'!G202, 'MazeSolve Accuracy'!G202, 'Hamiltonian Accuracy'!G202)</f>
        <v>32.945555555555558</v>
      </c>
      <c r="H202" t="str">
        <f t="shared" si="25"/>
        <v>20 (δ=0.65)</v>
      </c>
      <c r="I202">
        <f t="shared" si="26"/>
        <v>12.672252359431287</v>
      </c>
      <c r="N202">
        <f t="shared" si="27"/>
        <v>53.884722222222216</v>
      </c>
    </row>
    <row r="203" spans="1:14" x14ac:dyDescent="0.75">
      <c r="A203" s="1">
        <v>19</v>
      </c>
      <c r="B203">
        <v>20</v>
      </c>
      <c r="C203">
        <v>0.85</v>
      </c>
      <c r="D203">
        <f>AVERAGE('PARITY Accuracy'!D203, 'Pattern_Matching Accuracy'!D203, 'Reversal Accuracy'!D203, 'Stack Accuracy'!D203, 'Vending_Machine Accuracy'!D203, 'Vending_Machine_Sum Accuracy'!D203, 'MazeComplete Accuracy'!D203, 'MazeSolve Accuracy'!D203, 'Hamiltonian Accuracy'!D203)</f>
        <v>58.218888888888877</v>
      </c>
      <c r="E203">
        <f>AVERAGE('PARITY Accuracy'!E203, 'Pattern_Matching Accuracy'!E203, 'Reversal Accuracy'!E203, 'Stack Accuracy'!E203, 'Vending_Machine Accuracy'!E203, 'Vending_Machine_Sum Accuracy'!E203, 'MazeComplete Accuracy'!E203, 'MazeSolve Accuracy'!E203, 'Hamiltonian Accuracy'!E203)</f>
        <v>65.496666666666655</v>
      </c>
      <c r="F203">
        <f>AVERAGE('PARITY Accuracy'!F203, 'Pattern_Matching Accuracy'!F203, 'Reversal Accuracy'!F203, 'Stack Accuracy'!F203, 'Vending_Machine Accuracy'!F203, 'Vending_Machine_Sum Accuracy'!F203, 'MazeComplete Accuracy'!F203, 'MazeSolve Accuracy'!F203, 'Hamiltonian Accuracy'!F203)</f>
        <v>54.618888888888897</v>
      </c>
      <c r="G203">
        <f>AVERAGE('PARITY Accuracy'!G203, 'Pattern_Matching Accuracy'!G203, 'Reversal Accuracy'!G203, 'Stack Accuracy'!G203, 'Vending_Machine Accuracy'!G203, 'Vending_Machine_Sum Accuracy'!G203, 'MazeComplete Accuracy'!G203, 'MazeSolve Accuracy'!G203, 'Hamiltonian Accuracy'!G203)</f>
        <v>32.788888888888891</v>
      </c>
      <c r="H203" t="str">
        <f t="shared" si="25"/>
        <v>20 (δ=0.85)</v>
      </c>
      <c r="I203">
        <f t="shared" si="26"/>
        <v>12.189351464305629</v>
      </c>
      <c r="N203">
        <f t="shared" si="27"/>
        <v>52.780833333333334</v>
      </c>
    </row>
    <row r="204" spans="1:14" x14ac:dyDescent="0.75">
      <c r="A204" s="1">
        <v>20</v>
      </c>
      <c r="B204">
        <v>50</v>
      </c>
      <c r="C204">
        <v>0</v>
      </c>
      <c r="D204">
        <f>AVERAGE('PARITY Accuracy'!D204, 'Pattern_Matching Accuracy'!D204, 'Reversal Accuracy'!D204, 'Stack Accuracy'!D204, 'Vending_Machine Accuracy'!D204, 'Vending_Machine_Sum Accuracy'!D204, 'MazeComplete Accuracy'!D204, 'MazeSolve Accuracy'!D204, 'Hamiltonian Accuracy'!D204)</f>
        <v>53.99111111111111</v>
      </c>
      <c r="E204">
        <f>AVERAGE('PARITY Accuracy'!E204, 'Pattern_Matching Accuracy'!E204, 'Reversal Accuracy'!E204, 'Stack Accuracy'!E204, 'Vending_Machine Accuracy'!E204, 'Vending_Machine_Sum Accuracy'!E204, 'MazeComplete Accuracy'!E204, 'MazeSolve Accuracy'!E204, 'Hamiltonian Accuracy'!E204)</f>
        <v>62.371111111111105</v>
      </c>
      <c r="F204">
        <f>AVERAGE('PARITY Accuracy'!F204, 'Pattern_Matching Accuracy'!F204, 'Reversal Accuracy'!F204, 'Stack Accuracy'!F204, 'Vending_Machine Accuracy'!F204, 'Vending_Machine_Sum Accuracy'!F204, 'MazeComplete Accuracy'!F204, 'MazeSolve Accuracy'!F204, 'Hamiltonian Accuracy'!F204)</f>
        <v>51.06111111111111</v>
      </c>
      <c r="G204">
        <f>AVERAGE('PARITY Accuracy'!G204, 'Pattern_Matching Accuracy'!G204, 'Reversal Accuracy'!G204, 'Stack Accuracy'!G204, 'Vending_Machine Accuracy'!G204, 'Vending_Machine_Sum Accuracy'!G204, 'MazeComplete Accuracy'!G204, 'MazeSolve Accuracy'!G204, 'Hamiltonian Accuracy'!G204)</f>
        <v>17.78</v>
      </c>
      <c r="H204" t="str">
        <f t="shared" si="25"/>
        <v>50 (δ=0)</v>
      </c>
      <c r="I204">
        <f t="shared" si="26"/>
        <v>16.981551598011475</v>
      </c>
      <c r="N204">
        <f t="shared" si="27"/>
        <v>46.30083333333333</v>
      </c>
    </row>
    <row r="205" spans="1:14" x14ac:dyDescent="0.75">
      <c r="A205" s="1">
        <v>21</v>
      </c>
      <c r="B205">
        <v>50</v>
      </c>
      <c r="C205">
        <v>0.2</v>
      </c>
      <c r="D205">
        <f>AVERAGE('PARITY Accuracy'!D205, 'Pattern_Matching Accuracy'!D205, 'Reversal Accuracy'!D205, 'Stack Accuracy'!D205, 'Vending_Machine Accuracy'!D205, 'Vending_Machine_Sum Accuracy'!D205, 'MazeComplete Accuracy'!D205, 'MazeSolve Accuracy'!D205, 'Hamiltonian Accuracy'!D205)</f>
        <v>56.635555555555555</v>
      </c>
      <c r="E205">
        <f>AVERAGE('PARITY Accuracy'!E205, 'Pattern_Matching Accuracy'!E205, 'Reversal Accuracy'!E205, 'Stack Accuracy'!E205, 'Vending_Machine Accuracy'!E205, 'Vending_Machine_Sum Accuracy'!E205, 'MazeComplete Accuracy'!E205, 'MazeSolve Accuracy'!E205, 'Hamiltonian Accuracy'!E205)</f>
        <v>61.611111111111114</v>
      </c>
      <c r="F205">
        <f>AVERAGE('PARITY Accuracy'!F205, 'Pattern_Matching Accuracy'!F205, 'Reversal Accuracy'!F205, 'Stack Accuracy'!F205, 'Vending_Machine Accuracy'!F205, 'Vending_Machine_Sum Accuracy'!F205, 'MazeComplete Accuracy'!F205, 'MazeSolve Accuracy'!F205, 'Hamiltonian Accuracy'!F205)</f>
        <v>50.963333333333338</v>
      </c>
      <c r="G205">
        <f>AVERAGE('PARITY Accuracy'!G205, 'Pattern_Matching Accuracy'!G205, 'Reversal Accuracy'!G205, 'Stack Accuracy'!G205, 'Vending_Machine Accuracy'!G205, 'Vending_Machine_Sum Accuracy'!G205, 'MazeComplete Accuracy'!G205, 'MazeSolve Accuracy'!G205, 'Hamiltonian Accuracy'!G205)</f>
        <v>18.823333333333334</v>
      </c>
      <c r="H205" t="str">
        <f t="shared" si="25"/>
        <v>50 (δ=0.2)</v>
      </c>
      <c r="I205">
        <f t="shared" si="26"/>
        <v>16.702999555044087</v>
      </c>
      <c r="N205">
        <f t="shared" si="27"/>
        <v>47.008333333333333</v>
      </c>
    </row>
    <row r="206" spans="1:14" x14ac:dyDescent="0.75">
      <c r="A206" s="1">
        <v>22</v>
      </c>
      <c r="B206">
        <v>50</v>
      </c>
      <c r="C206">
        <v>0.45</v>
      </c>
      <c r="D206">
        <f>AVERAGE('PARITY Accuracy'!D206, 'Pattern_Matching Accuracy'!D206, 'Reversal Accuracy'!D206, 'Stack Accuracy'!D206, 'Vending_Machine Accuracy'!D206, 'Vending_Machine_Sum Accuracy'!D206, 'MazeComplete Accuracy'!D206, 'MazeSolve Accuracy'!D206, 'Hamiltonian Accuracy'!D206)</f>
        <v>57.105555555555561</v>
      </c>
      <c r="E206">
        <f>AVERAGE('PARITY Accuracy'!E206, 'Pattern_Matching Accuracy'!E206, 'Reversal Accuracy'!E206, 'Stack Accuracy'!E206, 'Vending_Machine Accuracy'!E206, 'Vending_Machine_Sum Accuracy'!E206, 'MazeComplete Accuracy'!E206, 'MazeSolve Accuracy'!E206, 'Hamiltonian Accuracy'!E206)</f>
        <v>59.942222222222227</v>
      </c>
      <c r="F206">
        <f>AVERAGE('PARITY Accuracy'!F206, 'Pattern_Matching Accuracy'!F206, 'Reversal Accuracy'!F206, 'Stack Accuracy'!F206, 'Vending_Machine Accuracy'!F206, 'Vending_Machine_Sum Accuracy'!F206, 'MazeComplete Accuracy'!F206, 'MazeSolve Accuracy'!F206, 'Hamiltonian Accuracy'!F206)</f>
        <v>51.581111111111106</v>
      </c>
      <c r="G206">
        <f>AVERAGE('PARITY Accuracy'!G206, 'Pattern_Matching Accuracy'!G206, 'Reversal Accuracy'!G206, 'Stack Accuracy'!G206, 'Vending_Machine Accuracy'!G206, 'Vending_Machine_Sum Accuracy'!G206, 'MazeComplete Accuracy'!G206, 'MazeSolve Accuracy'!G206, 'Hamiltonian Accuracy'!G206)</f>
        <v>17.924444444444443</v>
      </c>
      <c r="H206" t="str">
        <f t="shared" si="25"/>
        <v>50 (δ=0.45)</v>
      </c>
      <c r="I206">
        <f t="shared" si="26"/>
        <v>16.848402505142996</v>
      </c>
      <c r="N206">
        <f t="shared" si="27"/>
        <v>46.638333333333335</v>
      </c>
    </row>
    <row r="207" spans="1:14" x14ac:dyDescent="0.75">
      <c r="A207" s="1">
        <v>23</v>
      </c>
      <c r="B207">
        <v>50</v>
      </c>
      <c r="C207">
        <v>0.65</v>
      </c>
      <c r="D207">
        <f>AVERAGE('PARITY Accuracy'!D207, 'Pattern_Matching Accuracy'!D207, 'Reversal Accuracy'!D207, 'Stack Accuracy'!D207, 'Vending_Machine Accuracy'!D207, 'Vending_Machine_Sum Accuracy'!D207, 'MazeComplete Accuracy'!D207, 'MazeSolve Accuracy'!D207, 'Hamiltonian Accuracy'!D207)</f>
        <v>55.807777777777773</v>
      </c>
      <c r="E207">
        <f>AVERAGE('PARITY Accuracy'!E207, 'Pattern_Matching Accuracy'!E207, 'Reversal Accuracy'!E207, 'Stack Accuracy'!E207, 'Vending_Machine Accuracy'!E207, 'Vending_Machine_Sum Accuracy'!E207, 'MazeComplete Accuracy'!E207, 'MazeSolve Accuracy'!E207, 'Hamiltonian Accuracy'!E207)</f>
        <v>60.037777777777784</v>
      </c>
      <c r="F207">
        <f>AVERAGE('PARITY Accuracy'!F207, 'Pattern_Matching Accuracy'!F207, 'Reversal Accuracy'!F207, 'Stack Accuracy'!F207, 'Vending_Machine Accuracy'!F207, 'Vending_Machine_Sum Accuracy'!F207, 'MazeComplete Accuracy'!F207, 'MazeSolve Accuracy'!F207, 'Hamiltonian Accuracy'!F207)</f>
        <v>50.743333333333332</v>
      </c>
      <c r="G207">
        <f>AVERAGE('PARITY Accuracy'!G207, 'Pattern_Matching Accuracy'!G207, 'Reversal Accuracy'!G207, 'Stack Accuracy'!G207, 'Vending_Machine Accuracy'!G207, 'Vending_Machine_Sum Accuracy'!G207, 'MazeComplete Accuracy'!G207, 'MazeSolve Accuracy'!G207, 'Hamiltonian Accuracy'!G207)</f>
        <v>18.696666666666665</v>
      </c>
      <c r="H207" t="str">
        <f t="shared" si="25"/>
        <v>50 (δ=0.65)</v>
      </c>
      <c r="I207">
        <f t="shared" si="26"/>
        <v>16.285037371980152</v>
      </c>
      <c r="N207">
        <f t="shared" si="27"/>
        <v>46.32138888888889</v>
      </c>
    </row>
    <row r="208" spans="1:14" x14ac:dyDescent="0.75">
      <c r="A208" s="1">
        <v>24</v>
      </c>
      <c r="B208">
        <v>50</v>
      </c>
      <c r="C208">
        <v>0.85</v>
      </c>
      <c r="D208">
        <f>AVERAGE('PARITY Accuracy'!D208, 'Pattern_Matching Accuracy'!D208, 'Reversal Accuracy'!D208, 'Stack Accuracy'!D208, 'Vending_Machine Accuracy'!D208, 'Vending_Machine_Sum Accuracy'!D208, 'MazeComplete Accuracy'!D208, 'MazeSolve Accuracy'!D208, 'Hamiltonian Accuracy'!D208)</f>
        <v>54.32</v>
      </c>
      <c r="E208">
        <f>AVERAGE('PARITY Accuracy'!E208, 'Pattern_Matching Accuracy'!E208, 'Reversal Accuracy'!E208, 'Stack Accuracy'!E208, 'Vending_Machine Accuracy'!E208, 'Vending_Machine_Sum Accuracy'!E208, 'MazeComplete Accuracy'!E208, 'MazeSolve Accuracy'!E208, 'Hamiltonian Accuracy'!E208)</f>
        <v>58.642222222222216</v>
      </c>
      <c r="F208">
        <f>AVERAGE('PARITY Accuracy'!F208, 'Pattern_Matching Accuracy'!F208, 'Reversal Accuracy'!F208, 'Stack Accuracy'!F208, 'Vending_Machine Accuracy'!F208, 'Vending_Machine_Sum Accuracy'!F208, 'MazeComplete Accuracy'!F208, 'MazeSolve Accuracy'!F208, 'Hamiltonian Accuracy'!F208)</f>
        <v>48.193333333333328</v>
      </c>
      <c r="G208">
        <f>AVERAGE('PARITY Accuracy'!G208, 'Pattern_Matching Accuracy'!G208, 'Reversal Accuracy'!G208, 'Stack Accuracy'!G208, 'Vending_Machine Accuracy'!G208, 'Vending_Machine_Sum Accuracy'!G208, 'MazeComplete Accuracy'!G208, 'MazeSolve Accuracy'!G208, 'Hamiltonian Accuracy'!G208)</f>
        <v>18.753333333333334</v>
      </c>
      <c r="H208" t="str">
        <f t="shared" si="25"/>
        <v>50 (δ=0.85)</v>
      </c>
      <c r="I208">
        <f t="shared" si="26"/>
        <v>15.588901827427916</v>
      </c>
      <c r="N208">
        <f t="shared" si="27"/>
        <v>44.977222222222217</v>
      </c>
    </row>
    <row r="209" spans="1:14" x14ac:dyDescent="0.75">
      <c r="A209" s="1">
        <v>25</v>
      </c>
      <c r="B209">
        <v>100</v>
      </c>
      <c r="C209">
        <v>0</v>
      </c>
      <c r="D209">
        <f>AVERAGE('PARITY Accuracy'!D209, 'Pattern_Matching Accuracy'!D209, 'Reversal Accuracy'!D209, 'Stack Accuracy'!D209, 'Vending_Machine Accuracy'!D209, 'Vending_Machine_Sum Accuracy'!D209, 'MazeComplete Accuracy'!D209, 'MazeSolve Accuracy'!D209, 'Hamiltonian Accuracy'!D209)</f>
        <v>48.571111111111108</v>
      </c>
      <c r="E209">
        <f>AVERAGE('PARITY Accuracy'!E209, 'Pattern_Matching Accuracy'!E209, 'Reversal Accuracy'!E209, 'Stack Accuracy'!E209, 'Vending_Machine Accuracy'!E209, 'Vending_Machine_Sum Accuracy'!E209, 'MazeComplete Accuracy'!E209, 'MazeSolve Accuracy'!E209, 'Hamiltonian Accuracy'!E209)</f>
        <v>52.75</v>
      </c>
      <c r="F209">
        <f>AVERAGE('PARITY Accuracy'!F209, 'Pattern_Matching Accuracy'!F209, 'Reversal Accuracy'!F209, 'Stack Accuracy'!F209, 'Vending_Machine Accuracy'!F209, 'Vending_Machine_Sum Accuracy'!F209, 'MazeComplete Accuracy'!F209, 'MazeSolve Accuracy'!F209, 'Hamiltonian Accuracy'!F209)</f>
        <v>44.486666666666672</v>
      </c>
      <c r="G209">
        <f>AVERAGE('PARITY Accuracy'!G209, 'Pattern_Matching Accuracy'!G209, 'Reversal Accuracy'!G209, 'Stack Accuracy'!G209, 'Vending_Machine Accuracy'!G209, 'Vending_Machine_Sum Accuracy'!G209, 'MazeComplete Accuracy'!G209, 'MazeSolve Accuracy'!G209, 'Hamiltonian Accuracy'!G209)</f>
        <v>6.7111111111111112</v>
      </c>
      <c r="H209" t="str">
        <f t="shared" si="25"/>
        <v>100 (δ=0)</v>
      </c>
      <c r="I209">
        <f t="shared" si="26"/>
        <v>18.373316188493185</v>
      </c>
      <c r="N209">
        <f t="shared" si="27"/>
        <v>38.12972222222222</v>
      </c>
    </row>
    <row r="210" spans="1:14" x14ac:dyDescent="0.75">
      <c r="A210" s="1">
        <v>26</v>
      </c>
      <c r="B210">
        <v>100</v>
      </c>
      <c r="C210">
        <v>0.2</v>
      </c>
      <c r="D210">
        <f>AVERAGE('PARITY Accuracy'!D210, 'Pattern_Matching Accuracy'!D210, 'Reversal Accuracy'!D210, 'Stack Accuracy'!D210, 'Vending_Machine Accuracy'!D210, 'Vending_Machine_Sum Accuracy'!D210, 'MazeComplete Accuracy'!D210, 'MazeSolve Accuracy'!D210, 'Hamiltonian Accuracy'!D210)</f>
        <v>49.522222222222219</v>
      </c>
      <c r="E210">
        <f>AVERAGE('PARITY Accuracy'!E210, 'Pattern_Matching Accuracy'!E210, 'Reversal Accuracy'!E210, 'Stack Accuracy'!E210, 'Vending_Machine Accuracy'!E210, 'Vending_Machine_Sum Accuracy'!E210, 'MazeComplete Accuracy'!E210, 'MazeSolve Accuracy'!E210, 'Hamiltonian Accuracy'!E210)</f>
        <v>50.150000000000006</v>
      </c>
      <c r="F210">
        <f>AVERAGE('PARITY Accuracy'!F210, 'Pattern_Matching Accuracy'!F210, 'Reversal Accuracy'!F210, 'Stack Accuracy'!F210, 'Vending_Machine Accuracy'!F210, 'Vending_Machine_Sum Accuracy'!F210, 'MazeComplete Accuracy'!F210, 'MazeSolve Accuracy'!F210, 'Hamiltonian Accuracy'!F210)</f>
        <v>43.978888888888889</v>
      </c>
      <c r="G210">
        <f>AVERAGE('PARITY Accuracy'!G210, 'Pattern_Matching Accuracy'!G210, 'Reversal Accuracy'!G210, 'Stack Accuracy'!G210, 'Vending_Machine Accuracy'!G210, 'Vending_Machine_Sum Accuracy'!G210, 'MazeComplete Accuracy'!G210, 'MazeSolve Accuracy'!G210, 'Hamiltonian Accuracy'!G210)</f>
        <v>6.155555555555555</v>
      </c>
      <c r="H210" t="str">
        <f t="shared" si="25"/>
        <v>100 (δ=0.2)</v>
      </c>
      <c r="I210">
        <f t="shared" si="26"/>
        <v>18.227706805036409</v>
      </c>
      <c r="N210">
        <f t="shared" si="27"/>
        <v>37.451666666666668</v>
      </c>
    </row>
    <row r="211" spans="1:14" x14ac:dyDescent="0.75">
      <c r="A211" s="1">
        <v>27</v>
      </c>
      <c r="B211">
        <v>100</v>
      </c>
      <c r="C211">
        <v>0.45</v>
      </c>
      <c r="D211">
        <f>AVERAGE('PARITY Accuracy'!D211, 'Pattern_Matching Accuracy'!D211, 'Reversal Accuracy'!D211, 'Stack Accuracy'!D211, 'Vending_Machine Accuracy'!D211, 'Vending_Machine_Sum Accuracy'!D211, 'MazeComplete Accuracy'!D211, 'MazeSolve Accuracy'!D211, 'Hamiltonian Accuracy'!D211)</f>
        <v>50.330000000000005</v>
      </c>
      <c r="E211">
        <f>AVERAGE('PARITY Accuracy'!E211, 'Pattern_Matching Accuracy'!E211, 'Reversal Accuracy'!E211, 'Stack Accuracy'!E211, 'Vending_Machine Accuracy'!E211, 'Vending_Machine_Sum Accuracy'!E211, 'MazeComplete Accuracy'!E211, 'MazeSolve Accuracy'!E211, 'Hamiltonian Accuracy'!E211)</f>
        <v>49.617777777777775</v>
      </c>
      <c r="F211">
        <f>AVERAGE('PARITY Accuracy'!F211, 'Pattern_Matching Accuracy'!F211, 'Reversal Accuracy'!F211, 'Stack Accuracy'!F211, 'Vending_Machine Accuracy'!F211, 'Vending_Machine_Sum Accuracy'!F211, 'MazeComplete Accuracy'!F211, 'MazeSolve Accuracy'!F211, 'Hamiltonian Accuracy'!F211)</f>
        <v>44.474444444444444</v>
      </c>
      <c r="G211">
        <f>AVERAGE('PARITY Accuracy'!G211, 'Pattern_Matching Accuracy'!G211, 'Reversal Accuracy'!G211, 'Stack Accuracy'!G211, 'Vending_Machine Accuracy'!G211, 'Vending_Machine_Sum Accuracy'!G211, 'MazeComplete Accuracy'!G211, 'MazeSolve Accuracy'!G211, 'Hamiltonian Accuracy'!G211)</f>
        <v>6.3777777777777773</v>
      </c>
      <c r="H211" t="str">
        <f t="shared" si="25"/>
        <v>100 (δ=0.45)</v>
      </c>
      <c r="I211">
        <f t="shared" si="26"/>
        <v>18.224468645406585</v>
      </c>
      <c r="N211">
        <f t="shared" si="27"/>
        <v>37.699999999999996</v>
      </c>
    </row>
    <row r="212" spans="1:14" x14ac:dyDescent="0.75">
      <c r="A212" s="1">
        <v>28</v>
      </c>
      <c r="B212">
        <v>100</v>
      </c>
      <c r="C212">
        <v>0.65</v>
      </c>
      <c r="D212">
        <f>AVERAGE('PARITY Accuracy'!D212, 'Pattern_Matching Accuracy'!D212, 'Reversal Accuracy'!D212, 'Stack Accuracy'!D212, 'Vending_Machine Accuracy'!D212, 'Vending_Machine_Sum Accuracy'!D212, 'MazeComplete Accuracy'!D212, 'MazeSolve Accuracy'!D212, 'Hamiltonian Accuracy'!D212)</f>
        <v>49.916666666666664</v>
      </c>
      <c r="E212">
        <f>AVERAGE('PARITY Accuracy'!E212, 'Pattern_Matching Accuracy'!E212, 'Reversal Accuracy'!E212, 'Stack Accuracy'!E212, 'Vending_Machine Accuracy'!E212, 'Vending_Machine_Sum Accuracy'!E212, 'MazeComplete Accuracy'!E212, 'MazeSolve Accuracy'!E212, 'Hamiltonian Accuracy'!E212)</f>
        <v>49.565555555555555</v>
      </c>
      <c r="F212">
        <f>AVERAGE('PARITY Accuracy'!F212, 'Pattern_Matching Accuracy'!F212, 'Reversal Accuracy'!F212, 'Stack Accuracy'!F212, 'Vending_Machine Accuracy'!F212, 'Vending_Machine_Sum Accuracy'!F212, 'MazeComplete Accuracy'!F212, 'MazeSolve Accuracy'!F212, 'Hamiltonian Accuracy'!F212)</f>
        <v>44.56444444444444</v>
      </c>
      <c r="G212">
        <f>AVERAGE('PARITY Accuracy'!G212, 'Pattern_Matching Accuracy'!G212, 'Reversal Accuracy'!G212, 'Stack Accuracy'!G212, 'Vending_Machine Accuracy'!G212, 'Vending_Machine_Sum Accuracy'!G212, 'MazeComplete Accuracy'!G212, 'MazeSolve Accuracy'!G212, 'Hamiltonian Accuracy'!G212)</f>
        <v>6.0444444444444443</v>
      </c>
      <c r="H212" t="str">
        <f t="shared" si="25"/>
        <v>100 (δ=0.65)</v>
      </c>
      <c r="I212">
        <f t="shared" si="26"/>
        <v>18.296909010021004</v>
      </c>
      <c r="N212">
        <f t="shared" si="27"/>
        <v>37.522777777777776</v>
      </c>
    </row>
    <row r="213" spans="1:14" x14ac:dyDescent="0.75">
      <c r="A213" s="1">
        <v>29</v>
      </c>
      <c r="B213">
        <v>100</v>
      </c>
      <c r="C213">
        <v>0.85</v>
      </c>
      <c r="D213">
        <f>AVERAGE('PARITY Accuracy'!D213, 'Pattern_Matching Accuracy'!D213, 'Reversal Accuracy'!D213, 'Stack Accuracy'!D213, 'Vending_Machine Accuracy'!D213, 'Vending_Machine_Sum Accuracy'!D213, 'MazeComplete Accuracy'!D213, 'MazeSolve Accuracy'!D213, 'Hamiltonian Accuracy'!D213)</f>
        <v>47.596666666666664</v>
      </c>
      <c r="E213">
        <f>AVERAGE('PARITY Accuracy'!E213, 'Pattern_Matching Accuracy'!E213, 'Reversal Accuracy'!E213, 'Stack Accuracy'!E213, 'Vending_Machine Accuracy'!E213, 'Vending_Machine_Sum Accuracy'!E213, 'MazeComplete Accuracy'!E213, 'MazeSolve Accuracy'!E213, 'Hamiltonian Accuracy'!E213)</f>
        <v>48.304444444444442</v>
      </c>
      <c r="F213">
        <f>AVERAGE('PARITY Accuracy'!F213, 'Pattern_Matching Accuracy'!F213, 'Reversal Accuracy'!F213, 'Stack Accuracy'!F213, 'Vending_Machine Accuracy'!F213, 'Vending_Machine_Sum Accuracy'!F213, 'MazeComplete Accuracy'!F213, 'MazeSolve Accuracy'!F213, 'Hamiltonian Accuracy'!F213)</f>
        <v>43.160000000000004</v>
      </c>
      <c r="G213">
        <f>AVERAGE('PARITY Accuracy'!G213, 'Pattern_Matching Accuracy'!G213, 'Reversal Accuracy'!G213, 'Stack Accuracy'!G213, 'Vending_Machine Accuracy'!G213, 'Vending_Machine_Sum Accuracy'!G213, 'MazeComplete Accuracy'!G213, 'MazeSolve Accuracy'!G213, 'Hamiltonian Accuracy'!G213)</f>
        <v>6.1999999999999993</v>
      </c>
      <c r="H213" t="str">
        <f t="shared" si="25"/>
        <v>100 (δ=0.85)</v>
      </c>
      <c r="I213">
        <f t="shared" si="26"/>
        <v>17.49850015398146</v>
      </c>
      <c r="N213">
        <f t="shared" si="27"/>
        <v>36.315277777777773</v>
      </c>
    </row>
    <row r="217" spans="1:14" x14ac:dyDescent="0.75">
      <c r="A217" s="1">
        <v>0</v>
      </c>
      <c r="B217" t="s">
        <v>20</v>
      </c>
    </row>
    <row r="219" spans="1:14" x14ac:dyDescent="0.7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  <c r="I219" s="2" t="s">
        <v>25</v>
      </c>
      <c r="J219" s="2"/>
      <c r="K219" s="2" t="s">
        <v>26</v>
      </c>
      <c r="L219" s="2" t="s">
        <v>27</v>
      </c>
      <c r="N219" s="3" t="s">
        <v>28</v>
      </c>
    </row>
    <row r="220" spans="1:14" x14ac:dyDescent="0.75">
      <c r="A220" s="1">
        <v>0</v>
      </c>
      <c r="B220">
        <v>0</v>
      </c>
      <c r="C220">
        <v>0</v>
      </c>
      <c r="D220">
        <f>AVERAGE('PARITY Accuracy'!D220, 'Pattern_Matching Accuracy'!D220, 'Reversal Accuracy'!D220, 'Stack Accuracy'!D220, 'Vending_Machine Accuracy'!D220, 'Vending_Machine_Sum Accuracy'!D220, 'MazeComplete Accuracy'!D220, 'MazeSolve Accuracy'!D220, 'Hamiltonian Accuracy'!D220)</f>
        <v>38.934444444444438</v>
      </c>
      <c r="E220">
        <f>AVERAGE('PARITY Accuracy'!E220, 'Pattern_Matching Accuracy'!E220, 'Reversal Accuracy'!E220, 'Stack Accuracy'!E220, 'Vending_Machine Accuracy'!E220, 'Vending_Machine_Sum Accuracy'!E220, 'MazeComplete Accuracy'!E220, 'MazeSolve Accuracy'!E220, 'Hamiltonian Accuracy'!E220)</f>
        <v>34.213333333333331</v>
      </c>
      <c r="F220">
        <f>AVERAGE('PARITY Accuracy'!F220, 'Pattern_Matching Accuracy'!F220, 'Reversal Accuracy'!F220, 'Stack Accuracy'!F220, 'Vending_Machine Accuracy'!F220, 'Vending_Machine_Sum Accuracy'!F220, 'MazeComplete Accuracy'!F220, 'MazeSolve Accuracy'!F220, 'Hamiltonian Accuracy'!F220)</f>
        <v>46.872222222222227</v>
      </c>
      <c r="G220">
        <f>AVERAGE('PARITY Accuracy'!G220, 'Pattern_Matching Accuracy'!G220, 'Reversal Accuracy'!G220, 'Stack Accuracy'!G220, 'Vending_Machine Accuracy'!G220, 'Vending_Machine_Sum Accuracy'!G220, 'MazeComplete Accuracy'!G220, 'MazeSolve Accuracy'!G220, 'Hamiltonian Accuracy'!G220)</f>
        <v>24.395555555555557</v>
      </c>
      <c r="H220" t="str">
        <f t="shared" ref="H220:H249" si="30">B220&amp;" (δ="&amp;C220&amp;")"</f>
        <v>0 (δ=0)</v>
      </c>
      <c r="I220">
        <f>_xlfn.STDEV.P(D220:G220)</f>
        <v>8.1337002232063984</v>
      </c>
      <c r="J220">
        <v>2</v>
      </c>
      <c r="K220">
        <f>_xlfn.STDEV.P(D220:G224)</f>
        <v>7.079687030773588</v>
      </c>
      <c r="L220">
        <f>_xlfn.STDEV.P(D220:G220,D225:G225,D230:G230,D235:G235,D240:G240,D245:G245)</f>
        <v>13.497277479678123</v>
      </c>
      <c r="M220">
        <v>0</v>
      </c>
      <c r="N220">
        <f>AVERAGE(D220:G220)</f>
        <v>36.103888888888889</v>
      </c>
    </row>
    <row r="221" spans="1:14" x14ac:dyDescent="0.75">
      <c r="A221" s="1">
        <v>1</v>
      </c>
      <c r="B221">
        <v>0</v>
      </c>
      <c r="C221">
        <v>0.2</v>
      </c>
      <c r="D221">
        <f>AVERAGE('PARITY Accuracy'!D221, 'Pattern_Matching Accuracy'!D221, 'Reversal Accuracy'!D221, 'Stack Accuracy'!D221, 'Vending_Machine Accuracy'!D221, 'Vending_Machine_Sum Accuracy'!D221, 'MazeComplete Accuracy'!D221, 'MazeSolve Accuracy'!D221, 'Hamiltonian Accuracy'!D221)</f>
        <v>45.145555555555561</v>
      </c>
      <c r="E221">
        <f>AVERAGE('PARITY Accuracy'!E221, 'Pattern_Matching Accuracy'!E221, 'Reversal Accuracy'!E221, 'Stack Accuracy'!E221, 'Vending_Machine Accuracy'!E221, 'Vending_Machine_Sum Accuracy'!E221, 'MazeComplete Accuracy'!E221, 'MazeSolve Accuracy'!E221, 'Hamiltonian Accuracy'!E221)</f>
        <v>35.262222222222221</v>
      </c>
      <c r="F221">
        <f>AVERAGE('PARITY Accuracy'!F221, 'Pattern_Matching Accuracy'!F221, 'Reversal Accuracy'!F221, 'Stack Accuracy'!F221, 'Vending_Machine Accuracy'!F221, 'Vending_Machine_Sum Accuracy'!F221, 'MazeComplete Accuracy'!F221, 'MazeSolve Accuracy'!F221, 'Hamiltonian Accuracy'!F221)</f>
        <v>44.851111111111116</v>
      </c>
      <c r="G221">
        <f>AVERAGE('PARITY Accuracy'!G221, 'Pattern_Matching Accuracy'!G221, 'Reversal Accuracy'!G221, 'Stack Accuracy'!G221, 'Vending_Machine Accuracy'!G221, 'Vending_Machine_Sum Accuracy'!G221, 'MazeComplete Accuracy'!G221, 'MazeSolve Accuracy'!G221, 'Hamiltonian Accuracy'!G221)</f>
        <v>32.119999999999997</v>
      </c>
      <c r="H221" t="str">
        <f t="shared" si="30"/>
        <v>0 (δ=0.2)</v>
      </c>
      <c r="I221">
        <f t="shared" ref="I221:I249" si="31">_xlfn.STDEV.P(D221:G221)</f>
        <v>5.7626687262730405</v>
      </c>
      <c r="J221">
        <v>5</v>
      </c>
      <c r="K221">
        <f>_xlfn.STDEV.P(D225:G229)</f>
        <v>5.1947182993764676</v>
      </c>
      <c r="L221">
        <f>_xlfn.STDEV.P(D221:G221,D226:G226,D231:G231,D236:G236,D241:G241,D246:G246)</f>
        <v>13.988872200930302</v>
      </c>
      <c r="M221">
        <v>0.2</v>
      </c>
      <c r="N221">
        <f t="shared" ref="N221:N249" si="32">AVERAGE(D221:G221)</f>
        <v>39.344722222222224</v>
      </c>
    </row>
    <row r="222" spans="1:14" x14ac:dyDescent="0.75">
      <c r="A222" s="1">
        <v>2</v>
      </c>
      <c r="B222">
        <v>0</v>
      </c>
      <c r="C222">
        <v>0.45</v>
      </c>
      <c r="D222">
        <f>AVERAGE('PARITY Accuracy'!D222, 'Pattern_Matching Accuracy'!D222, 'Reversal Accuracy'!D222, 'Stack Accuracy'!D222, 'Vending_Machine Accuracy'!D222, 'Vending_Machine_Sum Accuracy'!D222, 'MazeComplete Accuracy'!D222, 'MazeSolve Accuracy'!D222, 'Hamiltonian Accuracy'!D222)</f>
        <v>45.031111111111109</v>
      </c>
      <c r="E222">
        <f>AVERAGE('PARITY Accuracy'!E222, 'Pattern_Matching Accuracy'!E222, 'Reversal Accuracy'!E222, 'Stack Accuracy'!E222, 'Vending_Machine Accuracy'!E222, 'Vending_Machine_Sum Accuracy'!E222, 'MazeComplete Accuracy'!E222, 'MazeSolve Accuracy'!E222, 'Hamiltonian Accuracy'!E222)</f>
        <v>34.233333333333334</v>
      </c>
      <c r="F222">
        <f>AVERAGE('PARITY Accuracy'!F222, 'Pattern_Matching Accuracy'!F222, 'Reversal Accuracy'!F222, 'Stack Accuracy'!F222, 'Vending_Machine Accuracy'!F222, 'Vending_Machine_Sum Accuracy'!F222, 'MazeComplete Accuracy'!F222, 'MazeSolve Accuracy'!F222, 'Hamiltonian Accuracy'!F222)</f>
        <v>45.365555555555552</v>
      </c>
      <c r="G222">
        <f>AVERAGE('PARITY Accuracy'!G222, 'Pattern_Matching Accuracy'!G222, 'Reversal Accuracy'!G222, 'Stack Accuracy'!G222, 'Vending_Machine Accuracy'!G222, 'Vending_Machine_Sum Accuracy'!G222, 'MazeComplete Accuracy'!G222, 'MazeSolve Accuracy'!G222, 'Hamiltonian Accuracy'!G222)</f>
        <v>28.484444444444446</v>
      </c>
      <c r="H222" t="str">
        <f t="shared" si="30"/>
        <v>0 (δ=0.45)</v>
      </c>
      <c r="I222">
        <f t="shared" si="31"/>
        <v>7.2130265978032524</v>
      </c>
      <c r="J222">
        <v>10</v>
      </c>
      <c r="K222">
        <f>_xlfn.STDEV.P(D230:G234)</f>
        <v>7.6928228768648408</v>
      </c>
      <c r="L222">
        <f t="shared" ref="L222:L224" si="33">_xlfn.STDEV.P(D222:G222,D227:G227,D232:G232,D237:G237,D242:G242,D247:G247)</f>
        <v>13.377236766594054</v>
      </c>
      <c r="M222">
        <v>0.45</v>
      </c>
      <c r="N222">
        <f t="shared" si="32"/>
        <v>38.278611111111111</v>
      </c>
    </row>
    <row r="223" spans="1:14" x14ac:dyDescent="0.75">
      <c r="A223" s="1">
        <v>3</v>
      </c>
      <c r="B223">
        <v>0</v>
      </c>
      <c r="C223">
        <v>0.65</v>
      </c>
      <c r="D223">
        <f>AVERAGE('PARITY Accuracy'!D223, 'Pattern_Matching Accuracy'!D223, 'Reversal Accuracy'!D223, 'Stack Accuracy'!D223, 'Vending_Machine Accuracy'!D223, 'Vending_Machine_Sum Accuracy'!D223, 'MazeComplete Accuracy'!D223, 'MazeSolve Accuracy'!D223, 'Hamiltonian Accuracy'!D223)</f>
        <v>45.086666666666673</v>
      </c>
      <c r="E223">
        <f>AVERAGE('PARITY Accuracy'!E223, 'Pattern_Matching Accuracy'!E223, 'Reversal Accuracy'!E223, 'Stack Accuracy'!E223, 'Vending_Machine Accuracy'!E223, 'Vending_Machine_Sum Accuracy'!E223, 'MazeComplete Accuracy'!E223, 'MazeSolve Accuracy'!E223, 'Hamiltonian Accuracy'!E223)</f>
        <v>34.387777777777778</v>
      </c>
      <c r="F223">
        <f>AVERAGE('PARITY Accuracy'!F223, 'Pattern_Matching Accuracy'!F223, 'Reversal Accuracy'!F223, 'Stack Accuracy'!F223, 'Vending_Machine Accuracy'!F223, 'Vending_Machine_Sum Accuracy'!F223, 'MazeComplete Accuracy'!F223, 'MazeSolve Accuracy'!F223, 'Hamiltonian Accuracy'!F223)</f>
        <v>43.547777777777782</v>
      </c>
      <c r="G223">
        <f>AVERAGE('PARITY Accuracy'!G223, 'Pattern_Matching Accuracy'!G223, 'Reversal Accuracy'!G223, 'Stack Accuracy'!G223, 'Vending_Machine Accuracy'!G223, 'Vending_Machine_Sum Accuracy'!G223, 'MazeComplete Accuracy'!G223, 'MazeSolve Accuracy'!G223, 'Hamiltonian Accuracy'!G223)</f>
        <v>27.024444444444445</v>
      </c>
      <c r="H223" t="str">
        <f t="shared" si="30"/>
        <v>0 (δ=0.65)</v>
      </c>
      <c r="I223">
        <f t="shared" si="31"/>
        <v>7.3067738105485756</v>
      </c>
      <c r="J223">
        <v>20</v>
      </c>
      <c r="K223">
        <f>_xlfn.STDEV.P(D235:G239)</f>
        <v>9.3936415681296754</v>
      </c>
      <c r="L223">
        <f t="shared" si="33"/>
        <v>13.831048215681736</v>
      </c>
      <c r="M223">
        <v>0.65</v>
      </c>
      <c r="N223">
        <f t="shared" si="32"/>
        <v>37.51166666666667</v>
      </c>
    </row>
    <row r="224" spans="1:14" x14ac:dyDescent="0.75">
      <c r="A224" s="1">
        <v>4</v>
      </c>
      <c r="B224">
        <v>0</v>
      </c>
      <c r="C224">
        <v>0.85</v>
      </c>
      <c r="D224">
        <f>AVERAGE('PARITY Accuracy'!D224, 'Pattern_Matching Accuracy'!D224, 'Reversal Accuracy'!D224, 'Stack Accuracy'!D224, 'Vending_Machine Accuracy'!D224, 'Vending_Machine_Sum Accuracy'!D224, 'MazeComplete Accuracy'!D224, 'MazeSolve Accuracy'!D224, 'Hamiltonian Accuracy'!D224)</f>
        <v>40.86333333333333</v>
      </c>
      <c r="E224">
        <f>AVERAGE('PARITY Accuracy'!E224, 'Pattern_Matching Accuracy'!E224, 'Reversal Accuracy'!E224, 'Stack Accuracy'!E224, 'Vending_Machine Accuracy'!E224, 'Vending_Machine_Sum Accuracy'!E224, 'MazeComplete Accuracy'!E224, 'MazeSolve Accuracy'!E224, 'Hamiltonian Accuracy'!E224)</f>
        <v>34.697777777777773</v>
      </c>
      <c r="F224">
        <f>AVERAGE('PARITY Accuracy'!F224, 'Pattern_Matching Accuracy'!F224, 'Reversal Accuracy'!F224, 'Stack Accuracy'!F224, 'Vending_Machine Accuracy'!F224, 'Vending_Machine_Sum Accuracy'!F224, 'MazeComplete Accuracy'!F224, 'MazeSolve Accuracy'!F224, 'Hamiltonian Accuracy'!F224)</f>
        <v>46.345555555555556</v>
      </c>
      <c r="G224">
        <f>AVERAGE('PARITY Accuracy'!G224, 'Pattern_Matching Accuracy'!G224, 'Reversal Accuracy'!G224, 'Stack Accuracy'!G224, 'Vending_Machine Accuracy'!G224, 'Vending_Machine_Sum Accuracy'!G224, 'MazeComplete Accuracy'!G224, 'MazeSolve Accuracy'!G224, 'Hamiltonian Accuracy'!G224)</f>
        <v>29.494444444444444</v>
      </c>
      <c r="H224" t="str">
        <f t="shared" si="30"/>
        <v>0 (δ=0.85)</v>
      </c>
      <c r="I224">
        <f t="shared" si="31"/>
        <v>6.3444159551316046</v>
      </c>
      <c r="J224">
        <v>50</v>
      </c>
      <c r="K224">
        <f>_xlfn.STDEV.P(D241:G244)</f>
        <v>6.9802440403227513</v>
      </c>
      <c r="L224">
        <f t="shared" si="33"/>
        <v>14.058284941835176</v>
      </c>
      <c r="M224">
        <v>0.85</v>
      </c>
      <c r="N224">
        <f t="shared" si="32"/>
        <v>37.850277777777777</v>
      </c>
    </row>
    <row r="225" spans="1:14" x14ac:dyDescent="0.75">
      <c r="A225" s="1">
        <v>5</v>
      </c>
      <c r="B225">
        <v>5</v>
      </c>
      <c r="C225">
        <v>0</v>
      </c>
      <c r="D225">
        <f>AVERAGE('PARITY Accuracy'!D225, 'Pattern_Matching Accuracy'!D225, 'Reversal Accuracy'!D225, 'Stack Accuracy'!D225, 'Vending_Machine Accuracy'!D225, 'Vending_Machine_Sum Accuracy'!D225, 'MazeComplete Accuracy'!D225, 'MazeSolve Accuracy'!D225, 'Hamiltonian Accuracy'!D225)</f>
        <v>43.352222222222224</v>
      </c>
      <c r="E225">
        <f>AVERAGE('PARITY Accuracy'!E225, 'Pattern_Matching Accuracy'!E225, 'Reversal Accuracy'!E225, 'Stack Accuracy'!E225, 'Vending_Machine Accuracy'!E225, 'Vending_Machine_Sum Accuracy'!E225, 'MazeComplete Accuracy'!E225, 'MazeSolve Accuracy'!E225, 'Hamiltonian Accuracy'!E225)</f>
        <v>43.06666666666667</v>
      </c>
      <c r="F225">
        <f>AVERAGE('PARITY Accuracy'!F225, 'Pattern_Matching Accuracy'!F225, 'Reversal Accuracy'!F225, 'Stack Accuracy'!F225, 'Vending_Machine Accuracy'!F225, 'Vending_Machine_Sum Accuracy'!F225, 'MazeComplete Accuracy'!F225, 'MazeSolve Accuracy'!F225, 'Hamiltonian Accuracy'!F225)</f>
        <v>44.134444444444441</v>
      </c>
      <c r="G225">
        <f>AVERAGE('PARITY Accuracy'!G225, 'Pattern_Matching Accuracy'!G225, 'Reversal Accuracy'!G225, 'Stack Accuracy'!G225, 'Vending_Machine Accuracy'!G225, 'Vending_Machine_Sum Accuracy'!G225, 'MazeComplete Accuracy'!G225, 'MazeSolve Accuracy'!G225, 'Hamiltonian Accuracy'!G225)</f>
        <v>40.951111111111103</v>
      </c>
      <c r="H225" t="str">
        <f t="shared" si="30"/>
        <v>5 (δ=0)</v>
      </c>
      <c r="I225">
        <f t="shared" si="31"/>
        <v>1.1781363447893398</v>
      </c>
      <c r="J225">
        <v>100</v>
      </c>
      <c r="K225">
        <f>_xlfn.STDEV.P(D245:G249)</f>
        <v>7.8424335351398691</v>
      </c>
      <c r="N225">
        <f t="shared" si="32"/>
        <v>42.876111111111115</v>
      </c>
    </row>
    <row r="226" spans="1:14" x14ac:dyDescent="0.75">
      <c r="A226" s="1">
        <v>6</v>
      </c>
      <c r="B226">
        <v>5</v>
      </c>
      <c r="C226">
        <v>0.2</v>
      </c>
      <c r="D226">
        <f>AVERAGE('PARITY Accuracy'!D226, 'Pattern_Matching Accuracy'!D226, 'Reversal Accuracy'!D226, 'Stack Accuracy'!D226, 'Vending_Machine Accuracy'!D226, 'Vending_Machine_Sum Accuracy'!D226, 'MazeComplete Accuracy'!D226, 'MazeSolve Accuracy'!D226, 'Hamiltonian Accuracy'!D226)</f>
        <v>50.076666666666661</v>
      </c>
      <c r="E226">
        <f>AVERAGE('PARITY Accuracy'!E226, 'Pattern_Matching Accuracy'!E226, 'Reversal Accuracy'!E226, 'Stack Accuracy'!E226, 'Vending_Machine Accuracy'!E226, 'Vending_Machine_Sum Accuracy'!E226, 'MazeComplete Accuracy'!E226, 'MazeSolve Accuracy'!E226, 'Hamiltonian Accuracy'!E226)</f>
        <v>43.419999999999987</v>
      </c>
      <c r="F226">
        <f>AVERAGE('PARITY Accuracy'!F226, 'Pattern_Matching Accuracy'!F226, 'Reversal Accuracy'!F226, 'Stack Accuracy'!F226, 'Vending_Machine Accuracy'!F226, 'Vending_Machine_Sum Accuracy'!F226, 'MazeComplete Accuracy'!F226, 'MazeSolve Accuracy'!F226, 'Hamiltonian Accuracy'!F226)</f>
        <v>50.811111111111117</v>
      </c>
      <c r="G226">
        <f>AVERAGE('PARITY Accuracy'!G226, 'Pattern_Matching Accuracy'!G226, 'Reversal Accuracy'!G226, 'Stack Accuracy'!G226, 'Vending_Machine Accuracy'!G226, 'Vending_Machine_Sum Accuracy'!G226, 'MazeComplete Accuracy'!G226, 'MazeSolve Accuracy'!G226, 'Hamiltonian Accuracy'!G226)</f>
        <v>35.984444444444449</v>
      </c>
      <c r="H226" t="str">
        <f t="shared" si="30"/>
        <v>5 (δ=0.2)</v>
      </c>
      <c r="I226">
        <f t="shared" si="31"/>
        <v>5.9853331216533618</v>
      </c>
      <c r="N226">
        <f t="shared" si="32"/>
        <v>45.073055555555548</v>
      </c>
    </row>
    <row r="227" spans="1:14" x14ac:dyDescent="0.75">
      <c r="A227" s="1">
        <v>7</v>
      </c>
      <c r="B227">
        <v>5</v>
      </c>
      <c r="C227">
        <v>0.45</v>
      </c>
      <c r="D227">
        <f>AVERAGE('PARITY Accuracy'!D227, 'Pattern_Matching Accuracy'!D227, 'Reversal Accuracy'!D227, 'Stack Accuracy'!D227, 'Vending_Machine Accuracy'!D227, 'Vending_Machine_Sum Accuracy'!D227, 'MazeComplete Accuracy'!D227, 'MazeSolve Accuracy'!D227, 'Hamiltonian Accuracy'!D227)</f>
        <v>46.68888888888889</v>
      </c>
      <c r="E227">
        <f>AVERAGE('PARITY Accuracy'!E227, 'Pattern_Matching Accuracy'!E227, 'Reversal Accuracy'!E227, 'Stack Accuracy'!E227, 'Vending_Machine Accuracy'!E227, 'Vending_Machine_Sum Accuracy'!E227, 'MazeComplete Accuracy'!E227, 'MazeSolve Accuracy'!E227, 'Hamiltonian Accuracy'!E227)</f>
        <v>41.716666666666669</v>
      </c>
      <c r="F227">
        <f>AVERAGE('PARITY Accuracy'!F227, 'Pattern_Matching Accuracy'!F227, 'Reversal Accuracy'!F227, 'Stack Accuracy'!F227, 'Vending_Machine Accuracy'!F227, 'Vending_Machine_Sum Accuracy'!F227, 'MazeComplete Accuracy'!F227, 'MazeSolve Accuracy'!F227, 'Hamiltonian Accuracy'!F227)</f>
        <v>47.216666666666669</v>
      </c>
      <c r="G227">
        <f>AVERAGE('PARITY Accuracy'!G227, 'Pattern_Matching Accuracy'!G227, 'Reversal Accuracy'!G227, 'Stack Accuracy'!G227, 'Vending_Machine Accuracy'!G227, 'Vending_Machine_Sum Accuracy'!G227, 'MazeComplete Accuracy'!G227, 'MazeSolve Accuracy'!G227, 'Hamiltonian Accuracy'!G227)</f>
        <v>35.931111111111107</v>
      </c>
      <c r="H227" t="str">
        <f t="shared" si="30"/>
        <v>5 (δ=0.45)</v>
      </c>
      <c r="I227">
        <f t="shared" si="31"/>
        <v>4.5539662878217664</v>
      </c>
      <c r="N227">
        <f t="shared" si="32"/>
        <v>42.888333333333335</v>
      </c>
    </row>
    <row r="228" spans="1:14" x14ac:dyDescent="0.75">
      <c r="A228" s="1">
        <v>8</v>
      </c>
      <c r="B228">
        <v>5</v>
      </c>
      <c r="C228">
        <v>0.65</v>
      </c>
      <c r="D228">
        <f>AVERAGE('PARITY Accuracy'!D228, 'Pattern_Matching Accuracy'!D228, 'Reversal Accuracy'!D228, 'Stack Accuracy'!D228, 'Vending_Machine Accuracy'!D228, 'Vending_Machine_Sum Accuracy'!D228, 'MazeComplete Accuracy'!D228, 'MazeSolve Accuracy'!D228, 'Hamiltonian Accuracy'!D228)</f>
        <v>52.094444444444434</v>
      </c>
      <c r="E228">
        <f>AVERAGE('PARITY Accuracy'!E228, 'Pattern_Matching Accuracy'!E228, 'Reversal Accuracy'!E228, 'Stack Accuracy'!E228, 'Vending_Machine Accuracy'!E228, 'Vending_Machine_Sum Accuracy'!E228, 'MazeComplete Accuracy'!E228, 'MazeSolve Accuracy'!E228, 'Hamiltonian Accuracy'!E228)</f>
        <v>44.231111111111119</v>
      </c>
      <c r="F228">
        <f>AVERAGE('PARITY Accuracy'!F228, 'Pattern_Matching Accuracy'!F228, 'Reversal Accuracy'!F228, 'Stack Accuracy'!F228, 'Vending_Machine Accuracy'!F228, 'Vending_Machine_Sum Accuracy'!F228, 'MazeComplete Accuracy'!F228, 'MazeSolve Accuracy'!F228, 'Hamiltonian Accuracy'!F228)</f>
        <v>46.351111111111116</v>
      </c>
      <c r="G228">
        <f>AVERAGE('PARITY Accuracy'!G228, 'Pattern_Matching Accuracy'!G228, 'Reversal Accuracy'!G228, 'Stack Accuracy'!G228, 'Vending_Machine Accuracy'!G228, 'Vending_Machine_Sum Accuracy'!G228, 'MazeComplete Accuracy'!G228, 'MazeSolve Accuracy'!G228, 'Hamiltonian Accuracy'!G228)</f>
        <v>35.962222222222216</v>
      </c>
      <c r="H228" t="str">
        <f t="shared" si="30"/>
        <v>5 (δ=0.65)</v>
      </c>
      <c r="I228">
        <f t="shared" si="31"/>
        <v>5.7871863765915998</v>
      </c>
      <c r="N228">
        <f t="shared" si="32"/>
        <v>44.659722222222221</v>
      </c>
    </row>
    <row r="229" spans="1:14" x14ac:dyDescent="0.75">
      <c r="A229" s="1">
        <v>9</v>
      </c>
      <c r="B229">
        <v>5</v>
      </c>
      <c r="C229">
        <v>0.85</v>
      </c>
      <c r="D229">
        <f>AVERAGE('PARITY Accuracy'!D229, 'Pattern_Matching Accuracy'!D229, 'Reversal Accuracy'!D229, 'Stack Accuracy'!D229, 'Vending_Machine Accuracy'!D229, 'Vending_Machine_Sum Accuracy'!D229, 'MazeComplete Accuracy'!D229, 'MazeSolve Accuracy'!D229, 'Hamiltonian Accuracy'!D229)</f>
        <v>51.810000000000009</v>
      </c>
      <c r="E229">
        <f>AVERAGE('PARITY Accuracy'!E229, 'Pattern_Matching Accuracy'!E229, 'Reversal Accuracy'!E229, 'Stack Accuracy'!E229, 'Vending_Machine Accuracy'!E229, 'Vending_Machine_Sum Accuracy'!E229, 'MazeComplete Accuracy'!E229, 'MazeSolve Accuracy'!E229, 'Hamiltonian Accuracy'!E229)</f>
        <v>43.91</v>
      </c>
      <c r="F229">
        <f>AVERAGE('PARITY Accuracy'!F229, 'Pattern_Matching Accuracy'!F229, 'Reversal Accuracy'!F229, 'Stack Accuracy'!F229, 'Vending_Machine Accuracy'!F229, 'Vending_Machine_Sum Accuracy'!F229, 'MazeComplete Accuracy'!F229, 'MazeSolve Accuracy'!F229, 'Hamiltonian Accuracy'!F229)</f>
        <v>49.362222222222215</v>
      </c>
      <c r="G229">
        <f>AVERAGE('PARITY Accuracy'!G229, 'Pattern_Matching Accuracy'!G229, 'Reversal Accuracy'!G229, 'Stack Accuracy'!G229, 'Vending_Machine Accuracy'!G229, 'Vending_Machine_Sum Accuracy'!G229, 'MazeComplete Accuracy'!G229, 'MazeSolve Accuracy'!G229, 'Hamiltonian Accuracy'!G229)</f>
        <v>35.739999999999995</v>
      </c>
      <c r="H229" t="str">
        <f t="shared" si="30"/>
        <v>5 (δ=0.85)</v>
      </c>
      <c r="I229">
        <f t="shared" si="31"/>
        <v>6.1678961236869831</v>
      </c>
      <c r="N229">
        <f t="shared" si="32"/>
        <v>45.205555555555549</v>
      </c>
    </row>
    <row r="230" spans="1:14" x14ac:dyDescent="0.75">
      <c r="A230" s="1">
        <v>10</v>
      </c>
      <c r="B230">
        <v>10</v>
      </c>
      <c r="C230">
        <v>0</v>
      </c>
      <c r="D230">
        <f>AVERAGE('PARITY Accuracy'!D230, 'Pattern_Matching Accuracy'!D230, 'Reversal Accuracy'!D230, 'Stack Accuracy'!D230, 'Vending_Machine Accuracy'!D230, 'Vending_Machine_Sum Accuracy'!D230, 'MazeComplete Accuracy'!D230, 'MazeSolve Accuracy'!D230, 'Hamiltonian Accuracy'!D230)</f>
        <v>48.482222222222219</v>
      </c>
      <c r="E230">
        <f>AVERAGE('PARITY Accuracy'!E230, 'Pattern_Matching Accuracy'!E230, 'Reversal Accuracy'!E230, 'Stack Accuracy'!E230, 'Vending_Machine Accuracy'!E230, 'Vending_Machine_Sum Accuracy'!E230, 'MazeComplete Accuracy'!E230, 'MazeSolve Accuracy'!E230, 'Hamiltonian Accuracy'!E230)</f>
        <v>44.738888888888894</v>
      </c>
      <c r="F230">
        <f>AVERAGE('PARITY Accuracy'!F230, 'Pattern_Matching Accuracy'!F230, 'Reversal Accuracy'!F230, 'Stack Accuracy'!F230, 'Vending_Machine Accuracy'!F230, 'Vending_Machine_Sum Accuracy'!F230, 'MazeComplete Accuracy'!F230, 'MazeSolve Accuracy'!F230, 'Hamiltonian Accuracy'!F230)</f>
        <v>48.584444444444451</v>
      </c>
      <c r="G230">
        <f>AVERAGE('PARITY Accuracy'!G230, 'Pattern_Matching Accuracy'!G230, 'Reversal Accuracy'!G230, 'Stack Accuracy'!G230, 'Vending_Machine Accuracy'!G230, 'Vending_Machine_Sum Accuracy'!G230, 'MazeComplete Accuracy'!G230, 'MazeSolve Accuracy'!G230, 'Hamiltonian Accuracy'!G230)</f>
        <v>35.667777777777779</v>
      </c>
      <c r="H230" t="str">
        <f t="shared" si="30"/>
        <v>10 (δ=0)</v>
      </c>
      <c r="I230">
        <f t="shared" si="31"/>
        <v>5.2568206428985995</v>
      </c>
      <c r="N230">
        <f t="shared" si="32"/>
        <v>44.368333333333339</v>
      </c>
    </row>
    <row r="231" spans="1:14" x14ac:dyDescent="0.75">
      <c r="A231" s="1">
        <v>11</v>
      </c>
      <c r="B231">
        <v>10</v>
      </c>
      <c r="C231">
        <v>0.2</v>
      </c>
      <c r="D231">
        <f>AVERAGE('PARITY Accuracy'!D231, 'Pattern_Matching Accuracy'!D231, 'Reversal Accuracy'!D231, 'Stack Accuracy'!D231, 'Vending_Machine Accuracy'!D231, 'Vending_Machine_Sum Accuracy'!D231, 'MazeComplete Accuracy'!D231, 'MazeSolve Accuracy'!D231, 'Hamiltonian Accuracy'!D231)</f>
        <v>49.348888888888887</v>
      </c>
      <c r="E231">
        <f>AVERAGE('PARITY Accuracy'!E231, 'Pattern_Matching Accuracy'!E231, 'Reversal Accuracy'!E231, 'Stack Accuracy'!E231, 'Vending_Machine Accuracy'!E231, 'Vending_Machine_Sum Accuracy'!E231, 'MazeComplete Accuracy'!E231, 'MazeSolve Accuracy'!E231, 'Hamiltonian Accuracy'!E231)</f>
        <v>45.608888888888892</v>
      </c>
      <c r="F231">
        <f>AVERAGE('PARITY Accuracy'!F231, 'Pattern_Matching Accuracy'!F231, 'Reversal Accuracy'!F231, 'Stack Accuracy'!F231, 'Vending_Machine Accuracy'!F231, 'Vending_Machine_Sum Accuracy'!F231, 'MazeComplete Accuracy'!F231, 'MazeSolve Accuracy'!F231, 'Hamiltonian Accuracy'!F231)</f>
        <v>45.031111111111109</v>
      </c>
      <c r="G231">
        <f>AVERAGE('PARITY Accuracy'!G231, 'Pattern_Matching Accuracy'!G231, 'Reversal Accuracy'!G231, 'Stack Accuracy'!G231, 'Vending_Machine Accuracy'!G231, 'Vending_Machine_Sum Accuracy'!G231, 'MazeComplete Accuracy'!G231, 'MazeSolve Accuracy'!G231, 'Hamiltonian Accuracy'!G231)</f>
        <v>35.282222222222224</v>
      </c>
      <c r="H231" t="str">
        <f t="shared" si="30"/>
        <v>10 (δ=0.2)</v>
      </c>
      <c r="I231">
        <f t="shared" si="31"/>
        <v>5.1992584941401834</v>
      </c>
      <c r="J231" s="2"/>
      <c r="K231" s="2" t="s">
        <v>26</v>
      </c>
      <c r="L231" s="2" t="s">
        <v>27</v>
      </c>
      <c r="N231">
        <f t="shared" si="32"/>
        <v>43.817777777777778</v>
      </c>
    </row>
    <row r="232" spans="1:14" x14ac:dyDescent="0.75">
      <c r="A232" s="1">
        <v>12</v>
      </c>
      <c r="B232">
        <v>10</v>
      </c>
      <c r="C232">
        <v>0.45</v>
      </c>
      <c r="D232">
        <f>AVERAGE('PARITY Accuracy'!D232, 'Pattern_Matching Accuracy'!D232, 'Reversal Accuracy'!D232, 'Stack Accuracy'!D232, 'Vending_Machine Accuracy'!D232, 'Vending_Machine_Sum Accuracy'!D232, 'MazeComplete Accuracy'!D232, 'MazeSolve Accuracy'!D232, 'Hamiltonian Accuracy'!D232)</f>
        <v>47.675555555555555</v>
      </c>
      <c r="E232">
        <f>AVERAGE('PARITY Accuracy'!E232, 'Pattern_Matching Accuracy'!E232, 'Reversal Accuracy'!E232, 'Stack Accuracy'!E232, 'Vending_Machine Accuracy'!E232, 'Vending_Machine_Sum Accuracy'!E232, 'MazeComplete Accuracy'!E232, 'MazeSolve Accuracy'!E232, 'Hamiltonian Accuracy'!E232)</f>
        <v>44.769999999999996</v>
      </c>
      <c r="F232">
        <f>AVERAGE('PARITY Accuracy'!F232, 'Pattern_Matching Accuracy'!F232, 'Reversal Accuracy'!F232, 'Stack Accuracy'!F232, 'Vending_Machine Accuracy'!F232, 'Vending_Machine_Sum Accuracy'!F232, 'MazeComplete Accuracy'!F232, 'MazeSolve Accuracy'!F232, 'Hamiltonian Accuracy'!F232)</f>
        <v>47.760000000000005</v>
      </c>
      <c r="G232">
        <f>AVERAGE('PARITY Accuracy'!G232, 'Pattern_Matching Accuracy'!G232, 'Reversal Accuracy'!G232, 'Stack Accuracy'!G232, 'Vending_Machine Accuracy'!G232, 'Vending_Machine_Sum Accuracy'!G232, 'MazeComplete Accuracy'!G232, 'MazeSolve Accuracy'!G232, 'Hamiltonian Accuracy'!G232)</f>
        <v>23.888888888888886</v>
      </c>
      <c r="H232" t="str">
        <f t="shared" si="30"/>
        <v>10 (δ=0.45)</v>
      </c>
      <c r="I232">
        <f t="shared" si="31"/>
        <v>9.9657091505550408</v>
      </c>
      <c r="J232">
        <v>2</v>
      </c>
      <c r="K232">
        <f>AVERAGE(D220:G224)</f>
        <v>37.817833333333333</v>
      </c>
      <c r="L232">
        <f>AVERAGE(D220:G220,D225:G225,D230:G230,D235:G235,D240:G240,D245:G245)</f>
        <v>33.060416666666661</v>
      </c>
      <c r="M232">
        <v>0</v>
      </c>
      <c r="N232">
        <f t="shared" si="32"/>
        <v>41.023611111111116</v>
      </c>
    </row>
    <row r="233" spans="1:14" x14ac:dyDescent="0.75">
      <c r="A233" s="1">
        <v>13</v>
      </c>
      <c r="B233">
        <v>10</v>
      </c>
      <c r="C233">
        <v>0.65</v>
      </c>
      <c r="D233">
        <f>AVERAGE('PARITY Accuracy'!D233, 'Pattern_Matching Accuracy'!D233, 'Reversal Accuracy'!D233, 'Stack Accuracy'!D233, 'Vending_Machine Accuracy'!D233, 'Vending_Machine_Sum Accuracy'!D233, 'MazeComplete Accuracy'!D233, 'MazeSolve Accuracy'!D233, 'Hamiltonian Accuracy'!D233)</f>
        <v>49.024444444444448</v>
      </c>
      <c r="E233">
        <f>AVERAGE('PARITY Accuracy'!E233, 'Pattern_Matching Accuracy'!E233, 'Reversal Accuracy'!E233, 'Stack Accuracy'!E233, 'Vending_Machine Accuracy'!E233, 'Vending_Machine_Sum Accuracy'!E233, 'MazeComplete Accuracy'!E233, 'MazeSolve Accuracy'!E233, 'Hamiltonian Accuracy'!E233)</f>
        <v>45.591111111111111</v>
      </c>
      <c r="F233">
        <f>AVERAGE('PARITY Accuracy'!F233, 'Pattern_Matching Accuracy'!F233, 'Reversal Accuracy'!F233, 'Stack Accuracy'!F233, 'Vending_Machine Accuracy'!F233, 'Vending_Machine_Sum Accuracy'!F233, 'MazeComplete Accuracy'!F233, 'MazeSolve Accuracy'!F233, 'Hamiltonian Accuracy'!F233)</f>
        <v>45.626666666666665</v>
      </c>
      <c r="G233">
        <f>AVERAGE('PARITY Accuracy'!G233, 'Pattern_Matching Accuracy'!G233, 'Reversal Accuracy'!G233, 'Stack Accuracy'!G233, 'Vending_Machine Accuracy'!G233, 'Vending_Machine_Sum Accuracy'!G233, 'MazeComplete Accuracy'!G233, 'MazeSolve Accuracy'!G233, 'Hamiltonian Accuracy'!G233)</f>
        <v>23.776666666666667</v>
      </c>
      <c r="H233" t="str">
        <f t="shared" si="30"/>
        <v>10 (δ=0.65)</v>
      </c>
      <c r="I233">
        <f t="shared" si="31"/>
        <v>10.043893371528908</v>
      </c>
      <c r="J233">
        <v>5</v>
      </c>
      <c r="K233">
        <f>AVERAGE(D225:G229)</f>
        <v>44.140555555555558</v>
      </c>
      <c r="L233">
        <f>AVERAGE(D221:G221,D226:G226,D231:G231,D236:G236,D241:G241,D246:G246)</f>
        <v>33.883749999999999</v>
      </c>
      <c r="M233">
        <v>0.2</v>
      </c>
      <c r="N233">
        <f t="shared" si="32"/>
        <v>41.00472222222222</v>
      </c>
    </row>
    <row r="234" spans="1:14" x14ac:dyDescent="0.75">
      <c r="A234" s="1">
        <v>14</v>
      </c>
      <c r="B234">
        <v>10</v>
      </c>
      <c r="C234">
        <v>0.85</v>
      </c>
      <c r="D234">
        <f>AVERAGE('PARITY Accuracy'!D234, 'Pattern_Matching Accuracy'!D234, 'Reversal Accuracy'!D234, 'Stack Accuracy'!D234, 'Vending_Machine Accuracy'!D234, 'Vending_Machine_Sum Accuracy'!D234, 'MazeComplete Accuracy'!D234, 'MazeSolve Accuracy'!D234, 'Hamiltonian Accuracy'!D234)</f>
        <v>48.305555555555564</v>
      </c>
      <c r="E234">
        <f>AVERAGE('PARITY Accuracy'!E234, 'Pattern_Matching Accuracy'!E234, 'Reversal Accuracy'!E234, 'Stack Accuracy'!E234, 'Vending_Machine Accuracy'!E234, 'Vending_Machine_Sum Accuracy'!E234, 'MazeComplete Accuracy'!E234, 'MazeSolve Accuracy'!E234, 'Hamiltonian Accuracy'!E234)</f>
        <v>46.566666666666663</v>
      </c>
      <c r="F234">
        <f>AVERAGE('PARITY Accuracy'!F234, 'Pattern_Matching Accuracy'!F234, 'Reversal Accuracy'!F234, 'Stack Accuracy'!F234, 'Vending_Machine Accuracy'!F234, 'Vending_Machine_Sum Accuracy'!F234, 'MazeComplete Accuracy'!F234, 'MazeSolve Accuracy'!F234, 'Hamiltonian Accuracy'!F234)</f>
        <v>46.617777777777775</v>
      </c>
      <c r="G234">
        <f>AVERAGE('PARITY Accuracy'!G234, 'Pattern_Matching Accuracy'!G234, 'Reversal Accuracy'!G234, 'Stack Accuracy'!G234, 'Vending_Machine Accuracy'!G234, 'Vending_Machine_Sum Accuracy'!G234, 'MazeComplete Accuracy'!G234, 'MazeSolve Accuracy'!G234, 'Hamiltonian Accuracy'!G234)</f>
        <v>34.698888888888888</v>
      </c>
      <c r="H234" t="str">
        <f t="shared" si="30"/>
        <v>10 (δ=0.85)</v>
      </c>
      <c r="I234">
        <f t="shared" si="31"/>
        <v>5.4424281130238228</v>
      </c>
      <c r="J234">
        <v>10</v>
      </c>
      <c r="K234">
        <f>AVERAGE(D230:G234)</f>
        <v>42.852333333333334</v>
      </c>
      <c r="L234">
        <f t="shared" ref="L234:L236" si="34">AVERAGE(D222:G222,D227:G227,D232:G232,D237:G237,D242:G242,D247:G247)</f>
        <v>32.686527777777791</v>
      </c>
      <c r="M234">
        <v>0.45</v>
      </c>
      <c r="N234">
        <f t="shared" si="32"/>
        <v>44.047222222222224</v>
      </c>
    </row>
    <row r="235" spans="1:14" x14ac:dyDescent="0.75">
      <c r="A235" s="1">
        <v>15</v>
      </c>
      <c r="B235">
        <v>20</v>
      </c>
      <c r="C235">
        <v>0</v>
      </c>
      <c r="D235">
        <f>AVERAGE('PARITY Accuracy'!D235, 'Pattern_Matching Accuracy'!D235, 'Reversal Accuracy'!D235, 'Stack Accuracy'!D235, 'Vending_Machine Accuracy'!D235, 'Vending_Machine_Sum Accuracy'!D235, 'MazeComplete Accuracy'!D235, 'MazeSolve Accuracy'!D235, 'Hamiltonian Accuracy'!D235)</f>
        <v>45.717777777777783</v>
      </c>
      <c r="E235">
        <f>AVERAGE('PARITY Accuracy'!E235, 'Pattern_Matching Accuracy'!E235, 'Reversal Accuracy'!E235, 'Stack Accuracy'!E235, 'Vending_Machine Accuracy'!E235, 'Vending_Machine_Sum Accuracy'!E235, 'MazeComplete Accuracy'!E235, 'MazeSolve Accuracy'!E235, 'Hamiltonian Accuracy'!E235)</f>
        <v>46.423333333333332</v>
      </c>
      <c r="F235">
        <f>AVERAGE('PARITY Accuracy'!F235, 'Pattern_Matching Accuracy'!F235, 'Reversal Accuracy'!F235, 'Stack Accuracy'!F235, 'Vending_Machine Accuracy'!F235, 'Vending_Machine_Sum Accuracy'!F235, 'MazeComplete Accuracy'!F235, 'MazeSolve Accuracy'!F235, 'Hamiltonian Accuracy'!F235)</f>
        <v>42.205555555555556</v>
      </c>
      <c r="G235">
        <f>AVERAGE('PARITY Accuracy'!G235, 'Pattern_Matching Accuracy'!G235, 'Reversal Accuracy'!G235, 'Stack Accuracy'!G235, 'Vending_Machine Accuracy'!G235, 'Vending_Machine_Sum Accuracy'!G235, 'MazeComplete Accuracy'!G235, 'MazeSolve Accuracy'!G235, 'Hamiltonian Accuracy'!G235)</f>
        <v>24.998888888888889</v>
      </c>
      <c r="H235" t="str">
        <f t="shared" si="30"/>
        <v>20 (δ=0)</v>
      </c>
      <c r="I235">
        <f t="shared" si="31"/>
        <v>8.7141111038502803</v>
      </c>
      <c r="J235">
        <v>20</v>
      </c>
      <c r="K235">
        <f>AVERAGE(D235:G239)</f>
        <v>38.535055555555559</v>
      </c>
      <c r="L235">
        <f t="shared" si="34"/>
        <v>32.606018518518518</v>
      </c>
      <c r="M235">
        <v>0.65</v>
      </c>
      <c r="N235">
        <f t="shared" si="32"/>
        <v>39.836388888888891</v>
      </c>
    </row>
    <row r="236" spans="1:14" x14ac:dyDescent="0.75">
      <c r="A236" s="1">
        <v>16</v>
      </c>
      <c r="B236">
        <v>20</v>
      </c>
      <c r="C236">
        <v>0.2</v>
      </c>
      <c r="D236">
        <f>AVERAGE('PARITY Accuracy'!D236, 'Pattern_Matching Accuracy'!D236, 'Reversal Accuracy'!D236, 'Stack Accuracy'!D236, 'Vending_Machine Accuracy'!D236, 'Vending_Machine_Sum Accuracy'!D236, 'MazeComplete Accuracy'!D236, 'MazeSolve Accuracy'!D236, 'Hamiltonian Accuracy'!D236)</f>
        <v>43.11666666666666</v>
      </c>
      <c r="E236">
        <f>AVERAGE('PARITY Accuracy'!E236, 'Pattern_Matching Accuracy'!E236, 'Reversal Accuracy'!E236, 'Stack Accuracy'!E236, 'Vending_Machine Accuracy'!E236, 'Vending_Machine_Sum Accuracy'!E236, 'MazeComplete Accuracy'!E236, 'MazeSolve Accuracy'!E236, 'Hamiltonian Accuracy'!E236)</f>
        <v>50.492222222222225</v>
      </c>
      <c r="F236">
        <f>AVERAGE('PARITY Accuracy'!F236, 'Pattern_Matching Accuracy'!F236, 'Reversal Accuracy'!F236, 'Stack Accuracy'!F236, 'Vending_Machine Accuracy'!F236, 'Vending_Machine_Sum Accuracy'!F236, 'MazeComplete Accuracy'!F236, 'MazeSolve Accuracy'!F236, 'Hamiltonian Accuracy'!F236)</f>
        <v>41.562222222222225</v>
      </c>
      <c r="G236">
        <f>AVERAGE('PARITY Accuracy'!G236, 'Pattern_Matching Accuracy'!G236, 'Reversal Accuracy'!G236, 'Stack Accuracy'!G236, 'Vending_Machine Accuracy'!G236, 'Vending_Machine_Sum Accuracy'!G236, 'MazeComplete Accuracy'!G236, 'MazeSolve Accuracy'!G236, 'Hamiltonian Accuracy'!G236)</f>
        <v>21.793333333333337</v>
      </c>
      <c r="H236" t="str">
        <f t="shared" si="30"/>
        <v>20 (δ=0.2)</v>
      </c>
      <c r="I236">
        <f t="shared" si="31"/>
        <v>10.623322670798506</v>
      </c>
      <c r="J236">
        <v>50</v>
      </c>
      <c r="K236">
        <f>AVERAGE(D240:G244)</f>
        <v>23.016611111111111</v>
      </c>
      <c r="L236">
        <f t="shared" si="34"/>
        <v>33.332314814814815</v>
      </c>
      <c r="M236">
        <v>0.85</v>
      </c>
      <c r="N236">
        <f t="shared" si="32"/>
        <v>39.24111111111111</v>
      </c>
    </row>
    <row r="237" spans="1:14" x14ac:dyDescent="0.75">
      <c r="A237" s="1">
        <v>17</v>
      </c>
      <c r="B237">
        <v>20</v>
      </c>
      <c r="C237">
        <v>0.45</v>
      </c>
      <c r="D237">
        <f>AVERAGE('PARITY Accuracy'!D237, 'Pattern_Matching Accuracy'!D237, 'Reversal Accuracy'!D237, 'Stack Accuracy'!D237, 'Vending_Machine Accuracy'!D237, 'Vending_Machine_Sum Accuracy'!D237, 'MazeComplete Accuracy'!D237, 'MazeSolve Accuracy'!D237, 'Hamiltonian Accuracy'!D237)</f>
        <v>41.303333333333335</v>
      </c>
      <c r="E237">
        <f>AVERAGE('PARITY Accuracy'!E237, 'Pattern_Matching Accuracy'!E237, 'Reversal Accuracy'!E237, 'Stack Accuracy'!E237, 'Vending_Machine Accuracy'!E237, 'Vending_Machine_Sum Accuracy'!E237, 'MazeComplete Accuracy'!E237, 'MazeSolve Accuracy'!E237, 'Hamiltonian Accuracy'!E237)</f>
        <v>45.353333333333332</v>
      </c>
      <c r="F237">
        <f>AVERAGE('PARITY Accuracy'!F237, 'Pattern_Matching Accuracy'!F237, 'Reversal Accuracy'!F237, 'Stack Accuracy'!F237, 'Vending_Machine Accuracy'!F237, 'Vending_Machine_Sum Accuracy'!F237, 'MazeComplete Accuracy'!F237, 'MazeSolve Accuracy'!F237, 'Hamiltonian Accuracy'!F237)</f>
        <v>41.115555555555552</v>
      </c>
      <c r="G237">
        <f>AVERAGE('PARITY Accuracy'!G237, 'Pattern_Matching Accuracy'!G237, 'Reversal Accuracy'!G237, 'Stack Accuracy'!G237, 'Vending_Machine Accuracy'!G237, 'Vending_Machine_Sum Accuracy'!G237, 'MazeComplete Accuracy'!G237, 'MazeSolve Accuracy'!G237, 'Hamiltonian Accuracy'!G237)</f>
        <v>24.781111111111112</v>
      </c>
      <c r="H237" t="str">
        <f t="shared" si="30"/>
        <v>20 (δ=0.45)</v>
      </c>
      <c r="I237">
        <f t="shared" si="31"/>
        <v>7.8954526097989142</v>
      </c>
      <c r="J237">
        <v>100</v>
      </c>
      <c r="K237">
        <f>AVERAGE(D245:G249)</f>
        <v>12.320444444444444</v>
      </c>
      <c r="N237">
        <f t="shared" si="32"/>
        <v>38.138333333333328</v>
      </c>
    </row>
    <row r="238" spans="1:14" x14ac:dyDescent="0.75">
      <c r="A238" s="1">
        <v>18</v>
      </c>
      <c r="B238">
        <v>20</v>
      </c>
      <c r="C238">
        <v>0.65</v>
      </c>
      <c r="D238">
        <f>AVERAGE('PARITY Accuracy'!D238, 'Pattern_Matching Accuracy'!D238, 'Reversal Accuracy'!D238, 'Stack Accuracy'!D238, 'Vending_Machine Accuracy'!D238, 'Vending_Machine_Sum Accuracy'!D238, 'MazeComplete Accuracy'!D238, 'MazeSolve Accuracy'!D238, 'Hamiltonian Accuracy'!D238)</f>
        <v>37.782222222222217</v>
      </c>
      <c r="E238">
        <f>AVERAGE('PARITY Accuracy'!E238, 'Pattern_Matching Accuracy'!E238, 'Reversal Accuracy'!E238, 'Stack Accuracy'!E238, 'Vending_Machine Accuracy'!E238, 'Vending_Machine_Sum Accuracy'!E238, 'MazeComplete Accuracy'!E238, 'MazeSolve Accuracy'!E238, 'Hamiltonian Accuracy'!E238)</f>
        <v>46.052222222222227</v>
      </c>
      <c r="F238">
        <f>AVERAGE('PARITY Accuracy'!F238, 'Pattern_Matching Accuracy'!F238, 'Reversal Accuracy'!F238, 'Stack Accuracy'!F238, 'Vending_Machine Accuracy'!F238, 'Vending_Machine_Sum Accuracy'!F238, 'MazeComplete Accuracy'!F238, 'MazeSolve Accuracy'!F238, 'Hamiltonian Accuracy'!F238)</f>
        <v>40.874444444444443</v>
      </c>
      <c r="G238">
        <f>AVERAGE('PARITY Accuracy'!G238, 'Pattern_Matching Accuracy'!G238, 'Reversal Accuracy'!G238, 'Stack Accuracy'!G238, 'Vending_Machine Accuracy'!G238, 'Vending_Machine_Sum Accuracy'!G238, 'MazeComplete Accuracy'!G238, 'MazeSolve Accuracy'!G238, 'Hamiltonian Accuracy'!G238)</f>
        <v>28.012222222222221</v>
      </c>
      <c r="H238" t="str">
        <f t="shared" si="30"/>
        <v>20 (δ=0.65)</v>
      </c>
      <c r="I238">
        <f t="shared" si="31"/>
        <v>6.5721732587168153</v>
      </c>
      <c r="N238">
        <f t="shared" si="32"/>
        <v>38.180277777777775</v>
      </c>
    </row>
    <row r="239" spans="1:14" x14ac:dyDescent="0.75">
      <c r="A239" s="1">
        <v>19</v>
      </c>
      <c r="B239">
        <v>20</v>
      </c>
      <c r="C239">
        <v>0.85</v>
      </c>
      <c r="D239">
        <f>AVERAGE('PARITY Accuracy'!D239, 'Pattern_Matching Accuracy'!D239, 'Reversal Accuracy'!D239, 'Stack Accuracy'!D239, 'Vending_Machine Accuracy'!D239, 'Vending_Machine_Sum Accuracy'!D239, 'MazeComplete Accuracy'!D239, 'MazeSolve Accuracy'!D239, 'Hamiltonian Accuracy'!D239)</f>
        <v>47.171111111111117</v>
      </c>
      <c r="E239">
        <f>AVERAGE('PARITY Accuracy'!E239, 'Pattern_Matching Accuracy'!E239, 'Reversal Accuracy'!E239, 'Stack Accuracy'!E239, 'Vending_Machine Accuracy'!E239, 'Vending_Machine_Sum Accuracy'!E239, 'MazeComplete Accuracy'!E239, 'MazeSolve Accuracy'!E239, 'Hamiltonian Accuracy'!E239)</f>
        <v>44.956666666666671</v>
      </c>
      <c r="F239">
        <f>AVERAGE('PARITY Accuracy'!F239, 'Pattern_Matching Accuracy'!F239, 'Reversal Accuracy'!F239, 'Stack Accuracy'!F239, 'Vending_Machine Accuracy'!F239, 'Vending_Machine_Sum Accuracy'!F239, 'MazeComplete Accuracy'!F239, 'MazeSolve Accuracy'!F239, 'Hamiltonian Accuracy'!F239)</f>
        <v>39.900000000000006</v>
      </c>
      <c r="G239">
        <f>AVERAGE('PARITY Accuracy'!G239, 'Pattern_Matching Accuracy'!G239, 'Reversal Accuracy'!G239, 'Stack Accuracy'!G239, 'Vending_Machine Accuracy'!G239, 'Vending_Machine_Sum Accuracy'!G239, 'MazeComplete Accuracy'!G239, 'MazeSolve Accuracy'!G239, 'Hamiltonian Accuracy'!G239)</f>
        <v>17.088888888888889</v>
      </c>
      <c r="H239" t="str">
        <f t="shared" si="30"/>
        <v>20 (δ=0.85)</v>
      </c>
      <c r="I239">
        <f t="shared" si="31"/>
        <v>11.951052832772877</v>
      </c>
      <c r="N239">
        <f t="shared" si="32"/>
        <v>37.279166666666669</v>
      </c>
    </row>
    <row r="240" spans="1:14" x14ac:dyDescent="0.75">
      <c r="A240" s="1">
        <v>20</v>
      </c>
      <c r="B240">
        <v>50</v>
      </c>
      <c r="C240">
        <v>0</v>
      </c>
      <c r="D240">
        <f>AVERAGE('PARITY Accuracy'!D240, 'Pattern_Matching Accuracy'!D240, 'Reversal Accuracy'!D240, 'Stack Accuracy'!D240, 'Vending_Machine Accuracy'!D240, 'Vending_Machine_Sum Accuracy'!D240, 'MazeComplete Accuracy'!D240, 'MazeSolve Accuracy'!D240, 'Hamiltonian Accuracy'!D240)</f>
        <v>25.228888888888886</v>
      </c>
      <c r="E240">
        <f>AVERAGE('PARITY Accuracy'!E240, 'Pattern_Matching Accuracy'!E240, 'Reversal Accuracy'!E240, 'Stack Accuracy'!E240, 'Vending_Machine Accuracy'!E240, 'Vending_Machine_Sum Accuracy'!E240, 'MazeComplete Accuracy'!E240, 'MazeSolve Accuracy'!E240, 'Hamiltonian Accuracy'!E240)</f>
        <v>31.55222222222222</v>
      </c>
      <c r="F240">
        <f>AVERAGE('PARITY Accuracy'!F240, 'Pattern_Matching Accuracy'!F240, 'Reversal Accuracy'!F240, 'Stack Accuracy'!F240, 'Vending_Machine Accuracy'!F240, 'Vending_Machine_Sum Accuracy'!F240, 'MazeComplete Accuracy'!F240, 'MazeSolve Accuracy'!F240, 'Hamiltonian Accuracy'!F240)</f>
        <v>23.481111111111108</v>
      </c>
      <c r="G240">
        <f>AVERAGE('PARITY Accuracy'!G240, 'Pattern_Matching Accuracy'!G240, 'Reversal Accuracy'!G240, 'Stack Accuracy'!G240, 'Vending_Machine Accuracy'!G240, 'Vending_Machine_Sum Accuracy'!G240, 'MazeComplete Accuracy'!G240, 'MazeSolve Accuracy'!G240, 'Hamiltonian Accuracy'!G240)</f>
        <v>12.993333333333332</v>
      </c>
      <c r="H240" t="str">
        <f t="shared" si="30"/>
        <v>50 (δ=0)</v>
      </c>
      <c r="I240">
        <f t="shared" si="31"/>
        <v>6.6723157778620159</v>
      </c>
      <c r="N240">
        <f t="shared" si="32"/>
        <v>23.313888888888883</v>
      </c>
    </row>
    <row r="241" spans="1:14" x14ac:dyDescent="0.75">
      <c r="A241" s="1">
        <v>21</v>
      </c>
      <c r="B241">
        <v>50</v>
      </c>
      <c r="C241">
        <v>0.2</v>
      </c>
      <c r="D241">
        <f>AVERAGE('PARITY Accuracy'!D241, 'Pattern_Matching Accuracy'!D241, 'Reversal Accuracy'!D241, 'Stack Accuracy'!D241, 'Vending_Machine Accuracy'!D241, 'Vending_Machine_Sum Accuracy'!D241, 'MazeComplete Accuracy'!D241, 'MazeSolve Accuracy'!D241, 'Hamiltonian Accuracy'!D241)</f>
        <v>25.592222222222219</v>
      </c>
      <c r="E241">
        <f>AVERAGE('PARITY Accuracy'!E241, 'Pattern_Matching Accuracy'!E241, 'Reversal Accuracy'!E241, 'Stack Accuracy'!E241, 'Vending_Machine Accuracy'!E241, 'Vending_Machine_Sum Accuracy'!E241, 'MazeComplete Accuracy'!E241, 'MazeSolve Accuracy'!E241, 'Hamiltonian Accuracy'!E241)</f>
        <v>32.158888888888889</v>
      </c>
      <c r="F241">
        <f>AVERAGE('PARITY Accuracy'!F241, 'Pattern_Matching Accuracy'!F241, 'Reversal Accuracy'!F241, 'Stack Accuracy'!F241, 'Vending_Machine Accuracy'!F241, 'Vending_Machine_Sum Accuracy'!F241, 'MazeComplete Accuracy'!F241, 'MazeSolve Accuracy'!F241, 'Hamiltonian Accuracy'!F241)</f>
        <v>22.95</v>
      </c>
      <c r="G241">
        <f>AVERAGE('PARITY Accuracy'!G241, 'Pattern_Matching Accuracy'!G241, 'Reversal Accuracy'!G241, 'Stack Accuracy'!G241, 'Vending_Machine Accuracy'!G241, 'Vending_Machine_Sum Accuracy'!G241, 'MazeComplete Accuracy'!G241, 'MazeSolve Accuracy'!G241, 'Hamiltonian Accuracy'!G241)</f>
        <v>12.270000000000001</v>
      </c>
      <c r="H241" t="str">
        <f t="shared" si="30"/>
        <v>50 (δ=0.2)</v>
      </c>
      <c r="I241">
        <f t="shared" si="31"/>
        <v>7.1677140276880582</v>
      </c>
      <c r="N241">
        <f t="shared" si="32"/>
        <v>23.242777777777775</v>
      </c>
    </row>
    <row r="242" spans="1:14" x14ac:dyDescent="0.75">
      <c r="A242" s="1">
        <v>22</v>
      </c>
      <c r="B242">
        <v>50</v>
      </c>
      <c r="C242">
        <v>0.45</v>
      </c>
      <c r="D242">
        <f>AVERAGE('PARITY Accuracy'!D242, 'Pattern_Matching Accuracy'!D242, 'Reversal Accuracy'!D242, 'Stack Accuracy'!D242, 'Vending_Machine Accuracy'!D242, 'Vending_Machine_Sum Accuracy'!D242, 'MazeComplete Accuracy'!D242, 'MazeSolve Accuracy'!D242, 'Hamiltonian Accuracy'!D242)</f>
        <v>25.853333333333335</v>
      </c>
      <c r="E242">
        <f>AVERAGE('PARITY Accuracy'!E242, 'Pattern_Matching Accuracy'!E242, 'Reversal Accuracy'!E242, 'Stack Accuracy'!E242, 'Vending_Machine Accuracy'!E242, 'Vending_Machine_Sum Accuracy'!E242, 'MazeComplete Accuracy'!E242, 'MazeSolve Accuracy'!E242, 'Hamiltonian Accuracy'!E242)</f>
        <v>31.084444444444443</v>
      </c>
      <c r="F242">
        <f>AVERAGE('PARITY Accuracy'!F242, 'Pattern_Matching Accuracy'!F242, 'Reversal Accuracy'!F242, 'Stack Accuracy'!F242, 'Vending_Machine Accuracy'!F242, 'Vending_Machine_Sum Accuracy'!F242, 'MazeComplete Accuracy'!F242, 'MazeSolve Accuracy'!F242, 'Hamiltonian Accuracy'!F242)</f>
        <v>23.07</v>
      </c>
      <c r="G242">
        <f>AVERAGE('PARITY Accuracy'!G242, 'Pattern_Matching Accuracy'!G242, 'Reversal Accuracy'!G242, 'Stack Accuracy'!G242, 'Vending_Machine Accuracy'!G242, 'Vending_Machine_Sum Accuracy'!G242, 'MazeComplete Accuracy'!G242, 'MazeSolve Accuracy'!G242, 'Hamiltonian Accuracy'!G242)</f>
        <v>11.385555555555555</v>
      </c>
      <c r="H242" t="str">
        <f t="shared" si="30"/>
        <v>50 (δ=0.45)</v>
      </c>
      <c r="I242">
        <f t="shared" si="31"/>
        <v>7.2164389024018325</v>
      </c>
      <c r="N242">
        <f t="shared" si="32"/>
        <v>22.848333333333336</v>
      </c>
    </row>
    <row r="243" spans="1:14" x14ac:dyDescent="0.75">
      <c r="A243" s="1">
        <v>23</v>
      </c>
      <c r="B243">
        <v>50</v>
      </c>
      <c r="C243">
        <v>0.65</v>
      </c>
      <c r="D243">
        <f>AVERAGE('PARITY Accuracy'!D243, 'Pattern_Matching Accuracy'!D243, 'Reversal Accuracy'!D243, 'Stack Accuracy'!D243, 'Vending_Machine Accuracy'!D243, 'Vending_Machine_Sum Accuracy'!D243, 'MazeComplete Accuracy'!D243, 'MazeSolve Accuracy'!D243, 'Hamiltonian Accuracy'!D243)</f>
        <v>26.243333333333336</v>
      </c>
      <c r="E243">
        <f>AVERAGE('PARITY Accuracy'!E243, 'Pattern_Matching Accuracy'!E243, 'Reversal Accuracy'!E243, 'Stack Accuracy'!E243, 'Vending_Machine Accuracy'!E243, 'Vending_Machine_Sum Accuracy'!E243, 'MazeComplete Accuracy'!E243, 'MazeSolve Accuracy'!E243, 'Hamiltonian Accuracy'!E243)</f>
        <v>30.935555555555556</v>
      </c>
      <c r="F243">
        <f>AVERAGE('PARITY Accuracy'!F243, 'Pattern_Matching Accuracy'!F243, 'Reversal Accuracy'!F243, 'Stack Accuracy'!F243, 'Vending_Machine Accuracy'!F243, 'Vending_Machine_Sum Accuracy'!F243, 'MazeComplete Accuracy'!F243, 'MazeSolve Accuracy'!F243, 'Hamiltonian Accuracy'!F243)</f>
        <v>20.61</v>
      </c>
      <c r="G243">
        <f>AVERAGE('PARITY Accuracy'!G243, 'Pattern_Matching Accuracy'!G243, 'Reversal Accuracy'!G243, 'Stack Accuracy'!G243, 'Vending_Machine Accuracy'!G243, 'Vending_Machine_Sum Accuracy'!G243, 'MazeComplete Accuracy'!G243, 'MazeSolve Accuracy'!G243, 'Hamiltonian Accuracy'!G243)</f>
        <v>10.815555555555555</v>
      </c>
      <c r="H243" t="str">
        <f t="shared" si="30"/>
        <v>50 (δ=0.65)</v>
      </c>
      <c r="I243">
        <f t="shared" si="31"/>
        <v>7.4963756263186427</v>
      </c>
      <c r="N243">
        <f t="shared" si="32"/>
        <v>22.151111111111113</v>
      </c>
    </row>
    <row r="244" spans="1:14" x14ac:dyDescent="0.75">
      <c r="A244" s="1">
        <v>24</v>
      </c>
      <c r="B244">
        <v>50</v>
      </c>
      <c r="C244">
        <v>0.85</v>
      </c>
      <c r="D244">
        <f>AVERAGE('PARITY Accuracy'!D244, 'Pattern_Matching Accuracy'!D244, 'Reversal Accuracy'!D244, 'Stack Accuracy'!D244, 'Vending_Machine Accuracy'!D244, 'Vending_Machine_Sum Accuracy'!D244, 'MazeComplete Accuracy'!D244, 'MazeSolve Accuracy'!D244, 'Hamiltonian Accuracy'!D244)</f>
        <v>25.893333333333331</v>
      </c>
      <c r="E244">
        <f>AVERAGE('PARITY Accuracy'!E244, 'Pattern_Matching Accuracy'!E244, 'Reversal Accuracy'!E244, 'Stack Accuracy'!E244, 'Vending_Machine Accuracy'!E244, 'Vending_Machine_Sum Accuracy'!E244, 'MazeComplete Accuracy'!E244, 'MazeSolve Accuracy'!E244, 'Hamiltonian Accuracy'!E244)</f>
        <v>30.919999999999998</v>
      </c>
      <c r="F244">
        <f>AVERAGE('PARITY Accuracy'!F244, 'Pattern_Matching Accuracy'!F244, 'Reversal Accuracy'!F244, 'Stack Accuracy'!F244, 'Vending_Machine Accuracy'!F244, 'Vending_Machine_Sum Accuracy'!F244, 'MazeComplete Accuracy'!F244, 'MazeSolve Accuracy'!F244, 'Hamiltonian Accuracy'!F244)</f>
        <v>22.444444444444446</v>
      </c>
      <c r="G244">
        <f>AVERAGE('PARITY Accuracy'!G244, 'Pattern_Matching Accuracy'!G244, 'Reversal Accuracy'!G244, 'Stack Accuracy'!G244, 'Vending_Machine Accuracy'!G244, 'Vending_Machine_Sum Accuracy'!G244, 'MazeComplete Accuracy'!G244, 'MazeSolve Accuracy'!G244, 'Hamiltonian Accuracy'!G244)</f>
        <v>14.850000000000001</v>
      </c>
      <c r="H244" t="str">
        <f t="shared" si="30"/>
        <v>50 (δ=0.85)</v>
      </c>
      <c r="I244">
        <f t="shared" si="31"/>
        <v>5.8463287190116802</v>
      </c>
      <c r="N244">
        <f t="shared" si="32"/>
        <v>23.526944444444446</v>
      </c>
    </row>
    <row r="245" spans="1:14" x14ac:dyDescent="0.75">
      <c r="A245" s="1">
        <v>25</v>
      </c>
      <c r="B245">
        <v>100</v>
      </c>
      <c r="C245">
        <v>0</v>
      </c>
      <c r="D245">
        <f>AVERAGE('PARITY Accuracy'!D245, 'Pattern_Matching Accuracy'!D245, 'Reversal Accuracy'!D245, 'Stack Accuracy'!D245, 'Vending_Machine Accuracy'!D245, 'Vending_Machine_Sum Accuracy'!D245, 'MazeComplete Accuracy'!D245, 'MazeSolve Accuracy'!D245, 'Hamiltonian Accuracy'!D245)</f>
        <v>18.14</v>
      </c>
      <c r="E245">
        <f>AVERAGE('PARITY Accuracy'!E245, 'Pattern_Matching Accuracy'!E245, 'Reversal Accuracy'!E245, 'Stack Accuracy'!E245, 'Vending_Machine Accuracy'!E245, 'Vending_Machine_Sum Accuracy'!E245, 'MazeComplete Accuracy'!E245, 'MazeSolve Accuracy'!E245, 'Hamiltonian Accuracy'!E245)</f>
        <v>17.757777777777775</v>
      </c>
      <c r="F245">
        <f>AVERAGE('PARITY Accuracy'!F245, 'Pattern_Matching Accuracy'!F245, 'Reversal Accuracy'!F245, 'Stack Accuracy'!F245, 'Vending_Machine Accuracy'!F245, 'Vending_Machine_Sum Accuracy'!F245, 'MazeComplete Accuracy'!F245, 'MazeSolve Accuracy'!F245, 'Hamiltonian Accuracy'!F245)</f>
        <v>11.557777777777778</v>
      </c>
      <c r="G245">
        <f>AVERAGE('PARITY Accuracy'!G245, 'Pattern_Matching Accuracy'!G245, 'Reversal Accuracy'!G245, 'Stack Accuracy'!G245, 'Vending_Machine Accuracy'!G245, 'Vending_Machine_Sum Accuracy'!G245, 'MazeComplete Accuracy'!G245, 'MazeSolve Accuracy'!G245, 'Hamiltonian Accuracy'!G245)</f>
        <v>0</v>
      </c>
      <c r="H245" t="str">
        <f t="shared" si="30"/>
        <v>100 (δ=0)</v>
      </c>
      <c r="I245">
        <f t="shared" si="31"/>
        <v>7.3309798201506995</v>
      </c>
      <c r="N245">
        <f t="shared" si="32"/>
        <v>11.863888888888889</v>
      </c>
    </row>
    <row r="246" spans="1:14" x14ac:dyDescent="0.75">
      <c r="A246" s="1">
        <v>26</v>
      </c>
      <c r="B246">
        <v>100</v>
      </c>
      <c r="C246">
        <v>0.2</v>
      </c>
      <c r="D246">
        <f>AVERAGE('PARITY Accuracy'!D246, 'Pattern_Matching Accuracy'!D246, 'Reversal Accuracy'!D246, 'Stack Accuracy'!D246, 'Vending_Machine Accuracy'!D246, 'Vending_Machine_Sum Accuracy'!D246, 'MazeComplete Accuracy'!D246, 'MazeSolve Accuracy'!D246, 'Hamiltonian Accuracy'!D246)</f>
        <v>20.366666666666667</v>
      </c>
      <c r="E246">
        <f>AVERAGE('PARITY Accuracy'!E246, 'Pattern_Matching Accuracy'!E246, 'Reversal Accuracy'!E246, 'Stack Accuracy'!E246, 'Vending_Machine Accuracy'!E246, 'Vending_Machine_Sum Accuracy'!E246, 'MazeComplete Accuracy'!E246, 'MazeSolve Accuracy'!E246, 'Hamiltonian Accuracy'!E246)</f>
        <v>18.688888888888886</v>
      </c>
      <c r="F246">
        <f>AVERAGE('PARITY Accuracy'!F246, 'Pattern_Matching Accuracy'!F246, 'Reversal Accuracy'!F246, 'Stack Accuracy'!F246, 'Vending_Machine Accuracy'!F246, 'Vending_Machine_Sum Accuracy'!F246, 'MazeComplete Accuracy'!F246, 'MazeSolve Accuracy'!F246, 'Hamiltonian Accuracy'!F246)</f>
        <v>11.276666666666667</v>
      </c>
      <c r="G246">
        <f>AVERAGE('PARITY Accuracy'!G246, 'Pattern_Matching Accuracy'!G246, 'Reversal Accuracy'!G246, 'Stack Accuracy'!G246, 'Vending_Machine Accuracy'!G246, 'Vending_Machine_Sum Accuracy'!G246, 'MazeComplete Accuracy'!G246, 'MazeSolve Accuracy'!G246, 'Hamiltonian Accuracy'!G246)</f>
        <v>0</v>
      </c>
      <c r="H246" t="str">
        <f t="shared" si="30"/>
        <v>100 (δ=0.2)</v>
      </c>
      <c r="I246">
        <f t="shared" si="31"/>
        <v>8.0297220012069292</v>
      </c>
      <c r="N246">
        <f t="shared" si="32"/>
        <v>12.583055555555557</v>
      </c>
    </row>
    <row r="247" spans="1:14" x14ac:dyDescent="0.75">
      <c r="A247" s="1">
        <v>27</v>
      </c>
      <c r="B247">
        <v>100</v>
      </c>
      <c r="C247">
        <v>0.45</v>
      </c>
      <c r="D247">
        <f>AVERAGE('PARITY Accuracy'!D247, 'Pattern_Matching Accuracy'!D247, 'Reversal Accuracy'!D247, 'Stack Accuracy'!D247, 'Vending_Machine Accuracy'!D247, 'Vending_Machine_Sum Accuracy'!D247, 'MazeComplete Accuracy'!D247, 'MazeSolve Accuracy'!D247, 'Hamiltonian Accuracy'!D247)</f>
        <v>20.674444444444443</v>
      </c>
      <c r="E247">
        <f>AVERAGE('PARITY Accuracy'!E247, 'Pattern_Matching Accuracy'!E247, 'Reversal Accuracy'!E247, 'Stack Accuracy'!E247, 'Vending_Machine Accuracy'!E247, 'Vending_Machine_Sum Accuracy'!E247, 'MazeComplete Accuracy'!E247, 'MazeSolve Accuracy'!E247, 'Hamiltonian Accuracy'!E247)</f>
        <v>18.945555555555554</v>
      </c>
      <c r="F247">
        <f>AVERAGE('PARITY Accuracy'!F247, 'Pattern_Matching Accuracy'!F247, 'Reversal Accuracy'!F247, 'Stack Accuracy'!F247, 'Vending_Machine Accuracy'!F247, 'Vending_Machine_Sum Accuracy'!F247, 'MazeComplete Accuracy'!F247, 'MazeSolve Accuracy'!F247, 'Hamiltonian Accuracy'!F247)</f>
        <v>12.147777777777778</v>
      </c>
      <c r="G247">
        <f>AVERAGE('PARITY Accuracy'!G247, 'Pattern_Matching Accuracy'!G247, 'Reversal Accuracy'!G247, 'Stack Accuracy'!G247, 'Vending_Machine Accuracy'!G247, 'Vending_Machine_Sum Accuracy'!G247, 'MazeComplete Accuracy'!G247, 'MazeSolve Accuracy'!G247, 'Hamiltonian Accuracy'!G247)</f>
        <v>0</v>
      </c>
      <c r="H247" t="str">
        <f t="shared" si="30"/>
        <v>100 (δ=0.45)</v>
      </c>
      <c r="I247">
        <f t="shared" si="31"/>
        <v>8.1234156812419069</v>
      </c>
      <c r="N247">
        <f t="shared" si="32"/>
        <v>12.941944444444443</v>
      </c>
    </row>
    <row r="248" spans="1:14" x14ac:dyDescent="0.75">
      <c r="A248" s="1">
        <v>28</v>
      </c>
      <c r="B248">
        <v>100</v>
      </c>
      <c r="C248">
        <v>0.65</v>
      </c>
      <c r="D248">
        <f>AVERAGE('PARITY Accuracy'!D248, 'Pattern_Matching Accuracy'!D248, 'Reversal Accuracy'!D248, 'Stack Accuracy'!D248, 'Vending_Machine Accuracy'!D248, 'Vending_Machine_Sum Accuracy'!D248, 'MazeComplete Accuracy'!D248, 'MazeSolve Accuracy'!D248, 'Hamiltonian Accuracy'!D248)</f>
        <v>19.882222222222222</v>
      </c>
      <c r="E248">
        <f>AVERAGE('PARITY Accuracy'!E248, 'Pattern_Matching Accuracy'!E248, 'Reversal Accuracy'!E248, 'Stack Accuracy'!E248, 'Vending_Machine Accuracy'!E248, 'Vending_Machine_Sum Accuracy'!E248, 'MazeComplete Accuracy'!E248, 'MazeSolve Accuracy'!E248, 'Hamiltonian Accuracy'!E248)</f>
        <v>18.015555555555558</v>
      </c>
      <c r="F248">
        <f>AVERAGE('PARITY Accuracy'!F248, 'Pattern_Matching Accuracy'!F248, 'Reversal Accuracy'!F248, 'Stack Accuracy'!F248, 'Vending_Machine Accuracy'!F248, 'Vending_Machine_Sum Accuracy'!F248, 'MazeComplete Accuracy'!F248, 'MazeSolve Accuracy'!F248, 'Hamiltonian Accuracy'!F248)</f>
        <v>10.616666666666667</v>
      </c>
      <c r="G248">
        <f>AVERAGE('PARITY Accuracy'!G248, 'Pattern_Matching Accuracy'!G248, 'Reversal Accuracy'!G248, 'Stack Accuracy'!G248, 'Vending_Machine Accuracy'!G248, 'Vending_Machine_Sum Accuracy'!G248, 'MazeComplete Accuracy'!G248, 'MazeSolve Accuracy'!G248, 'Hamiltonian Accuracy'!G248)</f>
        <v>0</v>
      </c>
      <c r="H248" t="str">
        <f t="shared" si="30"/>
        <v>100 (δ=0.65)</v>
      </c>
      <c r="I248">
        <f t="shared" si="31"/>
        <v>7.812870529484913</v>
      </c>
      <c r="N248">
        <f t="shared" si="32"/>
        <v>12.128611111111111</v>
      </c>
    </row>
    <row r="249" spans="1:14" x14ac:dyDescent="0.75">
      <c r="A249" s="1">
        <v>29</v>
      </c>
      <c r="B249">
        <v>100</v>
      </c>
      <c r="C249">
        <v>0.85</v>
      </c>
      <c r="D249">
        <f>AVERAGE('PARITY Accuracy'!D249, 'Pattern_Matching Accuracy'!D249, 'Reversal Accuracy'!D249, 'Stack Accuracy'!D249, 'Vending_Machine Accuracy'!D249, 'Vending_Machine_Sum Accuracy'!D249, 'MazeComplete Accuracy'!D249, 'MazeSolve Accuracy'!D249, 'Hamiltonian Accuracy'!D249)</f>
        <v>20.281111111111116</v>
      </c>
      <c r="E249">
        <f>AVERAGE('PARITY Accuracy'!E249, 'Pattern_Matching Accuracy'!E249, 'Reversal Accuracy'!E249, 'Stack Accuracy'!E249, 'Vending_Machine Accuracy'!E249, 'Vending_Machine_Sum Accuracy'!E249, 'MazeComplete Accuracy'!E249, 'MazeSolve Accuracy'!E249, 'Hamiltonian Accuracy'!E249)</f>
        <v>17.583333333333332</v>
      </c>
      <c r="F249">
        <f>AVERAGE('PARITY Accuracy'!F249, 'Pattern_Matching Accuracy'!F249, 'Reversal Accuracy'!F249, 'Stack Accuracy'!F249, 'Vending_Machine Accuracy'!F249, 'Vending_Machine_Sum Accuracy'!F249, 'MazeComplete Accuracy'!F249, 'MazeSolve Accuracy'!F249, 'Hamiltonian Accuracy'!F249)</f>
        <v>10.474444444444444</v>
      </c>
      <c r="G249">
        <f>AVERAGE('PARITY Accuracy'!G249, 'Pattern_Matching Accuracy'!G249, 'Reversal Accuracy'!G249, 'Stack Accuracy'!G249, 'Vending_Machine Accuracy'!G249, 'Vending_Machine_Sum Accuracy'!G249, 'MazeComplete Accuracy'!G249, 'MazeSolve Accuracy'!G249, 'Hamiltonian Accuracy'!G249)</f>
        <v>0</v>
      </c>
      <c r="H249" t="str">
        <f t="shared" si="30"/>
        <v>100 (δ=0.85)</v>
      </c>
      <c r="I249">
        <f t="shared" si="31"/>
        <v>7.842974892842201</v>
      </c>
      <c r="N249">
        <f t="shared" si="32"/>
        <v>12.084722222222222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249"/>
  <sheetViews>
    <sheetView workbookViewId="0">
      <selection activeCell="E5" sqref="E5"/>
    </sheetView>
  </sheetViews>
  <sheetFormatPr defaultRowHeight="14.75" x14ac:dyDescent="0.75"/>
  <sheetData>
    <row r="1" spans="1:8" x14ac:dyDescent="0.75">
      <c r="A1" s="1">
        <v>0</v>
      </c>
      <c r="B1" t="s">
        <v>13</v>
      </c>
    </row>
    <row r="3" spans="1:8" x14ac:dyDescent="0.7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75">
      <c r="A4" s="1">
        <v>0</v>
      </c>
      <c r="B4">
        <v>2</v>
      </c>
      <c r="C4">
        <v>0</v>
      </c>
      <c r="D4">
        <f>AVERAGE('PARITY Errors'!D4, 'Pattern_Matching Errors'!D4, 'Reversal Errors'!D4, 'Stack Errors'!D4, 'Vending_Machine Errors'!D4, 'Vending_Machine_Sum Errors'!D4, 'MazeComplete Errors'!D4, 'MazeSolve Errors'!D4, 'Hamiltonian Errors'!D4)</f>
        <v>100</v>
      </c>
      <c r="E4">
        <f>AVERAGE('PARITY Errors'!E4, 'Pattern_Matching Errors'!E4, 'Reversal Errors'!E4, 'Stack Errors'!E4, 'Vending_Machine Errors'!E4, 'Vending_Machine_Sum Errors'!E4, 'MazeComplete Errors'!E4, 'MazeSolve Errors'!E4, 'Hamiltonian Errors'!E4)</f>
        <v>83.644444444444446</v>
      </c>
      <c r="F4">
        <f>AVERAGE('PARITY Errors'!F4, 'Pattern_Matching Errors'!F4, 'Reversal Errors'!F4, 'Stack Errors'!F4, 'Vending_Machine Errors'!F4, 'Vending_Machine_Sum Errors'!F4, 'MazeComplete Errors'!F4, 'MazeSolve Errors'!F4, 'Hamiltonian Errors'!F4)</f>
        <v>13.433333333333334</v>
      </c>
      <c r="G4">
        <f>AVERAGE('PARITY Errors'!G4, 'Pattern_Matching Errors'!G4, 'Reversal Errors'!G4, 'Stack Errors'!G4, 'Vending_Machine Errors'!G4, 'Vending_Machine_Sum Errors'!G4, 'MazeComplete Errors'!G4, 'MazeSolve Errors'!G4, 'Hamiltonian Errors'!G4)</f>
        <v>5.6888888888888891</v>
      </c>
      <c r="H4" t="str">
        <f t="shared" ref="H4:H33" si="0">B4&amp;" (δ="&amp;C4&amp;")"</f>
        <v>2 (δ=0)</v>
      </c>
    </row>
    <row r="5" spans="1:8" x14ac:dyDescent="0.75">
      <c r="A5" s="1">
        <v>1</v>
      </c>
      <c r="B5">
        <v>2</v>
      </c>
      <c r="C5">
        <v>0.2</v>
      </c>
      <c r="D5">
        <f>AVERAGE('PARITY Errors'!D5, 'Pattern_Matching Errors'!D5, 'Reversal Errors'!D5, 'Stack Errors'!D5, 'Vending_Machine Errors'!D5, 'Vending_Machine_Sum Errors'!D5, 'MazeComplete Errors'!D5, 'MazeSolve Errors'!D5, 'Hamiltonian Errors'!D5)</f>
        <v>100</v>
      </c>
      <c r="E5">
        <f>AVERAGE('PARITY Errors'!E5, 'Pattern_Matching Errors'!E5, 'Reversal Errors'!E5, 'Stack Errors'!E5, 'Vending_Machine Errors'!E5, 'Vending_Machine_Sum Errors'!E5, 'MazeComplete Errors'!E5, 'MazeSolve Errors'!E5, 'Hamiltonian Errors'!E5)</f>
        <v>83.188888888888883</v>
      </c>
      <c r="F5">
        <f>AVERAGE('PARITY Errors'!F5, 'Pattern_Matching Errors'!F5, 'Reversal Errors'!F5, 'Stack Errors'!F5, 'Vending_Machine Errors'!F5, 'Vending_Machine_Sum Errors'!F5, 'MazeComplete Errors'!F5, 'MazeSolve Errors'!F5, 'Hamiltonian Errors'!F5)</f>
        <v>12.777777777777779</v>
      </c>
      <c r="G5">
        <f>AVERAGE('PARITY Errors'!G5, 'Pattern_Matching Errors'!G5, 'Reversal Errors'!G5, 'Stack Errors'!G5, 'Vending_Machine Errors'!G5, 'Vending_Machine_Sum Errors'!G5, 'MazeComplete Errors'!G5, 'MazeSolve Errors'!G5, 'Hamiltonian Errors'!G5)</f>
        <v>5.7333333333333334</v>
      </c>
      <c r="H5" t="str">
        <f t="shared" si="0"/>
        <v>2 (δ=0.2)</v>
      </c>
    </row>
    <row r="6" spans="1:8" x14ac:dyDescent="0.75">
      <c r="A6" s="1">
        <v>2</v>
      </c>
      <c r="B6">
        <v>2</v>
      </c>
      <c r="C6">
        <v>0.45</v>
      </c>
      <c r="D6">
        <f>AVERAGE('PARITY Errors'!D6, 'Pattern_Matching Errors'!D6, 'Reversal Errors'!D6, 'Stack Errors'!D6, 'Vending_Machine Errors'!D6, 'Vending_Machine_Sum Errors'!D6, 'MazeComplete Errors'!D6, 'MazeSolve Errors'!D6, 'Hamiltonian Errors'!D6)</f>
        <v>100</v>
      </c>
      <c r="E6">
        <f>AVERAGE('PARITY Errors'!E6, 'Pattern_Matching Errors'!E6, 'Reversal Errors'!E6, 'Stack Errors'!E6, 'Vending_Machine Errors'!E6, 'Vending_Machine_Sum Errors'!E6, 'MazeComplete Errors'!E6, 'MazeSolve Errors'!E6, 'Hamiltonian Errors'!E6)</f>
        <v>83.566666666666677</v>
      </c>
      <c r="F6">
        <f>AVERAGE('PARITY Errors'!F6, 'Pattern_Matching Errors'!F6, 'Reversal Errors'!F6, 'Stack Errors'!F6, 'Vending_Machine Errors'!F6, 'Vending_Machine_Sum Errors'!F6, 'MazeComplete Errors'!F6, 'MazeSolve Errors'!F6, 'Hamiltonian Errors'!F6)</f>
        <v>12.811111111111112</v>
      </c>
      <c r="G6">
        <f>AVERAGE('PARITY Errors'!G6, 'Pattern_Matching Errors'!G6, 'Reversal Errors'!G6, 'Stack Errors'!G6, 'Vending_Machine Errors'!G6, 'Vending_Machine_Sum Errors'!G6, 'MazeComplete Errors'!G6, 'MazeSolve Errors'!G6, 'Hamiltonian Errors'!G6)</f>
        <v>5.822222222222222</v>
      </c>
      <c r="H6" t="str">
        <f t="shared" si="0"/>
        <v>2 (δ=0.45)</v>
      </c>
    </row>
    <row r="7" spans="1:8" x14ac:dyDescent="0.75">
      <c r="A7" s="1">
        <v>3</v>
      </c>
      <c r="B7">
        <v>2</v>
      </c>
      <c r="C7">
        <v>0.65</v>
      </c>
      <c r="D7">
        <f>AVERAGE('PARITY Errors'!D7, 'Pattern_Matching Errors'!D7, 'Reversal Errors'!D7, 'Stack Errors'!D7, 'Vending_Machine Errors'!D7, 'Vending_Machine_Sum Errors'!D7, 'MazeComplete Errors'!D7, 'MazeSolve Errors'!D7, 'Hamiltonian Errors'!D7)</f>
        <v>100</v>
      </c>
      <c r="E7">
        <f>AVERAGE('PARITY Errors'!E7, 'Pattern_Matching Errors'!E7, 'Reversal Errors'!E7, 'Stack Errors'!E7, 'Vending_Machine Errors'!E7, 'Vending_Machine_Sum Errors'!E7, 'MazeComplete Errors'!E7, 'MazeSolve Errors'!E7, 'Hamiltonian Errors'!E7)</f>
        <v>83.86666666666666</v>
      </c>
      <c r="F7">
        <f>AVERAGE('PARITY Errors'!F7, 'Pattern_Matching Errors'!F7, 'Reversal Errors'!F7, 'Stack Errors'!F7, 'Vending_Machine Errors'!F7, 'Vending_Machine_Sum Errors'!F7, 'MazeComplete Errors'!F7, 'MazeSolve Errors'!F7, 'Hamiltonian Errors'!F7)</f>
        <v>12.211111111111112</v>
      </c>
      <c r="G7">
        <f>AVERAGE('PARITY Errors'!G7, 'Pattern_Matching Errors'!G7, 'Reversal Errors'!G7, 'Stack Errors'!G7, 'Vending_Machine Errors'!G7, 'Vending_Machine_Sum Errors'!G7, 'MazeComplete Errors'!G7, 'MazeSolve Errors'!G7, 'Hamiltonian Errors'!G7)</f>
        <v>5.7666666666666666</v>
      </c>
      <c r="H7" t="str">
        <f t="shared" si="0"/>
        <v>2 (δ=0.65)</v>
      </c>
    </row>
    <row r="8" spans="1:8" x14ac:dyDescent="0.75">
      <c r="A8" s="1">
        <v>4</v>
      </c>
      <c r="B8">
        <v>2</v>
      </c>
      <c r="C8">
        <v>0.85</v>
      </c>
      <c r="D8">
        <f>AVERAGE('PARITY Errors'!D8, 'Pattern_Matching Errors'!D8, 'Reversal Errors'!D8, 'Stack Errors'!D8, 'Vending_Machine Errors'!D8, 'Vending_Machine_Sum Errors'!D8, 'MazeComplete Errors'!D8, 'MazeSolve Errors'!D8, 'Hamiltonian Errors'!D8)</f>
        <v>100</v>
      </c>
      <c r="E8">
        <f>AVERAGE('PARITY Errors'!E8, 'Pattern_Matching Errors'!E8, 'Reversal Errors'!E8, 'Stack Errors'!E8, 'Vending_Machine Errors'!E8, 'Vending_Machine_Sum Errors'!E8, 'MazeComplete Errors'!E8, 'MazeSolve Errors'!E8, 'Hamiltonian Errors'!E8)</f>
        <v>85.188888888888897</v>
      </c>
      <c r="F8">
        <f>AVERAGE('PARITY Errors'!F8, 'Pattern_Matching Errors'!F8, 'Reversal Errors'!F8, 'Stack Errors'!F8, 'Vending_Machine Errors'!F8, 'Vending_Machine_Sum Errors'!F8, 'MazeComplete Errors'!F8, 'MazeSolve Errors'!F8, 'Hamiltonian Errors'!F8)</f>
        <v>12.833333333333334</v>
      </c>
      <c r="G8">
        <f>AVERAGE('PARITY Errors'!G8, 'Pattern_Matching Errors'!G8, 'Reversal Errors'!G8, 'Stack Errors'!G8, 'Vending_Machine Errors'!G8, 'Vending_Machine_Sum Errors'!G8, 'MazeComplete Errors'!G8, 'MazeSolve Errors'!G8, 'Hamiltonian Errors'!G8)</f>
        <v>5.9666666666666668</v>
      </c>
      <c r="H8" t="str">
        <f t="shared" si="0"/>
        <v>2 (δ=0.85)</v>
      </c>
    </row>
    <row r="9" spans="1:8" x14ac:dyDescent="0.75">
      <c r="A9" s="1">
        <v>5</v>
      </c>
      <c r="B9">
        <v>5</v>
      </c>
      <c r="C9">
        <v>0</v>
      </c>
      <c r="D9">
        <f>AVERAGE('PARITY Errors'!D9, 'Pattern_Matching Errors'!D9, 'Reversal Errors'!D9, 'Stack Errors'!D9, 'Vending_Machine Errors'!D9, 'Vending_Machine_Sum Errors'!D9, 'MazeComplete Errors'!D9, 'MazeSolve Errors'!D9, 'Hamiltonian Errors'!D9)</f>
        <v>88.922222222222231</v>
      </c>
      <c r="E9">
        <f>AVERAGE('PARITY Errors'!E9, 'Pattern_Matching Errors'!E9, 'Reversal Errors'!E9, 'Stack Errors'!E9, 'Vending_Machine Errors'!E9, 'Vending_Machine_Sum Errors'!E9, 'MazeComplete Errors'!E9, 'MazeSolve Errors'!E9, 'Hamiltonian Errors'!E9)</f>
        <v>48.366666666666667</v>
      </c>
      <c r="F9">
        <f>AVERAGE('PARITY Errors'!F9, 'Pattern_Matching Errors'!F9, 'Reversal Errors'!F9, 'Stack Errors'!F9, 'Vending_Machine Errors'!F9, 'Vending_Machine_Sum Errors'!F9, 'MazeComplete Errors'!F9, 'MazeSolve Errors'!F9, 'Hamiltonian Errors'!F9)</f>
        <v>8.5555555555555554</v>
      </c>
      <c r="G9">
        <f>AVERAGE('PARITY Errors'!G9, 'Pattern_Matching Errors'!G9, 'Reversal Errors'!G9, 'Stack Errors'!G9, 'Vending_Machine Errors'!G9, 'Vending_Machine_Sum Errors'!G9, 'MazeComplete Errors'!G9, 'MazeSolve Errors'!G9, 'Hamiltonian Errors'!G9)</f>
        <v>1.0444444444444445</v>
      </c>
      <c r="H9" t="str">
        <f t="shared" si="0"/>
        <v>5 (δ=0)</v>
      </c>
    </row>
    <row r="10" spans="1:8" x14ac:dyDescent="0.75">
      <c r="A10" s="1">
        <v>6</v>
      </c>
      <c r="B10">
        <v>5</v>
      </c>
      <c r="C10">
        <v>0.2</v>
      </c>
      <c r="D10">
        <f>AVERAGE('PARITY Errors'!D10, 'Pattern_Matching Errors'!D10, 'Reversal Errors'!D10, 'Stack Errors'!D10, 'Vending_Machine Errors'!D10, 'Vending_Machine_Sum Errors'!D10, 'MazeComplete Errors'!D10, 'MazeSolve Errors'!D10, 'Hamiltonian Errors'!D10)</f>
        <v>89.266666666666666</v>
      </c>
      <c r="E10">
        <f>AVERAGE('PARITY Errors'!E10, 'Pattern_Matching Errors'!E10, 'Reversal Errors'!E10, 'Stack Errors'!E10, 'Vending_Machine Errors'!E10, 'Vending_Machine_Sum Errors'!E10, 'MazeComplete Errors'!E10, 'MazeSolve Errors'!E10, 'Hamiltonian Errors'!E10)</f>
        <v>51.477777777777781</v>
      </c>
      <c r="F10">
        <f>AVERAGE('PARITY Errors'!F10, 'Pattern_Matching Errors'!F10, 'Reversal Errors'!F10, 'Stack Errors'!F10, 'Vending_Machine Errors'!F10, 'Vending_Machine_Sum Errors'!F10, 'MazeComplete Errors'!F10, 'MazeSolve Errors'!F10, 'Hamiltonian Errors'!F10)</f>
        <v>8.5777777777777775</v>
      </c>
      <c r="G10">
        <f>AVERAGE('PARITY Errors'!G10, 'Pattern_Matching Errors'!G10, 'Reversal Errors'!G10, 'Stack Errors'!G10, 'Vending_Machine Errors'!G10, 'Vending_Machine_Sum Errors'!G10, 'MazeComplete Errors'!G10, 'MazeSolve Errors'!G10, 'Hamiltonian Errors'!G10)</f>
        <v>0.71111111111111114</v>
      </c>
      <c r="H10" t="str">
        <f t="shared" si="0"/>
        <v>5 (δ=0.2)</v>
      </c>
    </row>
    <row r="11" spans="1:8" x14ac:dyDescent="0.75">
      <c r="A11" s="1">
        <v>7</v>
      </c>
      <c r="B11">
        <v>5</v>
      </c>
      <c r="C11">
        <v>0.45</v>
      </c>
      <c r="D11">
        <f>AVERAGE('PARITY Errors'!D11, 'Pattern_Matching Errors'!D11, 'Reversal Errors'!D11, 'Stack Errors'!D11, 'Vending_Machine Errors'!D11, 'Vending_Machine_Sum Errors'!D11, 'MazeComplete Errors'!D11, 'MazeSolve Errors'!D11, 'Hamiltonian Errors'!D11)</f>
        <v>91.111111111111114</v>
      </c>
      <c r="E11">
        <f>AVERAGE('PARITY Errors'!E11, 'Pattern_Matching Errors'!E11, 'Reversal Errors'!E11, 'Stack Errors'!E11, 'Vending_Machine Errors'!E11, 'Vending_Machine_Sum Errors'!E11, 'MazeComplete Errors'!E11, 'MazeSolve Errors'!E11, 'Hamiltonian Errors'!E11)</f>
        <v>53.8</v>
      </c>
      <c r="F11">
        <f>AVERAGE('PARITY Errors'!F11, 'Pattern_Matching Errors'!F11, 'Reversal Errors'!F11, 'Stack Errors'!F11, 'Vending_Machine Errors'!F11, 'Vending_Machine_Sum Errors'!F11, 'MazeComplete Errors'!F11, 'MazeSolve Errors'!F11, 'Hamiltonian Errors'!F11)</f>
        <v>9.2222222222222214</v>
      </c>
      <c r="G11">
        <f>AVERAGE('PARITY Errors'!G11, 'Pattern_Matching Errors'!G11, 'Reversal Errors'!G11, 'Stack Errors'!G11, 'Vending_Machine Errors'!G11, 'Vending_Machine_Sum Errors'!G11, 'MazeComplete Errors'!G11, 'MazeSolve Errors'!G11, 'Hamiltonian Errors'!G11)</f>
        <v>0.81111111111111112</v>
      </c>
      <c r="H11" t="str">
        <f t="shared" si="0"/>
        <v>5 (δ=0.45)</v>
      </c>
    </row>
    <row r="12" spans="1:8" x14ac:dyDescent="0.75">
      <c r="A12" s="1">
        <v>8</v>
      </c>
      <c r="B12">
        <v>5</v>
      </c>
      <c r="C12">
        <v>0.65</v>
      </c>
      <c r="D12">
        <f>AVERAGE('PARITY Errors'!D12, 'Pattern_Matching Errors'!D12, 'Reversal Errors'!D12, 'Stack Errors'!D12, 'Vending_Machine Errors'!D12, 'Vending_Machine_Sum Errors'!D12, 'MazeComplete Errors'!D12, 'MazeSolve Errors'!D12, 'Hamiltonian Errors'!D12)</f>
        <v>91.588888888888889</v>
      </c>
      <c r="E12">
        <f>AVERAGE('PARITY Errors'!E12, 'Pattern_Matching Errors'!E12, 'Reversal Errors'!E12, 'Stack Errors'!E12, 'Vending_Machine Errors'!E12, 'Vending_Machine_Sum Errors'!E12, 'MazeComplete Errors'!E12, 'MazeSolve Errors'!E12, 'Hamiltonian Errors'!E12)</f>
        <v>54.144444444444446</v>
      </c>
      <c r="F12">
        <f>AVERAGE('PARITY Errors'!F12, 'Pattern_Matching Errors'!F12, 'Reversal Errors'!F12, 'Stack Errors'!F12, 'Vending_Machine Errors'!F12, 'Vending_Machine_Sum Errors'!F12, 'MazeComplete Errors'!F12, 'MazeSolve Errors'!F12, 'Hamiltonian Errors'!F12)</f>
        <v>9.5</v>
      </c>
      <c r="G12">
        <f>AVERAGE('PARITY Errors'!G12, 'Pattern_Matching Errors'!G12, 'Reversal Errors'!G12, 'Stack Errors'!G12, 'Vending_Machine Errors'!G12, 'Vending_Machine_Sum Errors'!G12, 'MazeComplete Errors'!G12, 'MazeSolve Errors'!G12, 'Hamiltonian Errors'!G12)</f>
        <v>0.96666666666666656</v>
      </c>
      <c r="H12" t="str">
        <f t="shared" si="0"/>
        <v>5 (δ=0.65)</v>
      </c>
    </row>
    <row r="13" spans="1:8" x14ac:dyDescent="0.75">
      <c r="A13" s="1">
        <v>9</v>
      </c>
      <c r="B13">
        <v>5</v>
      </c>
      <c r="C13">
        <v>0.85</v>
      </c>
      <c r="D13">
        <f>AVERAGE('PARITY Errors'!D13, 'Pattern_Matching Errors'!D13, 'Reversal Errors'!D13, 'Stack Errors'!D13, 'Vending_Machine Errors'!D13, 'Vending_Machine_Sum Errors'!D13, 'MazeComplete Errors'!D13, 'MazeSolve Errors'!D13, 'Hamiltonian Errors'!D13)</f>
        <v>91.566666666666663</v>
      </c>
      <c r="E13">
        <f>AVERAGE('PARITY Errors'!E13, 'Pattern_Matching Errors'!E13, 'Reversal Errors'!E13, 'Stack Errors'!E13, 'Vending_Machine Errors'!E13, 'Vending_Machine_Sum Errors'!E13, 'MazeComplete Errors'!E13, 'MazeSolve Errors'!E13, 'Hamiltonian Errors'!E13)</f>
        <v>55.666666666666664</v>
      </c>
      <c r="F13">
        <f>AVERAGE('PARITY Errors'!F13, 'Pattern_Matching Errors'!F13, 'Reversal Errors'!F13, 'Stack Errors'!F13, 'Vending_Machine Errors'!F13, 'Vending_Machine_Sum Errors'!F13, 'MazeComplete Errors'!F13, 'MazeSolve Errors'!F13, 'Hamiltonian Errors'!F13)</f>
        <v>9.8000000000000007</v>
      </c>
      <c r="G13">
        <f>AVERAGE('PARITY Errors'!G13, 'Pattern_Matching Errors'!G13, 'Reversal Errors'!G13, 'Stack Errors'!G13, 'Vending_Machine Errors'!G13, 'Vending_Machine_Sum Errors'!G13, 'MazeComplete Errors'!G13, 'MazeSolve Errors'!G13, 'Hamiltonian Errors'!G13)</f>
        <v>0.94444444444444442</v>
      </c>
      <c r="H13" t="str">
        <f t="shared" si="0"/>
        <v>5 (δ=0.85)</v>
      </c>
    </row>
    <row r="14" spans="1:8" x14ac:dyDescent="0.75">
      <c r="A14" s="1">
        <v>10</v>
      </c>
      <c r="B14">
        <v>10</v>
      </c>
      <c r="C14">
        <v>0</v>
      </c>
      <c r="D14">
        <f>AVERAGE('PARITY Errors'!D14, 'Pattern_Matching Errors'!D14, 'Reversal Errors'!D14, 'Stack Errors'!D14, 'Vending_Machine Errors'!D14, 'Vending_Machine_Sum Errors'!D14, 'MazeComplete Errors'!D14, 'MazeSolve Errors'!D14, 'Hamiltonian Errors'!D14)</f>
        <v>75.36666666666666</v>
      </c>
      <c r="E14">
        <f>AVERAGE('PARITY Errors'!E14, 'Pattern_Matching Errors'!E14, 'Reversal Errors'!E14, 'Stack Errors'!E14, 'Vending_Machine Errors'!E14, 'Vending_Machine_Sum Errors'!E14, 'MazeComplete Errors'!E14, 'MazeSolve Errors'!E14, 'Hamiltonian Errors'!E14)</f>
        <v>20.599999999999998</v>
      </c>
      <c r="F14">
        <f>AVERAGE('PARITY Errors'!F14, 'Pattern_Matching Errors'!F14, 'Reversal Errors'!F14, 'Stack Errors'!F14, 'Vending_Machine Errors'!F14, 'Vending_Machine_Sum Errors'!F14, 'MazeComplete Errors'!F14, 'MazeSolve Errors'!F14, 'Hamiltonian Errors'!F14)</f>
        <v>9.81111111111111</v>
      </c>
      <c r="G14">
        <f>AVERAGE('PARITY Errors'!G14, 'Pattern_Matching Errors'!G14, 'Reversal Errors'!G14, 'Stack Errors'!G14, 'Vending_Machine Errors'!G14, 'Vending_Machine_Sum Errors'!G14, 'MazeComplete Errors'!G14, 'MazeSolve Errors'!G14, 'Hamiltonian Errors'!G14)</f>
        <v>3.3333333333333333E-2</v>
      </c>
      <c r="H14" t="str">
        <f t="shared" si="0"/>
        <v>10 (δ=0)</v>
      </c>
    </row>
    <row r="15" spans="1:8" x14ac:dyDescent="0.75">
      <c r="A15" s="1">
        <v>11</v>
      </c>
      <c r="B15">
        <v>10</v>
      </c>
      <c r="C15">
        <v>0.2</v>
      </c>
      <c r="D15">
        <f>AVERAGE('PARITY Errors'!D15, 'Pattern_Matching Errors'!D15, 'Reversal Errors'!D15, 'Stack Errors'!D15, 'Vending_Machine Errors'!D15, 'Vending_Machine_Sum Errors'!D15, 'MazeComplete Errors'!D15, 'MazeSolve Errors'!D15, 'Hamiltonian Errors'!D15)</f>
        <v>71.844444444444449</v>
      </c>
      <c r="E15">
        <f>AVERAGE('PARITY Errors'!E15, 'Pattern_Matching Errors'!E15, 'Reversal Errors'!E15, 'Stack Errors'!E15, 'Vending_Machine Errors'!E15, 'Vending_Machine_Sum Errors'!E15, 'MazeComplete Errors'!E15, 'MazeSolve Errors'!E15, 'Hamiltonian Errors'!E15)</f>
        <v>23</v>
      </c>
      <c r="F15">
        <f>AVERAGE('PARITY Errors'!F15, 'Pattern_Matching Errors'!F15, 'Reversal Errors'!F15, 'Stack Errors'!F15, 'Vending_Machine Errors'!F15, 'Vending_Machine_Sum Errors'!F15, 'MazeComplete Errors'!F15, 'MazeSolve Errors'!F15, 'Hamiltonian Errors'!F15)</f>
        <v>10.966666666666667</v>
      </c>
      <c r="G15">
        <f>AVERAGE('PARITY Errors'!G15, 'Pattern_Matching Errors'!G15, 'Reversal Errors'!G15, 'Stack Errors'!G15, 'Vending_Machine Errors'!G15, 'Vending_Machine_Sum Errors'!G15, 'MazeComplete Errors'!G15, 'MazeSolve Errors'!G15, 'Hamiltonian Errors'!G15)</f>
        <v>5.5555555555555552E-2</v>
      </c>
      <c r="H15" t="str">
        <f t="shared" si="0"/>
        <v>10 (δ=0.2)</v>
      </c>
    </row>
    <row r="16" spans="1:8" x14ac:dyDescent="0.75">
      <c r="A16" s="1">
        <v>12</v>
      </c>
      <c r="B16">
        <v>10</v>
      </c>
      <c r="C16">
        <v>0.45</v>
      </c>
      <c r="D16">
        <f>AVERAGE('PARITY Errors'!D16, 'Pattern_Matching Errors'!D16, 'Reversal Errors'!D16, 'Stack Errors'!D16, 'Vending_Machine Errors'!D16, 'Vending_Machine_Sum Errors'!D16, 'MazeComplete Errors'!D16, 'MazeSolve Errors'!D16, 'Hamiltonian Errors'!D16)</f>
        <v>74.188888888888897</v>
      </c>
      <c r="E16">
        <f>AVERAGE('PARITY Errors'!E16, 'Pattern_Matching Errors'!E16, 'Reversal Errors'!E16, 'Stack Errors'!E16, 'Vending_Machine Errors'!E16, 'Vending_Machine_Sum Errors'!E16, 'MazeComplete Errors'!E16, 'MazeSolve Errors'!E16, 'Hamiltonian Errors'!E16)</f>
        <v>24.200000000000003</v>
      </c>
      <c r="F16">
        <f>AVERAGE('PARITY Errors'!F16, 'Pattern_Matching Errors'!F16, 'Reversal Errors'!F16, 'Stack Errors'!F16, 'Vending_Machine Errors'!F16, 'Vending_Machine_Sum Errors'!F16, 'MazeComplete Errors'!F16, 'MazeSolve Errors'!F16, 'Hamiltonian Errors'!F16)</f>
        <v>11.988888888888889</v>
      </c>
      <c r="G16">
        <f>AVERAGE('PARITY Errors'!G16, 'Pattern_Matching Errors'!G16, 'Reversal Errors'!G16, 'Stack Errors'!G16, 'Vending_Machine Errors'!G16, 'Vending_Machine_Sum Errors'!G16, 'MazeComplete Errors'!G16, 'MazeSolve Errors'!G16, 'Hamiltonian Errors'!G16)</f>
        <v>3.3333333333333333E-2</v>
      </c>
      <c r="H16" t="str">
        <f t="shared" si="0"/>
        <v>10 (δ=0.45)</v>
      </c>
    </row>
    <row r="17" spans="1:8" x14ac:dyDescent="0.75">
      <c r="A17" s="1">
        <v>13</v>
      </c>
      <c r="B17">
        <v>10</v>
      </c>
      <c r="C17">
        <v>0.65</v>
      </c>
      <c r="D17">
        <f>AVERAGE('PARITY Errors'!D17, 'Pattern_Matching Errors'!D17, 'Reversal Errors'!D17, 'Stack Errors'!D17, 'Vending_Machine Errors'!D17, 'Vending_Machine_Sum Errors'!D17, 'MazeComplete Errors'!D17, 'MazeSolve Errors'!D17, 'Hamiltonian Errors'!D17)</f>
        <v>75.422222222222217</v>
      </c>
      <c r="E17">
        <f>AVERAGE('PARITY Errors'!E17, 'Pattern_Matching Errors'!E17, 'Reversal Errors'!E17, 'Stack Errors'!E17, 'Vending_Machine Errors'!E17, 'Vending_Machine_Sum Errors'!E17, 'MazeComplete Errors'!E17, 'MazeSolve Errors'!E17, 'Hamiltonian Errors'!E17)</f>
        <v>24.344444444444449</v>
      </c>
      <c r="F17">
        <f>AVERAGE('PARITY Errors'!F17, 'Pattern_Matching Errors'!F17, 'Reversal Errors'!F17, 'Stack Errors'!F17, 'Vending_Machine Errors'!F17, 'Vending_Machine_Sum Errors'!F17, 'MazeComplete Errors'!F17, 'MazeSolve Errors'!F17, 'Hamiltonian Errors'!F17)</f>
        <v>10.811111111111112</v>
      </c>
      <c r="G17">
        <f>AVERAGE('PARITY Errors'!G17, 'Pattern_Matching Errors'!G17, 'Reversal Errors'!G17, 'Stack Errors'!G17, 'Vending_Machine Errors'!G17, 'Vending_Machine_Sum Errors'!G17, 'MazeComplete Errors'!G17, 'MazeSolve Errors'!G17, 'Hamiltonian Errors'!G17)</f>
        <v>6.6666666666666666E-2</v>
      </c>
      <c r="H17" t="str">
        <f t="shared" si="0"/>
        <v>10 (δ=0.65)</v>
      </c>
    </row>
    <row r="18" spans="1:8" x14ac:dyDescent="0.75">
      <c r="A18" s="1">
        <v>14</v>
      </c>
      <c r="B18">
        <v>10</v>
      </c>
      <c r="C18">
        <v>0.85</v>
      </c>
      <c r="D18">
        <f>AVERAGE('PARITY Errors'!D18, 'Pattern_Matching Errors'!D18, 'Reversal Errors'!D18, 'Stack Errors'!D18, 'Vending_Machine Errors'!D18, 'Vending_Machine_Sum Errors'!D18, 'MazeComplete Errors'!D18, 'MazeSolve Errors'!D18, 'Hamiltonian Errors'!D18)</f>
        <v>77.466666666666669</v>
      </c>
      <c r="E18">
        <f>AVERAGE('PARITY Errors'!E18, 'Pattern_Matching Errors'!E18, 'Reversal Errors'!E18, 'Stack Errors'!E18, 'Vending_Machine Errors'!E18, 'Vending_Machine_Sum Errors'!E18, 'MazeComplete Errors'!E18, 'MazeSolve Errors'!E18, 'Hamiltonian Errors'!E18)</f>
        <v>25.533333333333331</v>
      </c>
      <c r="F18">
        <f>AVERAGE('PARITY Errors'!F18, 'Pattern_Matching Errors'!F18, 'Reversal Errors'!F18, 'Stack Errors'!F18, 'Vending_Machine Errors'!F18, 'Vending_Machine_Sum Errors'!F18, 'MazeComplete Errors'!F18, 'MazeSolve Errors'!F18, 'Hamiltonian Errors'!F18)</f>
        <v>11.888888888888889</v>
      </c>
      <c r="G18">
        <f>AVERAGE('PARITY Errors'!G18, 'Pattern_Matching Errors'!G18, 'Reversal Errors'!G18, 'Stack Errors'!G18, 'Vending_Machine Errors'!G18, 'Vending_Machine_Sum Errors'!G18, 'MazeComplete Errors'!G18, 'MazeSolve Errors'!G18, 'Hamiltonian Errors'!G18)</f>
        <v>1.1111111111111112E-2</v>
      </c>
      <c r="H18" t="str">
        <f t="shared" si="0"/>
        <v>10 (δ=0.85)</v>
      </c>
    </row>
    <row r="19" spans="1:8" x14ac:dyDescent="0.75">
      <c r="A19" s="1">
        <v>15</v>
      </c>
      <c r="B19">
        <v>20</v>
      </c>
      <c r="C19">
        <v>0</v>
      </c>
      <c r="D19">
        <f>AVERAGE('PARITY Errors'!D19, 'Pattern_Matching Errors'!D19, 'Reversal Errors'!D19, 'Stack Errors'!D19, 'Vending_Machine Errors'!D19, 'Vending_Machine_Sum Errors'!D19, 'MazeComplete Errors'!D19, 'MazeSolve Errors'!D19, 'Hamiltonian Errors'!D19)</f>
        <v>30.077777777777776</v>
      </c>
      <c r="E19">
        <f>AVERAGE('PARITY Errors'!E19, 'Pattern_Matching Errors'!E19, 'Reversal Errors'!E19, 'Stack Errors'!E19, 'Vending_Machine Errors'!E19, 'Vending_Machine_Sum Errors'!E19, 'MazeComplete Errors'!E19, 'MazeSolve Errors'!E19, 'Hamiltonian Errors'!E19)</f>
        <v>0.48888888888888893</v>
      </c>
      <c r="F19">
        <f>AVERAGE('PARITY Errors'!F19, 'Pattern_Matching Errors'!F19, 'Reversal Errors'!F19, 'Stack Errors'!F19, 'Vending_Machine Errors'!F19, 'Vending_Machine_Sum Errors'!F19, 'MazeComplete Errors'!F19, 'MazeSolve Errors'!F19, 'Hamiltonian Errors'!F19)</f>
        <v>11.766666666666667</v>
      </c>
      <c r="G19">
        <f>AVERAGE('PARITY Errors'!G19, 'Pattern_Matching Errors'!G19, 'Reversal Errors'!G19, 'Stack Errors'!G19, 'Vending_Machine Errors'!G19, 'Vending_Machine_Sum Errors'!G19, 'MazeComplete Errors'!G19, 'MazeSolve Errors'!G19, 'Hamiltonian Errors'!G19)</f>
        <v>1.9888888888888887</v>
      </c>
      <c r="H19" t="str">
        <f t="shared" si="0"/>
        <v>20 (δ=0)</v>
      </c>
    </row>
    <row r="20" spans="1:8" x14ac:dyDescent="0.75">
      <c r="A20" s="1">
        <v>16</v>
      </c>
      <c r="B20">
        <v>20</v>
      </c>
      <c r="C20">
        <v>0.2</v>
      </c>
      <c r="D20">
        <f>AVERAGE('PARITY Errors'!D20, 'Pattern_Matching Errors'!D20, 'Reversal Errors'!D20, 'Stack Errors'!D20, 'Vending_Machine Errors'!D20, 'Vending_Machine_Sum Errors'!D20, 'MazeComplete Errors'!D20, 'MazeSolve Errors'!D20, 'Hamiltonian Errors'!D20)</f>
        <v>27.133333333333333</v>
      </c>
      <c r="E20">
        <f>AVERAGE('PARITY Errors'!E20, 'Pattern_Matching Errors'!E20, 'Reversal Errors'!E20, 'Stack Errors'!E20, 'Vending_Machine Errors'!E20, 'Vending_Machine_Sum Errors'!E20, 'MazeComplete Errors'!E20, 'MazeSolve Errors'!E20, 'Hamiltonian Errors'!E20)</f>
        <v>1.3555555555555556</v>
      </c>
      <c r="F20">
        <f>AVERAGE('PARITY Errors'!F20, 'Pattern_Matching Errors'!F20, 'Reversal Errors'!F20, 'Stack Errors'!F20, 'Vending_Machine Errors'!F20, 'Vending_Machine_Sum Errors'!F20, 'MazeComplete Errors'!F20, 'MazeSolve Errors'!F20, 'Hamiltonian Errors'!F20)</f>
        <v>13.988888888888889</v>
      </c>
      <c r="G20">
        <f>AVERAGE('PARITY Errors'!G20, 'Pattern_Matching Errors'!G20, 'Reversal Errors'!G20, 'Stack Errors'!G20, 'Vending_Machine Errors'!G20, 'Vending_Machine_Sum Errors'!G20, 'MazeComplete Errors'!G20, 'MazeSolve Errors'!G20, 'Hamiltonian Errors'!G20)</f>
        <v>2.1111111111111112</v>
      </c>
      <c r="H20" t="str">
        <f t="shared" si="0"/>
        <v>20 (δ=0.2)</v>
      </c>
    </row>
    <row r="21" spans="1:8" x14ac:dyDescent="0.75">
      <c r="A21" s="1">
        <v>17</v>
      </c>
      <c r="B21">
        <v>20</v>
      </c>
      <c r="C21">
        <v>0.45</v>
      </c>
      <c r="D21">
        <f>AVERAGE('PARITY Errors'!D21, 'Pattern_Matching Errors'!D21, 'Reversal Errors'!D21, 'Stack Errors'!D21, 'Vending_Machine Errors'!D21, 'Vending_Machine_Sum Errors'!D21, 'MazeComplete Errors'!D21, 'MazeSolve Errors'!D21, 'Hamiltonian Errors'!D21)</f>
        <v>28.644444444444446</v>
      </c>
      <c r="E21">
        <f>AVERAGE('PARITY Errors'!E21, 'Pattern_Matching Errors'!E21, 'Reversal Errors'!E21, 'Stack Errors'!E21, 'Vending_Machine Errors'!E21, 'Vending_Machine_Sum Errors'!E21, 'MazeComplete Errors'!E21, 'MazeSolve Errors'!E21, 'Hamiltonian Errors'!E21)</f>
        <v>1.3777777777777778</v>
      </c>
      <c r="F21">
        <f>AVERAGE('PARITY Errors'!F21, 'Pattern_Matching Errors'!F21, 'Reversal Errors'!F21, 'Stack Errors'!F21, 'Vending_Machine Errors'!F21, 'Vending_Machine_Sum Errors'!F21, 'MazeComplete Errors'!F21, 'MazeSolve Errors'!F21, 'Hamiltonian Errors'!F21)</f>
        <v>14.177777777777777</v>
      </c>
      <c r="G21">
        <f>AVERAGE('PARITY Errors'!G21, 'Pattern_Matching Errors'!G21, 'Reversal Errors'!G21, 'Stack Errors'!G21, 'Vending_Machine Errors'!G21, 'Vending_Machine_Sum Errors'!G21, 'MazeComplete Errors'!G21, 'MazeSolve Errors'!G21, 'Hamiltonian Errors'!G21)</f>
        <v>1.9444444444444444</v>
      </c>
      <c r="H21" t="str">
        <f t="shared" si="0"/>
        <v>20 (δ=0.45)</v>
      </c>
    </row>
    <row r="22" spans="1:8" x14ac:dyDescent="0.75">
      <c r="A22" s="1">
        <v>18</v>
      </c>
      <c r="B22">
        <v>20</v>
      </c>
      <c r="C22">
        <v>0.65</v>
      </c>
      <c r="D22">
        <f>AVERAGE('PARITY Errors'!D22, 'Pattern_Matching Errors'!D22, 'Reversal Errors'!D22, 'Stack Errors'!D22, 'Vending_Machine Errors'!D22, 'Vending_Machine_Sum Errors'!D22, 'MazeComplete Errors'!D22, 'MazeSolve Errors'!D22, 'Hamiltonian Errors'!D22)</f>
        <v>29.725555555555559</v>
      </c>
      <c r="E22">
        <f>AVERAGE('PARITY Errors'!E22, 'Pattern_Matching Errors'!E22, 'Reversal Errors'!E22, 'Stack Errors'!E22, 'Vending_Machine Errors'!E22, 'Vending_Machine_Sum Errors'!E22, 'MazeComplete Errors'!E22, 'MazeSolve Errors'!E22, 'Hamiltonian Errors'!E22)</f>
        <v>1.3333333333333333</v>
      </c>
      <c r="F22">
        <f>AVERAGE('PARITY Errors'!F22, 'Pattern_Matching Errors'!F22, 'Reversal Errors'!F22, 'Stack Errors'!F22, 'Vending_Machine Errors'!F22, 'Vending_Machine_Sum Errors'!F22, 'MazeComplete Errors'!F22, 'MazeSolve Errors'!F22, 'Hamiltonian Errors'!F22)</f>
        <v>14.022222222222222</v>
      </c>
      <c r="G22">
        <f>AVERAGE('PARITY Errors'!G22, 'Pattern_Matching Errors'!G22, 'Reversal Errors'!G22, 'Stack Errors'!G22, 'Vending_Machine Errors'!G22, 'Vending_Machine_Sum Errors'!G22, 'MazeComplete Errors'!G22, 'MazeSolve Errors'!G22, 'Hamiltonian Errors'!G22)</f>
        <v>2.0555555555555554</v>
      </c>
      <c r="H22" t="str">
        <f t="shared" si="0"/>
        <v>20 (δ=0.65)</v>
      </c>
    </row>
    <row r="23" spans="1:8" x14ac:dyDescent="0.75">
      <c r="A23" s="1">
        <v>19</v>
      </c>
      <c r="B23">
        <v>20</v>
      </c>
      <c r="C23">
        <v>0.85</v>
      </c>
      <c r="D23">
        <f>AVERAGE('PARITY Errors'!D23, 'Pattern_Matching Errors'!D23, 'Reversal Errors'!D23, 'Stack Errors'!D23, 'Vending_Machine Errors'!D23, 'Vending_Machine_Sum Errors'!D23, 'MazeComplete Errors'!D23, 'MazeSolve Errors'!D23, 'Hamiltonian Errors'!D23)</f>
        <v>32.288888888888891</v>
      </c>
      <c r="E23">
        <f>AVERAGE('PARITY Errors'!E23, 'Pattern_Matching Errors'!E23, 'Reversal Errors'!E23, 'Stack Errors'!E23, 'Vending_Machine Errors'!E23, 'Vending_Machine_Sum Errors'!E23, 'MazeComplete Errors'!E23, 'MazeSolve Errors'!E23, 'Hamiltonian Errors'!E23)</f>
        <v>2.1666666666666665</v>
      </c>
      <c r="F23">
        <f>AVERAGE('PARITY Errors'!F23, 'Pattern_Matching Errors'!F23, 'Reversal Errors'!F23, 'Stack Errors'!F23, 'Vending_Machine Errors'!F23, 'Vending_Machine_Sum Errors'!F23, 'MazeComplete Errors'!F23, 'MazeSolve Errors'!F23, 'Hamiltonian Errors'!F23)</f>
        <v>14.422222222222224</v>
      </c>
      <c r="G23">
        <f>AVERAGE('PARITY Errors'!G23, 'Pattern_Matching Errors'!G23, 'Reversal Errors'!G23, 'Stack Errors'!G23, 'Vending_Machine Errors'!G23, 'Vending_Machine_Sum Errors'!G23, 'MazeComplete Errors'!G23, 'MazeSolve Errors'!G23, 'Hamiltonian Errors'!G23)</f>
        <v>2.2222222222222223</v>
      </c>
      <c r="H23" t="str">
        <f t="shared" si="0"/>
        <v>20 (δ=0.85)</v>
      </c>
    </row>
    <row r="24" spans="1:8" x14ac:dyDescent="0.75">
      <c r="A24" s="1">
        <v>20</v>
      </c>
      <c r="B24">
        <v>50</v>
      </c>
      <c r="C24">
        <v>0</v>
      </c>
      <c r="D24">
        <f>AVERAGE('PARITY Errors'!D24, 'Pattern_Matching Errors'!D24, 'Reversal Errors'!D24, 'Stack Errors'!D24, 'Vending_Machine Errors'!D24, 'Vending_Machine_Sum Errors'!D24, 'MazeComplete Errors'!D24, 'MazeSolve Errors'!D24, 'Hamiltonian Errors'!D24)</f>
        <v>16.466666666666665</v>
      </c>
      <c r="E24">
        <f>AVERAGE('PARITY Errors'!E24, 'Pattern_Matching Errors'!E24, 'Reversal Errors'!E24, 'Stack Errors'!E24, 'Vending_Machine Errors'!E24, 'Vending_Machine_Sum Errors'!E24, 'MazeComplete Errors'!E24, 'MazeSolve Errors'!E24, 'Hamiltonian Errors'!E24)</f>
        <v>0.25555555555555559</v>
      </c>
      <c r="F24">
        <f>AVERAGE('PARITY Errors'!F24, 'Pattern_Matching Errors'!F24, 'Reversal Errors'!F24, 'Stack Errors'!F24, 'Vending_Machine Errors'!F24, 'Vending_Machine_Sum Errors'!F24, 'MazeComplete Errors'!F24, 'MazeSolve Errors'!F24, 'Hamiltonian Errors'!F24)</f>
        <v>10.111111111111111</v>
      </c>
      <c r="G24">
        <f>AVERAGE('PARITY Errors'!G24, 'Pattern_Matching Errors'!G24, 'Reversal Errors'!G24, 'Stack Errors'!G24, 'Vending_Machine Errors'!G24, 'Vending_Machine_Sum Errors'!G24, 'MazeComplete Errors'!G24, 'MazeSolve Errors'!G24, 'Hamiltonian Errors'!G24)</f>
        <v>11.633333333333333</v>
      </c>
      <c r="H24" t="str">
        <f t="shared" si="0"/>
        <v>50 (δ=0)</v>
      </c>
    </row>
    <row r="25" spans="1:8" x14ac:dyDescent="0.75">
      <c r="A25" s="1">
        <v>21</v>
      </c>
      <c r="B25">
        <v>50</v>
      </c>
      <c r="C25">
        <v>0.2</v>
      </c>
      <c r="D25">
        <f>AVERAGE('PARITY Errors'!D25, 'Pattern_Matching Errors'!D25, 'Reversal Errors'!D25, 'Stack Errors'!D25, 'Vending_Machine Errors'!D25, 'Vending_Machine_Sum Errors'!D25, 'MazeComplete Errors'!D25, 'MazeSolve Errors'!D25, 'Hamiltonian Errors'!D25)</f>
        <v>14.02222222222222</v>
      </c>
      <c r="E25">
        <f>AVERAGE('PARITY Errors'!E25, 'Pattern_Matching Errors'!E25, 'Reversal Errors'!E25, 'Stack Errors'!E25, 'Vending_Machine Errors'!E25, 'Vending_Machine_Sum Errors'!E25, 'MazeComplete Errors'!E25, 'MazeSolve Errors'!E25, 'Hamiltonian Errors'!E25)</f>
        <v>0.21111111111111114</v>
      </c>
      <c r="F25">
        <f>AVERAGE('PARITY Errors'!F25, 'Pattern_Matching Errors'!F25, 'Reversal Errors'!F25, 'Stack Errors'!F25, 'Vending_Machine Errors'!F25, 'Vending_Machine_Sum Errors'!F25, 'MazeComplete Errors'!F25, 'MazeSolve Errors'!F25, 'Hamiltonian Errors'!F25)</f>
        <v>10.3</v>
      </c>
      <c r="G25">
        <f>AVERAGE('PARITY Errors'!G25, 'Pattern_Matching Errors'!G25, 'Reversal Errors'!G25, 'Stack Errors'!G25, 'Vending_Machine Errors'!G25, 'Vending_Machine_Sum Errors'!G25, 'MazeComplete Errors'!G25, 'MazeSolve Errors'!G25, 'Hamiltonian Errors'!G25)</f>
        <v>11.922222222222222</v>
      </c>
      <c r="H25" t="str">
        <f t="shared" si="0"/>
        <v>50 (δ=0.2)</v>
      </c>
    </row>
    <row r="26" spans="1:8" x14ac:dyDescent="0.75">
      <c r="A26" s="1">
        <v>22</v>
      </c>
      <c r="B26">
        <v>50</v>
      </c>
      <c r="C26">
        <v>0.45</v>
      </c>
      <c r="D26">
        <f>AVERAGE('PARITY Errors'!D26, 'Pattern_Matching Errors'!D26, 'Reversal Errors'!D26, 'Stack Errors'!D26, 'Vending_Machine Errors'!D26, 'Vending_Machine_Sum Errors'!D26, 'MazeComplete Errors'!D26, 'MazeSolve Errors'!D26, 'Hamiltonian Errors'!D26)</f>
        <v>14.388888888888889</v>
      </c>
      <c r="E26">
        <f>AVERAGE('PARITY Errors'!E26, 'Pattern_Matching Errors'!E26, 'Reversal Errors'!E26, 'Stack Errors'!E26, 'Vending_Machine Errors'!E26, 'Vending_Machine_Sum Errors'!E26, 'MazeComplete Errors'!E26, 'MazeSolve Errors'!E26, 'Hamiltonian Errors'!E26)</f>
        <v>0.28888888888888892</v>
      </c>
      <c r="F26">
        <f>AVERAGE('PARITY Errors'!F26, 'Pattern_Matching Errors'!F26, 'Reversal Errors'!F26, 'Stack Errors'!F26, 'Vending_Machine Errors'!F26, 'Vending_Machine_Sum Errors'!F26, 'MazeComplete Errors'!F26, 'MazeSolve Errors'!F26, 'Hamiltonian Errors'!F26)</f>
        <v>10.088888888888889</v>
      </c>
      <c r="G26">
        <f>AVERAGE('PARITY Errors'!G26, 'Pattern_Matching Errors'!G26, 'Reversal Errors'!G26, 'Stack Errors'!G26, 'Vending_Machine Errors'!G26, 'Vending_Machine_Sum Errors'!G26, 'MazeComplete Errors'!G26, 'MazeSolve Errors'!G26, 'Hamiltonian Errors'!G26)</f>
        <v>11.822222222222223</v>
      </c>
      <c r="H26" t="str">
        <f t="shared" si="0"/>
        <v>50 (δ=0.45)</v>
      </c>
    </row>
    <row r="27" spans="1:8" x14ac:dyDescent="0.75">
      <c r="A27" s="1">
        <v>23</v>
      </c>
      <c r="B27">
        <v>50</v>
      </c>
      <c r="C27">
        <v>0.65</v>
      </c>
      <c r="D27">
        <f>AVERAGE('PARITY Errors'!D27, 'Pattern_Matching Errors'!D27, 'Reversal Errors'!D27, 'Stack Errors'!D27, 'Vending_Machine Errors'!D27, 'Vending_Machine_Sum Errors'!D27, 'MazeComplete Errors'!D27, 'MazeSolve Errors'!D27, 'Hamiltonian Errors'!D27)</f>
        <v>14.544444444444443</v>
      </c>
      <c r="E27">
        <f>AVERAGE('PARITY Errors'!E27, 'Pattern_Matching Errors'!E27, 'Reversal Errors'!E27, 'Stack Errors'!E27, 'Vending_Machine Errors'!E27, 'Vending_Machine_Sum Errors'!E27, 'MazeComplete Errors'!E27, 'MazeSolve Errors'!E27, 'Hamiltonian Errors'!E27)</f>
        <v>0.46666666666666656</v>
      </c>
      <c r="F27">
        <f>AVERAGE('PARITY Errors'!F27, 'Pattern_Matching Errors'!F27, 'Reversal Errors'!F27, 'Stack Errors'!F27, 'Vending_Machine Errors'!F27, 'Vending_Machine_Sum Errors'!F27, 'MazeComplete Errors'!F27, 'MazeSolve Errors'!F27, 'Hamiltonian Errors'!F27)</f>
        <v>10.555555555555555</v>
      </c>
      <c r="G27">
        <f>AVERAGE('PARITY Errors'!G27, 'Pattern_Matching Errors'!G27, 'Reversal Errors'!G27, 'Stack Errors'!G27, 'Vending_Machine Errors'!G27, 'Vending_Machine_Sum Errors'!G27, 'MazeComplete Errors'!G27, 'MazeSolve Errors'!G27, 'Hamiltonian Errors'!G27)</f>
        <v>11.722222222222221</v>
      </c>
      <c r="H27" t="str">
        <f t="shared" si="0"/>
        <v>50 (δ=0.65)</v>
      </c>
    </row>
    <row r="28" spans="1:8" x14ac:dyDescent="0.75">
      <c r="A28" s="1">
        <v>24</v>
      </c>
      <c r="B28">
        <v>50</v>
      </c>
      <c r="C28">
        <v>0.85</v>
      </c>
      <c r="D28">
        <f>AVERAGE('PARITY Errors'!D28, 'Pattern_Matching Errors'!D28, 'Reversal Errors'!D28, 'Stack Errors'!D28, 'Vending_Machine Errors'!D28, 'Vending_Machine_Sum Errors'!D28, 'MazeComplete Errors'!D28, 'MazeSolve Errors'!D28, 'Hamiltonian Errors'!D28)</f>
        <v>16.166666666666668</v>
      </c>
      <c r="E28">
        <f>AVERAGE('PARITY Errors'!E28, 'Pattern_Matching Errors'!E28, 'Reversal Errors'!E28, 'Stack Errors'!E28, 'Vending_Machine Errors'!E28, 'Vending_Machine_Sum Errors'!E28, 'MazeComplete Errors'!E28, 'MazeSolve Errors'!E28, 'Hamiltonian Errors'!E28)</f>
        <v>0.94444444444444442</v>
      </c>
      <c r="F28">
        <f>AVERAGE('PARITY Errors'!F28, 'Pattern_Matching Errors'!F28, 'Reversal Errors'!F28, 'Stack Errors'!F28, 'Vending_Machine Errors'!F28, 'Vending_Machine_Sum Errors'!F28, 'MazeComplete Errors'!F28, 'MazeSolve Errors'!F28, 'Hamiltonian Errors'!F28)</f>
        <v>9.8888888888888893</v>
      </c>
      <c r="G28">
        <f>AVERAGE('PARITY Errors'!G28, 'Pattern_Matching Errors'!G28, 'Reversal Errors'!G28, 'Stack Errors'!G28, 'Vending_Machine Errors'!G28, 'Vending_Machine_Sum Errors'!G28, 'MazeComplete Errors'!G28, 'MazeSolve Errors'!G28, 'Hamiltonian Errors'!G28)</f>
        <v>11.766666666666667</v>
      </c>
      <c r="H28" t="str">
        <f t="shared" si="0"/>
        <v>50 (δ=0.85)</v>
      </c>
    </row>
    <row r="29" spans="1:8" x14ac:dyDescent="0.75">
      <c r="A29" s="1">
        <v>25</v>
      </c>
      <c r="B29">
        <v>100</v>
      </c>
      <c r="C29">
        <v>0</v>
      </c>
      <c r="D29">
        <f>AVERAGE('PARITY Errors'!D29, 'Pattern_Matching Errors'!D29, 'Reversal Errors'!D29, 'Stack Errors'!D29, 'Vending_Machine Errors'!D29, 'Vending_Machine_Sum Errors'!D29, 'MazeComplete Errors'!D29, 'MazeSolve Errors'!D29, 'Hamiltonian Errors'!D29)</f>
        <v>13.866666666666667</v>
      </c>
      <c r="E29">
        <f>AVERAGE('PARITY Errors'!E29, 'Pattern_Matching Errors'!E29, 'Reversal Errors'!E29, 'Stack Errors'!E29, 'Vending_Machine Errors'!E29, 'Vending_Machine_Sum Errors'!E29, 'MazeComplete Errors'!E29, 'MazeSolve Errors'!E29, 'Hamiltonian Errors'!E29)</f>
        <v>2.2222222222222223E-2</v>
      </c>
      <c r="F29">
        <f>AVERAGE('PARITY Errors'!F29, 'Pattern_Matching Errors'!F29, 'Reversal Errors'!F29, 'Stack Errors'!F29, 'Vending_Machine Errors'!F29, 'Vending_Machine_Sum Errors'!F29, 'MazeComplete Errors'!F29, 'MazeSolve Errors'!F29, 'Hamiltonian Errors'!F29)</f>
        <v>5.4555555555555557</v>
      </c>
      <c r="G29">
        <f>AVERAGE('PARITY Errors'!G29, 'Pattern_Matching Errors'!G29, 'Reversal Errors'!G29, 'Stack Errors'!G29, 'Vending_Machine Errors'!G29, 'Vending_Machine_Sum Errors'!G29, 'MazeComplete Errors'!G29, 'MazeSolve Errors'!G29, 'Hamiltonian Errors'!G29)</f>
        <v>12.922222222222222</v>
      </c>
      <c r="H29" t="str">
        <f t="shared" si="0"/>
        <v>100 (δ=0)</v>
      </c>
    </row>
    <row r="30" spans="1:8" x14ac:dyDescent="0.75">
      <c r="A30" s="1">
        <v>26</v>
      </c>
      <c r="B30">
        <v>100</v>
      </c>
      <c r="C30">
        <v>0.2</v>
      </c>
      <c r="D30">
        <f>AVERAGE('PARITY Errors'!D30, 'Pattern_Matching Errors'!D30, 'Reversal Errors'!D30, 'Stack Errors'!D30, 'Vending_Machine Errors'!D30, 'Vending_Machine_Sum Errors'!D30, 'MazeComplete Errors'!D30, 'MazeSolve Errors'!D30, 'Hamiltonian Errors'!D30)</f>
        <v>12.204444444444444</v>
      </c>
      <c r="E30">
        <f>AVERAGE('PARITY Errors'!E30, 'Pattern_Matching Errors'!E30, 'Reversal Errors'!E30, 'Stack Errors'!E30, 'Vending_Machine Errors'!E30, 'Vending_Machine_Sum Errors'!E30, 'MazeComplete Errors'!E30, 'MazeSolve Errors'!E30, 'Hamiltonian Errors'!E30)</f>
        <v>2.2222222222222223E-2</v>
      </c>
      <c r="F30">
        <f>AVERAGE('PARITY Errors'!F30, 'Pattern_Matching Errors'!F30, 'Reversal Errors'!F30, 'Stack Errors'!F30, 'Vending_Machine Errors'!F30, 'Vending_Machine_Sum Errors'!F30, 'MazeComplete Errors'!F30, 'MazeSolve Errors'!F30, 'Hamiltonian Errors'!F30)</f>
        <v>5.2888888888888888</v>
      </c>
      <c r="G30">
        <f>AVERAGE('PARITY Errors'!G30, 'Pattern_Matching Errors'!G30, 'Reversal Errors'!G30, 'Stack Errors'!G30, 'Vending_Machine Errors'!G30, 'Vending_Machine_Sum Errors'!G30, 'MazeComplete Errors'!G30, 'MazeSolve Errors'!G30, 'Hamiltonian Errors'!G30)</f>
        <v>12.822222222222223</v>
      </c>
      <c r="H30" t="str">
        <f t="shared" si="0"/>
        <v>100 (δ=0.2)</v>
      </c>
    </row>
    <row r="31" spans="1:8" x14ac:dyDescent="0.75">
      <c r="A31" s="1">
        <v>27</v>
      </c>
      <c r="B31">
        <v>100</v>
      </c>
      <c r="C31">
        <v>0.45</v>
      </c>
      <c r="D31">
        <f>AVERAGE('PARITY Errors'!D31, 'Pattern_Matching Errors'!D31, 'Reversal Errors'!D31, 'Stack Errors'!D31, 'Vending_Machine Errors'!D31, 'Vending_Machine_Sum Errors'!D31, 'MazeComplete Errors'!D31, 'MazeSolve Errors'!D31, 'Hamiltonian Errors'!D31)</f>
        <v>12.855555555555558</v>
      </c>
      <c r="E31">
        <f>AVERAGE('PARITY Errors'!E31, 'Pattern_Matching Errors'!E31, 'Reversal Errors'!E31, 'Stack Errors'!E31, 'Vending_Machine Errors'!E31, 'Vending_Machine_Sum Errors'!E31, 'MazeComplete Errors'!E31, 'MazeSolve Errors'!E31, 'Hamiltonian Errors'!E31)</f>
        <v>0.2</v>
      </c>
      <c r="F31">
        <f>AVERAGE('PARITY Errors'!F31, 'Pattern_Matching Errors'!F31, 'Reversal Errors'!F31, 'Stack Errors'!F31, 'Vending_Machine Errors'!F31, 'Vending_Machine_Sum Errors'!F31, 'MazeComplete Errors'!F31, 'MazeSolve Errors'!F31, 'Hamiltonian Errors'!F31)</f>
        <v>5.6888888888888891</v>
      </c>
      <c r="G31">
        <f>AVERAGE('PARITY Errors'!G31, 'Pattern_Matching Errors'!G31, 'Reversal Errors'!G31, 'Stack Errors'!G31, 'Vending_Machine Errors'!G31, 'Vending_Machine_Sum Errors'!G31, 'MazeComplete Errors'!G31, 'MazeSolve Errors'!G31, 'Hamiltonian Errors'!G31)</f>
        <v>12.8</v>
      </c>
      <c r="H31" t="str">
        <f t="shared" si="0"/>
        <v>100 (δ=0.45)</v>
      </c>
    </row>
    <row r="32" spans="1:8" x14ac:dyDescent="0.75">
      <c r="A32" s="1">
        <v>28</v>
      </c>
      <c r="B32">
        <v>100</v>
      </c>
      <c r="C32">
        <v>0.65</v>
      </c>
      <c r="D32">
        <f>AVERAGE('PARITY Errors'!D32, 'Pattern_Matching Errors'!D32, 'Reversal Errors'!D32, 'Stack Errors'!D32, 'Vending_Machine Errors'!D32, 'Vending_Machine_Sum Errors'!D32, 'MazeComplete Errors'!D32, 'MazeSolve Errors'!D32, 'Hamiltonian Errors'!D32)</f>
        <v>13.3</v>
      </c>
      <c r="E32">
        <f>AVERAGE('PARITY Errors'!E32, 'Pattern_Matching Errors'!E32, 'Reversal Errors'!E32, 'Stack Errors'!E32, 'Vending_Machine Errors'!E32, 'Vending_Machine_Sum Errors'!E32, 'MazeComplete Errors'!E32, 'MazeSolve Errors'!E32, 'Hamiltonian Errors'!E32)</f>
        <v>0.13333333333333336</v>
      </c>
      <c r="F32">
        <f>AVERAGE('PARITY Errors'!F32, 'Pattern_Matching Errors'!F32, 'Reversal Errors'!F32, 'Stack Errors'!F32, 'Vending_Machine Errors'!F32, 'Vending_Machine_Sum Errors'!F32, 'MazeComplete Errors'!F32, 'MazeSolve Errors'!F32, 'Hamiltonian Errors'!F32)</f>
        <v>5.822222222222222</v>
      </c>
      <c r="G32">
        <f>AVERAGE('PARITY Errors'!G32, 'Pattern_Matching Errors'!G32, 'Reversal Errors'!G32, 'Stack Errors'!G32, 'Vending_Machine Errors'!G32, 'Vending_Machine_Sum Errors'!G32, 'MazeComplete Errors'!G32, 'MazeSolve Errors'!G32, 'Hamiltonian Errors'!G32)</f>
        <v>13.111111111111111</v>
      </c>
      <c r="H32" t="str">
        <f t="shared" si="0"/>
        <v>100 (δ=0.65)</v>
      </c>
    </row>
    <row r="33" spans="1:8" x14ac:dyDescent="0.75">
      <c r="A33" s="1">
        <v>29</v>
      </c>
      <c r="B33">
        <v>100</v>
      </c>
      <c r="C33">
        <v>0.85</v>
      </c>
      <c r="D33">
        <f>AVERAGE('PARITY Errors'!D33, 'Pattern_Matching Errors'!D33, 'Reversal Errors'!D33, 'Stack Errors'!D33, 'Vending_Machine Errors'!D33, 'Vending_Machine_Sum Errors'!D33, 'MazeComplete Errors'!D33, 'MazeSolve Errors'!D33, 'Hamiltonian Errors'!D33)</f>
        <v>15.033333333333335</v>
      </c>
      <c r="E33">
        <f>AVERAGE('PARITY Errors'!E33, 'Pattern_Matching Errors'!E33, 'Reversal Errors'!E33, 'Stack Errors'!E33, 'Vending_Machine Errors'!E33, 'Vending_Machine_Sum Errors'!E33, 'MazeComplete Errors'!E33, 'MazeSolve Errors'!E33, 'Hamiltonian Errors'!E33)</f>
        <v>1.0111111111111111</v>
      </c>
      <c r="F33">
        <f>AVERAGE('PARITY Errors'!F33, 'Pattern_Matching Errors'!F33, 'Reversal Errors'!F33, 'Stack Errors'!F33, 'Vending_Machine Errors'!F33, 'Vending_Machine_Sum Errors'!F33, 'MazeComplete Errors'!F33, 'MazeSolve Errors'!F33, 'Hamiltonian Errors'!F33)</f>
        <v>5.4111111111111114</v>
      </c>
      <c r="G33">
        <f>AVERAGE('PARITY Errors'!G33, 'Pattern_Matching Errors'!G33, 'Reversal Errors'!G33, 'Stack Errors'!G33, 'Vending_Machine Errors'!G33, 'Vending_Machine_Sum Errors'!G33, 'MazeComplete Errors'!G33, 'MazeSolve Errors'!G33, 'Hamiltonian Errors'!G33)</f>
        <v>12.744444444444445</v>
      </c>
      <c r="H33" t="str">
        <f t="shared" si="0"/>
        <v>100 (δ=0.85)</v>
      </c>
    </row>
    <row r="37" spans="1:8" x14ac:dyDescent="0.75">
      <c r="A37" s="1">
        <v>0</v>
      </c>
      <c r="B37" t="s">
        <v>15</v>
      </c>
    </row>
    <row r="39" spans="1:8" x14ac:dyDescent="0.7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75">
      <c r="A40" s="1">
        <v>0</v>
      </c>
      <c r="B40">
        <v>0</v>
      </c>
      <c r="C40">
        <v>0</v>
      </c>
      <c r="D40">
        <f>AVERAGE('PARITY Errors'!D40, 'Pattern_Matching Errors'!D40, 'Reversal Errors'!D40, 'Stack Errors'!D40, 'Vending_Machine Errors'!D40, 'Vending_Machine_Sum Errors'!D40, 'MazeComplete Errors'!D40, 'MazeSolve Errors'!D40, 'Hamiltonian Errors'!D40)</f>
        <v>12.777777777777779</v>
      </c>
      <c r="E40">
        <f>AVERAGE('PARITY Errors'!E40, 'Pattern_Matching Errors'!E40, 'Reversal Errors'!E40, 'Stack Errors'!E40, 'Vending_Machine Errors'!E40, 'Vending_Machine_Sum Errors'!E40, 'MazeComplete Errors'!E40, 'MazeSolve Errors'!E40, 'Hamiltonian Errors'!E40)</f>
        <v>11.344444444444445</v>
      </c>
      <c r="F40">
        <f>AVERAGE('PARITY Errors'!F40, 'Pattern_Matching Errors'!F40, 'Reversal Errors'!F40, 'Stack Errors'!F40, 'Vending_Machine Errors'!F40, 'Vending_Machine_Sum Errors'!F40, 'MazeComplete Errors'!F40, 'MazeSolve Errors'!F40, 'Hamiltonian Errors'!F40)</f>
        <v>12.911111111111111</v>
      </c>
      <c r="G40">
        <f>AVERAGE('PARITY Errors'!G40, 'Pattern_Matching Errors'!G40, 'Reversal Errors'!G40, 'Stack Errors'!G40, 'Vending_Machine Errors'!G40, 'Vending_Machine_Sum Errors'!G40, 'MazeComplete Errors'!G40, 'MazeSolve Errors'!G40, 'Hamiltonian Errors'!G40)</f>
        <v>88.511111111111106</v>
      </c>
      <c r="H40" t="str">
        <f t="shared" ref="H40:H69" si="1">B40&amp;" (δ="&amp;C40&amp;")"</f>
        <v>0 (δ=0)</v>
      </c>
    </row>
    <row r="41" spans="1:8" x14ac:dyDescent="0.75">
      <c r="A41" s="1">
        <v>1</v>
      </c>
      <c r="B41">
        <v>0</v>
      </c>
      <c r="C41">
        <v>0.2</v>
      </c>
      <c r="D41">
        <f>AVERAGE('PARITY Errors'!D41, 'Pattern_Matching Errors'!D41, 'Reversal Errors'!D41, 'Stack Errors'!D41, 'Vending_Machine Errors'!D41, 'Vending_Machine_Sum Errors'!D41, 'MazeComplete Errors'!D41, 'MazeSolve Errors'!D41, 'Hamiltonian Errors'!D41)</f>
        <v>12.722222222222221</v>
      </c>
      <c r="E41">
        <f>AVERAGE('PARITY Errors'!E41, 'Pattern_Matching Errors'!E41, 'Reversal Errors'!E41, 'Stack Errors'!E41, 'Vending_Machine Errors'!E41, 'Vending_Machine_Sum Errors'!E41, 'MazeComplete Errors'!E41, 'MazeSolve Errors'!E41, 'Hamiltonian Errors'!E41)</f>
        <v>11.422222222222222</v>
      </c>
      <c r="F41">
        <f>AVERAGE('PARITY Errors'!F41, 'Pattern_Matching Errors'!F41, 'Reversal Errors'!F41, 'Stack Errors'!F41, 'Vending_Machine Errors'!F41, 'Vending_Machine_Sum Errors'!F41, 'MazeComplete Errors'!F41, 'MazeSolve Errors'!F41, 'Hamiltonian Errors'!F41)</f>
        <v>13.711111111111114</v>
      </c>
      <c r="G41">
        <f>AVERAGE('PARITY Errors'!G41, 'Pattern_Matching Errors'!G41, 'Reversal Errors'!G41, 'Stack Errors'!G41, 'Vending_Machine Errors'!G41, 'Vending_Machine_Sum Errors'!G41, 'MazeComplete Errors'!G41, 'MazeSolve Errors'!G41, 'Hamiltonian Errors'!G41)</f>
        <v>88.166666666666671</v>
      </c>
      <c r="H41" t="str">
        <f t="shared" si="1"/>
        <v>0 (δ=0.2)</v>
      </c>
    </row>
    <row r="42" spans="1:8" x14ac:dyDescent="0.75">
      <c r="A42" s="1">
        <v>2</v>
      </c>
      <c r="B42">
        <v>0</v>
      </c>
      <c r="C42">
        <v>0.45</v>
      </c>
      <c r="D42">
        <f>AVERAGE('PARITY Errors'!D42, 'Pattern_Matching Errors'!D42, 'Reversal Errors'!D42, 'Stack Errors'!D42, 'Vending_Machine Errors'!D42, 'Vending_Machine_Sum Errors'!D42, 'MazeComplete Errors'!D42, 'MazeSolve Errors'!D42, 'Hamiltonian Errors'!D42)</f>
        <v>12.955555555555554</v>
      </c>
      <c r="E42">
        <f>AVERAGE('PARITY Errors'!E42, 'Pattern_Matching Errors'!E42, 'Reversal Errors'!E42, 'Stack Errors'!E42, 'Vending_Machine Errors'!E42, 'Vending_Machine_Sum Errors'!E42, 'MazeComplete Errors'!E42, 'MazeSolve Errors'!E42, 'Hamiltonian Errors'!E42)</f>
        <v>10.866666666666667</v>
      </c>
      <c r="F42">
        <f>AVERAGE('PARITY Errors'!F42, 'Pattern_Matching Errors'!F42, 'Reversal Errors'!F42, 'Stack Errors'!F42, 'Vending_Machine Errors'!F42, 'Vending_Machine_Sum Errors'!F42, 'MazeComplete Errors'!F42, 'MazeSolve Errors'!F42, 'Hamiltonian Errors'!F42)</f>
        <v>14.111111111111109</v>
      </c>
      <c r="G42">
        <f>AVERAGE('PARITY Errors'!G42, 'Pattern_Matching Errors'!G42, 'Reversal Errors'!G42, 'Stack Errors'!G42, 'Vending_Machine Errors'!G42, 'Vending_Machine_Sum Errors'!G42, 'MazeComplete Errors'!G42, 'MazeSolve Errors'!G42, 'Hamiltonian Errors'!G42)</f>
        <v>88.022222222222226</v>
      </c>
      <c r="H42" t="str">
        <f t="shared" si="1"/>
        <v>0 (δ=0.45)</v>
      </c>
    </row>
    <row r="43" spans="1:8" x14ac:dyDescent="0.75">
      <c r="A43" s="1">
        <v>3</v>
      </c>
      <c r="B43">
        <v>0</v>
      </c>
      <c r="C43">
        <v>0.65</v>
      </c>
      <c r="D43">
        <f>AVERAGE('PARITY Errors'!D43, 'Pattern_Matching Errors'!D43, 'Reversal Errors'!D43, 'Stack Errors'!D43, 'Vending_Machine Errors'!D43, 'Vending_Machine_Sum Errors'!D43, 'MazeComplete Errors'!D43, 'MazeSolve Errors'!D43, 'Hamiltonian Errors'!D43)</f>
        <v>13.611111111111111</v>
      </c>
      <c r="E43">
        <f>AVERAGE('PARITY Errors'!E43, 'Pattern_Matching Errors'!E43, 'Reversal Errors'!E43, 'Stack Errors'!E43, 'Vending_Machine Errors'!E43, 'Vending_Machine_Sum Errors'!E43, 'MazeComplete Errors'!E43, 'MazeSolve Errors'!E43, 'Hamiltonian Errors'!E43)</f>
        <v>11.133333333333333</v>
      </c>
      <c r="F43">
        <f>AVERAGE('PARITY Errors'!F43, 'Pattern_Matching Errors'!F43, 'Reversal Errors'!F43, 'Stack Errors'!F43, 'Vending_Machine Errors'!F43, 'Vending_Machine_Sum Errors'!F43, 'MazeComplete Errors'!F43, 'MazeSolve Errors'!F43, 'Hamiltonian Errors'!F43)</f>
        <v>14.922222222222224</v>
      </c>
      <c r="G43">
        <f>AVERAGE('PARITY Errors'!G43, 'Pattern_Matching Errors'!G43, 'Reversal Errors'!G43, 'Stack Errors'!G43, 'Vending_Machine Errors'!G43, 'Vending_Machine_Sum Errors'!G43, 'MazeComplete Errors'!G43, 'MazeSolve Errors'!G43, 'Hamiltonian Errors'!G43)</f>
        <v>87.855555555555554</v>
      </c>
      <c r="H43" t="str">
        <f t="shared" si="1"/>
        <v>0 (δ=0.65)</v>
      </c>
    </row>
    <row r="44" spans="1:8" x14ac:dyDescent="0.75">
      <c r="A44" s="1">
        <v>4</v>
      </c>
      <c r="B44">
        <v>0</v>
      </c>
      <c r="C44">
        <v>0.85</v>
      </c>
      <c r="D44">
        <f>AVERAGE('PARITY Errors'!D44, 'Pattern_Matching Errors'!D44, 'Reversal Errors'!D44, 'Stack Errors'!D44, 'Vending_Machine Errors'!D44, 'Vending_Machine_Sum Errors'!D44, 'MazeComplete Errors'!D44, 'MazeSolve Errors'!D44, 'Hamiltonian Errors'!D44)</f>
        <v>14.022222222222222</v>
      </c>
      <c r="E44">
        <f>AVERAGE('PARITY Errors'!E44, 'Pattern_Matching Errors'!E44, 'Reversal Errors'!E44, 'Stack Errors'!E44, 'Vending_Machine Errors'!E44, 'Vending_Machine_Sum Errors'!E44, 'MazeComplete Errors'!E44, 'MazeSolve Errors'!E44, 'Hamiltonian Errors'!E44)</f>
        <v>11.033333333333333</v>
      </c>
      <c r="F44">
        <f>AVERAGE('PARITY Errors'!F44, 'Pattern_Matching Errors'!F44, 'Reversal Errors'!F44, 'Stack Errors'!F44, 'Vending_Machine Errors'!F44, 'Vending_Machine_Sum Errors'!F44, 'MazeComplete Errors'!F44, 'MazeSolve Errors'!F44, 'Hamiltonian Errors'!F44)</f>
        <v>15.855555555555558</v>
      </c>
      <c r="G44">
        <f>AVERAGE('PARITY Errors'!G44, 'Pattern_Matching Errors'!G44, 'Reversal Errors'!G44, 'Stack Errors'!G44, 'Vending_Machine Errors'!G44, 'Vending_Machine_Sum Errors'!G44, 'MazeComplete Errors'!G44, 'MazeSolve Errors'!G44, 'Hamiltonian Errors'!G44)</f>
        <v>87.344444444444434</v>
      </c>
      <c r="H44" t="str">
        <f t="shared" si="1"/>
        <v>0 (δ=0.85)</v>
      </c>
    </row>
    <row r="45" spans="1:8" x14ac:dyDescent="0.75">
      <c r="A45" s="1">
        <v>5</v>
      </c>
      <c r="B45">
        <v>5</v>
      </c>
      <c r="C45">
        <v>0</v>
      </c>
      <c r="D45">
        <f>AVERAGE('PARITY Errors'!D45, 'Pattern_Matching Errors'!D45, 'Reversal Errors'!D45, 'Stack Errors'!D45, 'Vending_Machine Errors'!D45, 'Vending_Machine_Sum Errors'!D45, 'MazeComplete Errors'!D45, 'MazeSolve Errors'!D45, 'Hamiltonian Errors'!D45)</f>
        <v>14.49111111111111</v>
      </c>
      <c r="E45">
        <f>AVERAGE('PARITY Errors'!E45, 'Pattern_Matching Errors'!E45, 'Reversal Errors'!E45, 'Stack Errors'!E45, 'Vending_Machine Errors'!E45, 'Vending_Machine_Sum Errors'!E45, 'MazeComplete Errors'!E45, 'MazeSolve Errors'!E45, 'Hamiltonian Errors'!E45)</f>
        <v>0</v>
      </c>
      <c r="F45">
        <f>AVERAGE('PARITY Errors'!F45, 'Pattern_Matching Errors'!F45, 'Reversal Errors'!F45, 'Stack Errors'!F45, 'Vending_Machine Errors'!F45, 'Vending_Machine_Sum Errors'!F45, 'MazeComplete Errors'!F45, 'MazeSolve Errors'!F45, 'Hamiltonian Errors'!F45)</f>
        <v>14.022222222222222</v>
      </c>
      <c r="G45">
        <f>AVERAGE('PARITY Errors'!G45, 'Pattern_Matching Errors'!G45, 'Reversal Errors'!G45, 'Stack Errors'!G45, 'Vending_Machine Errors'!G45, 'Vending_Machine_Sum Errors'!G45, 'MazeComplete Errors'!G45, 'MazeSolve Errors'!G45, 'Hamiltonian Errors'!G45)</f>
        <v>0</v>
      </c>
      <c r="H45" t="str">
        <f t="shared" si="1"/>
        <v>5 (δ=0)</v>
      </c>
    </row>
    <row r="46" spans="1:8" x14ac:dyDescent="0.75">
      <c r="A46" s="1">
        <v>6</v>
      </c>
      <c r="B46">
        <v>5</v>
      </c>
      <c r="C46">
        <v>0.2</v>
      </c>
      <c r="D46">
        <f>AVERAGE('PARITY Errors'!D46, 'Pattern_Matching Errors'!D46, 'Reversal Errors'!D46, 'Stack Errors'!D46, 'Vending_Machine Errors'!D46, 'Vending_Machine_Sum Errors'!D46, 'MazeComplete Errors'!D46, 'MazeSolve Errors'!D46, 'Hamiltonian Errors'!D46)</f>
        <v>14.377777777777778</v>
      </c>
      <c r="E46">
        <f>AVERAGE('PARITY Errors'!E46, 'Pattern_Matching Errors'!E46, 'Reversal Errors'!E46, 'Stack Errors'!E46, 'Vending_Machine Errors'!E46, 'Vending_Machine_Sum Errors'!E46, 'MazeComplete Errors'!E46, 'MazeSolve Errors'!E46, 'Hamiltonian Errors'!E46)</f>
        <v>0</v>
      </c>
      <c r="F46">
        <f>AVERAGE('PARITY Errors'!F46, 'Pattern_Matching Errors'!F46, 'Reversal Errors'!F46, 'Stack Errors'!F46, 'Vending_Machine Errors'!F46, 'Vending_Machine_Sum Errors'!F46, 'MazeComplete Errors'!F46, 'MazeSolve Errors'!F46, 'Hamiltonian Errors'!F46)</f>
        <v>14.711111111111112</v>
      </c>
      <c r="G46">
        <f>AVERAGE('PARITY Errors'!G46, 'Pattern_Matching Errors'!G46, 'Reversal Errors'!G46, 'Stack Errors'!G46, 'Vending_Machine Errors'!G46, 'Vending_Machine_Sum Errors'!G46, 'MazeComplete Errors'!G46, 'MazeSolve Errors'!G46, 'Hamiltonian Errors'!G46)</f>
        <v>0</v>
      </c>
      <c r="H46" t="str">
        <f t="shared" si="1"/>
        <v>5 (δ=0.2)</v>
      </c>
    </row>
    <row r="47" spans="1:8" x14ac:dyDescent="0.75">
      <c r="A47" s="1">
        <v>7</v>
      </c>
      <c r="B47">
        <v>5</v>
      </c>
      <c r="C47">
        <v>0.45</v>
      </c>
      <c r="D47">
        <f>AVERAGE('PARITY Errors'!D47, 'Pattern_Matching Errors'!D47, 'Reversal Errors'!D47, 'Stack Errors'!D47, 'Vending_Machine Errors'!D47, 'Vending_Machine_Sum Errors'!D47, 'MazeComplete Errors'!D47, 'MazeSolve Errors'!D47, 'Hamiltonian Errors'!D47)</f>
        <v>14.41111111111111</v>
      </c>
      <c r="E47">
        <f>AVERAGE('PARITY Errors'!E47, 'Pattern_Matching Errors'!E47, 'Reversal Errors'!E47, 'Stack Errors'!E47, 'Vending_Machine Errors'!E47, 'Vending_Machine_Sum Errors'!E47, 'MazeComplete Errors'!E47, 'MazeSolve Errors'!E47, 'Hamiltonian Errors'!E47)</f>
        <v>0</v>
      </c>
      <c r="F47">
        <f>AVERAGE('PARITY Errors'!F47, 'Pattern_Matching Errors'!F47, 'Reversal Errors'!F47, 'Stack Errors'!F47, 'Vending_Machine Errors'!F47, 'Vending_Machine_Sum Errors'!F47, 'MazeComplete Errors'!F47, 'MazeSolve Errors'!F47, 'Hamiltonian Errors'!F47)</f>
        <v>14.366666666666667</v>
      </c>
      <c r="G47">
        <f>AVERAGE('PARITY Errors'!G47, 'Pattern_Matching Errors'!G47, 'Reversal Errors'!G47, 'Stack Errors'!G47, 'Vending_Machine Errors'!G47, 'Vending_Machine_Sum Errors'!G47, 'MazeComplete Errors'!G47, 'MazeSolve Errors'!G47, 'Hamiltonian Errors'!G47)</f>
        <v>0</v>
      </c>
      <c r="H47" t="str">
        <f t="shared" si="1"/>
        <v>5 (δ=0.45)</v>
      </c>
    </row>
    <row r="48" spans="1:8" x14ac:dyDescent="0.75">
      <c r="A48" s="1">
        <v>8</v>
      </c>
      <c r="B48">
        <v>5</v>
      </c>
      <c r="C48">
        <v>0.65</v>
      </c>
      <c r="D48">
        <f>AVERAGE('PARITY Errors'!D48, 'Pattern_Matching Errors'!D48, 'Reversal Errors'!D48, 'Stack Errors'!D48, 'Vending_Machine Errors'!D48, 'Vending_Machine_Sum Errors'!D48, 'MazeComplete Errors'!D48, 'MazeSolve Errors'!D48, 'Hamiltonian Errors'!D48)</f>
        <v>14.68888888888889</v>
      </c>
      <c r="E48">
        <f>AVERAGE('PARITY Errors'!E48, 'Pattern_Matching Errors'!E48, 'Reversal Errors'!E48, 'Stack Errors'!E48, 'Vending_Machine Errors'!E48, 'Vending_Machine_Sum Errors'!E48, 'MazeComplete Errors'!E48, 'MazeSolve Errors'!E48, 'Hamiltonian Errors'!E48)</f>
        <v>0</v>
      </c>
      <c r="F48">
        <f>AVERAGE('PARITY Errors'!F48, 'Pattern_Matching Errors'!F48, 'Reversal Errors'!F48, 'Stack Errors'!F48, 'Vending_Machine Errors'!F48, 'Vending_Machine_Sum Errors'!F48, 'MazeComplete Errors'!F48, 'MazeSolve Errors'!F48, 'Hamiltonian Errors'!F48)</f>
        <v>15.533333333333335</v>
      </c>
      <c r="G48">
        <f>AVERAGE('PARITY Errors'!G48, 'Pattern_Matching Errors'!G48, 'Reversal Errors'!G48, 'Stack Errors'!G48, 'Vending_Machine Errors'!G48, 'Vending_Machine_Sum Errors'!G48, 'MazeComplete Errors'!G48, 'MazeSolve Errors'!G48, 'Hamiltonian Errors'!G48)</f>
        <v>0</v>
      </c>
      <c r="H48" t="str">
        <f t="shared" si="1"/>
        <v>5 (δ=0.65)</v>
      </c>
    </row>
    <row r="49" spans="1:8" x14ac:dyDescent="0.75">
      <c r="A49" s="1">
        <v>9</v>
      </c>
      <c r="B49">
        <v>5</v>
      </c>
      <c r="C49">
        <v>0.85</v>
      </c>
      <c r="D49">
        <f>AVERAGE('PARITY Errors'!D49, 'Pattern_Matching Errors'!D49, 'Reversal Errors'!D49, 'Stack Errors'!D49, 'Vending_Machine Errors'!D49, 'Vending_Machine_Sum Errors'!D49, 'MazeComplete Errors'!D49, 'MazeSolve Errors'!D49, 'Hamiltonian Errors'!D49)</f>
        <v>14.755555555555553</v>
      </c>
      <c r="E49">
        <f>AVERAGE('PARITY Errors'!E49, 'Pattern_Matching Errors'!E49, 'Reversal Errors'!E49, 'Stack Errors'!E49, 'Vending_Machine Errors'!E49, 'Vending_Machine_Sum Errors'!E49, 'MazeComplete Errors'!E49, 'MazeSolve Errors'!E49, 'Hamiltonian Errors'!E49)</f>
        <v>0</v>
      </c>
      <c r="F49">
        <f>AVERAGE('PARITY Errors'!F49, 'Pattern_Matching Errors'!F49, 'Reversal Errors'!F49, 'Stack Errors'!F49, 'Vending_Machine Errors'!F49, 'Vending_Machine_Sum Errors'!F49, 'MazeComplete Errors'!F49, 'MazeSolve Errors'!F49, 'Hamiltonian Errors'!F49)</f>
        <v>15.711111111111112</v>
      </c>
      <c r="G49">
        <f>AVERAGE('PARITY Errors'!G49, 'Pattern_Matching Errors'!G49, 'Reversal Errors'!G49, 'Stack Errors'!G49, 'Vending_Machine Errors'!G49, 'Vending_Machine_Sum Errors'!G49, 'MazeComplete Errors'!G49, 'MazeSolve Errors'!G49, 'Hamiltonian Errors'!G49)</f>
        <v>0</v>
      </c>
      <c r="H49" t="str">
        <f t="shared" si="1"/>
        <v>5 (δ=0.85)</v>
      </c>
    </row>
    <row r="50" spans="1:8" x14ac:dyDescent="0.75">
      <c r="A50" s="1">
        <v>10</v>
      </c>
      <c r="B50">
        <v>10</v>
      </c>
      <c r="C50">
        <v>0</v>
      </c>
      <c r="D50">
        <f>AVERAGE('PARITY Errors'!D50, 'Pattern_Matching Errors'!D50, 'Reversal Errors'!D50, 'Stack Errors'!D50, 'Vending_Machine Errors'!D50, 'Vending_Machine_Sum Errors'!D50, 'MazeComplete Errors'!D50, 'MazeSolve Errors'!D50, 'Hamiltonian Errors'!D50)</f>
        <v>10.744444444444444</v>
      </c>
      <c r="E50">
        <f>AVERAGE('PARITY Errors'!E50, 'Pattern_Matching Errors'!E50, 'Reversal Errors'!E50, 'Stack Errors'!E50, 'Vending_Machine Errors'!E50, 'Vending_Machine_Sum Errors'!E50, 'MazeComplete Errors'!E50, 'MazeSolve Errors'!E50, 'Hamiltonian Errors'!E50)</f>
        <v>0</v>
      </c>
      <c r="F50">
        <f>AVERAGE('PARITY Errors'!F50, 'Pattern_Matching Errors'!F50, 'Reversal Errors'!F50, 'Stack Errors'!F50, 'Vending_Machine Errors'!F50, 'Vending_Machine_Sum Errors'!F50, 'MazeComplete Errors'!F50, 'MazeSolve Errors'!F50, 'Hamiltonian Errors'!F50)</f>
        <v>15.033333333333331</v>
      </c>
      <c r="G50">
        <f>AVERAGE('PARITY Errors'!G50, 'Pattern_Matching Errors'!G50, 'Reversal Errors'!G50, 'Stack Errors'!G50, 'Vending_Machine Errors'!G50, 'Vending_Machine_Sum Errors'!G50, 'MazeComplete Errors'!G50, 'MazeSolve Errors'!G50, 'Hamiltonian Errors'!G50)</f>
        <v>0</v>
      </c>
      <c r="H50" t="str">
        <f t="shared" si="1"/>
        <v>10 (δ=0)</v>
      </c>
    </row>
    <row r="51" spans="1:8" x14ac:dyDescent="0.75">
      <c r="A51" s="1">
        <v>11</v>
      </c>
      <c r="B51">
        <v>10</v>
      </c>
      <c r="C51">
        <v>0.2</v>
      </c>
      <c r="D51">
        <f>AVERAGE('PARITY Errors'!D51, 'Pattern_Matching Errors'!D51, 'Reversal Errors'!D51, 'Stack Errors'!D51, 'Vending_Machine Errors'!D51, 'Vending_Machine_Sum Errors'!D51, 'MazeComplete Errors'!D51, 'MazeSolve Errors'!D51, 'Hamiltonian Errors'!D51)</f>
        <v>10.711111111111112</v>
      </c>
      <c r="E51">
        <f>AVERAGE('PARITY Errors'!E51, 'Pattern_Matching Errors'!E51, 'Reversal Errors'!E51, 'Stack Errors'!E51, 'Vending_Machine Errors'!E51, 'Vending_Machine_Sum Errors'!E51, 'MazeComplete Errors'!E51, 'MazeSolve Errors'!E51, 'Hamiltonian Errors'!E51)</f>
        <v>0</v>
      </c>
      <c r="F51">
        <f>AVERAGE('PARITY Errors'!F51, 'Pattern_Matching Errors'!F51, 'Reversal Errors'!F51, 'Stack Errors'!F51, 'Vending_Machine Errors'!F51, 'Vending_Machine_Sum Errors'!F51, 'MazeComplete Errors'!F51, 'MazeSolve Errors'!F51, 'Hamiltonian Errors'!F51)</f>
        <v>15</v>
      </c>
      <c r="G51">
        <f>AVERAGE('PARITY Errors'!G51, 'Pattern_Matching Errors'!G51, 'Reversal Errors'!G51, 'Stack Errors'!G51, 'Vending_Machine Errors'!G51, 'Vending_Machine_Sum Errors'!G51, 'MazeComplete Errors'!G51, 'MazeSolve Errors'!G51, 'Hamiltonian Errors'!G51)</f>
        <v>0</v>
      </c>
      <c r="H51" t="str">
        <f t="shared" si="1"/>
        <v>10 (δ=0.2)</v>
      </c>
    </row>
    <row r="52" spans="1:8" x14ac:dyDescent="0.75">
      <c r="A52" s="1">
        <v>12</v>
      </c>
      <c r="B52">
        <v>10</v>
      </c>
      <c r="C52">
        <v>0.45</v>
      </c>
      <c r="D52">
        <f>AVERAGE('PARITY Errors'!D52, 'Pattern_Matching Errors'!D52, 'Reversal Errors'!D52, 'Stack Errors'!D52, 'Vending_Machine Errors'!D52, 'Vending_Machine_Sum Errors'!D52, 'MazeComplete Errors'!D52, 'MazeSolve Errors'!D52, 'Hamiltonian Errors'!D52)</f>
        <v>10.755555555555556</v>
      </c>
      <c r="E52">
        <f>AVERAGE('PARITY Errors'!E52, 'Pattern_Matching Errors'!E52, 'Reversal Errors'!E52, 'Stack Errors'!E52, 'Vending_Machine Errors'!E52, 'Vending_Machine_Sum Errors'!E52, 'MazeComplete Errors'!E52, 'MazeSolve Errors'!E52, 'Hamiltonian Errors'!E52)</f>
        <v>0</v>
      </c>
      <c r="F52">
        <f>AVERAGE('PARITY Errors'!F52, 'Pattern_Matching Errors'!F52, 'Reversal Errors'!F52, 'Stack Errors'!F52, 'Vending_Machine Errors'!F52, 'Vending_Machine_Sum Errors'!F52, 'MazeComplete Errors'!F52, 'MazeSolve Errors'!F52, 'Hamiltonian Errors'!F52)</f>
        <v>15.08888888888889</v>
      </c>
      <c r="G52">
        <f>AVERAGE('PARITY Errors'!G52, 'Pattern_Matching Errors'!G52, 'Reversal Errors'!G52, 'Stack Errors'!G52, 'Vending_Machine Errors'!G52, 'Vending_Machine_Sum Errors'!G52, 'MazeComplete Errors'!G52, 'MazeSolve Errors'!G52, 'Hamiltonian Errors'!G52)</f>
        <v>0</v>
      </c>
      <c r="H52" t="str">
        <f t="shared" si="1"/>
        <v>10 (δ=0.45)</v>
      </c>
    </row>
    <row r="53" spans="1:8" x14ac:dyDescent="0.75">
      <c r="A53" s="1">
        <v>13</v>
      </c>
      <c r="B53">
        <v>10</v>
      </c>
      <c r="C53">
        <v>0.65</v>
      </c>
      <c r="D53">
        <f>AVERAGE('PARITY Errors'!D53, 'Pattern_Matching Errors'!D53, 'Reversal Errors'!D53, 'Stack Errors'!D53, 'Vending_Machine Errors'!D53, 'Vending_Machine_Sum Errors'!D53, 'MazeComplete Errors'!D53, 'MazeSolve Errors'!D53, 'Hamiltonian Errors'!D53)</f>
        <v>10.611111111111109</v>
      </c>
      <c r="E53">
        <f>AVERAGE('PARITY Errors'!E53, 'Pattern_Matching Errors'!E53, 'Reversal Errors'!E53, 'Stack Errors'!E53, 'Vending_Machine Errors'!E53, 'Vending_Machine_Sum Errors'!E53, 'MazeComplete Errors'!E53, 'MazeSolve Errors'!E53, 'Hamiltonian Errors'!E53)</f>
        <v>0</v>
      </c>
      <c r="F53">
        <f>AVERAGE('PARITY Errors'!F53, 'Pattern_Matching Errors'!F53, 'Reversal Errors'!F53, 'Stack Errors'!F53, 'Vending_Machine Errors'!F53, 'Vending_Machine_Sum Errors'!F53, 'MazeComplete Errors'!F53, 'MazeSolve Errors'!F53, 'Hamiltonian Errors'!F53)</f>
        <v>15.866666666666667</v>
      </c>
      <c r="G53">
        <f>AVERAGE('PARITY Errors'!G53, 'Pattern_Matching Errors'!G53, 'Reversal Errors'!G53, 'Stack Errors'!G53, 'Vending_Machine Errors'!G53, 'Vending_Machine_Sum Errors'!G53, 'MazeComplete Errors'!G53, 'MazeSolve Errors'!G53, 'Hamiltonian Errors'!G53)</f>
        <v>0</v>
      </c>
      <c r="H53" t="str">
        <f t="shared" si="1"/>
        <v>10 (δ=0.65)</v>
      </c>
    </row>
    <row r="54" spans="1:8" x14ac:dyDescent="0.75">
      <c r="A54" s="1">
        <v>14</v>
      </c>
      <c r="B54">
        <v>10</v>
      </c>
      <c r="C54">
        <v>0.85</v>
      </c>
      <c r="D54">
        <f>AVERAGE('PARITY Errors'!D54, 'Pattern_Matching Errors'!D54, 'Reversal Errors'!D54, 'Stack Errors'!D54, 'Vending_Machine Errors'!D54, 'Vending_Machine_Sum Errors'!D54, 'MazeComplete Errors'!D54, 'MazeSolve Errors'!D54, 'Hamiltonian Errors'!D54)</f>
        <v>10.655555555555555</v>
      </c>
      <c r="E54">
        <f>AVERAGE('PARITY Errors'!E54, 'Pattern_Matching Errors'!E54, 'Reversal Errors'!E54, 'Stack Errors'!E54, 'Vending_Machine Errors'!E54, 'Vending_Machine_Sum Errors'!E54, 'MazeComplete Errors'!E54, 'MazeSolve Errors'!E54, 'Hamiltonian Errors'!E54)</f>
        <v>0</v>
      </c>
      <c r="F54">
        <f>AVERAGE('PARITY Errors'!F54, 'Pattern_Matching Errors'!F54, 'Reversal Errors'!F54, 'Stack Errors'!F54, 'Vending_Machine Errors'!F54, 'Vending_Machine_Sum Errors'!F54, 'MazeComplete Errors'!F54, 'MazeSolve Errors'!F54, 'Hamiltonian Errors'!F54)</f>
        <v>16.611111111111111</v>
      </c>
      <c r="G54">
        <f>AVERAGE('PARITY Errors'!G54, 'Pattern_Matching Errors'!G54, 'Reversal Errors'!G54, 'Stack Errors'!G54, 'Vending_Machine Errors'!G54, 'Vending_Machine_Sum Errors'!G54, 'MazeComplete Errors'!G54, 'MazeSolve Errors'!G54, 'Hamiltonian Errors'!G54)</f>
        <v>0</v>
      </c>
      <c r="H54" t="str">
        <f t="shared" si="1"/>
        <v>10 (δ=0.85)</v>
      </c>
    </row>
    <row r="55" spans="1:8" x14ac:dyDescent="0.75">
      <c r="A55" s="1">
        <v>15</v>
      </c>
      <c r="B55">
        <v>20</v>
      </c>
      <c r="C55">
        <v>0</v>
      </c>
      <c r="D55">
        <f>AVERAGE('PARITY Errors'!D55, 'Pattern_Matching Errors'!D55, 'Reversal Errors'!D55, 'Stack Errors'!D55, 'Vending_Machine Errors'!D55, 'Vending_Machine_Sum Errors'!D55, 'MazeComplete Errors'!D55, 'MazeSolve Errors'!D55, 'Hamiltonian Errors'!D55)</f>
        <v>8.1444444444444439</v>
      </c>
      <c r="E55">
        <f>AVERAGE('PARITY Errors'!E55, 'Pattern_Matching Errors'!E55, 'Reversal Errors'!E55, 'Stack Errors'!E55, 'Vending_Machine Errors'!E55, 'Vending_Machine_Sum Errors'!E55, 'MazeComplete Errors'!E55, 'MazeSolve Errors'!E55, 'Hamiltonian Errors'!E55)</f>
        <v>0</v>
      </c>
      <c r="F55">
        <f>AVERAGE('PARITY Errors'!F55, 'Pattern_Matching Errors'!F55, 'Reversal Errors'!F55, 'Stack Errors'!F55, 'Vending_Machine Errors'!F55, 'Vending_Machine_Sum Errors'!F55, 'MazeComplete Errors'!F55, 'MazeSolve Errors'!F55, 'Hamiltonian Errors'!F55)</f>
        <v>16.37777777777778</v>
      </c>
      <c r="G55">
        <f>AVERAGE('PARITY Errors'!G55, 'Pattern_Matching Errors'!G55, 'Reversal Errors'!G55, 'Stack Errors'!G55, 'Vending_Machine Errors'!G55, 'Vending_Machine_Sum Errors'!G55, 'MazeComplete Errors'!G55, 'MazeSolve Errors'!G55, 'Hamiltonian Errors'!G55)</f>
        <v>0</v>
      </c>
      <c r="H55" t="str">
        <f t="shared" si="1"/>
        <v>20 (δ=0)</v>
      </c>
    </row>
    <row r="56" spans="1:8" x14ac:dyDescent="0.75">
      <c r="A56" s="1">
        <v>16</v>
      </c>
      <c r="B56">
        <v>20</v>
      </c>
      <c r="C56">
        <v>0.2</v>
      </c>
      <c r="D56">
        <f>AVERAGE('PARITY Errors'!D56, 'Pattern_Matching Errors'!D56, 'Reversal Errors'!D56, 'Stack Errors'!D56, 'Vending_Machine Errors'!D56, 'Vending_Machine_Sum Errors'!D56, 'MazeComplete Errors'!D56, 'MazeSolve Errors'!D56, 'Hamiltonian Errors'!D56)</f>
        <v>8.3222222222222211</v>
      </c>
      <c r="E56">
        <f>AVERAGE('PARITY Errors'!E56, 'Pattern_Matching Errors'!E56, 'Reversal Errors'!E56, 'Stack Errors'!E56, 'Vending_Machine Errors'!E56, 'Vending_Machine_Sum Errors'!E56, 'MazeComplete Errors'!E56, 'MazeSolve Errors'!E56, 'Hamiltonian Errors'!E56)</f>
        <v>0</v>
      </c>
      <c r="F56">
        <f>AVERAGE('PARITY Errors'!F56, 'Pattern_Matching Errors'!F56, 'Reversal Errors'!F56, 'Stack Errors'!F56, 'Vending_Machine Errors'!F56, 'Vending_Machine_Sum Errors'!F56, 'MazeComplete Errors'!F56, 'MazeSolve Errors'!F56, 'Hamiltonian Errors'!F56)</f>
        <v>14.655555555555557</v>
      </c>
      <c r="G56">
        <f>AVERAGE('PARITY Errors'!G56, 'Pattern_Matching Errors'!G56, 'Reversal Errors'!G56, 'Stack Errors'!G56, 'Vending_Machine Errors'!G56, 'Vending_Machine_Sum Errors'!G56, 'MazeComplete Errors'!G56, 'MazeSolve Errors'!G56, 'Hamiltonian Errors'!G56)</f>
        <v>0</v>
      </c>
      <c r="H56" t="str">
        <f t="shared" si="1"/>
        <v>20 (δ=0.2)</v>
      </c>
    </row>
    <row r="57" spans="1:8" x14ac:dyDescent="0.75">
      <c r="A57" s="1">
        <v>17</v>
      </c>
      <c r="B57">
        <v>20</v>
      </c>
      <c r="C57">
        <v>0.45</v>
      </c>
      <c r="D57">
        <f>AVERAGE('PARITY Errors'!D57, 'Pattern_Matching Errors'!D57, 'Reversal Errors'!D57, 'Stack Errors'!D57, 'Vending_Machine Errors'!D57, 'Vending_Machine_Sum Errors'!D57, 'MazeComplete Errors'!D57, 'MazeSolve Errors'!D57, 'Hamiltonian Errors'!D57)</f>
        <v>8.2777777777777786</v>
      </c>
      <c r="E57">
        <f>AVERAGE('PARITY Errors'!E57, 'Pattern_Matching Errors'!E57, 'Reversal Errors'!E57, 'Stack Errors'!E57, 'Vending_Machine Errors'!E57, 'Vending_Machine_Sum Errors'!E57, 'MazeComplete Errors'!E57, 'MazeSolve Errors'!E57, 'Hamiltonian Errors'!E57)</f>
        <v>0</v>
      </c>
      <c r="F57">
        <f>AVERAGE('PARITY Errors'!F57, 'Pattern_Matching Errors'!F57, 'Reversal Errors'!F57, 'Stack Errors'!F57, 'Vending_Machine Errors'!F57, 'Vending_Machine_Sum Errors'!F57, 'MazeComplete Errors'!F57, 'MazeSolve Errors'!F57, 'Hamiltonian Errors'!F57)</f>
        <v>16</v>
      </c>
      <c r="G57">
        <f>AVERAGE('PARITY Errors'!G57, 'Pattern_Matching Errors'!G57, 'Reversal Errors'!G57, 'Stack Errors'!G57, 'Vending_Machine Errors'!G57, 'Vending_Machine_Sum Errors'!G57, 'MazeComplete Errors'!G57, 'MazeSolve Errors'!G57, 'Hamiltonian Errors'!G57)</f>
        <v>0</v>
      </c>
      <c r="H57" t="str">
        <f t="shared" si="1"/>
        <v>20 (δ=0.45)</v>
      </c>
    </row>
    <row r="58" spans="1:8" x14ac:dyDescent="0.75">
      <c r="A58" s="1">
        <v>18</v>
      </c>
      <c r="B58">
        <v>20</v>
      </c>
      <c r="C58">
        <v>0.65</v>
      </c>
      <c r="D58">
        <f>AVERAGE('PARITY Errors'!D58, 'Pattern_Matching Errors'!D58, 'Reversal Errors'!D58, 'Stack Errors'!D58, 'Vending_Machine Errors'!D58, 'Vending_Machine_Sum Errors'!D58, 'MazeComplete Errors'!D58, 'MazeSolve Errors'!D58, 'Hamiltonian Errors'!D58)</f>
        <v>7.9444444444444446</v>
      </c>
      <c r="E58">
        <f>AVERAGE('PARITY Errors'!E58, 'Pattern_Matching Errors'!E58, 'Reversal Errors'!E58, 'Stack Errors'!E58, 'Vending_Machine Errors'!E58, 'Vending_Machine_Sum Errors'!E58, 'MazeComplete Errors'!E58, 'MazeSolve Errors'!E58, 'Hamiltonian Errors'!E58)</f>
        <v>0</v>
      </c>
      <c r="F58">
        <f>AVERAGE('PARITY Errors'!F58, 'Pattern_Matching Errors'!F58, 'Reversal Errors'!F58, 'Stack Errors'!F58, 'Vending_Machine Errors'!F58, 'Vending_Machine_Sum Errors'!F58, 'MazeComplete Errors'!F58, 'MazeSolve Errors'!F58, 'Hamiltonian Errors'!F58)</f>
        <v>16.177777777777777</v>
      </c>
      <c r="G58">
        <f>AVERAGE('PARITY Errors'!G58, 'Pattern_Matching Errors'!G58, 'Reversal Errors'!G58, 'Stack Errors'!G58, 'Vending_Machine Errors'!G58, 'Vending_Machine_Sum Errors'!G58, 'MazeComplete Errors'!G58, 'MazeSolve Errors'!G58, 'Hamiltonian Errors'!G58)</f>
        <v>0</v>
      </c>
      <c r="H58" t="str">
        <f t="shared" si="1"/>
        <v>20 (δ=0.65)</v>
      </c>
    </row>
    <row r="59" spans="1:8" x14ac:dyDescent="0.75">
      <c r="A59" s="1">
        <v>19</v>
      </c>
      <c r="B59">
        <v>20</v>
      </c>
      <c r="C59">
        <v>0.85</v>
      </c>
      <c r="D59">
        <f>AVERAGE('PARITY Errors'!D59, 'Pattern_Matching Errors'!D59, 'Reversal Errors'!D59, 'Stack Errors'!D59, 'Vending_Machine Errors'!D59, 'Vending_Machine_Sum Errors'!D59, 'MazeComplete Errors'!D59, 'MazeSolve Errors'!D59, 'Hamiltonian Errors'!D59)</f>
        <v>8.3555555555555543</v>
      </c>
      <c r="E59">
        <f>AVERAGE('PARITY Errors'!E59, 'Pattern_Matching Errors'!E59, 'Reversal Errors'!E59, 'Stack Errors'!E59, 'Vending_Machine Errors'!E59, 'Vending_Machine_Sum Errors'!E59, 'MazeComplete Errors'!E59, 'MazeSolve Errors'!E59, 'Hamiltonian Errors'!E59)</f>
        <v>0</v>
      </c>
      <c r="F59">
        <f>AVERAGE('PARITY Errors'!F59, 'Pattern_Matching Errors'!F59, 'Reversal Errors'!F59, 'Stack Errors'!F59, 'Vending_Machine Errors'!F59, 'Vending_Machine_Sum Errors'!F59, 'MazeComplete Errors'!F59, 'MazeSolve Errors'!F59, 'Hamiltonian Errors'!F59)</f>
        <v>16.088888888888889</v>
      </c>
      <c r="G59">
        <f>AVERAGE('PARITY Errors'!G59, 'Pattern_Matching Errors'!G59, 'Reversal Errors'!G59, 'Stack Errors'!G59, 'Vending_Machine Errors'!G59, 'Vending_Machine_Sum Errors'!G59, 'MazeComplete Errors'!G59, 'MazeSolve Errors'!G59, 'Hamiltonian Errors'!G59)</f>
        <v>0</v>
      </c>
      <c r="H59" t="str">
        <f t="shared" si="1"/>
        <v>20 (δ=0.85)</v>
      </c>
    </row>
    <row r="60" spans="1:8" x14ac:dyDescent="0.75">
      <c r="A60" s="1">
        <v>20</v>
      </c>
      <c r="B60">
        <v>50</v>
      </c>
      <c r="C60">
        <v>0</v>
      </c>
      <c r="D60">
        <f>AVERAGE('PARITY Errors'!D60, 'Pattern_Matching Errors'!D60, 'Reversal Errors'!D60, 'Stack Errors'!D60, 'Vending_Machine Errors'!D60, 'Vending_Machine_Sum Errors'!D60, 'MazeComplete Errors'!D60, 'MazeSolve Errors'!D60, 'Hamiltonian Errors'!D60)</f>
        <v>8.3666666666666671</v>
      </c>
      <c r="E60">
        <f>AVERAGE('PARITY Errors'!E60, 'Pattern_Matching Errors'!E60, 'Reversal Errors'!E60, 'Stack Errors'!E60, 'Vending_Machine Errors'!E60, 'Vending_Machine_Sum Errors'!E60, 'MazeComplete Errors'!E60, 'MazeSolve Errors'!E60, 'Hamiltonian Errors'!E60)</f>
        <v>0</v>
      </c>
      <c r="F60">
        <f>AVERAGE('PARITY Errors'!F60, 'Pattern_Matching Errors'!F60, 'Reversal Errors'!F60, 'Stack Errors'!F60, 'Vending_Machine Errors'!F60, 'Vending_Machine_Sum Errors'!F60, 'MazeComplete Errors'!F60, 'MazeSolve Errors'!F60, 'Hamiltonian Errors'!F60)</f>
        <v>6.8666666666666663</v>
      </c>
      <c r="G60">
        <f>AVERAGE('PARITY Errors'!G60, 'Pattern_Matching Errors'!G60, 'Reversal Errors'!G60, 'Stack Errors'!G60, 'Vending_Machine Errors'!G60, 'Vending_Machine_Sum Errors'!G60, 'MazeComplete Errors'!G60, 'MazeSolve Errors'!G60, 'Hamiltonian Errors'!G60)</f>
        <v>11.2</v>
      </c>
      <c r="H60" t="str">
        <f t="shared" si="1"/>
        <v>50 (δ=0)</v>
      </c>
    </row>
    <row r="61" spans="1:8" x14ac:dyDescent="0.75">
      <c r="A61" s="1">
        <v>21</v>
      </c>
      <c r="B61">
        <v>50</v>
      </c>
      <c r="C61">
        <v>0.2</v>
      </c>
      <c r="D61">
        <f>AVERAGE('PARITY Errors'!D61, 'Pattern_Matching Errors'!D61, 'Reversal Errors'!D61, 'Stack Errors'!D61, 'Vending_Machine Errors'!D61, 'Vending_Machine_Sum Errors'!D61, 'MazeComplete Errors'!D61, 'MazeSolve Errors'!D61, 'Hamiltonian Errors'!D61)</f>
        <v>8.1999999999999993</v>
      </c>
      <c r="E61">
        <f>AVERAGE('PARITY Errors'!E61, 'Pattern_Matching Errors'!E61, 'Reversal Errors'!E61, 'Stack Errors'!E61, 'Vending_Machine Errors'!E61, 'Vending_Machine_Sum Errors'!E61, 'MazeComplete Errors'!E61, 'MazeSolve Errors'!E61, 'Hamiltonian Errors'!E61)</f>
        <v>0</v>
      </c>
      <c r="F61">
        <f>AVERAGE('PARITY Errors'!F61, 'Pattern_Matching Errors'!F61, 'Reversal Errors'!F61, 'Stack Errors'!F61, 'Vending_Machine Errors'!F61, 'Vending_Machine_Sum Errors'!F61, 'MazeComplete Errors'!F61, 'MazeSolve Errors'!F61, 'Hamiltonian Errors'!F61)</f>
        <v>5.3666666666666663</v>
      </c>
      <c r="G61">
        <f>AVERAGE('PARITY Errors'!G61, 'Pattern_Matching Errors'!G61, 'Reversal Errors'!G61, 'Stack Errors'!G61, 'Vending_Machine Errors'!G61, 'Vending_Machine_Sum Errors'!G61, 'MazeComplete Errors'!G61, 'MazeSolve Errors'!G61, 'Hamiltonian Errors'!G61)</f>
        <v>11.18888888888889</v>
      </c>
      <c r="H61" t="str">
        <f t="shared" si="1"/>
        <v>50 (δ=0.2)</v>
      </c>
    </row>
    <row r="62" spans="1:8" x14ac:dyDescent="0.75">
      <c r="A62" s="1">
        <v>22</v>
      </c>
      <c r="B62">
        <v>50</v>
      </c>
      <c r="C62">
        <v>0.45</v>
      </c>
      <c r="D62">
        <f>AVERAGE('PARITY Errors'!D62, 'Pattern_Matching Errors'!D62, 'Reversal Errors'!D62, 'Stack Errors'!D62, 'Vending_Machine Errors'!D62, 'Vending_Machine_Sum Errors'!D62, 'MazeComplete Errors'!D62, 'MazeSolve Errors'!D62, 'Hamiltonian Errors'!D62)</f>
        <v>8.2222222222222214</v>
      </c>
      <c r="E62">
        <f>AVERAGE('PARITY Errors'!E62, 'Pattern_Matching Errors'!E62, 'Reversal Errors'!E62, 'Stack Errors'!E62, 'Vending_Machine Errors'!E62, 'Vending_Machine_Sum Errors'!E62, 'MazeComplete Errors'!E62, 'MazeSolve Errors'!E62, 'Hamiltonian Errors'!E62)</f>
        <v>0</v>
      </c>
      <c r="F62">
        <f>AVERAGE('PARITY Errors'!F62, 'Pattern_Matching Errors'!F62, 'Reversal Errors'!F62, 'Stack Errors'!F62, 'Vending_Machine Errors'!F62, 'Vending_Machine_Sum Errors'!F62, 'MazeComplete Errors'!F62, 'MazeSolve Errors'!F62, 'Hamiltonian Errors'!F62)</f>
        <v>5.0888888888888886</v>
      </c>
      <c r="G62">
        <f>AVERAGE('PARITY Errors'!G62, 'Pattern_Matching Errors'!G62, 'Reversal Errors'!G62, 'Stack Errors'!G62, 'Vending_Machine Errors'!G62, 'Vending_Machine_Sum Errors'!G62, 'MazeComplete Errors'!G62, 'MazeSolve Errors'!G62, 'Hamiltonian Errors'!G62)</f>
        <v>11.211111111111112</v>
      </c>
      <c r="H62" t="str">
        <f t="shared" si="1"/>
        <v>50 (δ=0.45)</v>
      </c>
    </row>
    <row r="63" spans="1:8" x14ac:dyDescent="0.75">
      <c r="A63" s="1">
        <v>23</v>
      </c>
      <c r="B63">
        <v>50</v>
      </c>
      <c r="C63">
        <v>0.65</v>
      </c>
      <c r="D63">
        <f>AVERAGE('PARITY Errors'!D63, 'Pattern_Matching Errors'!D63, 'Reversal Errors'!D63, 'Stack Errors'!D63, 'Vending_Machine Errors'!D63, 'Vending_Machine_Sum Errors'!D63, 'MazeComplete Errors'!D63, 'MazeSolve Errors'!D63, 'Hamiltonian Errors'!D63)</f>
        <v>7.7111111111111121</v>
      </c>
      <c r="E63">
        <f>AVERAGE('PARITY Errors'!E63, 'Pattern_Matching Errors'!E63, 'Reversal Errors'!E63, 'Stack Errors'!E63, 'Vending_Machine Errors'!E63, 'Vending_Machine_Sum Errors'!E63, 'MazeComplete Errors'!E63, 'MazeSolve Errors'!E63, 'Hamiltonian Errors'!E63)</f>
        <v>0</v>
      </c>
      <c r="F63">
        <f>AVERAGE('PARITY Errors'!F63, 'Pattern_Matching Errors'!F63, 'Reversal Errors'!F63, 'Stack Errors'!F63, 'Vending_Machine Errors'!F63, 'Vending_Machine_Sum Errors'!F63, 'MazeComplete Errors'!F63, 'MazeSolve Errors'!F63, 'Hamiltonian Errors'!F63)</f>
        <v>4.9666666666666668</v>
      </c>
      <c r="G63">
        <f>AVERAGE('PARITY Errors'!G63, 'Pattern_Matching Errors'!G63, 'Reversal Errors'!G63, 'Stack Errors'!G63, 'Vending_Machine Errors'!G63, 'Vending_Machine_Sum Errors'!G63, 'MazeComplete Errors'!G63, 'MazeSolve Errors'!G63, 'Hamiltonian Errors'!G63)</f>
        <v>11.166666666666666</v>
      </c>
      <c r="H63" t="str">
        <f t="shared" si="1"/>
        <v>50 (δ=0.65)</v>
      </c>
    </row>
    <row r="64" spans="1:8" x14ac:dyDescent="0.75">
      <c r="A64" s="1">
        <v>24</v>
      </c>
      <c r="B64">
        <v>50</v>
      </c>
      <c r="C64">
        <v>0.85</v>
      </c>
      <c r="D64">
        <f>AVERAGE('PARITY Errors'!D64, 'Pattern_Matching Errors'!D64, 'Reversal Errors'!D64, 'Stack Errors'!D64, 'Vending_Machine Errors'!D64, 'Vending_Machine_Sum Errors'!D64, 'MazeComplete Errors'!D64, 'MazeSolve Errors'!D64, 'Hamiltonian Errors'!D64)</f>
        <v>7.6444444444444439</v>
      </c>
      <c r="E64">
        <f>AVERAGE('PARITY Errors'!E64, 'Pattern_Matching Errors'!E64, 'Reversal Errors'!E64, 'Stack Errors'!E64, 'Vending_Machine Errors'!E64, 'Vending_Machine_Sum Errors'!E64, 'MazeComplete Errors'!E64, 'MazeSolve Errors'!E64, 'Hamiltonian Errors'!E64)</f>
        <v>0</v>
      </c>
      <c r="F64">
        <f>AVERAGE('PARITY Errors'!F64, 'Pattern_Matching Errors'!F64, 'Reversal Errors'!F64, 'Stack Errors'!F64, 'Vending_Machine Errors'!F64, 'Vending_Machine_Sum Errors'!F64, 'MazeComplete Errors'!F64, 'MazeSolve Errors'!F64, 'Hamiltonian Errors'!F64)</f>
        <v>4.0333333333333332</v>
      </c>
      <c r="G64">
        <f>AVERAGE('PARITY Errors'!G64, 'Pattern_Matching Errors'!G64, 'Reversal Errors'!G64, 'Stack Errors'!G64, 'Vending_Machine Errors'!G64, 'Vending_Machine_Sum Errors'!G64, 'MazeComplete Errors'!G64, 'MazeSolve Errors'!G64, 'Hamiltonian Errors'!G64)</f>
        <v>11.111111111111111</v>
      </c>
      <c r="H64" t="str">
        <f t="shared" si="1"/>
        <v>50 (δ=0.85)</v>
      </c>
    </row>
    <row r="65" spans="1:8" x14ac:dyDescent="0.75">
      <c r="A65" s="1">
        <v>25</v>
      </c>
      <c r="B65">
        <v>100</v>
      </c>
      <c r="C65">
        <v>0</v>
      </c>
      <c r="D65">
        <f>AVERAGE('PARITY Errors'!D65, 'Pattern_Matching Errors'!D65, 'Reversal Errors'!D65, 'Stack Errors'!D65, 'Vending_Machine Errors'!D65, 'Vending_Machine_Sum Errors'!D65, 'MazeComplete Errors'!D65, 'MazeSolve Errors'!D65, 'Hamiltonian Errors'!D65)</f>
        <v>8.5777777777777757</v>
      </c>
      <c r="E65">
        <f>AVERAGE('PARITY Errors'!E65, 'Pattern_Matching Errors'!E65, 'Reversal Errors'!E65, 'Stack Errors'!E65, 'Vending_Machine Errors'!E65, 'Vending_Machine_Sum Errors'!E65, 'MazeComplete Errors'!E65, 'MazeSolve Errors'!E65, 'Hamiltonian Errors'!E65)</f>
        <v>0</v>
      </c>
      <c r="F65">
        <f>AVERAGE('PARITY Errors'!F65, 'Pattern_Matching Errors'!F65, 'Reversal Errors'!F65, 'Stack Errors'!F65, 'Vending_Machine Errors'!F65, 'Vending_Machine_Sum Errors'!F65, 'MazeComplete Errors'!F65, 'MazeSolve Errors'!F65, 'Hamiltonian Errors'!F65)</f>
        <v>2.0999999999999996</v>
      </c>
      <c r="G65">
        <f>AVERAGE('PARITY Errors'!G65, 'Pattern_Matching Errors'!G65, 'Reversal Errors'!G65, 'Stack Errors'!G65, 'Vending_Machine Errors'!G65, 'Vending_Machine_Sum Errors'!G65, 'MazeComplete Errors'!G65, 'MazeSolve Errors'!G65, 'Hamiltonian Errors'!G65)</f>
        <v>11.222222222222221</v>
      </c>
      <c r="H65" t="str">
        <f t="shared" si="1"/>
        <v>100 (δ=0)</v>
      </c>
    </row>
    <row r="66" spans="1:8" x14ac:dyDescent="0.75">
      <c r="A66" s="1">
        <v>26</v>
      </c>
      <c r="B66">
        <v>100</v>
      </c>
      <c r="C66">
        <v>0.2</v>
      </c>
      <c r="D66">
        <f>AVERAGE('PARITY Errors'!D66, 'Pattern_Matching Errors'!D66, 'Reversal Errors'!D66, 'Stack Errors'!D66, 'Vending_Machine Errors'!D66, 'Vending_Machine_Sum Errors'!D66, 'MazeComplete Errors'!D66, 'MazeSolve Errors'!D66, 'Hamiltonian Errors'!D66)</f>
        <v>8.4111111111111114</v>
      </c>
      <c r="E66">
        <f>AVERAGE('PARITY Errors'!E66, 'Pattern_Matching Errors'!E66, 'Reversal Errors'!E66, 'Stack Errors'!E66, 'Vending_Machine Errors'!E66, 'Vending_Machine_Sum Errors'!E66, 'MazeComplete Errors'!E66, 'MazeSolve Errors'!E66, 'Hamiltonian Errors'!E66)</f>
        <v>0</v>
      </c>
      <c r="F66">
        <f>AVERAGE('PARITY Errors'!F66, 'Pattern_Matching Errors'!F66, 'Reversal Errors'!F66, 'Stack Errors'!F66, 'Vending_Machine Errors'!F66, 'Vending_Machine_Sum Errors'!F66, 'MazeComplete Errors'!F66, 'MazeSolve Errors'!F66, 'Hamiltonian Errors'!F66)</f>
        <v>1.7111111111111112</v>
      </c>
      <c r="G66">
        <f>AVERAGE('PARITY Errors'!G66, 'Pattern_Matching Errors'!G66, 'Reversal Errors'!G66, 'Stack Errors'!G66, 'Vending_Machine Errors'!G66, 'Vending_Machine_Sum Errors'!G66, 'MazeComplete Errors'!G66, 'MazeSolve Errors'!G66, 'Hamiltonian Errors'!G66)</f>
        <v>11.2</v>
      </c>
      <c r="H66" t="str">
        <f t="shared" si="1"/>
        <v>100 (δ=0.2)</v>
      </c>
    </row>
    <row r="67" spans="1:8" x14ac:dyDescent="0.75">
      <c r="A67" s="1">
        <v>27</v>
      </c>
      <c r="B67">
        <v>100</v>
      </c>
      <c r="C67">
        <v>0.45</v>
      </c>
      <c r="D67">
        <f>AVERAGE('PARITY Errors'!D67, 'Pattern_Matching Errors'!D67, 'Reversal Errors'!D67, 'Stack Errors'!D67, 'Vending_Machine Errors'!D67, 'Vending_Machine_Sum Errors'!D67, 'MazeComplete Errors'!D67, 'MazeSolve Errors'!D67, 'Hamiltonian Errors'!D67)</f>
        <v>8.4222222222222225</v>
      </c>
      <c r="E67">
        <f>AVERAGE('PARITY Errors'!E67, 'Pattern_Matching Errors'!E67, 'Reversal Errors'!E67, 'Stack Errors'!E67, 'Vending_Machine Errors'!E67, 'Vending_Machine_Sum Errors'!E67, 'MazeComplete Errors'!E67, 'MazeSolve Errors'!E67, 'Hamiltonian Errors'!E67)</f>
        <v>0</v>
      </c>
      <c r="F67">
        <f>AVERAGE('PARITY Errors'!F67, 'Pattern_Matching Errors'!F67, 'Reversal Errors'!F67, 'Stack Errors'!F67, 'Vending_Machine Errors'!F67, 'Vending_Machine_Sum Errors'!F67, 'MazeComplete Errors'!F67, 'MazeSolve Errors'!F67, 'Hamiltonian Errors'!F67)</f>
        <v>1.7444444444444445</v>
      </c>
      <c r="G67">
        <f>AVERAGE('PARITY Errors'!G67, 'Pattern_Matching Errors'!G67, 'Reversal Errors'!G67, 'Stack Errors'!G67, 'Vending_Machine Errors'!G67, 'Vending_Machine_Sum Errors'!G67, 'MazeComplete Errors'!G67, 'MazeSolve Errors'!G67, 'Hamiltonian Errors'!G67)</f>
        <v>11.2</v>
      </c>
      <c r="H67" t="str">
        <f t="shared" si="1"/>
        <v>100 (δ=0.45)</v>
      </c>
    </row>
    <row r="68" spans="1:8" x14ac:dyDescent="0.75">
      <c r="A68" s="1">
        <v>28</v>
      </c>
      <c r="B68">
        <v>100</v>
      </c>
      <c r="C68">
        <v>0.65</v>
      </c>
      <c r="D68">
        <f>AVERAGE('PARITY Errors'!D68, 'Pattern_Matching Errors'!D68, 'Reversal Errors'!D68, 'Stack Errors'!D68, 'Vending_Machine Errors'!D68, 'Vending_Machine_Sum Errors'!D68, 'MazeComplete Errors'!D68, 'MazeSolve Errors'!D68, 'Hamiltonian Errors'!D68)</f>
        <v>8.2555555555555546</v>
      </c>
      <c r="E68">
        <f>AVERAGE('PARITY Errors'!E68, 'Pattern_Matching Errors'!E68, 'Reversal Errors'!E68, 'Stack Errors'!E68, 'Vending_Machine Errors'!E68, 'Vending_Machine_Sum Errors'!E68, 'MazeComplete Errors'!E68, 'MazeSolve Errors'!E68, 'Hamiltonian Errors'!E68)</f>
        <v>0</v>
      </c>
      <c r="F68">
        <f>AVERAGE('PARITY Errors'!F68, 'Pattern_Matching Errors'!F68, 'Reversal Errors'!F68, 'Stack Errors'!F68, 'Vending_Machine Errors'!F68, 'Vending_Machine_Sum Errors'!F68, 'MazeComplete Errors'!F68, 'MazeSolve Errors'!F68, 'Hamiltonian Errors'!F68)</f>
        <v>1.6777777777777778</v>
      </c>
      <c r="G68">
        <f>AVERAGE('PARITY Errors'!G68, 'Pattern_Matching Errors'!G68, 'Reversal Errors'!G68, 'Stack Errors'!G68, 'Vending_Machine Errors'!G68, 'Vending_Machine_Sum Errors'!G68, 'MazeComplete Errors'!G68, 'MazeSolve Errors'!G68, 'Hamiltonian Errors'!G68)</f>
        <v>11.155555555555557</v>
      </c>
      <c r="H68" t="str">
        <f t="shared" si="1"/>
        <v>100 (δ=0.65)</v>
      </c>
    </row>
    <row r="69" spans="1:8" x14ac:dyDescent="0.75">
      <c r="A69" s="1">
        <v>29</v>
      </c>
      <c r="B69">
        <v>100</v>
      </c>
      <c r="C69">
        <v>0.85</v>
      </c>
      <c r="D69">
        <f>AVERAGE('PARITY Errors'!D69, 'Pattern_Matching Errors'!D69, 'Reversal Errors'!D69, 'Stack Errors'!D69, 'Vending_Machine Errors'!D69, 'Vending_Machine_Sum Errors'!D69, 'MazeComplete Errors'!D69, 'MazeSolve Errors'!D69, 'Hamiltonian Errors'!D69)</f>
        <v>8.1888888888888882</v>
      </c>
      <c r="E69">
        <f>AVERAGE('PARITY Errors'!E69, 'Pattern_Matching Errors'!E69, 'Reversal Errors'!E69, 'Stack Errors'!E69, 'Vending_Machine Errors'!E69, 'Vending_Machine_Sum Errors'!E69, 'MazeComplete Errors'!E69, 'MazeSolve Errors'!E69, 'Hamiltonian Errors'!E69)</f>
        <v>0</v>
      </c>
      <c r="F69">
        <f>AVERAGE('PARITY Errors'!F69, 'Pattern_Matching Errors'!F69, 'Reversal Errors'!F69, 'Stack Errors'!F69, 'Vending_Machine Errors'!F69, 'Vending_Machine_Sum Errors'!F69, 'MazeComplete Errors'!F69, 'MazeSolve Errors'!F69, 'Hamiltonian Errors'!F69)</f>
        <v>1.3888888888888888</v>
      </c>
      <c r="G69">
        <f>AVERAGE('PARITY Errors'!G69, 'Pattern_Matching Errors'!G69, 'Reversal Errors'!G69, 'Stack Errors'!G69, 'Vending_Machine Errors'!G69, 'Vending_Machine_Sum Errors'!G69, 'MazeComplete Errors'!G69, 'MazeSolve Errors'!G69, 'Hamiltonian Errors'!G69)</f>
        <v>11.222222222222221</v>
      </c>
      <c r="H69" t="str">
        <f t="shared" si="1"/>
        <v>100 (δ=0.85)</v>
      </c>
    </row>
    <row r="73" spans="1:8" x14ac:dyDescent="0.75">
      <c r="A73" s="1">
        <v>0</v>
      </c>
      <c r="B73" t="s">
        <v>16</v>
      </c>
    </row>
    <row r="75" spans="1:8" x14ac:dyDescent="0.7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75">
      <c r="A76" s="1">
        <v>0</v>
      </c>
      <c r="B76">
        <v>0</v>
      </c>
      <c r="C76">
        <v>0</v>
      </c>
      <c r="D76">
        <f>AVERAGE('PARITY Errors'!D76, 'Pattern_Matching Errors'!D76, 'Reversal Errors'!D76, 'Stack Errors'!D76, 'Vending_Machine Errors'!D76, 'Vending_Machine_Sum Errors'!D76, 'MazeComplete Errors'!D76, 'MazeSolve Errors'!D76, 'Hamiltonian Errors'!D76)</f>
        <v>18.633333333333336</v>
      </c>
      <c r="E76">
        <f>AVERAGE('PARITY Errors'!E76, 'Pattern_Matching Errors'!E76, 'Reversal Errors'!E76, 'Stack Errors'!E76, 'Vending_Machine Errors'!E76, 'Vending_Machine_Sum Errors'!E76, 'MazeComplete Errors'!E76, 'MazeSolve Errors'!E76, 'Hamiltonian Errors'!E76)</f>
        <v>11.833333333333334</v>
      </c>
      <c r="F76">
        <f>AVERAGE('PARITY Errors'!F76, 'Pattern_Matching Errors'!F76, 'Reversal Errors'!F76, 'Stack Errors'!F76, 'Vending_Machine Errors'!F76, 'Vending_Machine_Sum Errors'!F76, 'MazeComplete Errors'!F76, 'MazeSolve Errors'!F76, 'Hamiltonian Errors'!F76)</f>
        <v>18.855555555555558</v>
      </c>
      <c r="G76">
        <f>AVERAGE('PARITY Errors'!G76, 'Pattern_Matching Errors'!G76, 'Reversal Errors'!G76, 'Stack Errors'!G76, 'Vending_Machine Errors'!G76, 'Vending_Machine_Sum Errors'!G76, 'MazeComplete Errors'!G76, 'MazeSolve Errors'!G76, 'Hamiltonian Errors'!G76)</f>
        <v>95.077777777777769</v>
      </c>
      <c r="H76" t="str">
        <f t="shared" ref="H76:H105" si="2">B76&amp;" (δ="&amp;C76&amp;")"</f>
        <v>0 (δ=0)</v>
      </c>
    </row>
    <row r="77" spans="1:8" x14ac:dyDescent="0.75">
      <c r="A77" s="1">
        <v>1</v>
      </c>
      <c r="B77">
        <v>0</v>
      </c>
      <c r="C77">
        <v>0.2</v>
      </c>
      <c r="D77">
        <f>AVERAGE('PARITY Errors'!D77, 'Pattern_Matching Errors'!D77, 'Reversal Errors'!D77, 'Stack Errors'!D77, 'Vending_Machine Errors'!D77, 'Vending_Machine_Sum Errors'!D77, 'MazeComplete Errors'!D77, 'MazeSolve Errors'!D77, 'Hamiltonian Errors'!D77)</f>
        <v>18.887777777777778</v>
      </c>
      <c r="E77">
        <f>AVERAGE('PARITY Errors'!E77, 'Pattern_Matching Errors'!E77, 'Reversal Errors'!E77, 'Stack Errors'!E77, 'Vending_Machine Errors'!E77, 'Vending_Machine_Sum Errors'!E77, 'MazeComplete Errors'!E77, 'MazeSolve Errors'!E77, 'Hamiltonian Errors'!E77)</f>
        <v>11.722222222222221</v>
      </c>
      <c r="F77">
        <f>AVERAGE('PARITY Errors'!F77, 'Pattern_Matching Errors'!F77, 'Reversal Errors'!F77, 'Stack Errors'!F77, 'Vending_Machine Errors'!F77, 'Vending_Machine_Sum Errors'!F77, 'MazeComplete Errors'!F77, 'MazeSolve Errors'!F77, 'Hamiltonian Errors'!F77)</f>
        <v>22.411111111111111</v>
      </c>
      <c r="G77">
        <f>AVERAGE('PARITY Errors'!G77, 'Pattern_Matching Errors'!G77, 'Reversal Errors'!G77, 'Stack Errors'!G77, 'Vending_Machine Errors'!G77, 'Vending_Machine_Sum Errors'!G77, 'MazeComplete Errors'!G77, 'MazeSolve Errors'!G77, 'Hamiltonian Errors'!G77)</f>
        <v>94.133333333333326</v>
      </c>
      <c r="H77" t="str">
        <f t="shared" si="2"/>
        <v>0 (δ=0.2)</v>
      </c>
    </row>
    <row r="78" spans="1:8" x14ac:dyDescent="0.75">
      <c r="A78" s="1">
        <v>2</v>
      </c>
      <c r="B78">
        <v>0</v>
      </c>
      <c r="C78">
        <v>0.45</v>
      </c>
      <c r="D78">
        <f>AVERAGE('PARITY Errors'!D78, 'Pattern_Matching Errors'!D78, 'Reversal Errors'!D78, 'Stack Errors'!D78, 'Vending_Machine Errors'!D78, 'Vending_Machine_Sum Errors'!D78, 'MazeComplete Errors'!D78, 'MazeSolve Errors'!D78, 'Hamiltonian Errors'!D78)</f>
        <v>18.533333333333335</v>
      </c>
      <c r="E78">
        <f>AVERAGE('PARITY Errors'!E78, 'Pattern_Matching Errors'!E78, 'Reversal Errors'!E78, 'Stack Errors'!E78, 'Vending_Machine Errors'!E78, 'Vending_Machine_Sum Errors'!E78, 'MazeComplete Errors'!E78, 'MazeSolve Errors'!E78, 'Hamiltonian Errors'!E78)</f>
        <v>11.833333333333336</v>
      </c>
      <c r="F78">
        <f>AVERAGE('PARITY Errors'!F78, 'Pattern_Matching Errors'!F78, 'Reversal Errors'!F78, 'Stack Errors'!F78, 'Vending_Machine Errors'!F78, 'Vending_Machine_Sum Errors'!F78, 'MazeComplete Errors'!F78, 'MazeSolve Errors'!F78, 'Hamiltonian Errors'!F78)</f>
        <v>23.511111111111113</v>
      </c>
      <c r="G78">
        <f>AVERAGE('PARITY Errors'!G78, 'Pattern_Matching Errors'!G78, 'Reversal Errors'!G78, 'Stack Errors'!G78, 'Vending_Machine Errors'!G78, 'Vending_Machine_Sum Errors'!G78, 'MazeComplete Errors'!G78, 'MazeSolve Errors'!G78, 'Hamiltonian Errors'!G78)</f>
        <v>94.266666666666666</v>
      </c>
      <c r="H78" t="str">
        <f t="shared" si="2"/>
        <v>0 (δ=0.45)</v>
      </c>
    </row>
    <row r="79" spans="1:8" x14ac:dyDescent="0.75">
      <c r="A79" s="1">
        <v>3</v>
      </c>
      <c r="B79">
        <v>0</v>
      </c>
      <c r="C79">
        <v>0.65</v>
      </c>
      <c r="D79">
        <f>AVERAGE('PARITY Errors'!D79, 'Pattern_Matching Errors'!D79, 'Reversal Errors'!D79, 'Stack Errors'!D79, 'Vending_Machine Errors'!D79, 'Vending_Machine_Sum Errors'!D79, 'MazeComplete Errors'!D79, 'MazeSolve Errors'!D79, 'Hamiltonian Errors'!D79)</f>
        <v>18.522222222222222</v>
      </c>
      <c r="E79">
        <f>AVERAGE('PARITY Errors'!E79, 'Pattern_Matching Errors'!E79, 'Reversal Errors'!E79, 'Stack Errors'!E79, 'Vending_Machine Errors'!E79, 'Vending_Machine_Sum Errors'!E79, 'MazeComplete Errors'!E79, 'MazeSolve Errors'!E79, 'Hamiltonian Errors'!E79)</f>
        <v>12.111111111111111</v>
      </c>
      <c r="F79">
        <f>AVERAGE('PARITY Errors'!F79, 'Pattern_Matching Errors'!F79, 'Reversal Errors'!F79, 'Stack Errors'!F79, 'Vending_Machine Errors'!F79, 'Vending_Machine_Sum Errors'!F79, 'MazeComplete Errors'!F79, 'MazeSolve Errors'!F79, 'Hamiltonian Errors'!F79)</f>
        <v>23.311111111111114</v>
      </c>
      <c r="G79">
        <f>AVERAGE('PARITY Errors'!G79, 'Pattern_Matching Errors'!G79, 'Reversal Errors'!G79, 'Stack Errors'!G79, 'Vending_Machine Errors'!G79, 'Vending_Machine_Sum Errors'!G79, 'MazeComplete Errors'!G79, 'MazeSolve Errors'!G79, 'Hamiltonian Errors'!G79)</f>
        <v>94.12222222222222</v>
      </c>
      <c r="H79" t="str">
        <f t="shared" si="2"/>
        <v>0 (δ=0.65)</v>
      </c>
    </row>
    <row r="80" spans="1:8" x14ac:dyDescent="0.75">
      <c r="A80" s="1">
        <v>4</v>
      </c>
      <c r="B80">
        <v>0</v>
      </c>
      <c r="C80">
        <v>0.85</v>
      </c>
      <c r="D80">
        <f>AVERAGE('PARITY Errors'!D80, 'Pattern_Matching Errors'!D80, 'Reversal Errors'!D80, 'Stack Errors'!D80, 'Vending_Machine Errors'!D80, 'Vending_Machine_Sum Errors'!D80, 'MazeComplete Errors'!D80, 'MazeSolve Errors'!D80, 'Hamiltonian Errors'!D80)</f>
        <v>18.722222222222221</v>
      </c>
      <c r="E80">
        <f>AVERAGE('PARITY Errors'!E80, 'Pattern_Matching Errors'!E80, 'Reversal Errors'!E80, 'Stack Errors'!E80, 'Vending_Machine Errors'!E80, 'Vending_Machine_Sum Errors'!E80, 'MazeComplete Errors'!E80, 'MazeSolve Errors'!E80, 'Hamiltonian Errors'!E80)</f>
        <v>12.133333333333333</v>
      </c>
      <c r="F80">
        <f>AVERAGE('PARITY Errors'!F80, 'Pattern_Matching Errors'!F80, 'Reversal Errors'!F80, 'Stack Errors'!F80, 'Vending_Machine Errors'!F80, 'Vending_Machine_Sum Errors'!F80, 'MazeComplete Errors'!F80, 'MazeSolve Errors'!F80, 'Hamiltonian Errors'!F80)</f>
        <v>24.733333333333334</v>
      </c>
      <c r="G80">
        <f>AVERAGE('PARITY Errors'!G80, 'Pattern_Matching Errors'!G80, 'Reversal Errors'!G80, 'Stack Errors'!G80, 'Vending_Machine Errors'!G80, 'Vending_Machine_Sum Errors'!G80, 'MazeComplete Errors'!G80, 'MazeSolve Errors'!G80, 'Hamiltonian Errors'!G80)</f>
        <v>93.766666666666666</v>
      </c>
      <c r="H80" t="str">
        <f t="shared" si="2"/>
        <v>0 (δ=0.85)</v>
      </c>
    </row>
    <row r="81" spans="1:8" x14ac:dyDescent="0.75">
      <c r="A81" s="1">
        <v>5</v>
      </c>
      <c r="B81">
        <v>5</v>
      </c>
      <c r="C81">
        <v>0</v>
      </c>
      <c r="D81">
        <f>AVERAGE('PARITY Errors'!D81, 'Pattern_Matching Errors'!D81, 'Reversal Errors'!D81, 'Stack Errors'!D81, 'Vending_Machine Errors'!D81, 'Vending_Machine_Sum Errors'!D81, 'MazeComplete Errors'!D81, 'MazeSolve Errors'!D81, 'Hamiltonian Errors'!D81)</f>
        <v>22.222222222222221</v>
      </c>
      <c r="E81">
        <f>AVERAGE('PARITY Errors'!E81, 'Pattern_Matching Errors'!E81, 'Reversal Errors'!E81, 'Stack Errors'!E81, 'Vending_Machine Errors'!E81, 'Vending_Machine_Sum Errors'!E81, 'MazeComplete Errors'!E81, 'MazeSolve Errors'!E81, 'Hamiltonian Errors'!E81)</f>
        <v>5.5555555555555552E-2</v>
      </c>
      <c r="F81">
        <f>AVERAGE('PARITY Errors'!F81, 'Pattern_Matching Errors'!F81, 'Reversal Errors'!F81, 'Stack Errors'!F81, 'Vending_Machine Errors'!F81, 'Vending_Machine_Sum Errors'!F81, 'MazeComplete Errors'!F81, 'MazeSolve Errors'!F81, 'Hamiltonian Errors'!F81)</f>
        <v>15.655555555555557</v>
      </c>
      <c r="G81">
        <f>AVERAGE('PARITY Errors'!G81, 'Pattern_Matching Errors'!G81, 'Reversal Errors'!G81, 'Stack Errors'!G81, 'Vending_Machine Errors'!G81, 'Vending_Machine_Sum Errors'!G81, 'MazeComplete Errors'!G81, 'MazeSolve Errors'!G81, 'Hamiltonian Errors'!G81)</f>
        <v>0</v>
      </c>
      <c r="H81" t="str">
        <f t="shared" si="2"/>
        <v>5 (δ=0)</v>
      </c>
    </row>
    <row r="82" spans="1:8" x14ac:dyDescent="0.75">
      <c r="A82" s="1">
        <v>6</v>
      </c>
      <c r="B82">
        <v>5</v>
      </c>
      <c r="C82">
        <v>0.2</v>
      </c>
      <c r="D82">
        <f>AVERAGE('PARITY Errors'!D82, 'Pattern_Matching Errors'!D82, 'Reversal Errors'!D82, 'Stack Errors'!D82, 'Vending_Machine Errors'!D82, 'Vending_Machine_Sum Errors'!D82, 'MazeComplete Errors'!D82, 'MazeSolve Errors'!D82, 'Hamiltonian Errors'!D82)</f>
        <v>22.2</v>
      </c>
      <c r="E82">
        <f>AVERAGE('PARITY Errors'!E82, 'Pattern_Matching Errors'!E82, 'Reversal Errors'!E82, 'Stack Errors'!E82, 'Vending_Machine Errors'!E82, 'Vending_Machine_Sum Errors'!E82, 'MazeComplete Errors'!E82, 'MazeSolve Errors'!E82, 'Hamiltonian Errors'!E82)</f>
        <v>0.1</v>
      </c>
      <c r="F82">
        <f>AVERAGE('PARITY Errors'!F82, 'Pattern_Matching Errors'!F82, 'Reversal Errors'!F82, 'Stack Errors'!F82, 'Vending_Machine Errors'!F82, 'Vending_Machine_Sum Errors'!F82, 'MazeComplete Errors'!F82, 'MazeSolve Errors'!F82, 'Hamiltonian Errors'!F82)</f>
        <v>13.877777777777778</v>
      </c>
      <c r="G82">
        <f>AVERAGE('PARITY Errors'!G82, 'Pattern_Matching Errors'!G82, 'Reversal Errors'!G82, 'Stack Errors'!G82, 'Vending_Machine Errors'!G82, 'Vending_Machine_Sum Errors'!G82, 'MazeComplete Errors'!G82, 'MazeSolve Errors'!G82, 'Hamiltonian Errors'!G82)</f>
        <v>0</v>
      </c>
      <c r="H82" t="str">
        <f t="shared" si="2"/>
        <v>5 (δ=0.2)</v>
      </c>
    </row>
    <row r="83" spans="1:8" x14ac:dyDescent="0.75">
      <c r="A83" s="1">
        <v>7</v>
      </c>
      <c r="B83">
        <v>5</v>
      </c>
      <c r="C83">
        <v>0.45</v>
      </c>
      <c r="D83">
        <f>AVERAGE('PARITY Errors'!D83, 'Pattern_Matching Errors'!D83, 'Reversal Errors'!D83, 'Stack Errors'!D83, 'Vending_Machine Errors'!D83, 'Vending_Machine_Sum Errors'!D83, 'MazeComplete Errors'!D83, 'MazeSolve Errors'!D83, 'Hamiltonian Errors'!D83)</f>
        <v>22.277777777777779</v>
      </c>
      <c r="E83">
        <f>AVERAGE('PARITY Errors'!E83, 'Pattern_Matching Errors'!E83, 'Reversal Errors'!E83, 'Stack Errors'!E83, 'Vending_Machine Errors'!E83, 'Vending_Machine_Sum Errors'!E83, 'MazeComplete Errors'!E83, 'MazeSolve Errors'!E83, 'Hamiltonian Errors'!E83)</f>
        <v>0.1</v>
      </c>
      <c r="F83">
        <f>AVERAGE('PARITY Errors'!F83, 'Pattern_Matching Errors'!F83, 'Reversal Errors'!F83, 'Stack Errors'!F83, 'Vending_Machine Errors'!F83, 'Vending_Machine_Sum Errors'!F83, 'MazeComplete Errors'!F83, 'MazeSolve Errors'!F83, 'Hamiltonian Errors'!F83)</f>
        <v>14.066666666666666</v>
      </c>
      <c r="G83">
        <f>AVERAGE('PARITY Errors'!G83, 'Pattern_Matching Errors'!G83, 'Reversal Errors'!G83, 'Stack Errors'!G83, 'Vending_Machine Errors'!G83, 'Vending_Machine_Sum Errors'!G83, 'MazeComplete Errors'!G83, 'MazeSolve Errors'!G83, 'Hamiltonian Errors'!G83)</f>
        <v>0</v>
      </c>
      <c r="H83" t="str">
        <f t="shared" si="2"/>
        <v>5 (δ=0.45)</v>
      </c>
    </row>
    <row r="84" spans="1:8" x14ac:dyDescent="0.75">
      <c r="A84" s="1">
        <v>8</v>
      </c>
      <c r="B84">
        <v>5</v>
      </c>
      <c r="C84">
        <v>0.65</v>
      </c>
      <c r="D84">
        <f>AVERAGE('PARITY Errors'!D84, 'Pattern_Matching Errors'!D84, 'Reversal Errors'!D84, 'Stack Errors'!D84, 'Vending_Machine Errors'!D84, 'Vending_Machine_Sum Errors'!D84, 'MazeComplete Errors'!D84, 'MazeSolve Errors'!D84, 'Hamiltonian Errors'!D84)</f>
        <v>22.333333333333332</v>
      </c>
      <c r="E84">
        <f>AVERAGE('PARITY Errors'!E84, 'Pattern_Matching Errors'!E84, 'Reversal Errors'!E84, 'Stack Errors'!E84, 'Vending_Machine Errors'!E84, 'Vending_Machine_Sum Errors'!E84, 'MazeComplete Errors'!E84, 'MazeSolve Errors'!E84, 'Hamiltonian Errors'!E84)</f>
        <v>8.8888888888888892E-2</v>
      </c>
      <c r="F84">
        <f>AVERAGE('PARITY Errors'!F84, 'Pattern_Matching Errors'!F84, 'Reversal Errors'!F84, 'Stack Errors'!F84, 'Vending_Machine Errors'!F84, 'Vending_Machine_Sum Errors'!F84, 'MazeComplete Errors'!F84, 'MazeSolve Errors'!F84, 'Hamiltonian Errors'!F84)</f>
        <v>14.455555555555556</v>
      </c>
      <c r="G84">
        <f>AVERAGE('PARITY Errors'!G84, 'Pattern_Matching Errors'!G84, 'Reversal Errors'!G84, 'Stack Errors'!G84, 'Vending_Machine Errors'!G84, 'Vending_Machine_Sum Errors'!G84, 'MazeComplete Errors'!G84, 'MazeSolve Errors'!G84, 'Hamiltonian Errors'!G84)</f>
        <v>0</v>
      </c>
      <c r="H84" t="str">
        <f t="shared" si="2"/>
        <v>5 (δ=0.65)</v>
      </c>
    </row>
    <row r="85" spans="1:8" x14ac:dyDescent="0.75">
      <c r="A85" s="1">
        <v>9</v>
      </c>
      <c r="B85">
        <v>5</v>
      </c>
      <c r="C85">
        <v>0.85</v>
      </c>
      <c r="D85">
        <f>AVERAGE('PARITY Errors'!D85, 'Pattern_Matching Errors'!D85, 'Reversal Errors'!D85, 'Stack Errors'!D85, 'Vending_Machine Errors'!D85, 'Vending_Machine_Sum Errors'!D85, 'MazeComplete Errors'!D85, 'MazeSolve Errors'!D85, 'Hamiltonian Errors'!D85)</f>
        <v>22.4</v>
      </c>
      <c r="E85">
        <f>AVERAGE('PARITY Errors'!E85, 'Pattern_Matching Errors'!E85, 'Reversal Errors'!E85, 'Stack Errors'!E85, 'Vending_Machine Errors'!E85, 'Vending_Machine_Sum Errors'!E85, 'MazeComplete Errors'!E85, 'MazeSolve Errors'!E85, 'Hamiltonian Errors'!E85)</f>
        <v>0.2</v>
      </c>
      <c r="F85">
        <f>AVERAGE('PARITY Errors'!F85, 'Pattern_Matching Errors'!F85, 'Reversal Errors'!F85, 'Stack Errors'!F85, 'Vending_Machine Errors'!F85, 'Vending_Machine_Sum Errors'!F85, 'MazeComplete Errors'!F85, 'MazeSolve Errors'!F85, 'Hamiltonian Errors'!F85)</f>
        <v>13.866666666666667</v>
      </c>
      <c r="G85">
        <f>AVERAGE('PARITY Errors'!G85, 'Pattern_Matching Errors'!G85, 'Reversal Errors'!G85, 'Stack Errors'!G85, 'Vending_Machine Errors'!G85, 'Vending_Machine_Sum Errors'!G85, 'MazeComplete Errors'!G85, 'MazeSolve Errors'!G85, 'Hamiltonian Errors'!G85)</f>
        <v>0</v>
      </c>
      <c r="H85" t="str">
        <f t="shared" si="2"/>
        <v>5 (δ=0.85)</v>
      </c>
    </row>
    <row r="86" spans="1:8" x14ac:dyDescent="0.75">
      <c r="A86" s="1">
        <v>10</v>
      </c>
      <c r="B86">
        <v>10</v>
      </c>
      <c r="C86">
        <v>0</v>
      </c>
      <c r="D86">
        <f>AVERAGE('PARITY Errors'!D86, 'Pattern_Matching Errors'!D86, 'Reversal Errors'!D86, 'Stack Errors'!D86, 'Vending_Machine Errors'!D86, 'Vending_Machine_Sum Errors'!D86, 'MazeComplete Errors'!D86, 'MazeSolve Errors'!D86, 'Hamiltonian Errors'!D86)</f>
        <v>16.755555555555556</v>
      </c>
      <c r="E86">
        <f>AVERAGE('PARITY Errors'!E86, 'Pattern_Matching Errors'!E86, 'Reversal Errors'!E86, 'Stack Errors'!E86, 'Vending_Machine Errors'!E86, 'Vending_Machine_Sum Errors'!E86, 'MazeComplete Errors'!E86, 'MazeSolve Errors'!E86, 'Hamiltonian Errors'!E86)</f>
        <v>0</v>
      </c>
      <c r="F86">
        <f>AVERAGE('PARITY Errors'!F86, 'Pattern_Matching Errors'!F86, 'Reversal Errors'!F86, 'Stack Errors'!F86, 'Vending_Machine Errors'!F86, 'Vending_Machine_Sum Errors'!F86, 'MazeComplete Errors'!F86, 'MazeSolve Errors'!F86, 'Hamiltonian Errors'!F86)</f>
        <v>18.188888888888886</v>
      </c>
      <c r="G86">
        <f>AVERAGE('PARITY Errors'!G86, 'Pattern_Matching Errors'!G86, 'Reversal Errors'!G86, 'Stack Errors'!G86, 'Vending_Machine Errors'!G86, 'Vending_Machine_Sum Errors'!G86, 'MazeComplete Errors'!G86, 'MazeSolve Errors'!G86, 'Hamiltonian Errors'!G86)</f>
        <v>0</v>
      </c>
      <c r="H86" t="str">
        <f t="shared" si="2"/>
        <v>10 (δ=0)</v>
      </c>
    </row>
    <row r="87" spans="1:8" x14ac:dyDescent="0.75">
      <c r="A87" s="1">
        <v>11</v>
      </c>
      <c r="B87">
        <v>10</v>
      </c>
      <c r="C87">
        <v>0.2</v>
      </c>
      <c r="D87">
        <f>AVERAGE('PARITY Errors'!D87, 'Pattern_Matching Errors'!D87, 'Reversal Errors'!D87, 'Stack Errors'!D87, 'Vending_Machine Errors'!D87, 'Vending_Machine_Sum Errors'!D87, 'MazeComplete Errors'!D87, 'MazeSolve Errors'!D87, 'Hamiltonian Errors'!D87)</f>
        <v>16.600000000000001</v>
      </c>
      <c r="E87">
        <f>AVERAGE('PARITY Errors'!E87, 'Pattern_Matching Errors'!E87, 'Reversal Errors'!E87, 'Stack Errors'!E87, 'Vending_Machine Errors'!E87, 'Vending_Machine_Sum Errors'!E87, 'MazeComplete Errors'!E87, 'MazeSolve Errors'!E87, 'Hamiltonian Errors'!E87)</f>
        <v>0</v>
      </c>
      <c r="F87">
        <f>AVERAGE('PARITY Errors'!F87, 'Pattern_Matching Errors'!F87, 'Reversal Errors'!F87, 'Stack Errors'!F87, 'Vending_Machine Errors'!F87, 'Vending_Machine_Sum Errors'!F87, 'MazeComplete Errors'!F87, 'MazeSolve Errors'!F87, 'Hamiltonian Errors'!F87)</f>
        <v>17.044444444444444</v>
      </c>
      <c r="G87">
        <f>AVERAGE('PARITY Errors'!G87, 'Pattern_Matching Errors'!G87, 'Reversal Errors'!G87, 'Stack Errors'!G87, 'Vending_Machine Errors'!G87, 'Vending_Machine_Sum Errors'!G87, 'MazeComplete Errors'!G87, 'MazeSolve Errors'!G87, 'Hamiltonian Errors'!G87)</f>
        <v>0</v>
      </c>
      <c r="H87" t="str">
        <f t="shared" si="2"/>
        <v>10 (δ=0.2)</v>
      </c>
    </row>
    <row r="88" spans="1:8" x14ac:dyDescent="0.75">
      <c r="A88" s="1">
        <v>12</v>
      </c>
      <c r="B88">
        <v>10</v>
      </c>
      <c r="C88">
        <v>0.45</v>
      </c>
      <c r="D88">
        <f>AVERAGE('PARITY Errors'!D88, 'Pattern_Matching Errors'!D88, 'Reversal Errors'!D88, 'Stack Errors'!D88, 'Vending_Machine Errors'!D88, 'Vending_Machine_Sum Errors'!D88, 'MazeComplete Errors'!D88, 'MazeSolve Errors'!D88, 'Hamiltonian Errors'!D88)</f>
        <v>16.866666666666664</v>
      </c>
      <c r="E88">
        <f>AVERAGE('PARITY Errors'!E88, 'Pattern_Matching Errors'!E88, 'Reversal Errors'!E88, 'Stack Errors'!E88, 'Vending_Machine Errors'!E88, 'Vending_Machine_Sum Errors'!E88, 'MazeComplete Errors'!E88, 'MazeSolve Errors'!E88, 'Hamiltonian Errors'!E88)</f>
        <v>0</v>
      </c>
      <c r="F88">
        <f>AVERAGE('PARITY Errors'!F88, 'Pattern_Matching Errors'!F88, 'Reversal Errors'!F88, 'Stack Errors'!F88, 'Vending_Machine Errors'!F88, 'Vending_Machine_Sum Errors'!F88, 'MazeComplete Errors'!F88, 'MazeSolve Errors'!F88, 'Hamiltonian Errors'!F88)</f>
        <v>16.722222222222221</v>
      </c>
      <c r="G88">
        <f>AVERAGE('PARITY Errors'!G88, 'Pattern_Matching Errors'!G88, 'Reversal Errors'!G88, 'Stack Errors'!G88, 'Vending_Machine Errors'!G88, 'Vending_Machine_Sum Errors'!G88, 'MazeComplete Errors'!G88, 'MazeSolve Errors'!G88, 'Hamiltonian Errors'!G88)</f>
        <v>0</v>
      </c>
      <c r="H88" t="str">
        <f t="shared" si="2"/>
        <v>10 (δ=0.45)</v>
      </c>
    </row>
    <row r="89" spans="1:8" x14ac:dyDescent="0.75">
      <c r="A89" s="1">
        <v>13</v>
      </c>
      <c r="B89">
        <v>10</v>
      </c>
      <c r="C89">
        <v>0.65</v>
      </c>
      <c r="D89">
        <f>AVERAGE('PARITY Errors'!D89, 'Pattern_Matching Errors'!D89, 'Reversal Errors'!D89, 'Stack Errors'!D89, 'Vending_Machine Errors'!D89, 'Vending_Machine_Sum Errors'!D89, 'MazeComplete Errors'!D89, 'MazeSolve Errors'!D89, 'Hamiltonian Errors'!D89)</f>
        <v>16.577777777777776</v>
      </c>
      <c r="E89">
        <f>AVERAGE('PARITY Errors'!E89, 'Pattern_Matching Errors'!E89, 'Reversal Errors'!E89, 'Stack Errors'!E89, 'Vending_Machine Errors'!E89, 'Vending_Machine_Sum Errors'!E89, 'MazeComplete Errors'!E89, 'MazeSolve Errors'!E89, 'Hamiltonian Errors'!E89)</f>
        <v>0</v>
      </c>
      <c r="F89">
        <f>AVERAGE('PARITY Errors'!F89, 'Pattern_Matching Errors'!F89, 'Reversal Errors'!F89, 'Stack Errors'!F89, 'Vending_Machine Errors'!F89, 'Vending_Machine_Sum Errors'!F89, 'MazeComplete Errors'!F89, 'MazeSolve Errors'!F89, 'Hamiltonian Errors'!F89)</f>
        <v>14.633333333333335</v>
      </c>
      <c r="G89">
        <f>AVERAGE('PARITY Errors'!G89, 'Pattern_Matching Errors'!G89, 'Reversal Errors'!G89, 'Stack Errors'!G89, 'Vending_Machine Errors'!G89, 'Vending_Machine_Sum Errors'!G89, 'MazeComplete Errors'!G89, 'MazeSolve Errors'!G89, 'Hamiltonian Errors'!G89)</f>
        <v>0</v>
      </c>
      <c r="H89" t="str">
        <f t="shared" si="2"/>
        <v>10 (δ=0.65)</v>
      </c>
    </row>
    <row r="90" spans="1:8" x14ac:dyDescent="0.75">
      <c r="A90" s="1">
        <v>14</v>
      </c>
      <c r="B90">
        <v>10</v>
      </c>
      <c r="C90">
        <v>0.85</v>
      </c>
      <c r="D90">
        <f>AVERAGE('PARITY Errors'!D90, 'Pattern_Matching Errors'!D90, 'Reversal Errors'!D90, 'Stack Errors'!D90, 'Vending_Machine Errors'!D90, 'Vending_Machine_Sum Errors'!D90, 'MazeComplete Errors'!D90, 'MazeSolve Errors'!D90, 'Hamiltonian Errors'!D90)</f>
        <v>17.011111111111113</v>
      </c>
      <c r="E90">
        <f>AVERAGE('PARITY Errors'!E90, 'Pattern_Matching Errors'!E90, 'Reversal Errors'!E90, 'Stack Errors'!E90, 'Vending_Machine Errors'!E90, 'Vending_Machine_Sum Errors'!E90, 'MazeComplete Errors'!E90, 'MazeSolve Errors'!E90, 'Hamiltonian Errors'!E90)</f>
        <v>0</v>
      </c>
      <c r="F90">
        <f>AVERAGE('PARITY Errors'!F90, 'Pattern_Matching Errors'!F90, 'Reversal Errors'!F90, 'Stack Errors'!F90, 'Vending_Machine Errors'!F90, 'Vending_Machine_Sum Errors'!F90, 'MazeComplete Errors'!F90, 'MazeSolve Errors'!F90, 'Hamiltonian Errors'!F90)</f>
        <v>14.955555555555556</v>
      </c>
      <c r="G90">
        <f>AVERAGE('PARITY Errors'!G90, 'Pattern_Matching Errors'!G90, 'Reversal Errors'!G90, 'Stack Errors'!G90, 'Vending_Machine Errors'!G90, 'Vending_Machine_Sum Errors'!G90, 'MazeComplete Errors'!G90, 'MazeSolve Errors'!G90, 'Hamiltonian Errors'!G90)</f>
        <v>0</v>
      </c>
      <c r="H90" t="str">
        <f t="shared" si="2"/>
        <v>10 (δ=0.85)</v>
      </c>
    </row>
    <row r="91" spans="1:8" x14ac:dyDescent="0.75">
      <c r="A91" s="1">
        <v>15</v>
      </c>
      <c r="B91">
        <v>20</v>
      </c>
      <c r="C91">
        <v>0</v>
      </c>
      <c r="D91">
        <f>AVERAGE('PARITY Errors'!D91, 'Pattern_Matching Errors'!D91, 'Reversal Errors'!D91, 'Stack Errors'!D91, 'Vending_Machine Errors'!D91, 'Vending_Machine_Sum Errors'!D91, 'MazeComplete Errors'!D91, 'MazeSolve Errors'!D91, 'Hamiltonian Errors'!D91)</f>
        <v>20.244444444444444</v>
      </c>
      <c r="E91">
        <f>AVERAGE('PARITY Errors'!E91, 'Pattern_Matching Errors'!E91, 'Reversal Errors'!E91, 'Stack Errors'!E91, 'Vending_Machine Errors'!E91, 'Vending_Machine_Sum Errors'!E91, 'MazeComplete Errors'!E91, 'MazeSolve Errors'!E91, 'Hamiltonian Errors'!E91)</f>
        <v>0</v>
      </c>
      <c r="F91">
        <f>AVERAGE('PARITY Errors'!F91, 'Pattern_Matching Errors'!F91, 'Reversal Errors'!F91, 'Stack Errors'!F91, 'Vending_Machine Errors'!F91, 'Vending_Machine_Sum Errors'!F91, 'MazeComplete Errors'!F91, 'MazeSolve Errors'!F91, 'Hamiltonian Errors'!F91)</f>
        <v>16.111111111111111</v>
      </c>
      <c r="G91">
        <f>AVERAGE('PARITY Errors'!G91, 'Pattern_Matching Errors'!G91, 'Reversal Errors'!G91, 'Stack Errors'!G91, 'Vending_Machine Errors'!G91, 'Vending_Machine_Sum Errors'!G91, 'MazeComplete Errors'!G91, 'MazeSolve Errors'!G91, 'Hamiltonian Errors'!G91)</f>
        <v>0</v>
      </c>
      <c r="H91" t="str">
        <f t="shared" si="2"/>
        <v>20 (δ=0)</v>
      </c>
    </row>
    <row r="92" spans="1:8" x14ac:dyDescent="0.75">
      <c r="A92" s="1">
        <v>16</v>
      </c>
      <c r="B92">
        <v>20</v>
      </c>
      <c r="C92">
        <v>0.2</v>
      </c>
      <c r="D92">
        <f>AVERAGE('PARITY Errors'!D92, 'Pattern_Matching Errors'!D92, 'Reversal Errors'!D92, 'Stack Errors'!D92, 'Vending_Machine Errors'!D92, 'Vending_Machine_Sum Errors'!D92, 'MazeComplete Errors'!D92, 'MazeSolve Errors'!D92, 'Hamiltonian Errors'!D92)</f>
        <v>16.388888888888889</v>
      </c>
      <c r="E92">
        <f>AVERAGE('PARITY Errors'!E92, 'Pattern_Matching Errors'!E92, 'Reversal Errors'!E92, 'Stack Errors'!E92, 'Vending_Machine Errors'!E92, 'Vending_Machine_Sum Errors'!E92, 'MazeComplete Errors'!E92, 'MazeSolve Errors'!E92, 'Hamiltonian Errors'!E92)</f>
        <v>2.2222222222222223E-2</v>
      </c>
      <c r="F92">
        <f>AVERAGE('PARITY Errors'!F92, 'Pattern_Matching Errors'!F92, 'Reversal Errors'!F92, 'Stack Errors'!F92, 'Vending_Machine Errors'!F92, 'Vending_Machine_Sum Errors'!F92, 'MazeComplete Errors'!F92, 'MazeSolve Errors'!F92, 'Hamiltonian Errors'!F92)</f>
        <v>14.02222222222222</v>
      </c>
      <c r="G92">
        <f>AVERAGE('PARITY Errors'!G92, 'Pattern_Matching Errors'!G92, 'Reversal Errors'!G92, 'Stack Errors'!G92, 'Vending_Machine Errors'!G92, 'Vending_Machine_Sum Errors'!G92, 'MazeComplete Errors'!G92, 'MazeSolve Errors'!G92, 'Hamiltonian Errors'!G92)</f>
        <v>0</v>
      </c>
      <c r="H92" t="str">
        <f t="shared" si="2"/>
        <v>20 (δ=0.2)</v>
      </c>
    </row>
    <row r="93" spans="1:8" x14ac:dyDescent="0.75">
      <c r="A93" s="1">
        <v>17</v>
      </c>
      <c r="B93">
        <v>20</v>
      </c>
      <c r="C93">
        <v>0.45</v>
      </c>
      <c r="D93">
        <f>AVERAGE('PARITY Errors'!D93, 'Pattern_Matching Errors'!D93, 'Reversal Errors'!D93, 'Stack Errors'!D93, 'Vending_Machine Errors'!D93, 'Vending_Machine_Sum Errors'!D93, 'MazeComplete Errors'!D93, 'MazeSolve Errors'!D93, 'Hamiltonian Errors'!D93)</f>
        <v>16.523333333333333</v>
      </c>
      <c r="E93">
        <f>AVERAGE('PARITY Errors'!E93, 'Pattern_Matching Errors'!E93, 'Reversal Errors'!E93, 'Stack Errors'!E93, 'Vending_Machine Errors'!E93, 'Vending_Machine_Sum Errors'!E93, 'MazeComplete Errors'!E93, 'MazeSolve Errors'!E93, 'Hamiltonian Errors'!E93)</f>
        <v>0</v>
      </c>
      <c r="F93">
        <f>AVERAGE('PARITY Errors'!F93, 'Pattern_Matching Errors'!F93, 'Reversal Errors'!F93, 'Stack Errors'!F93, 'Vending_Machine Errors'!F93, 'Vending_Machine_Sum Errors'!F93, 'MazeComplete Errors'!F93, 'MazeSolve Errors'!F93, 'Hamiltonian Errors'!F93)</f>
        <v>13.488888888888889</v>
      </c>
      <c r="G93">
        <f>AVERAGE('PARITY Errors'!G93, 'Pattern_Matching Errors'!G93, 'Reversal Errors'!G93, 'Stack Errors'!G93, 'Vending_Machine Errors'!G93, 'Vending_Machine_Sum Errors'!G93, 'MazeComplete Errors'!G93, 'MazeSolve Errors'!G93, 'Hamiltonian Errors'!G93)</f>
        <v>0</v>
      </c>
      <c r="H93" t="str">
        <f t="shared" si="2"/>
        <v>20 (δ=0.45)</v>
      </c>
    </row>
    <row r="94" spans="1:8" x14ac:dyDescent="0.75">
      <c r="A94" s="1">
        <v>18</v>
      </c>
      <c r="B94">
        <v>20</v>
      </c>
      <c r="C94">
        <v>0.65</v>
      </c>
      <c r="D94">
        <f>AVERAGE('PARITY Errors'!D94, 'Pattern_Matching Errors'!D94, 'Reversal Errors'!D94, 'Stack Errors'!D94, 'Vending_Machine Errors'!D94, 'Vending_Machine_Sum Errors'!D94, 'MazeComplete Errors'!D94, 'MazeSolve Errors'!D94, 'Hamiltonian Errors'!D94)</f>
        <v>16.577777777777776</v>
      </c>
      <c r="E94">
        <f>AVERAGE('PARITY Errors'!E94, 'Pattern_Matching Errors'!E94, 'Reversal Errors'!E94, 'Stack Errors'!E94, 'Vending_Machine Errors'!E94, 'Vending_Machine_Sum Errors'!E94, 'MazeComplete Errors'!E94, 'MazeSolve Errors'!E94, 'Hamiltonian Errors'!E94)</f>
        <v>0</v>
      </c>
      <c r="F94">
        <f>AVERAGE('PARITY Errors'!F94, 'Pattern_Matching Errors'!F94, 'Reversal Errors'!F94, 'Stack Errors'!F94, 'Vending_Machine Errors'!F94, 'Vending_Machine_Sum Errors'!F94, 'MazeComplete Errors'!F94, 'MazeSolve Errors'!F94, 'Hamiltonian Errors'!F94)</f>
        <v>14.2</v>
      </c>
      <c r="G94">
        <f>AVERAGE('PARITY Errors'!G94, 'Pattern_Matching Errors'!G94, 'Reversal Errors'!G94, 'Stack Errors'!G94, 'Vending_Machine Errors'!G94, 'Vending_Machine_Sum Errors'!G94, 'MazeComplete Errors'!G94, 'MazeSolve Errors'!G94, 'Hamiltonian Errors'!G94)</f>
        <v>0</v>
      </c>
      <c r="H94" t="str">
        <f t="shared" si="2"/>
        <v>20 (δ=0.65)</v>
      </c>
    </row>
    <row r="95" spans="1:8" x14ac:dyDescent="0.75">
      <c r="A95" s="1">
        <v>19</v>
      </c>
      <c r="B95">
        <v>20</v>
      </c>
      <c r="C95">
        <v>0.85</v>
      </c>
      <c r="D95">
        <f>AVERAGE('PARITY Errors'!D95, 'Pattern_Matching Errors'!D95, 'Reversal Errors'!D95, 'Stack Errors'!D95, 'Vending_Machine Errors'!D95, 'Vending_Machine_Sum Errors'!D95, 'MazeComplete Errors'!D95, 'MazeSolve Errors'!D95, 'Hamiltonian Errors'!D95)</f>
        <v>16</v>
      </c>
      <c r="E95">
        <f>AVERAGE('PARITY Errors'!E95, 'Pattern_Matching Errors'!E95, 'Reversal Errors'!E95, 'Stack Errors'!E95, 'Vending_Machine Errors'!E95, 'Vending_Machine_Sum Errors'!E95, 'MazeComplete Errors'!E95, 'MazeSolve Errors'!E95, 'Hamiltonian Errors'!E95)</f>
        <v>0</v>
      </c>
      <c r="F95">
        <f>AVERAGE('PARITY Errors'!F95, 'Pattern_Matching Errors'!F95, 'Reversal Errors'!F95, 'Stack Errors'!F95, 'Vending_Machine Errors'!F95, 'Vending_Machine_Sum Errors'!F95, 'MazeComplete Errors'!F95, 'MazeSolve Errors'!F95, 'Hamiltonian Errors'!F95)</f>
        <v>15.5</v>
      </c>
      <c r="G95">
        <f>AVERAGE('PARITY Errors'!G95, 'Pattern_Matching Errors'!G95, 'Reversal Errors'!G95, 'Stack Errors'!G95, 'Vending_Machine Errors'!G95, 'Vending_Machine_Sum Errors'!G95, 'MazeComplete Errors'!G95, 'MazeSolve Errors'!G95, 'Hamiltonian Errors'!G95)</f>
        <v>0</v>
      </c>
      <c r="H95" t="str">
        <f t="shared" si="2"/>
        <v>20 (δ=0.85)</v>
      </c>
    </row>
    <row r="96" spans="1:8" x14ac:dyDescent="0.75">
      <c r="A96" s="1">
        <v>20</v>
      </c>
      <c r="B96">
        <v>50</v>
      </c>
      <c r="C96">
        <v>0</v>
      </c>
      <c r="D96">
        <f>AVERAGE('PARITY Errors'!D96, 'Pattern_Matching Errors'!D96, 'Reversal Errors'!D96, 'Stack Errors'!D96, 'Vending_Machine Errors'!D96, 'Vending_Machine_Sum Errors'!D96, 'MazeComplete Errors'!D96, 'MazeSolve Errors'!D96, 'Hamiltonian Errors'!D96)</f>
        <v>13.58888888888889</v>
      </c>
      <c r="E96">
        <f>AVERAGE('PARITY Errors'!E96, 'Pattern_Matching Errors'!E96, 'Reversal Errors'!E96, 'Stack Errors'!E96, 'Vending_Machine Errors'!E96, 'Vending_Machine_Sum Errors'!E96, 'MazeComplete Errors'!E96, 'MazeSolve Errors'!E96, 'Hamiltonian Errors'!E96)</f>
        <v>0</v>
      </c>
      <c r="F96">
        <f>AVERAGE('PARITY Errors'!F96, 'Pattern_Matching Errors'!F96, 'Reversal Errors'!F96, 'Stack Errors'!F96, 'Vending_Machine Errors'!F96, 'Vending_Machine_Sum Errors'!F96, 'MazeComplete Errors'!F96, 'MazeSolve Errors'!F96, 'Hamiltonian Errors'!F96)</f>
        <v>9.1888888888888882</v>
      </c>
      <c r="G96">
        <f>AVERAGE('PARITY Errors'!G96, 'Pattern_Matching Errors'!G96, 'Reversal Errors'!G96, 'Stack Errors'!G96, 'Vending_Machine Errors'!G96, 'Vending_Machine_Sum Errors'!G96, 'MazeComplete Errors'!G96, 'MazeSolve Errors'!G96, 'Hamiltonian Errors'!G96)</f>
        <v>11.244444444444445</v>
      </c>
      <c r="H96" t="str">
        <f t="shared" si="2"/>
        <v>50 (δ=0)</v>
      </c>
    </row>
    <row r="97" spans="1:8" x14ac:dyDescent="0.75">
      <c r="A97" s="1">
        <v>21</v>
      </c>
      <c r="B97">
        <v>50</v>
      </c>
      <c r="C97">
        <v>0.2</v>
      </c>
      <c r="D97">
        <f>AVERAGE('PARITY Errors'!D97, 'Pattern_Matching Errors'!D97, 'Reversal Errors'!D97, 'Stack Errors'!D97, 'Vending_Machine Errors'!D97, 'Vending_Machine_Sum Errors'!D97, 'MazeComplete Errors'!D97, 'MazeSolve Errors'!D97, 'Hamiltonian Errors'!D97)</f>
        <v>16.777777777777779</v>
      </c>
      <c r="E97">
        <f>AVERAGE('PARITY Errors'!E97, 'Pattern_Matching Errors'!E97, 'Reversal Errors'!E97, 'Stack Errors'!E97, 'Vending_Machine Errors'!E97, 'Vending_Machine_Sum Errors'!E97, 'MazeComplete Errors'!E97, 'MazeSolve Errors'!E97, 'Hamiltonian Errors'!E97)</f>
        <v>0</v>
      </c>
      <c r="F97">
        <f>AVERAGE('PARITY Errors'!F97, 'Pattern_Matching Errors'!F97, 'Reversal Errors'!F97, 'Stack Errors'!F97, 'Vending_Machine Errors'!F97, 'Vending_Machine_Sum Errors'!F97, 'MazeComplete Errors'!F97, 'MazeSolve Errors'!F97, 'Hamiltonian Errors'!F97)</f>
        <v>8.8888888888888893</v>
      </c>
      <c r="G97">
        <f>AVERAGE('PARITY Errors'!G97, 'Pattern_Matching Errors'!G97, 'Reversal Errors'!G97, 'Stack Errors'!G97, 'Vending_Machine Errors'!G97, 'Vending_Machine_Sum Errors'!G97, 'MazeComplete Errors'!G97, 'MazeSolve Errors'!G97, 'Hamiltonian Errors'!G97)</f>
        <v>11.222222222222221</v>
      </c>
      <c r="H97" t="str">
        <f t="shared" si="2"/>
        <v>50 (δ=0.2)</v>
      </c>
    </row>
    <row r="98" spans="1:8" x14ac:dyDescent="0.75">
      <c r="A98" s="1">
        <v>22</v>
      </c>
      <c r="B98">
        <v>50</v>
      </c>
      <c r="C98">
        <v>0.45</v>
      </c>
      <c r="D98">
        <f>AVERAGE('PARITY Errors'!D98, 'Pattern_Matching Errors'!D98, 'Reversal Errors'!D98, 'Stack Errors'!D98, 'Vending_Machine Errors'!D98, 'Vending_Machine_Sum Errors'!D98, 'MazeComplete Errors'!D98, 'MazeSolve Errors'!D98, 'Hamiltonian Errors'!D98)</f>
        <v>16.788888888888891</v>
      </c>
      <c r="E98">
        <f>AVERAGE('PARITY Errors'!E98, 'Pattern_Matching Errors'!E98, 'Reversal Errors'!E98, 'Stack Errors'!E98, 'Vending_Machine Errors'!E98, 'Vending_Machine_Sum Errors'!E98, 'MazeComplete Errors'!E98, 'MazeSolve Errors'!E98, 'Hamiltonian Errors'!E98)</f>
        <v>1.1111111111111112E-2</v>
      </c>
      <c r="F98">
        <f>AVERAGE('PARITY Errors'!F98, 'Pattern_Matching Errors'!F98, 'Reversal Errors'!F98, 'Stack Errors'!F98, 'Vending_Machine Errors'!F98, 'Vending_Machine_Sum Errors'!F98, 'MazeComplete Errors'!F98, 'MazeSolve Errors'!F98, 'Hamiltonian Errors'!F98)</f>
        <v>9.6222222222222218</v>
      </c>
      <c r="G98">
        <f>AVERAGE('PARITY Errors'!G98, 'Pattern_Matching Errors'!G98, 'Reversal Errors'!G98, 'Stack Errors'!G98, 'Vending_Machine Errors'!G98, 'Vending_Machine_Sum Errors'!G98, 'MazeComplete Errors'!G98, 'MazeSolve Errors'!G98, 'Hamiltonian Errors'!G98)</f>
        <v>11.244444444444445</v>
      </c>
      <c r="H98" t="str">
        <f t="shared" si="2"/>
        <v>50 (δ=0.45)</v>
      </c>
    </row>
    <row r="99" spans="1:8" x14ac:dyDescent="0.75">
      <c r="A99" s="1">
        <v>23</v>
      </c>
      <c r="B99">
        <v>50</v>
      </c>
      <c r="C99">
        <v>0.65</v>
      </c>
      <c r="D99">
        <f>AVERAGE('PARITY Errors'!D99, 'Pattern_Matching Errors'!D99, 'Reversal Errors'!D99, 'Stack Errors'!D99, 'Vending_Machine Errors'!D99, 'Vending_Machine_Sum Errors'!D99, 'MazeComplete Errors'!D99, 'MazeSolve Errors'!D99, 'Hamiltonian Errors'!D99)</f>
        <v>16.90111111111111</v>
      </c>
      <c r="E99">
        <f>AVERAGE('PARITY Errors'!E99, 'Pattern_Matching Errors'!E99, 'Reversal Errors'!E99, 'Stack Errors'!E99, 'Vending_Machine Errors'!E99, 'Vending_Machine_Sum Errors'!E99, 'MazeComplete Errors'!E99, 'MazeSolve Errors'!E99, 'Hamiltonian Errors'!E99)</f>
        <v>1.1111111111111112E-2</v>
      </c>
      <c r="F99">
        <f>AVERAGE('PARITY Errors'!F99, 'Pattern_Matching Errors'!F99, 'Reversal Errors'!F99, 'Stack Errors'!F99, 'Vending_Machine Errors'!F99, 'Vending_Machine_Sum Errors'!F99, 'MazeComplete Errors'!F99, 'MazeSolve Errors'!F99, 'Hamiltonian Errors'!F99)</f>
        <v>9.6888888888888882</v>
      </c>
      <c r="G99">
        <f>AVERAGE('PARITY Errors'!G99, 'Pattern_Matching Errors'!G99, 'Reversal Errors'!G99, 'Stack Errors'!G99, 'Vending_Machine Errors'!G99, 'Vending_Machine_Sum Errors'!G99, 'MazeComplete Errors'!G99, 'MazeSolve Errors'!G99, 'Hamiltonian Errors'!G99)</f>
        <v>11.211111111111112</v>
      </c>
      <c r="H99" t="str">
        <f t="shared" si="2"/>
        <v>50 (δ=0.65)</v>
      </c>
    </row>
    <row r="100" spans="1:8" x14ac:dyDescent="0.75">
      <c r="A100" s="1">
        <v>24</v>
      </c>
      <c r="B100">
        <v>50</v>
      </c>
      <c r="C100">
        <v>0.85</v>
      </c>
      <c r="D100">
        <f>AVERAGE('PARITY Errors'!D100, 'Pattern_Matching Errors'!D100, 'Reversal Errors'!D100, 'Stack Errors'!D100, 'Vending_Machine Errors'!D100, 'Vending_Machine_Sum Errors'!D100, 'MazeComplete Errors'!D100, 'MazeSolve Errors'!D100, 'Hamiltonian Errors'!D100)</f>
        <v>17.044444444444444</v>
      </c>
      <c r="E100">
        <f>AVERAGE('PARITY Errors'!E100, 'Pattern_Matching Errors'!E100, 'Reversal Errors'!E100, 'Stack Errors'!E100, 'Vending_Machine Errors'!E100, 'Vending_Machine_Sum Errors'!E100, 'MazeComplete Errors'!E100, 'MazeSolve Errors'!E100, 'Hamiltonian Errors'!E100)</f>
        <v>4.4444444444444446E-2</v>
      </c>
      <c r="F100">
        <f>AVERAGE('PARITY Errors'!F100, 'Pattern_Matching Errors'!F100, 'Reversal Errors'!F100, 'Stack Errors'!F100, 'Vending_Machine Errors'!F100, 'Vending_Machine_Sum Errors'!F100, 'MazeComplete Errors'!F100, 'MazeSolve Errors'!F100, 'Hamiltonian Errors'!F100)</f>
        <v>8.6888888888888882</v>
      </c>
      <c r="G100">
        <f>AVERAGE('PARITY Errors'!G100, 'Pattern_Matching Errors'!G100, 'Reversal Errors'!G100, 'Stack Errors'!G100, 'Vending_Machine Errors'!G100, 'Vending_Machine_Sum Errors'!G100, 'MazeComplete Errors'!G100, 'MazeSolve Errors'!G100, 'Hamiltonian Errors'!G100)</f>
        <v>11.122222222222222</v>
      </c>
      <c r="H100" t="str">
        <f t="shared" si="2"/>
        <v>50 (δ=0.85)</v>
      </c>
    </row>
    <row r="101" spans="1:8" x14ac:dyDescent="0.75">
      <c r="A101" s="1">
        <v>25</v>
      </c>
      <c r="B101">
        <v>100</v>
      </c>
      <c r="C101">
        <v>0</v>
      </c>
      <c r="D101">
        <f>AVERAGE('PARITY Errors'!D101, 'Pattern_Matching Errors'!D101, 'Reversal Errors'!D101, 'Stack Errors'!D101, 'Vending_Machine Errors'!D101, 'Vending_Machine_Sum Errors'!D101, 'MazeComplete Errors'!D101, 'MazeSolve Errors'!D101, 'Hamiltonian Errors'!D101)</f>
        <v>12.922222222222224</v>
      </c>
      <c r="E101">
        <f>AVERAGE('PARITY Errors'!E101, 'Pattern_Matching Errors'!E101, 'Reversal Errors'!E101, 'Stack Errors'!E101, 'Vending_Machine Errors'!E101, 'Vending_Machine_Sum Errors'!E101, 'MazeComplete Errors'!E101, 'MazeSolve Errors'!E101, 'Hamiltonian Errors'!E101)</f>
        <v>0</v>
      </c>
      <c r="F101">
        <f>AVERAGE('PARITY Errors'!F101, 'Pattern_Matching Errors'!F101, 'Reversal Errors'!F101, 'Stack Errors'!F101, 'Vending_Machine Errors'!F101, 'Vending_Machine_Sum Errors'!F101, 'MazeComplete Errors'!F101, 'MazeSolve Errors'!F101, 'Hamiltonian Errors'!F101)</f>
        <v>4.4666666666666668</v>
      </c>
      <c r="G101">
        <f>AVERAGE('PARITY Errors'!G101, 'Pattern_Matching Errors'!G101, 'Reversal Errors'!G101, 'Stack Errors'!G101, 'Vending_Machine Errors'!G101, 'Vending_Machine_Sum Errors'!G101, 'MazeComplete Errors'!G101, 'MazeSolve Errors'!G101, 'Hamiltonian Errors'!G101)</f>
        <v>11.122222222222222</v>
      </c>
      <c r="H101" t="str">
        <f t="shared" si="2"/>
        <v>100 (δ=0)</v>
      </c>
    </row>
    <row r="102" spans="1:8" x14ac:dyDescent="0.75">
      <c r="A102" s="1">
        <v>26</v>
      </c>
      <c r="B102">
        <v>100</v>
      </c>
      <c r="C102">
        <v>0.2</v>
      </c>
      <c r="D102">
        <f>AVERAGE('PARITY Errors'!D102, 'Pattern_Matching Errors'!D102, 'Reversal Errors'!D102, 'Stack Errors'!D102, 'Vending_Machine Errors'!D102, 'Vending_Machine_Sum Errors'!D102, 'MazeComplete Errors'!D102, 'MazeSolve Errors'!D102, 'Hamiltonian Errors'!D102)</f>
        <v>9.9333333333333318</v>
      </c>
      <c r="E102">
        <f>AVERAGE('PARITY Errors'!E102, 'Pattern_Matching Errors'!E102, 'Reversal Errors'!E102, 'Stack Errors'!E102, 'Vending_Machine Errors'!E102, 'Vending_Machine_Sum Errors'!E102, 'MazeComplete Errors'!E102, 'MazeSolve Errors'!E102, 'Hamiltonian Errors'!E102)</f>
        <v>0</v>
      </c>
      <c r="F102">
        <f>AVERAGE('PARITY Errors'!F102, 'Pattern_Matching Errors'!F102, 'Reversal Errors'!F102, 'Stack Errors'!F102, 'Vending_Machine Errors'!F102, 'Vending_Machine_Sum Errors'!F102, 'MazeComplete Errors'!F102, 'MazeSolve Errors'!F102, 'Hamiltonian Errors'!F102)</f>
        <v>4.5</v>
      </c>
      <c r="G102">
        <f>AVERAGE('PARITY Errors'!G102, 'Pattern_Matching Errors'!G102, 'Reversal Errors'!G102, 'Stack Errors'!G102, 'Vending_Machine Errors'!G102, 'Vending_Machine_Sum Errors'!G102, 'MazeComplete Errors'!G102, 'MazeSolve Errors'!G102, 'Hamiltonian Errors'!G102)</f>
        <v>11.111111111111111</v>
      </c>
      <c r="H102" t="str">
        <f t="shared" si="2"/>
        <v>100 (δ=0.2)</v>
      </c>
    </row>
    <row r="103" spans="1:8" x14ac:dyDescent="0.75">
      <c r="A103" s="1">
        <v>27</v>
      </c>
      <c r="B103">
        <v>100</v>
      </c>
      <c r="C103">
        <v>0.45</v>
      </c>
      <c r="D103">
        <f>AVERAGE('PARITY Errors'!D103, 'Pattern_Matching Errors'!D103, 'Reversal Errors'!D103, 'Stack Errors'!D103, 'Vending_Machine Errors'!D103, 'Vending_Machine_Sum Errors'!D103, 'MazeComplete Errors'!D103, 'MazeSolve Errors'!D103, 'Hamiltonian Errors'!D103)</f>
        <v>10.044444444444444</v>
      </c>
      <c r="E103">
        <f>AVERAGE('PARITY Errors'!E103, 'Pattern_Matching Errors'!E103, 'Reversal Errors'!E103, 'Stack Errors'!E103, 'Vending_Machine Errors'!E103, 'Vending_Machine_Sum Errors'!E103, 'MazeComplete Errors'!E103, 'MazeSolve Errors'!E103, 'Hamiltonian Errors'!E103)</f>
        <v>2.2222222222222223E-2</v>
      </c>
      <c r="F103">
        <f>AVERAGE('PARITY Errors'!F103, 'Pattern_Matching Errors'!F103, 'Reversal Errors'!F103, 'Stack Errors'!F103, 'Vending_Machine Errors'!F103, 'Vending_Machine_Sum Errors'!F103, 'MazeComplete Errors'!F103, 'MazeSolve Errors'!F103, 'Hamiltonian Errors'!F103)</f>
        <v>5.1444444444444448</v>
      </c>
      <c r="G103">
        <f>AVERAGE('PARITY Errors'!G103, 'Pattern_Matching Errors'!G103, 'Reversal Errors'!G103, 'Stack Errors'!G103, 'Vending_Machine Errors'!G103, 'Vending_Machine_Sum Errors'!G103, 'MazeComplete Errors'!G103, 'MazeSolve Errors'!G103, 'Hamiltonian Errors'!G103)</f>
        <v>11.111111111111111</v>
      </c>
      <c r="H103" t="str">
        <f t="shared" si="2"/>
        <v>100 (δ=0.45)</v>
      </c>
    </row>
    <row r="104" spans="1:8" x14ac:dyDescent="0.75">
      <c r="A104" s="1">
        <v>28</v>
      </c>
      <c r="B104">
        <v>100</v>
      </c>
      <c r="C104">
        <v>0.65</v>
      </c>
      <c r="D104">
        <f>AVERAGE('PARITY Errors'!D104, 'Pattern_Matching Errors'!D104, 'Reversal Errors'!D104, 'Stack Errors'!D104, 'Vending_Machine Errors'!D104, 'Vending_Machine_Sum Errors'!D104, 'MazeComplete Errors'!D104, 'MazeSolve Errors'!D104, 'Hamiltonian Errors'!D104)</f>
        <v>10.09</v>
      </c>
      <c r="E104">
        <f>AVERAGE('PARITY Errors'!E104, 'Pattern_Matching Errors'!E104, 'Reversal Errors'!E104, 'Stack Errors'!E104, 'Vending_Machine Errors'!E104, 'Vending_Machine_Sum Errors'!E104, 'MazeComplete Errors'!E104, 'MazeSolve Errors'!E104, 'Hamiltonian Errors'!E104)</f>
        <v>1.1111111111111112E-2</v>
      </c>
      <c r="F104">
        <f>AVERAGE('PARITY Errors'!F104, 'Pattern_Matching Errors'!F104, 'Reversal Errors'!F104, 'Stack Errors'!F104, 'Vending_Machine Errors'!F104, 'Vending_Machine_Sum Errors'!F104, 'MazeComplete Errors'!F104, 'MazeSolve Errors'!F104, 'Hamiltonian Errors'!F104)</f>
        <v>5.2666666666666666</v>
      </c>
      <c r="G104">
        <f>AVERAGE('PARITY Errors'!G104, 'Pattern_Matching Errors'!G104, 'Reversal Errors'!G104, 'Stack Errors'!G104, 'Vending_Machine Errors'!G104, 'Vending_Machine_Sum Errors'!G104, 'MazeComplete Errors'!G104, 'MazeSolve Errors'!G104, 'Hamiltonian Errors'!G104)</f>
        <v>11.111111111111111</v>
      </c>
      <c r="H104" t="str">
        <f t="shared" si="2"/>
        <v>100 (δ=0.65)</v>
      </c>
    </row>
    <row r="105" spans="1:8" x14ac:dyDescent="0.75">
      <c r="A105" s="1">
        <v>29</v>
      </c>
      <c r="B105">
        <v>100</v>
      </c>
      <c r="C105">
        <v>0.85</v>
      </c>
      <c r="D105">
        <f>AVERAGE('PARITY Errors'!D105, 'Pattern_Matching Errors'!D105, 'Reversal Errors'!D105, 'Stack Errors'!D105, 'Vending_Machine Errors'!D105, 'Vending_Machine_Sum Errors'!D105, 'MazeComplete Errors'!D105, 'MazeSolve Errors'!D105, 'Hamiltonian Errors'!D105)</f>
        <v>10.5</v>
      </c>
      <c r="E105">
        <f>AVERAGE('PARITY Errors'!E105, 'Pattern_Matching Errors'!E105, 'Reversal Errors'!E105, 'Stack Errors'!E105, 'Vending_Machine Errors'!E105, 'Vending_Machine_Sum Errors'!E105, 'MazeComplete Errors'!E105, 'MazeSolve Errors'!E105, 'Hamiltonian Errors'!E105)</f>
        <v>1.1111111111111112E-2</v>
      </c>
      <c r="F105">
        <f>AVERAGE('PARITY Errors'!F105, 'Pattern_Matching Errors'!F105, 'Reversal Errors'!F105, 'Stack Errors'!F105, 'Vending_Machine Errors'!F105, 'Vending_Machine_Sum Errors'!F105, 'MazeComplete Errors'!F105, 'MazeSolve Errors'!F105, 'Hamiltonian Errors'!F105)</f>
        <v>5.4666666666666668</v>
      </c>
      <c r="G105">
        <f>AVERAGE('PARITY Errors'!G105, 'Pattern_Matching Errors'!G105, 'Reversal Errors'!G105, 'Stack Errors'!G105, 'Vending_Machine Errors'!G105, 'Vending_Machine_Sum Errors'!G105, 'MazeComplete Errors'!G105, 'MazeSolve Errors'!G105, 'Hamiltonian Errors'!G105)</f>
        <v>11.122222222222222</v>
      </c>
      <c r="H105" t="str">
        <f t="shared" si="2"/>
        <v>100 (δ=0.85)</v>
      </c>
    </row>
    <row r="109" spans="1:8" x14ac:dyDescent="0.75">
      <c r="A109" s="1">
        <v>0</v>
      </c>
      <c r="B109" t="s">
        <v>17</v>
      </c>
    </row>
    <row r="111" spans="1:8" x14ac:dyDescent="0.7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75">
      <c r="A112" s="1">
        <v>0</v>
      </c>
      <c r="B112">
        <v>0</v>
      </c>
      <c r="C112">
        <v>0</v>
      </c>
      <c r="D112">
        <f>AVERAGE('PARITY Errors'!D112, 'Pattern_Matching Errors'!D112, 'Reversal Errors'!D112, 'Stack Errors'!D112, 'Vending_Machine Errors'!D112, 'Vending_Machine_Sum Errors'!D112, 'MazeComplete Errors'!D112, 'MazeSolve Errors'!D112, 'Hamiltonian Errors'!D112)</f>
        <v>88.888888888888886</v>
      </c>
      <c r="E112">
        <f>AVERAGE('PARITY Errors'!E112, 'Pattern_Matching Errors'!E112, 'Reversal Errors'!E112, 'Stack Errors'!E112, 'Vending_Machine Errors'!E112, 'Vending_Machine_Sum Errors'!E112, 'MazeComplete Errors'!E112, 'MazeSolve Errors'!E112, 'Hamiltonian Errors'!E112)</f>
        <v>99.98888888888888</v>
      </c>
      <c r="F112">
        <f>AVERAGE('PARITY Errors'!F112, 'Pattern_Matching Errors'!F112, 'Reversal Errors'!F112, 'Stack Errors'!F112, 'Vending_Machine Errors'!F112, 'Vending_Machine_Sum Errors'!F112, 'MazeComplete Errors'!F112, 'MazeSolve Errors'!F112, 'Hamiltonian Errors'!F112)</f>
        <v>100</v>
      </c>
      <c r="G112">
        <f>AVERAGE('PARITY Errors'!G112, 'Pattern_Matching Errors'!G112, 'Reversal Errors'!G112, 'Stack Errors'!G112, 'Vending_Machine Errors'!G112, 'Vending_Machine_Sum Errors'!G112, 'MazeComplete Errors'!G112, 'MazeSolve Errors'!G112, 'Hamiltonian Errors'!G112)</f>
        <v>98.466666666666669</v>
      </c>
      <c r="H112" t="str">
        <f t="shared" ref="H112:H141" si="3">B112&amp;" (δ="&amp;C112&amp;")"</f>
        <v>0 (δ=0)</v>
      </c>
    </row>
    <row r="113" spans="1:8" x14ac:dyDescent="0.75">
      <c r="A113" s="1">
        <v>1</v>
      </c>
      <c r="B113">
        <v>0</v>
      </c>
      <c r="C113">
        <v>0.2</v>
      </c>
      <c r="D113">
        <f>AVERAGE('PARITY Errors'!D113, 'Pattern_Matching Errors'!D113, 'Reversal Errors'!D113, 'Stack Errors'!D113, 'Vending_Machine Errors'!D113, 'Vending_Machine_Sum Errors'!D113, 'MazeComplete Errors'!D113, 'MazeSolve Errors'!D113, 'Hamiltonian Errors'!D113)</f>
        <v>88.888888888888886</v>
      </c>
      <c r="E113">
        <f>AVERAGE('PARITY Errors'!E113, 'Pattern_Matching Errors'!E113, 'Reversal Errors'!E113, 'Stack Errors'!E113, 'Vending_Machine Errors'!E113, 'Vending_Machine_Sum Errors'!E113, 'MazeComplete Errors'!E113, 'MazeSolve Errors'!E113, 'Hamiltonian Errors'!E113)</f>
        <v>100</v>
      </c>
      <c r="F113">
        <f>AVERAGE('PARITY Errors'!F113, 'Pattern_Matching Errors'!F113, 'Reversal Errors'!F113, 'Stack Errors'!F113, 'Vending_Machine Errors'!F113, 'Vending_Machine_Sum Errors'!F113, 'MazeComplete Errors'!F113, 'MazeSolve Errors'!F113, 'Hamiltonian Errors'!F113)</f>
        <v>100</v>
      </c>
      <c r="G113">
        <f>AVERAGE('PARITY Errors'!G113, 'Pattern_Matching Errors'!G113, 'Reversal Errors'!G113, 'Stack Errors'!G113, 'Vending_Machine Errors'!G113, 'Vending_Machine_Sum Errors'!G113, 'MazeComplete Errors'!G113, 'MazeSolve Errors'!G113, 'Hamiltonian Errors'!G113)</f>
        <v>97.711111111111109</v>
      </c>
      <c r="H113" t="str">
        <f t="shared" si="3"/>
        <v>0 (δ=0.2)</v>
      </c>
    </row>
    <row r="114" spans="1:8" x14ac:dyDescent="0.75">
      <c r="A114" s="1">
        <v>2</v>
      </c>
      <c r="B114">
        <v>0</v>
      </c>
      <c r="C114">
        <v>0.45</v>
      </c>
      <c r="D114">
        <f>AVERAGE('PARITY Errors'!D114, 'Pattern_Matching Errors'!D114, 'Reversal Errors'!D114, 'Stack Errors'!D114, 'Vending_Machine Errors'!D114, 'Vending_Machine_Sum Errors'!D114, 'MazeComplete Errors'!D114, 'MazeSolve Errors'!D114, 'Hamiltonian Errors'!D114)</f>
        <v>88.888888888888886</v>
      </c>
      <c r="E114">
        <f>AVERAGE('PARITY Errors'!E114, 'Pattern_Matching Errors'!E114, 'Reversal Errors'!E114, 'Stack Errors'!E114, 'Vending_Machine Errors'!E114, 'Vending_Machine_Sum Errors'!E114, 'MazeComplete Errors'!E114, 'MazeSolve Errors'!E114, 'Hamiltonian Errors'!E114)</f>
        <v>99.98888888888888</v>
      </c>
      <c r="F114">
        <f>AVERAGE('PARITY Errors'!F114, 'Pattern_Matching Errors'!F114, 'Reversal Errors'!F114, 'Stack Errors'!F114, 'Vending_Machine Errors'!F114, 'Vending_Machine_Sum Errors'!F114, 'MazeComplete Errors'!F114, 'MazeSolve Errors'!F114, 'Hamiltonian Errors'!F114)</f>
        <v>100</v>
      </c>
      <c r="G114">
        <f>AVERAGE('PARITY Errors'!G114, 'Pattern_Matching Errors'!G114, 'Reversal Errors'!G114, 'Stack Errors'!G114, 'Vending_Machine Errors'!G114, 'Vending_Machine_Sum Errors'!G114, 'MazeComplete Errors'!G114, 'MazeSolve Errors'!G114, 'Hamiltonian Errors'!G114)</f>
        <v>98.288888888888891</v>
      </c>
      <c r="H114" t="str">
        <f t="shared" si="3"/>
        <v>0 (δ=0.45)</v>
      </c>
    </row>
    <row r="115" spans="1:8" x14ac:dyDescent="0.75">
      <c r="A115" s="1">
        <v>3</v>
      </c>
      <c r="B115">
        <v>0</v>
      </c>
      <c r="C115">
        <v>0.65</v>
      </c>
      <c r="D115">
        <f>AVERAGE('PARITY Errors'!D115, 'Pattern_Matching Errors'!D115, 'Reversal Errors'!D115, 'Stack Errors'!D115, 'Vending_Machine Errors'!D115, 'Vending_Machine_Sum Errors'!D115, 'MazeComplete Errors'!D115, 'MazeSolve Errors'!D115, 'Hamiltonian Errors'!D115)</f>
        <v>88.888888888888886</v>
      </c>
      <c r="E115">
        <f>AVERAGE('PARITY Errors'!E115, 'Pattern_Matching Errors'!E115, 'Reversal Errors'!E115, 'Stack Errors'!E115, 'Vending_Machine Errors'!E115, 'Vending_Machine_Sum Errors'!E115, 'MazeComplete Errors'!E115, 'MazeSolve Errors'!E115, 'Hamiltonian Errors'!E115)</f>
        <v>100</v>
      </c>
      <c r="F115">
        <f>AVERAGE('PARITY Errors'!F115, 'Pattern_Matching Errors'!F115, 'Reversal Errors'!F115, 'Stack Errors'!F115, 'Vending_Machine Errors'!F115, 'Vending_Machine_Sum Errors'!F115, 'MazeComplete Errors'!F115, 'MazeSolve Errors'!F115, 'Hamiltonian Errors'!F115)</f>
        <v>100</v>
      </c>
      <c r="G115">
        <f>AVERAGE('PARITY Errors'!G115, 'Pattern_Matching Errors'!G115, 'Reversal Errors'!G115, 'Stack Errors'!G115, 'Vending_Machine Errors'!G115, 'Vending_Machine_Sum Errors'!G115, 'MazeComplete Errors'!G115, 'MazeSolve Errors'!G115, 'Hamiltonian Errors'!G115)</f>
        <v>98.677777777777777</v>
      </c>
      <c r="H115" t="str">
        <f t="shared" si="3"/>
        <v>0 (δ=0.65)</v>
      </c>
    </row>
    <row r="116" spans="1:8" x14ac:dyDescent="0.75">
      <c r="A116" s="1">
        <v>4</v>
      </c>
      <c r="B116">
        <v>0</v>
      </c>
      <c r="C116">
        <v>0.85</v>
      </c>
      <c r="D116">
        <f>AVERAGE('PARITY Errors'!D116, 'Pattern_Matching Errors'!D116, 'Reversal Errors'!D116, 'Stack Errors'!D116, 'Vending_Machine Errors'!D116, 'Vending_Machine_Sum Errors'!D116, 'MazeComplete Errors'!D116, 'MazeSolve Errors'!D116, 'Hamiltonian Errors'!D116)</f>
        <v>88.888888888888886</v>
      </c>
      <c r="E116">
        <f>AVERAGE('PARITY Errors'!E116, 'Pattern_Matching Errors'!E116, 'Reversal Errors'!E116, 'Stack Errors'!E116, 'Vending_Machine Errors'!E116, 'Vending_Machine_Sum Errors'!E116, 'MazeComplete Errors'!E116, 'MazeSolve Errors'!E116, 'Hamiltonian Errors'!E116)</f>
        <v>100</v>
      </c>
      <c r="F116">
        <f>AVERAGE('PARITY Errors'!F116, 'Pattern_Matching Errors'!F116, 'Reversal Errors'!F116, 'Stack Errors'!F116, 'Vending_Machine Errors'!F116, 'Vending_Machine_Sum Errors'!F116, 'MazeComplete Errors'!F116, 'MazeSolve Errors'!F116, 'Hamiltonian Errors'!F116)</f>
        <v>100</v>
      </c>
      <c r="G116">
        <f>AVERAGE('PARITY Errors'!G116, 'Pattern_Matching Errors'!G116, 'Reversal Errors'!G116, 'Stack Errors'!G116, 'Vending_Machine Errors'!G116, 'Vending_Machine_Sum Errors'!G116, 'MazeComplete Errors'!G116, 'MazeSolve Errors'!G116, 'Hamiltonian Errors'!G116)</f>
        <v>98.699999999999989</v>
      </c>
      <c r="H116" t="str">
        <f t="shared" si="3"/>
        <v>0 (δ=0.85)</v>
      </c>
    </row>
    <row r="117" spans="1:8" x14ac:dyDescent="0.75">
      <c r="A117" s="1">
        <v>5</v>
      </c>
      <c r="B117">
        <v>5</v>
      </c>
      <c r="C117">
        <v>0</v>
      </c>
      <c r="D117">
        <f>AVERAGE('PARITY Errors'!D117, 'Pattern_Matching Errors'!D117, 'Reversal Errors'!D117, 'Stack Errors'!D117, 'Vending_Machine Errors'!D117, 'Vending_Machine_Sum Errors'!D117, 'MazeComplete Errors'!D117, 'MazeSolve Errors'!D117, 'Hamiltonian Errors'!D117)</f>
        <v>63.793333333333329</v>
      </c>
      <c r="E117">
        <f>AVERAGE('PARITY Errors'!E117, 'Pattern_Matching Errors'!E117, 'Reversal Errors'!E117, 'Stack Errors'!E117, 'Vending_Machine Errors'!E117, 'Vending_Machine_Sum Errors'!E117, 'MazeComplete Errors'!E117, 'MazeSolve Errors'!E117, 'Hamiltonian Errors'!E117)</f>
        <v>43.62222222222222</v>
      </c>
      <c r="F117">
        <f>AVERAGE('PARITY Errors'!F117, 'Pattern_Matching Errors'!F117, 'Reversal Errors'!F117, 'Stack Errors'!F117, 'Vending_Machine Errors'!F117, 'Vending_Machine_Sum Errors'!F117, 'MazeComplete Errors'!F117, 'MazeSolve Errors'!F117, 'Hamiltonian Errors'!F117)</f>
        <v>18.688888888888886</v>
      </c>
      <c r="G117">
        <f>AVERAGE('PARITY Errors'!G117, 'Pattern_Matching Errors'!G117, 'Reversal Errors'!G117, 'Stack Errors'!G117, 'Vending_Machine Errors'!G117, 'Vending_Machine_Sum Errors'!G117, 'MazeComplete Errors'!G117, 'MazeSolve Errors'!G117, 'Hamiltonian Errors'!G117)</f>
        <v>0.17777777777777778</v>
      </c>
      <c r="H117" t="str">
        <f t="shared" si="3"/>
        <v>5 (δ=0)</v>
      </c>
    </row>
    <row r="118" spans="1:8" x14ac:dyDescent="0.75">
      <c r="A118" s="1">
        <v>6</v>
      </c>
      <c r="B118">
        <v>5</v>
      </c>
      <c r="C118">
        <v>0.2</v>
      </c>
      <c r="D118">
        <f>AVERAGE('PARITY Errors'!D118, 'Pattern_Matching Errors'!D118, 'Reversal Errors'!D118, 'Stack Errors'!D118, 'Vending_Machine Errors'!D118, 'Vending_Machine_Sum Errors'!D118, 'MazeComplete Errors'!D118, 'MazeSolve Errors'!D118, 'Hamiltonian Errors'!D118)</f>
        <v>62.11</v>
      </c>
      <c r="E118">
        <f>AVERAGE('PARITY Errors'!E118, 'Pattern_Matching Errors'!E118, 'Reversal Errors'!E118, 'Stack Errors'!E118, 'Vending_Machine Errors'!E118, 'Vending_Machine_Sum Errors'!E118, 'MazeComplete Errors'!E118, 'MazeSolve Errors'!E118, 'Hamiltonian Errors'!E118)</f>
        <v>42.466666666666669</v>
      </c>
      <c r="F118">
        <f>AVERAGE('PARITY Errors'!F118, 'Pattern_Matching Errors'!F118, 'Reversal Errors'!F118, 'Stack Errors'!F118, 'Vending_Machine Errors'!F118, 'Vending_Machine_Sum Errors'!F118, 'MazeComplete Errors'!F118, 'MazeSolve Errors'!F118, 'Hamiltonian Errors'!F118)</f>
        <v>20.100000000000001</v>
      </c>
      <c r="G118">
        <f>AVERAGE('PARITY Errors'!G118, 'Pattern_Matching Errors'!G118, 'Reversal Errors'!G118, 'Stack Errors'!G118, 'Vending_Machine Errors'!G118, 'Vending_Machine_Sum Errors'!G118, 'MazeComplete Errors'!G118, 'MazeSolve Errors'!G118, 'Hamiltonian Errors'!G118)</f>
        <v>0.15555555555555556</v>
      </c>
      <c r="H118" t="str">
        <f t="shared" si="3"/>
        <v>5 (δ=0.2)</v>
      </c>
    </row>
    <row r="119" spans="1:8" x14ac:dyDescent="0.75">
      <c r="A119" s="1">
        <v>7</v>
      </c>
      <c r="B119">
        <v>5</v>
      </c>
      <c r="C119">
        <v>0.45</v>
      </c>
      <c r="D119">
        <f>AVERAGE('PARITY Errors'!D119, 'Pattern_Matching Errors'!D119, 'Reversal Errors'!D119, 'Stack Errors'!D119, 'Vending_Machine Errors'!D119, 'Vending_Machine_Sum Errors'!D119, 'MazeComplete Errors'!D119, 'MazeSolve Errors'!D119, 'Hamiltonian Errors'!D119)</f>
        <v>65.15666666666668</v>
      </c>
      <c r="E119">
        <f>AVERAGE('PARITY Errors'!E119, 'Pattern_Matching Errors'!E119, 'Reversal Errors'!E119, 'Stack Errors'!E119, 'Vending_Machine Errors'!E119, 'Vending_Machine_Sum Errors'!E119, 'MazeComplete Errors'!E119, 'MazeSolve Errors'!E119, 'Hamiltonian Errors'!E119)</f>
        <v>43.177777777777777</v>
      </c>
      <c r="F119">
        <f>AVERAGE('PARITY Errors'!F119, 'Pattern_Matching Errors'!F119, 'Reversal Errors'!F119, 'Stack Errors'!F119, 'Vending_Machine Errors'!F119, 'Vending_Machine_Sum Errors'!F119, 'MazeComplete Errors'!F119, 'MazeSolve Errors'!F119, 'Hamiltonian Errors'!F119)</f>
        <v>20.5</v>
      </c>
      <c r="G119">
        <f>AVERAGE('PARITY Errors'!G119, 'Pattern_Matching Errors'!G119, 'Reversal Errors'!G119, 'Stack Errors'!G119, 'Vending_Machine Errors'!G119, 'Vending_Machine_Sum Errors'!G119, 'MazeComplete Errors'!G119, 'MazeSolve Errors'!G119, 'Hamiltonian Errors'!G119)</f>
        <v>0.1111111111111111</v>
      </c>
      <c r="H119" t="str">
        <f t="shared" si="3"/>
        <v>5 (δ=0.45)</v>
      </c>
    </row>
    <row r="120" spans="1:8" x14ac:dyDescent="0.75">
      <c r="A120" s="1">
        <v>8</v>
      </c>
      <c r="B120">
        <v>5</v>
      </c>
      <c r="C120">
        <v>0.65</v>
      </c>
      <c r="D120">
        <f>AVERAGE('PARITY Errors'!D120, 'Pattern_Matching Errors'!D120, 'Reversal Errors'!D120, 'Stack Errors'!D120, 'Vending_Machine Errors'!D120, 'Vending_Machine_Sum Errors'!D120, 'MazeComplete Errors'!D120, 'MazeSolve Errors'!D120, 'Hamiltonian Errors'!D120)</f>
        <v>65.422222222222231</v>
      </c>
      <c r="E120">
        <f>AVERAGE('PARITY Errors'!E120, 'Pattern_Matching Errors'!E120, 'Reversal Errors'!E120, 'Stack Errors'!E120, 'Vending_Machine Errors'!E120, 'Vending_Machine_Sum Errors'!E120, 'MazeComplete Errors'!E120, 'MazeSolve Errors'!E120, 'Hamiltonian Errors'!E120)</f>
        <v>42.75555555555556</v>
      </c>
      <c r="F120">
        <f>AVERAGE('PARITY Errors'!F120, 'Pattern_Matching Errors'!F120, 'Reversal Errors'!F120, 'Stack Errors'!F120, 'Vending_Machine Errors'!F120, 'Vending_Machine_Sum Errors'!F120, 'MazeComplete Errors'!F120, 'MazeSolve Errors'!F120, 'Hamiltonian Errors'!F120)</f>
        <v>20.866666666666664</v>
      </c>
      <c r="G120">
        <f>AVERAGE('PARITY Errors'!G120, 'Pattern_Matching Errors'!G120, 'Reversal Errors'!G120, 'Stack Errors'!G120, 'Vending_Machine Errors'!G120, 'Vending_Machine_Sum Errors'!G120, 'MazeComplete Errors'!G120, 'MazeSolve Errors'!G120, 'Hamiltonian Errors'!G120)</f>
        <v>8.8888888888888892E-2</v>
      </c>
      <c r="H120" t="str">
        <f t="shared" si="3"/>
        <v>5 (δ=0.65)</v>
      </c>
    </row>
    <row r="121" spans="1:8" x14ac:dyDescent="0.75">
      <c r="A121" s="1">
        <v>9</v>
      </c>
      <c r="B121">
        <v>5</v>
      </c>
      <c r="C121">
        <v>0.85</v>
      </c>
      <c r="D121">
        <f>AVERAGE('PARITY Errors'!D121, 'Pattern_Matching Errors'!D121, 'Reversal Errors'!D121, 'Stack Errors'!D121, 'Vending_Machine Errors'!D121, 'Vending_Machine_Sum Errors'!D121, 'MazeComplete Errors'!D121, 'MazeSolve Errors'!D121, 'Hamiltonian Errors'!D121)</f>
        <v>64.811111111111103</v>
      </c>
      <c r="E121">
        <f>AVERAGE('PARITY Errors'!E121, 'Pattern_Matching Errors'!E121, 'Reversal Errors'!E121, 'Stack Errors'!E121, 'Vending_Machine Errors'!E121, 'Vending_Machine_Sum Errors'!E121, 'MazeComplete Errors'!E121, 'MazeSolve Errors'!E121, 'Hamiltonian Errors'!E121)</f>
        <v>42.277777777777779</v>
      </c>
      <c r="F121">
        <f>AVERAGE('PARITY Errors'!F121, 'Pattern_Matching Errors'!F121, 'Reversal Errors'!F121, 'Stack Errors'!F121, 'Vending_Machine Errors'!F121, 'Vending_Machine_Sum Errors'!F121, 'MazeComplete Errors'!F121, 'MazeSolve Errors'!F121, 'Hamiltonian Errors'!F121)</f>
        <v>20.222222222222221</v>
      </c>
      <c r="G121">
        <f>AVERAGE('PARITY Errors'!G121, 'Pattern_Matching Errors'!G121, 'Reversal Errors'!G121, 'Stack Errors'!G121, 'Vending_Machine Errors'!G121, 'Vending_Machine_Sum Errors'!G121, 'MazeComplete Errors'!G121, 'MazeSolve Errors'!G121, 'Hamiltonian Errors'!G121)</f>
        <v>8.8888888888888892E-2</v>
      </c>
      <c r="H121" t="str">
        <f t="shared" si="3"/>
        <v>5 (δ=0.85)</v>
      </c>
    </row>
    <row r="122" spans="1:8" x14ac:dyDescent="0.75">
      <c r="A122" s="1">
        <v>10</v>
      </c>
      <c r="B122">
        <v>10</v>
      </c>
      <c r="C122">
        <v>0</v>
      </c>
      <c r="D122">
        <f>AVERAGE('PARITY Errors'!D122, 'Pattern_Matching Errors'!D122, 'Reversal Errors'!D122, 'Stack Errors'!D122, 'Vending_Machine Errors'!D122, 'Vending_Machine_Sum Errors'!D122, 'MazeComplete Errors'!D122, 'MazeSolve Errors'!D122, 'Hamiltonian Errors'!D122)</f>
        <v>44.524444444444448</v>
      </c>
      <c r="E122">
        <f>AVERAGE('PARITY Errors'!E122, 'Pattern_Matching Errors'!E122, 'Reversal Errors'!E122, 'Stack Errors'!E122, 'Vending_Machine Errors'!E122, 'Vending_Machine_Sum Errors'!E122, 'MazeComplete Errors'!E122, 'MazeSolve Errors'!E122, 'Hamiltonian Errors'!E122)</f>
        <v>13.733333333333334</v>
      </c>
      <c r="F122">
        <f>AVERAGE('PARITY Errors'!F122, 'Pattern_Matching Errors'!F122, 'Reversal Errors'!F122, 'Stack Errors'!F122, 'Vending_Machine Errors'!F122, 'Vending_Machine_Sum Errors'!F122, 'MazeComplete Errors'!F122, 'MazeSolve Errors'!F122, 'Hamiltonian Errors'!F122)</f>
        <v>21.844444444444441</v>
      </c>
      <c r="G122">
        <f>AVERAGE('PARITY Errors'!G122, 'Pattern_Matching Errors'!G122, 'Reversal Errors'!G122, 'Stack Errors'!G122, 'Vending_Machine Errors'!G122, 'Vending_Machine_Sum Errors'!G122, 'MazeComplete Errors'!G122, 'MazeSolve Errors'!G122, 'Hamiltonian Errors'!G122)</f>
        <v>0</v>
      </c>
      <c r="H122" t="str">
        <f t="shared" si="3"/>
        <v>10 (δ=0)</v>
      </c>
    </row>
    <row r="123" spans="1:8" x14ac:dyDescent="0.75">
      <c r="A123" s="1">
        <v>11</v>
      </c>
      <c r="B123">
        <v>10</v>
      </c>
      <c r="C123">
        <v>0.2</v>
      </c>
      <c r="D123">
        <f>AVERAGE('PARITY Errors'!D123, 'Pattern_Matching Errors'!D123, 'Reversal Errors'!D123, 'Stack Errors'!D123, 'Vending_Machine Errors'!D123, 'Vending_Machine_Sum Errors'!D123, 'MazeComplete Errors'!D123, 'MazeSolve Errors'!D123, 'Hamiltonian Errors'!D123)</f>
        <v>45.599999999999994</v>
      </c>
      <c r="E123">
        <f>AVERAGE('PARITY Errors'!E123, 'Pattern_Matching Errors'!E123, 'Reversal Errors'!E123, 'Stack Errors'!E123, 'Vending_Machine Errors'!E123, 'Vending_Machine_Sum Errors'!E123, 'MazeComplete Errors'!E123, 'MazeSolve Errors'!E123, 'Hamiltonian Errors'!E123)</f>
        <v>14.155555555555557</v>
      </c>
      <c r="F123">
        <f>AVERAGE('PARITY Errors'!F123, 'Pattern_Matching Errors'!F123, 'Reversal Errors'!F123, 'Stack Errors'!F123, 'Vending_Machine Errors'!F123, 'Vending_Machine_Sum Errors'!F123, 'MazeComplete Errors'!F123, 'MazeSolve Errors'!F123, 'Hamiltonian Errors'!F123)</f>
        <v>23.711111111111112</v>
      </c>
      <c r="G123">
        <f>AVERAGE('PARITY Errors'!G123, 'Pattern_Matching Errors'!G123, 'Reversal Errors'!G123, 'Stack Errors'!G123, 'Vending_Machine Errors'!G123, 'Vending_Machine_Sum Errors'!G123, 'MazeComplete Errors'!G123, 'MazeSolve Errors'!G123, 'Hamiltonian Errors'!G123)</f>
        <v>0</v>
      </c>
      <c r="H123" t="str">
        <f t="shared" si="3"/>
        <v>10 (δ=0.2)</v>
      </c>
    </row>
    <row r="124" spans="1:8" x14ac:dyDescent="0.75">
      <c r="A124" s="1">
        <v>12</v>
      </c>
      <c r="B124">
        <v>10</v>
      </c>
      <c r="C124">
        <v>0.45</v>
      </c>
      <c r="D124">
        <f>AVERAGE('PARITY Errors'!D124, 'Pattern_Matching Errors'!D124, 'Reversal Errors'!D124, 'Stack Errors'!D124, 'Vending_Machine Errors'!D124, 'Vending_Machine_Sum Errors'!D124, 'MazeComplete Errors'!D124, 'MazeSolve Errors'!D124, 'Hamiltonian Errors'!D124)</f>
        <v>47.413333333333327</v>
      </c>
      <c r="E124">
        <f>AVERAGE('PARITY Errors'!E124, 'Pattern_Matching Errors'!E124, 'Reversal Errors'!E124, 'Stack Errors'!E124, 'Vending_Machine Errors'!E124, 'Vending_Machine_Sum Errors'!E124, 'MazeComplete Errors'!E124, 'MazeSolve Errors'!E124, 'Hamiltonian Errors'!E124)</f>
        <v>13.81111111111111</v>
      </c>
      <c r="F124">
        <f>AVERAGE('PARITY Errors'!F124, 'Pattern_Matching Errors'!F124, 'Reversal Errors'!F124, 'Stack Errors'!F124, 'Vending_Machine Errors'!F124, 'Vending_Machine_Sum Errors'!F124, 'MazeComplete Errors'!F124, 'MazeSolve Errors'!F124, 'Hamiltonian Errors'!F124)</f>
        <v>23.411111111111111</v>
      </c>
      <c r="G124">
        <f>AVERAGE('PARITY Errors'!G124, 'Pattern_Matching Errors'!G124, 'Reversal Errors'!G124, 'Stack Errors'!G124, 'Vending_Machine Errors'!G124, 'Vending_Machine_Sum Errors'!G124, 'MazeComplete Errors'!G124, 'MazeSolve Errors'!G124, 'Hamiltonian Errors'!G124)</f>
        <v>0</v>
      </c>
      <c r="H124" t="str">
        <f t="shared" si="3"/>
        <v>10 (δ=0.45)</v>
      </c>
    </row>
    <row r="125" spans="1:8" x14ac:dyDescent="0.75">
      <c r="A125" s="1">
        <v>13</v>
      </c>
      <c r="B125">
        <v>10</v>
      </c>
      <c r="C125">
        <v>0.65</v>
      </c>
      <c r="D125">
        <f>AVERAGE('PARITY Errors'!D125, 'Pattern_Matching Errors'!D125, 'Reversal Errors'!D125, 'Stack Errors'!D125, 'Vending_Machine Errors'!D125, 'Vending_Machine_Sum Errors'!D125, 'MazeComplete Errors'!D125, 'MazeSolve Errors'!D125, 'Hamiltonian Errors'!D125)</f>
        <v>48.966666666666669</v>
      </c>
      <c r="E125">
        <f>AVERAGE('PARITY Errors'!E125, 'Pattern_Matching Errors'!E125, 'Reversal Errors'!E125, 'Stack Errors'!E125, 'Vending_Machine Errors'!E125, 'Vending_Machine_Sum Errors'!E125, 'MazeComplete Errors'!E125, 'MazeSolve Errors'!E125, 'Hamiltonian Errors'!E125)</f>
        <v>14.155555555555555</v>
      </c>
      <c r="F125">
        <f>AVERAGE('PARITY Errors'!F125, 'Pattern_Matching Errors'!F125, 'Reversal Errors'!F125, 'Stack Errors'!F125, 'Vending_Machine Errors'!F125, 'Vending_Machine_Sum Errors'!F125, 'MazeComplete Errors'!F125, 'MazeSolve Errors'!F125, 'Hamiltonian Errors'!F125)</f>
        <v>24.122222222222224</v>
      </c>
      <c r="G125">
        <f>AVERAGE('PARITY Errors'!G125, 'Pattern_Matching Errors'!G125, 'Reversal Errors'!G125, 'Stack Errors'!G125, 'Vending_Machine Errors'!G125, 'Vending_Machine_Sum Errors'!G125, 'MazeComplete Errors'!G125, 'MazeSolve Errors'!G125, 'Hamiltonian Errors'!G125)</f>
        <v>0</v>
      </c>
      <c r="H125" t="str">
        <f t="shared" si="3"/>
        <v>10 (δ=0.65)</v>
      </c>
    </row>
    <row r="126" spans="1:8" x14ac:dyDescent="0.75">
      <c r="A126" s="1">
        <v>14</v>
      </c>
      <c r="B126">
        <v>10</v>
      </c>
      <c r="C126">
        <v>0.85</v>
      </c>
      <c r="D126">
        <f>AVERAGE('PARITY Errors'!D126, 'Pattern_Matching Errors'!D126, 'Reversal Errors'!D126, 'Stack Errors'!D126, 'Vending_Machine Errors'!D126, 'Vending_Machine_Sum Errors'!D126, 'MazeComplete Errors'!D126, 'MazeSolve Errors'!D126, 'Hamiltonian Errors'!D126)</f>
        <v>50.241111111111103</v>
      </c>
      <c r="E126">
        <f>AVERAGE('PARITY Errors'!E126, 'Pattern_Matching Errors'!E126, 'Reversal Errors'!E126, 'Stack Errors'!E126, 'Vending_Machine Errors'!E126, 'Vending_Machine_Sum Errors'!E126, 'MazeComplete Errors'!E126, 'MazeSolve Errors'!E126, 'Hamiltonian Errors'!E126)</f>
        <v>14.755555555555556</v>
      </c>
      <c r="F126">
        <f>AVERAGE('PARITY Errors'!F126, 'Pattern_Matching Errors'!F126, 'Reversal Errors'!F126, 'Stack Errors'!F126, 'Vending_Machine Errors'!F126, 'Vending_Machine_Sum Errors'!F126, 'MazeComplete Errors'!F126, 'MazeSolve Errors'!F126, 'Hamiltonian Errors'!F126)</f>
        <v>24.544444444444441</v>
      </c>
      <c r="G126">
        <f>AVERAGE('PARITY Errors'!G126, 'Pattern_Matching Errors'!G126, 'Reversal Errors'!G126, 'Stack Errors'!G126, 'Vending_Machine Errors'!G126, 'Vending_Machine_Sum Errors'!G126, 'MazeComplete Errors'!G126, 'MazeSolve Errors'!G126, 'Hamiltonian Errors'!G126)</f>
        <v>0</v>
      </c>
      <c r="H126" t="str">
        <f t="shared" si="3"/>
        <v>10 (δ=0.85)</v>
      </c>
    </row>
    <row r="127" spans="1:8" x14ac:dyDescent="0.75">
      <c r="A127" s="1">
        <v>15</v>
      </c>
      <c r="B127">
        <v>20</v>
      </c>
      <c r="C127">
        <v>0</v>
      </c>
      <c r="D127">
        <f>AVERAGE('PARITY Errors'!D127, 'Pattern_Matching Errors'!D127, 'Reversal Errors'!D127, 'Stack Errors'!D127, 'Vending_Machine Errors'!D127, 'Vending_Machine_Sum Errors'!D127, 'MazeComplete Errors'!D127, 'MazeSolve Errors'!D127, 'Hamiltonian Errors'!D127)</f>
        <v>12.968888888888889</v>
      </c>
      <c r="E127">
        <f>AVERAGE('PARITY Errors'!E127, 'Pattern_Matching Errors'!E127, 'Reversal Errors'!E127, 'Stack Errors'!E127, 'Vending_Machine Errors'!E127, 'Vending_Machine_Sum Errors'!E127, 'MazeComplete Errors'!E127, 'MazeSolve Errors'!E127, 'Hamiltonian Errors'!E127)</f>
        <v>0.60000000000000009</v>
      </c>
      <c r="F127">
        <f>AVERAGE('PARITY Errors'!F127, 'Pattern_Matching Errors'!F127, 'Reversal Errors'!F127, 'Stack Errors'!F127, 'Vending_Machine Errors'!F127, 'Vending_Machine_Sum Errors'!F127, 'MazeComplete Errors'!F127, 'MazeSolve Errors'!F127, 'Hamiltonian Errors'!F127)</f>
        <v>21.077777777777779</v>
      </c>
      <c r="G127">
        <f>AVERAGE('PARITY Errors'!G127, 'Pattern_Matching Errors'!G127, 'Reversal Errors'!G127, 'Stack Errors'!G127, 'Vending_Machine Errors'!G127, 'Vending_Machine_Sum Errors'!G127, 'MazeComplete Errors'!G127, 'MazeSolve Errors'!G127, 'Hamiltonian Errors'!G127)</f>
        <v>2.2222222222222223E-2</v>
      </c>
      <c r="H127" t="str">
        <f t="shared" si="3"/>
        <v>20 (δ=0)</v>
      </c>
    </row>
    <row r="128" spans="1:8" x14ac:dyDescent="0.75">
      <c r="A128" s="1">
        <v>16</v>
      </c>
      <c r="B128">
        <v>20</v>
      </c>
      <c r="C128">
        <v>0.2</v>
      </c>
      <c r="D128">
        <f>AVERAGE('PARITY Errors'!D128, 'Pattern_Matching Errors'!D128, 'Reversal Errors'!D128, 'Stack Errors'!D128, 'Vending_Machine Errors'!D128, 'Vending_Machine_Sum Errors'!D128, 'MazeComplete Errors'!D128, 'MazeSolve Errors'!D128, 'Hamiltonian Errors'!D128)</f>
        <v>11.844444444444445</v>
      </c>
      <c r="E128">
        <f>AVERAGE('PARITY Errors'!E128, 'Pattern_Matching Errors'!E128, 'Reversal Errors'!E128, 'Stack Errors'!E128, 'Vending_Machine Errors'!E128, 'Vending_Machine_Sum Errors'!E128, 'MazeComplete Errors'!E128, 'MazeSolve Errors'!E128, 'Hamiltonian Errors'!E128)</f>
        <v>0.61111111111111116</v>
      </c>
      <c r="F128">
        <f>AVERAGE('PARITY Errors'!F128, 'Pattern_Matching Errors'!F128, 'Reversal Errors'!F128, 'Stack Errors'!F128, 'Vending_Machine Errors'!F128, 'Vending_Machine_Sum Errors'!F128, 'MazeComplete Errors'!F128, 'MazeSolve Errors'!F128, 'Hamiltonian Errors'!F128)</f>
        <v>21.555555555555557</v>
      </c>
      <c r="G128">
        <f>AVERAGE('PARITY Errors'!G128, 'Pattern_Matching Errors'!G128, 'Reversal Errors'!G128, 'Stack Errors'!G128, 'Vending_Machine Errors'!G128, 'Vending_Machine_Sum Errors'!G128, 'MazeComplete Errors'!G128, 'MazeSolve Errors'!G128, 'Hamiltonian Errors'!G128)</f>
        <v>3.3333333333333333E-2</v>
      </c>
      <c r="H128" t="str">
        <f t="shared" si="3"/>
        <v>20 (δ=0.2)</v>
      </c>
    </row>
    <row r="129" spans="1:8" x14ac:dyDescent="0.75">
      <c r="A129" s="1">
        <v>17</v>
      </c>
      <c r="B129">
        <v>20</v>
      </c>
      <c r="C129">
        <v>0.45</v>
      </c>
      <c r="D129">
        <f>AVERAGE('PARITY Errors'!D129, 'Pattern_Matching Errors'!D129, 'Reversal Errors'!D129, 'Stack Errors'!D129, 'Vending_Machine Errors'!D129, 'Vending_Machine_Sum Errors'!D129, 'MazeComplete Errors'!D129, 'MazeSolve Errors'!D129, 'Hamiltonian Errors'!D129)</f>
        <v>12.333333333333334</v>
      </c>
      <c r="E129">
        <f>AVERAGE('PARITY Errors'!E129, 'Pattern_Matching Errors'!E129, 'Reversal Errors'!E129, 'Stack Errors'!E129, 'Vending_Machine Errors'!E129, 'Vending_Machine_Sum Errors'!E129, 'MazeComplete Errors'!E129, 'MazeSolve Errors'!E129, 'Hamiltonian Errors'!E129)</f>
        <v>0.75555555555555554</v>
      </c>
      <c r="F129">
        <f>AVERAGE('PARITY Errors'!F129, 'Pattern_Matching Errors'!F129, 'Reversal Errors'!F129, 'Stack Errors'!F129, 'Vending_Machine Errors'!F129, 'Vending_Machine_Sum Errors'!F129, 'MazeComplete Errors'!F129, 'MazeSolve Errors'!F129, 'Hamiltonian Errors'!F129)</f>
        <v>22.188888888888886</v>
      </c>
      <c r="G129">
        <f>AVERAGE('PARITY Errors'!G129, 'Pattern_Matching Errors'!G129, 'Reversal Errors'!G129, 'Stack Errors'!G129, 'Vending_Machine Errors'!G129, 'Vending_Machine_Sum Errors'!G129, 'MazeComplete Errors'!G129, 'MazeSolve Errors'!G129, 'Hamiltonian Errors'!G129)</f>
        <v>2.2222222222222223E-2</v>
      </c>
      <c r="H129" t="str">
        <f t="shared" si="3"/>
        <v>20 (δ=0.45)</v>
      </c>
    </row>
    <row r="130" spans="1:8" x14ac:dyDescent="0.75">
      <c r="A130" s="1">
        <v>18</v>
      </c>
      <c r="B130">
        <v>20</v>
      </c>
      <c r="C130">
        <v>0.65</v>
      </c>
      <c r="D130">
        <f>AVERAGE('PARITY Errors'!D130, 'Pattern_Matching Errors'!D130, 'Reversal Errors'!D130, 'Stack Errors'!D130, 'Vending_Machine Errors'!D130, 'Vending_Machine_Sum Errors'!D130, 'MazeComplete Errors'!D130, 'MazeSolve Errors'!D130, 'Hamiltonian Errors'!D130)</f>
        <v>12.466666666666667</v>
      </c>
      <c r="E130">
        <f>AVERAGE('PARITY Errors'!E130, 'Pattern_Matching Errors'!E130, 'Reversal Errors'!E130, 'Stack Errors'!E130, 'Vending_Machine Errors'!E130, 'Vending_Machine_Sum Errors'!E130, 'MazeComplete Errors'!E130, 'MazeSolve Errors'!E130, 'Hamiltonian Errors'!E130)</f>
        <v>0.92222222222222228</v>
      </c>
      <c r="F130">
        <f>AVERAGE('PARITY Errors'!F130, 'Pattern_Matching Errors'!F130, 'Reversal Errors'!F130, 'Stack Errors'!F130, 'Vending_Machine Errors'!F130, 'Vending_Machine_Sum Errors'!F130, 'MazeComplete Errors'!F130, 'MazeSolve Errors'!F130, 'Hamiltonian Errors'!F130)</f>
        <v>20.944444444444443</v>
      </c>
      <c r="G130">
        <f>AVERAGE('PARITY Errors'!G130, 'Pattern_Matching Errors'!G130, 'Reversal Errors'!G130, 'Stack Errors'!G130, 'Vending_Machine Errors'!G130, 'Vending_Machine_Sum Errors'!G130, 'MazeComplete Errors'!G130, 'MazeSolve Errors'!G130, 'Hamiltonian Errors'!G130)</f>
        <v>3.3333333333333333E-2</v>
      </c>
      <c r="H130" t="str">
        <f t="shared" si="3"/>
        <v>20 (δ=0.65)</v>
      </c>
    </row>
    <row r="131" spans="1:8" x14ac:dyDescent="0.75">
      <c r="A131" s="1">
        <v>19</v>
      </c>
      <c r="B131">
        <v>20</v>
      </c>
      <c r="C131">
        <v>0.85</v>
      </c>
      <c r="D131">
        <f>AVERAGE('PARITY Errors'!D131, 'Pattern_Matching Errors'!D131, 'Reversal Errors'!D131, 'Stack Errors'!D131, 'Vending_Machine Errors'!D131, 'Vending_Machine_Sum Errors'!D131, 'MazeComplete Errors'!D131, 'MazeSolve Errors'!D131, 'Hamiltonian Errors'!D131)</f>
        <v>13.854444444444445</v>
      </c>
      <c r="E131">
        <f>AVERAGE('PARITY Errors'!E131, 'Pattern_Matching Errors'!E131, 'Reversal Errors'!E131, 'Stack Errors'!E131, 'Vending_Machine Errors'!E131, 'Vending_Machine_Sum Errors'!E131, 'MazeComplete Errors'!E131, 'MazeSolve Errors'!E131, 'Hamiltonian Errors'!E131)</f>
        <v>1.5222222222222221</v>
      </c>
      <c r="F131">
        <f>AVERAGE('PARITY Errors'!F131, 'Pattern_Matching Errors'!F131, 'Reversal Errors'!F131, 'Stack Errors'!F131, 'Vending_Machine Errors'!F131, 'Vending_Machine_Sum Errors'!F131, 'MazeComplete Errors'!F131, 'MazeSolve Errors'!F131, 'Hamiltonian Errors'!F131)</f>
        <v>22.144444444444442</v>
      </c>
      <c r="G131">
        <f>AVERAGE('PARITY Errors'!G131, 'Pattern_Matching Errors'!G131, 'Reversal Errors'!G131, 'Stack Errors'!G131, 'Vending_Machine Errors'!G131, 'Vending_Machine_Sum Errors'!G131, 'MazeComplete Errors'!G131, 'MazeSolve Errors'!G131, 'Hamiltonian Errors'!G131)</f>
        <v>4.4444444444444446E-2</v>
      </c>
      <c r="H131" t="str">
        <f t="shared" si="3"/>
        <v>20 (δ=0.85)</v>
      </c>
    </row>
    <row r="132" spans="1:8" x14ac:dyDescent="0.75">
      <c r="A132" s="1">
        <v>20</v>
      </c>
      <c r="B132">
        <v>50</v>
      </c>
      <c r="C132">
        <v>0</v>
      </c>
      <c r="D132">
        <f>AVERAGE('PARITY Errors'!D132, 'Pattern_Matching Errors'!D132, 'Reversal Errors'!D132, 'Stack Errors'!D132, 'Vending_Machine Errors'!D132, 'Vending_Machine_Sum Errors'!D132, 'MazeComplete Errors'!D132, 'MazeSolve Errors'!D132, 'Hamiltonian Errors'!D132)</f>
        <v>16.114444444444445</v>
      </c>
      <c r="E132">
        <f>AVERAGE('PARITY Errors'!E132, 'Pattern_Matching Errors'!E132, 'Reversal Errors'!E132, 'Stack Errors'!E132, 'Vending_Machine Errors'!E132, 'Vending_Machine_Sum Errors'!E132, 'MazeComplete Errors'!E132, 'MazeSolve Errors'!E132, 'Hamiltonian Errors'!E132)</f>
        <v>7.7777777777777779E-2</v>
      </c>
      <c r="F132">
        <f>AVERAGE('PARITY Errors'!F132, 'Pattern_Matching Errors'!F132, 'Reversal Errors'!F132, 'Stack Errors'!F132, 'Vending_Machine Errors'!F132, 'Vending_Machine_Sum Errors'!F132, 'MazeComplete Errors'!F132, 'MazeSolve Errors'!F132, 'Hamiltonian Errors'!F132)</f>
        <v>9.4555555555555557</v>
      </c>
      <c r="G132">
        <f>AVERAGE('PARITY Errors'!G132, 'Pattern_Matching Errors'!G132, 'Reversal Errors'!G132, 'Stack Errors'!G132, 'Vending_Machine Errors'!G132, 'Vending_Machine_Sum Errors'!G132, 'MazeComplete Errors'!G132, 'MazeSolve Errors'!G132, 'Hamiltonian Errors'!G132)</f>
        <v>11.155555555555557</v>
      </c>
      <c r="H132" t="str">
        <f t="shared" si="3"/>
        <v>50 (δ=0)</v>
      </c>
    </row>
    <row r="133" spans="1:8" x14ac:dyDescent="0.75">
      <c r="A133" s="1">
        <v>21</v>
      </c>
      <c r="B133">
        <v>50</v>
      </c>
      <c r="C133">
        <v>0.2</v>
      </c>
      <c r="D133">
        <f>AVERAGE('PARITY Errors'!D133, 'Pattern_Matching Errors'!D133, 'Reversal Errors'!D133, 'Stack Errors'!D133, 'Vending_Machine Errors'!D133, 'Vending_Machine_Sum Errors'!D133, 'MazeComplete Errors'!D133, 'MazeSolve Errors'!D133, 'Hamiltonian Errors'!D133)</f>
        <v>15.622222222222225</v>
      </c>
      <c r="E133">
        <f>AVERAGE('PARITY Errors'!E133, 'Pattern_Matching Errors'!E133, 'Reversal Errors'!E133, 'Stack Errors'!E133, 'Vending_Machine Errors'!E133, 'Vending_Machine_Sum Errors'!E133, 'MazeComplete Errors'!E133, 'MazeSolve Errors'!E133, 'Hamiltonian Errors'!E133)</f>
        <v>6.666666666666668E-2</v>
      </c>
      <c r="F133">
        <f>AVERAGE('PARITY Errors'!F133, 'Pattern_Matching Errors'!F133, 'Reversal Errors'!F133, 'Stack Errors'!F133, 'Vending_Machine Errors'!F133, 'Vending_Machine_Sum Errors'!F133, 'MazeComplete Errors'!F133, 'MazeSolve Errors'!F133, 'Hamiltonian Errors'!F133)</f>
        <v>8.8555555555555561</v>
      </c>
      <c r="G133">
        <f>AVERAGE('PARITY Errors'!G133, 'Pattern_Matching Errors'!G133, 'Reversal Errors'!G133, 'Stack Errors'!G133, 'Vending_Machine Errors'!G133, 'Vending_Machine_Sum Errors'!G133, 'MazeComplete Errors'!G133, 'MazeSolve Errors'!G133, 'Hamiltonian Errors'!G133)</f>
        <v>11.2</v>
      </c>
      <c r="H133" t="str">
        <f t="shared" si="3"/>
        <v>50 (δ=0.2)</v>
      </c>
    </row>
    <row r="134" spans="1:8" x14ac:dyDescent="0.75">
      <c r="A134" s="1">
        <v>22</v>
      </c>
      <c r="B134">
        <v>50</v>
      </c>
      <c r="C134">
        <v>0.45</v>
      </c>
      <c r="D134">
        <f>AVERAGE('PARITY Errors'!D134, 'Pattern_Matching Errors'!D134, 'Reversal Errors'!D134, 'Stack Errors'!D134, 'Vending_Machine Errors'!D134, 'Vending_Machine_Sum Errors'!D134, 'MazeComplete Errors'!D134, 'MazeSolve Errors'!D134, 'Hamiltonian Errors'!D134)</f>
        <v>15.844444444444443</v>
      </c>
      <c r="E134">
        <f>AVERAGE('PARITY Errors'!E134, 'Pattern_Matching Errors'!E134, 'Reversal Errors'!E134, 'Stack Errors'!E134, 'Vending_Machine Errors'!E134, 'Vending_Machine_Sum Errors'!E134, 'MazeComplete Errors'!E134, 'MazeSolve Errors'!E134, 'Hamiltonian Errors'!E134)</f>
        <v>0.16666666666666666</v>
      </c>
      <c r="F134">
        <f>AVERAGE('PARITY Errors'!F134, 'Pattern_Matching Errors'!F134, 'Reversal Errors'!F134, 'Stack Errors'!F134, 'Vending_Machine Errors'!F134, 'Vending_Machine_Sum Errors'!F134, 'MazeComplete Errors'!F134, 'MazeSolve Errors'!F134, 'Hamiltonian Errors'!F134)</f>
        <v>8.5333333333333332</v>
      </c>
      <c r="G134">
        <f>AVERAGE('PARITY Errors'!G134, 'Pattern_Matching Errors'!G134, 'Reversal Errors'!G134, 'Stack Errors'!G134, 'Vending_Machine Errors'!G134, 'Vending_Machine_Sum Errors'!G134, 'MazeComplete Errors'!G134, 'MazeSolve Errors'!G134, 'Hamiltonian Errors'!G134)</f>
        <v>11.144444444444444</v>
      </c>
      <c r="H134" t="str">
        <f t="shared" si="3"/>
        <v>50 (δ=0.45)</v>
      </c>
    </row>
    <row r="135" spans="1:8" x14ac:dyDescent="0.75">
      <c r="A135" s="1">
        <v>23</v>
      </c>
      <c r="B135">
        <v>50</v>
      </c>
      <c r="C135">
        <v>0.65</v>
      </c>
      <c r="D135">
        <f>AVERAGE('PARITY Errors'!D135, 'Pattern_Matching Errors'!D135, 'Reversal Errors'!D135, 'Stack Errors'!D135, 'Vending_Machine Errors'!D135, 'Vending_Machine_Sum Errors'!D135, 'MazeComplete Errors'!D135, 'MazeSolve Errors'!D135, 'Hamiltonian Errors'!D135)</f>
        <v>15.58888888888889</v>
      </c>
      <c r="E135">
        <f>AVERAGE('PARITY Errors'!E135, 'Pattern_Matching Errors'!E135, 'Reversal Errors'!E135, 'Stack Errors'!E135, 'Vending_Machine Errors'!E135, 'Vending_Machine_Sum Errors'!E135, 'MazeComplete Errors'!E135, 'MazeSolve Errors'!E135, 'Hamiltonian Errors'!E135)</f>
        <v>0.23333333333333334</v>
      </c>
      <c r="F135">
        <f>AVERAGE('PARITY Errors'!F135, 'Pattern_Matching Errors'!F135, 'Reversal Errors'!F135, 'Stack Errors'!F135, 'Vending_Machine Errors'!F135, 'Vending_Machine_Sum Errors'!F135, 'MazeComplete Errors'!F135, 'MazeSolve Errors'!F135, 'Hamiltonian Errors'!F135)</f>
        <v>8.0888888888888886</v>
      </c>
      <c r="G135">
        <f>AVERAGE('PARITY Errors'!G135, 'Pattern_Matching Errors'!G135, 'Reversal Errors'!G135, 'Stack Errors'!G135, 'Vending_Machine Errors'!G135, 'Vending_Machine_Sum Errors'!G135, 'MazeComplete Errors'!G135, 'MazeSolve Errors'!G135, 'Hamiltonian Errors'!G135)</f>
        <v>11.144444444444444</v>
      </c>
      <c r="H135" t="str">
        <f t="shared" si="3"/>
        <v>50 (δ=0.65)</v>
      </c>
    </row>
    <row r="136" spans="1:8" x14ac:dyDescent="0.75">
      <c r="A136" s="1">
        <v>24</v>
      </c>
      <c r="B136">
        <v>50</v>
      </c>
      <c r="C136">
        <v>0.85</v>
      </c>
      <c r="D136">
        <f>AVERAGE('PARITY Errors'!D136, 'Pattern_Matching Errors'!D136, 'Reversal Errors'!D136, 'Stack Errors'!D136, 'Vending_Machine Errors'!D136, 'Vending_Machine_Sum Errors'!D136, 'MazeComplete Errors'!D136, 'MazeSolve Errors'!D136, 'Hamiltonian Errors'!D136)</f>
        <v>17.455555555555552</v>
      </c>
      <c r="E136">
        <f>AVERAGE('PARITY Errors'!E136, 'Pattern_Matching Errors'!E136, 'Reversal Errors'!E136, 'Stack Errors'!E136, 'Vending_Machine Errors'!E136, 'Vending_Machine_Sum Errors'!E136, 'MazeComplete Errors'!E136, 'MazeSolve Errors'!E136, 'Hamiltonian Errors'!E136)</f>
        <v>0.61111111111111116</v>
      </c>
      <c r="F136">
        <f>AVERAGE('PARITY Errors'!F136, 'Pattern_Matching Errors'!F136, 'Reversal Errors'!F136, 'Stack Errors'!F136, 'Vending_Machine Errors'!F136, 'Vending_Machine_Sum Errors'!F136, 'MazeComplete Errors'!F136, 'MazeSolve Errors'!F136, 'Hamiltonian Errors'!F136)</f>
        <v>6.833333333333333</v>
      </c>
      <c r="G136">
        <f>AVERAGE('PARITY Errors'!G136, 'Pattern_Matching Errors'!G136, 'Reversal Errors'!G136, 'Stack Errors'!G136, 'Vending_Machine Errors'!G136, 'Vending_Machine_Sum Errors'!G136, 'MazeComplete Errors'!G136, 'MazeSolve Errors'!G136, 'Hamiltonian Errors'!G136)</f>
        <v>11.122222222222222</v>
      </c>
      <c r="H136" t="str">
        <f t="shared" si="3"/>
        <v>50 (δ=0.85)</v>
      </c>
    </row>
    <row r="137" spans="1:8" x14ac:dyDescent="0.75">
      <c r="A137" s="1">
        <v>25</v>
      </c>
      <c r="B137">
        <v>100</v>
      </c>
      <c r="C137">
        <v>0</v>
      </c>
      <c r="D137">
        <f>AVERAGE('PARITY Errors'!D137, 'Pattern_Matching Errors'!D137, 'Reversal Errors'!D137, 'Stack Errors'!D137, 'Vending_Machine Errors'!D137, 'Vending_Machine_Sum Errors'!D137, 'MazeComplete Errors'!D137, 'MazeSolve Errors'!D137, 'Hamiltonian Errors'!D137)</f>
        <v>21.955555555555556</v>
      </c>
      <c r="E137">
        <f>AVERAGE('PARITY Errors'!E137, 'Pattern_Matching Errors'!E137, 'Reversal Errors'!E137, 'Stack Errors'!E137, 'Vending_Machine Errors'!E137, 'Vending_Machine_Sum Errors'!E137, 'MazeComplete Errors'!E137, 'MazeSolve Errors'!E137, 'Hamiltonian Errors'!E137)</f>
        <v>2.2222222222222223E-2</v>
      </c>
      <c r="F137">
        <f>AVERAGE('PARITY Errors'!F137, 'Pattern_Matching Errors'!F137, 'Reversal Errors'!F137, 'Stack Errors'!F137, 'Vending_Machine Errors'!F137, 'Vending_Machine_Sum Errors'!F137, 'MazeComplete Errors'!F137, 'MazeSolve Errors'!F137, 'Hamiltonian Errors'!F137)</f>
        <v>4.677777777777778</v>
      </c>
      <c r="G137">
        <f>AVERAGE('PARITY Errors'!G137, 'Pattern_Matching Errors'!G137, 'Reversal Errors'!G137, 'Stack Errors'!G137, 'Vending_Machine Errors'!G137, 'Vending_Machine_Sum Errors'!G137, 'MazeComplete Errors'!G137, 'MazeSolve Errors'!G137, 'Hamiltonian Errors'!G137)</f>
        <v>11.377777777777778</v>
      </c>
      <c r="H137" t="str">
        <f t="shared" si="3"/>
        <v>100 (δ=0)</v>
      </c>
    </row>
    <row r="138" spans="1:8" x14ac:dyDescent="0.75">
      <c r="A138" s="1">
        <v>26</v>
      </c>
      <c r="B138">
        <v>100</v>
      </c>
      <c r="C138">
        <v>0.2</v>
      </c>
      <c r="D138">
        <f>AVERAGE('PARITY Errors'!D138, 'Pattern_Matching Errors'!D138, 'Reversal Errors'!D138, 'Stack Errors'!D138, 'Vending_Machine Errors'!D138, 'Vending_Machine_Sum Errors'!D138, 'MazeComplete Errors'!D138, 'MazeSolve Errors'!D138, 'Hamiltonian Errors'!D138)</f>
        <v>23.977777777777778</v>
      </c>
      <c r="E138">
        <f>AVERAGE('PARITY Errors'!E138, 'Pattern_Matching Errors'!E138, 'Reversal Errors'!E138, 'Stack Errors'!E138, 'Vending_Machine Errors'!E138, 'Vending_Machine_Sum Errors'!E138, 'MazeComplete Errors'!E138, 'MazeSolve Errors'!E138, 'Hamiltonian Errors'!E138)</f>
        <v>1.1111111111111112E-2</v>
      </c>
      <c r="F138">
        <f>AVERAGE('PARITY Errors'!F138, 'Pattern_Matching Errors'!F138, 'Reversal Errors'!F138, 'Stack Errors'!F138, 'Vending_Machine Errors'!F138, 'Vending_Machine_Sum Errors'!F138, 'MazeComplete Errors'!F138, 'MazeSolve Errors'!F138, 'Hamiltonian Errors'!F138)</f>
        <v>4.5333333333333332</v>
      </c>
      <c r="G138">
        <f>AVERAGE('PARITY Errors'!G138, 'Pattern_Matching Errors'!G138, 'Reversal Errors'!G138, 'Stack Errors'!G138, 'Vending_Machine Errors'!G138, 'Vending_Machine_Sum Errors'!G138, 'MazeComplete Errors'!G138, 'MazeSolve Errors'!G138, 'Hamiltonian Errors'!G138)</f>
        <v>11.266666666666667</v>
      </c>
      <c r="H138" t="str">
        <f t="shared" si="3"/>
        <v>100 (δ=0.2)</v>
      </c>
    </row>
    <row r="139" spans="1:8" x14ac:dyDescent="0.75">
      <c r="A139" s="1">
        <v>27</v>
      </c>
      <c r="B139">
        <v>100</v>
      </c>
      <c r="C139">
        <v>0.45</v>
      </c>
      <c r="D139">
        <f>AVERAGE('PARITY Errors'!D139, 'Pattern_Matching Errors'!D139, 'Reversal Errors'!D139, 'Stack Errors'!D139, 'Vending_Machine Errors'!D139, 'Vending_Machine_Sum Errors'!D139, 'MazeComplete Errors'!D139, 'MazeSolve Errors'!D139, 'Hamiltonian Errors'!D139)</f>
        <v>24.655555555555555</v>
      </c>
      <c r="E139">
        <f>AVERAGE('PARITY Errors'!E139, 'Pattern_Matching Errors'!E139, 'Reversal Errors'!E139, 'Stack Errors'!E139, 'Vending_Machine Errors'!E139, 'Vending_Machine_Sum Errors'!E139, 'MazeComplete Errors'!E139, 'MazeSolve Errors'!E139, 'Hamiltonian Errors'!E139)</f>
        <v>5.5555555555555552E-2</v>
      </c>
      <c r="F139">
        <f>AVERAGE('PARITY Errors'!F139, 'Pattern_Matching Errors'!F139, 'Reversal Errors'!F139, 'Stack Errors'!F139, 'Vending_Machine Errors'!F139, 'Vending_Machine_Sum Errors'!F139, 'MazeComplete Errors'!F139, 'MazeSolve Errors'!F139, 'Hamiltonian Errors'!F139)</f>
        <v>4.8000000000000007</v>
      </c>
      <c r="G139">
        <f>AVERAGE('PARITY Errors'!G139, 'Pattern_Matching Errors'!G139, 'Reversal Errors'!G139, 'Stack Errors'!G139, 'Vending_Machine Errors'!G139, 'Vending_Machine_Sum Errors'!G139, 'MazeComplete Errors'!G139, 'MazeSolve Errors'!G139, 'Hamiltonian Errors'!G139)</f>
        <v>11.233333333333333</v>
      </c>
      <c r="H139" t="str">
        <f t="shared" si="3"/>
        <v>100 (δ=0.45)</v>
      </c>
    </row>
    <row r="140" spans="1:8" x14ac:dyDescent="0.75">
      <c r="A140" s="1">
        <v>28</v>
      </c>
      <c r="B140">
        <v>100</v>
      </c>
      <c r="C140">
        <v>0.65</v>
      </c>
      <c r="D140">
        <f>AVERAGE('PARITY Errors'!D140, 'Pattern_Matching Errors'!D140, 'Reversal Errors'!D140, 'Stack Errors'!D140, 'Vending_Machine Errors'!D140, 'Vending_Machine_Sum Errors'!D140, 'MazeComplete Errors'!D140, 'MazeSolve Errors'!D140, 'Hamiltonian Errors'!D140)</f>
        <v>25.133333333333333</v>
      </c>
      <c r="E140">
        <f>AVERAGE('PARITY Errors'!E140, 'Pattern_Matching Errors'!E140, 'Reversal Errors'!E140, 'Stack Errors'!E140, 'Vending_Machine Errors'!E140, 'Vending_Machine_Sum Errors'!E140, 'MazeComplete Errors'!E140, 'MazeSolve Errors'!E140, 'Hamiltonian Errors'!E140)</f>
        <v>5.5555555555555552E-2</v>
      </c>
      <c r="F140">
        <f>AVERAGE('PARITY Errors'!F140, 'Pattern_Matching Errors'!F140, 'Reversal Errors'!F140, 'Stack Errors'!F140, 'Vending_Machine Errors'!F140, 'Vending_Machine_Sum Errors'!F140, 'MazeComplete Errors'!F140, 'MazeSolve Errors'!F140, 'Hamiltonian Errors'!F140)</f>
        <v>4.833333333333333</v>
      </c>
      <c r="G140">
        <f>AVERAGE('PARITY Errors'!G140, 'Pattern_Matching Errors'!G140, 'Reversal Errors'!G140, 'Stack Errors'!G140, 'Vending_Machine Errors'!G140, 'Vending_Machine_Sum Errors'!G140, 'MazeComplete Errors'!G140, 'MazeSolve Errors'!G140, 'Hamiltonian Errors'!G140)</f>
        <v>11.222222222222221</v>
      </c>
      <c r="H140" t="str">
        <f t="shared" si="3"/>
        <v>100 (δ=0.65)</v>
      </c>
    </row>
    <row r="141" spans="1:8" x14ac:dyDescent="0.75">
      <c r="A141" s="1">
        <v>29</v>
      </c>
      <c r="B141">
        <v>100</v>
      </c>
      <c r="C141">
        <v>0.85</v>
      </c>
      <c r="D141">
        <f>AVERAGE('PARITY Errors'!D141, 'Pattern_Matching Errors'!D141, 'Reversal Errors'!D141, 'Stack Errors'!D141, 'Vending_Machine Errors'!D141, 'Vending_Machine_Sum Errors'!D141, 'MazeComplete Errors'!D141, 'MazeSolve Errors'!D141, 'Hamiltonian Errors'!D141)</f>
        <v>28.621111111111116</v>
      </c>
      <c r="E141">
        <f>AVERAGE('PARITY Errors'!E141, 'Pattern_Matching Errors'!E141, 'Reversal Errors'!E141, 'Stack Errors'!E141, 'Vending_Machine Errors'!E141, 'Vending_Machine_Sum Errors'!E141, 'MazeComplete Errors'!E141, 'MazeSolve Errors'!E141, 'Hamiltonian Errors'!E141)</f>
        <v>0.26666666666666666</v>
      </c>
      <c r="F141">
        <f>AVERAGE('PARITY Errors'!F141, 'Pattern_Matching Errors'!F141, 'Reversal Errors'!F141, 'Stack Errors'!F141, 'Vending_Machine Errors'!F141, 'Vending_Machine_Sum Errors'!F141, 'MazeComplete Errors'!F141, 'MazeSolve Errors'!F141, 'Hamiltonian Errors'!F141)</f>
        <v>3.9666666666666668</v>
      </c>
      <c r="G141">
        <f>AVERAGE('PARITY Errors'!G141, 'Pattern_Matching Errors'!G141, 'Reversal Errors'!G141, 'Stack Errors'!G141, 'Vending_Machine Errors'!G141, 'Vending_Machine_Sum Errors'!G141, 'MazeComplete Errors'!G141, 'MazeSolve Errors'!G141, 'Hamiltonian Errors'!G141)</f>
        <v>11.166666666666666</v>
      </c>
      <c r="H141" t="str">
        <f t="shared" si="3"/>
        <v>100 (δ=0.85)</v>
      </c>
    </row>
    <row r="145" spans="1:8" x14ac:dyDescent="0.75">
      <c r="A145" s="1">
        <v>0</v>
      </c>
      <c r="B145" t="s">
        <v>18</v>
      </c>
    </row>
    <row r="147" spans="1:8" x14ac:dyDescent="0.7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75">
      <c r="A148" s="1">
        <v>0</v>
      </c>
      <c r="B148">
        <v>0</v>
      </c>
      <c r="C148">
        <v>0</v>
      </c>
      <c r="D148">
        <f>AVERAGE('PARITY Errors'!D148, 'Pattern_Matching Errors'!D148, 'Reversal Errors'!D148, 'Stack Errors'!D148, 'Vending_Machine Errors'!D148, 'Vending_Machine_Sum Errors'!D148, 'MazeComplete Errors'!D148, 'MazeSolve Errors'!D148, 'Hamiltonian Errors'!D148)</f>
        <v>55.344444444444449</v>
      </c>
      <c r="E148">
        <f>AVERAGE('PARITY Errors'!E148, 'Pattern_Matching Errors'!E148, 'Reversal Errors'!E148, 'Stack Errors'!E148, 'Vending_Machine Errors'!E148, 'Vending_Machine_Sum Errors'!E148, 'MazeComplete Errors'!E148, 'MazeSolve Errors'!E148, 'Hamiltonian Errors'!E148)</f>
        <v>12.255555555555553</v>
      </c>
      <c r="F148">
        <f>AVERAGE('PARITY Errors'!F148, 'Pattern_Matching Errors'!F148, 'Reversal Errors'!F148, 'Stack Errors'!F148, 'Vending_Machine Errors'!F148, 'Vending_Machine_Sum Errors'!F148, 'MazeComplete Errors'!F148, 'MazeSolve Errors'!F148, 'Hamiltonian Errors'!F148)</f>
        <v>13.266666666666667</v>
      </c>
      <c r="G148">
        <f>AVERAGE('PARITY Errors'!G148, 'Pattern_Matching Errors'!G148, 'Reversal Errors'!G148, 'Stack Errors'!G148, 'Vending_Machine Errors'!G148, 'Vending_Machine_Sum Errors'!G148, 'MazeComplete Errors'!G148, 'MazeSolve Errors'!G148, 'Hamiltonian Errors'!G148)</f>
        <v>88.888888888888886</v>
      </c>
      <c r="H148" t="str">
        <f t="shared" ref="H148:H177" si="4">B148&amp;" (δ="&amp;C148&amp;")"</f>
        <v>0 (δ=0)</v>
      </c>
    </row>
    <row r="149" spans="1:8" x14ac:dyDescent="0.75">
      <c r="A149" s="1">
        <v>1</v>
      </c>
      <c r="B149">
        <v>0</v>
      </c>
      <c r="C149">
        <v>0.2</v>
      </c>
      <c r="D149">
        <f>AVERAGE('PARITY Errors'!D149, 'Pattern_Matching Errors'!D149, 'Reversal Errors'!D149, 'Stack Errors'!D149, 'Vending_Machine Errors'!D149, 'Vending_Machine_Sum Errors'!D149, 'MazeComplete Errors'!D149, 'MazeSolve Errors'!D149, 'Hamiltonian Errors'!D149)</f>
        <v>55.455555555555556</v>
      </c>
      <c r="E149">
        <f>AVERAGE('PARITY Errors'!E149, 'Pattern_Matching Errors'!E149, 'Reversal Errors'!E149, 'Stack Errors'!E149, 'Vending_Machine Errors'!E149, 'Vending_Machine_Sum Errors'!E149, 'MazeComplete Errors'!E149, 'MazeSolve Errors'!E149, 'Hamiltonian Errors'!E149)</f>
        <v>12.744444444444445</v>
      </c>
      <c r="F149">
        <f>AVERAGE('PARITY Errors'!F149, 'Pattern_Matching Errors'!F149, 'Reversal Errors'!F149, 'Stack Errors'!F149, 'Vending_Machine Errors'!F149, 'Vending_Machine_Sum Errors'!F149, 'MazeComplete Errors'!F149, 'MazeSolve Errors'!F149, 'Hamiltonian Errors'!F149)</f>
        <v>15.011111111111111</v>
      </c>
      <c r="G149">
        <f>AVERAGE('PARITY Errors'!G149, 'Pattern_Matching Errors'!G149, 'Reversal Errors'!G149, 'Stack Errors'!G149, 'Vending_Machine Errors'!G149, 'Vending_Machine_Sum Errors'!G149, 'MazeComplete Errors'!G149, 'MazeSolve Errors'!G149, 'Hamiltonian Errors'!G149)</f>
        <v>88.888888888888886</v>
      </c>
      <c r="H149" t="str">
        <f t="shared" si="4"/>
        <v>0 (δ=0.2)</v>
      </c>
    </row>
    <row r="150" spans="1:8" x14ac:dyDescent="0.75">
      <c r="A150" s="1">
        <v>2</v>
      </c>
      <c r="B150">
        <v>0</v>
      </c>
      <c r="C150">
        <v>0.45</v>
      </c>
      <c r="D150">
        <f>AVERAGE('PARITY Errors'!D150, 'Pattern_Matching Errors'!D150, 'Reversal Errors'!D150, 'Stack Errors'!D150, 'Vending_Machine Errors'!D150, 'Vending_Machine_Sum Errors'!D150, 'MazeComplete Errors'!D150, 'MazeSolve Errors'!D150, 'Hamiltonian Errors'!D150)</f>
        <v>55.24444444444444</v>
      </c>
      <c r="E150">
        <f>AVERAGE('PARITY Errors'!E150, 'Pattern_Matching Errors'!E150, 'Reversal Errors'!E150, 'Stack Errors'!E150, 'Vending_Machine Errors'!E150, 'Vending_Machine_Sum Errors'!E150, 'MazeComplete Errors'!E150, 'MazeSolve Errors'!E150, 'Hamiltonian Errors'!E150)</f>
        <v>12.633333333333333</v>
      </c>
      <c r="F150">
        <f>AVERAGE('PARITY Errors'!F150, 'Pattern_Matching Errors'!F150, 'Reversal Errors'!F150, 'Stack Errors'!F150, 'Vending_Machine Errors'!F150, 'Vending_Machine_Sum Errors'!F150, 'MazeComplete Errors'!F150, 'MazeSolve Errors'!F150, 'Hamiltonian Errors'!F150)</f>
        <v>15.122222222222225</v>
      </c>
      <c r="G150">
        <f>AVERAGE('PARITY Errors'!G150, 'Pattern_Matching Errors'!G150, 'Reversal Errors'!G150, 'Stack Errors'!G150, 'Vending_Machine Errors'!G150, 'Vending_Machine_Sum Errors'!G150, 'MazeComplete Errors'!G150, 'MazeSolve Errors'!G150, 'Hamiltonian Errors'!G150)</f>
        <v>88.888888888888886</v>
      </c>
      <c r="H150" t="str">
        <f t="shared" si="4"/>
        <v>0 (δ=0.45)</v>
      </c>
    </row>
    <row r="151" spans="1:8" x14ac:dyDescent="0.75">
      <c r="A151" s="1">
        <v>3</v>
      </c>
      <c r="B151">
        <v>0</v>
      </c>
      <c r="C151">
        <v>0.65</v>
      </c>
      <c r="D151">
        <f>AVERAGE('PARITY Errors'!D151, 'Pattern_Matching Errors'!D151, 'Reversal Errors'!D151, 'Stack Errors'!D151, 'Vending_Machine Errors'!D151, 'Vending_Machine_Sum Errors'!D151, 'MazeComplete Errors'!D151, 'MazeSolve Errors'!D151, 'Hamiltonian Errors'!D151)</f>
        <v>56.055555555555564</v>
      </c>
      <c r="E151">
        <f>AVERAGE('PARITY Errors'!E151, 'Pattern_Matching Errors'!E151, 'Reversal Errors'!E151, 'Stack Errors'!E151, 'Vending_Machine Errors'!E151, 'Vending_Machine_Sum Errors'!E151, 'MazeComplete Errors'!E151, 'MazeSolve Errors'!E151, 'Hamiltonian Errors'!E151)</f>
        <v>12.755555555555555</v>
      </c>
      <c r="F151">
        <f>AVERAGE('PARITY Errors'!F151, 'Pattern_Matching Errors'!F151, 'Reversal Errors'!F151, 'Stack Errors'!F151, 'Vending_Machine Errors'!F151, 'Vending_Machine_Sum Errors'!F151, 'MazeComplete Errors'!F151, 'MazeSolve Errors'!F151, 'Hamiltonian Errors'!F151)</f>
        <v>15.255555555555556</v>
      </c>
      <c r="G151">
        <f>AVERAGE('PARITY Errors'!G151, 'Pattern_Matching Errors'!G151, 'Reversal Errors'!G151, 'Stack Errors'!G151, 'Vending_Machine Errors'!G151, 'Vending_Machine_Sum Errors'!G151, 'MazeComplete Errors'!G151, 'MazeSolve Errors'!G151, 'Hamiltonian Errors'!G151)</f>
        <v>88.888888888888886</v>
      </c>
      <c r="H151" t="str">
        <f t="shared" si="4"/>
        <v>0 (δ=0.65)</v>
      </c>
    </row>
    <row r="152" spans="1:8" x14ac:dyDescent="0.75">
      <c r="A152" s="1">
        <v>4</v>
      </c>
      <c r="B152">
        <v>0</v>
      </c>
      <c r="C152">
        <v>0.85</v>
      </c>
      <c r="D152">
        <f>AVERAGE('PARITY Errors'!D152, 'Pattern_Matching Errors'!D152, 'Reversal Errors'!D152, 'Stack Errors'!D152, 'Vending_Machine Errors'!D152, 'Vending_Machine_Sum Errors'!D152, 'MazeComplete Errors'!D152, 'MazeSolve Errors'!D152, 'Hamiltonian Errors'!D152)</f>
        <v>56.155555555555551</v>
      </c>
      <c r="E152">
        <f>AVERAGE('PARITY Errors'!E152, 'Pattern_Matching Errors'!E152, 'Reversal Errors'!E152, 'Stack Errors'!E152, 'Vending_Machine Errors'!E152, 'Vending_Machine_Sum Errors'!E152, 'MazeComplete Errors'!E152, 'MazeSolve Errors'!E152, 'Hamiltonian Errors'!E152)</f>
        <v>12.41111111111111</v>
      </c>
      <c r="F152">
        <f>AVERAGE('PARITY Errors'!F152, 'Pattern_Matching Errors'!F152, 'Reversal Errors'!F152, 'Stack Errors'!F152, 'Vending_Machine Errors'!F152, 'Vending_Machine_Sum Errors'!F152, 'MazeComplete Errors'!F152, 'MazeSolve Errors'!F152, 'Hamiltonian Errors'!F152)</f>
        <v>15.899999999999999</v>
      </c>
      <c r="G152">
        <f>AVERAGE('PARITY Errors'!G152, 'Pattern_Matching Errors'!G152, 'Reversal Errors'!G152, 'Stack Errors'!G152, 'Vending_Machine Errors'!G152, 'Vending_Machine_Sum Errors'!G152, 'MazeComplete Errors'!G152, 'MazeSolve Errors'!G152, 'Hamiltonian Errors'!G152)</f>
        <v>88.888888888888886</v>
      </c>
      <c r="H152" t="str">
        <f t="shared" si="4"/>
        <v>0 (δ=0.85)</v>
      </c>
    </row>
    <row r="153" spans="1:8" x14ac:dyDescent="0.75">
      <c r="A153" s="1">
        <v>5</v>
      </c>
      <c r="B153">
        <v>5</v>
      </c>
      <c r="C153">
        <v>0</v>
      </c>
      <c r="D153">
        <f>AVERAGE('PARITY Errors'!D153, 'Pattern_Matching Errors'!D153, 'Reversal Errors'!D153, 'Stack Errors'!D153, 'Vending_Machine Errors'!D153, 'Vending_Machine_Sum Errors'!D153, 'MazeComplete Errors'!D153, 'MazeSolve Errors'!D153, 'Hamiltonian Errors'!D153)</f>
        <v>11.966666666666665</v>
      </c>
      <c r="E153">
        <f>AVERAGE('PARITY Errors'!E153, 'Pattern_Matching Errors'!E153, 'Reversal Errors'!E153, 'Stack Errors'!E153, 'Vending_Machine Errors'!E153, 'Vending_Machine_Sum Errors'!E153, 'MazeComplete Errors'!E153, 'MazeSolve Errors'!E153, 'Hamiltonian Errors'!E153)</f>
        <v>0</v>
      </c>
      <c r="F153">
        <f>AVERAGE('PARITY Errors'!F153, 'Pattern_Matching Errors'!F153, 'Reversal Errors'!F153, 'Stack Errors'!F153, 'Vending_Machine Errors'!F153, 'Vending_Machine_Sum Errors'!F153, 'MazeComplete Errors'!F153, 'MazeSolve Errors'!F153, 'Hamiltonian Errors'!F153)</f>
        <v>13.311111111111112</v>
      </c>
      <c r="G153">
        <f>AVERAGE('PARITY Errors'!G153, 'Pattern_Matching Errors'!G153, 'Reversal Errors'!G153, 'Stack Errors'!G153, 'Vending_Machine Errors'!G153, 'Vending_Machine_Sum Errors'!G153, 'MazeComplete Errors'!G153, 'MazeSolve Errors'!G153, 'Hamiltonian Errors'!G153)</f>
        <v>0</v>
      </c>
      <c r="H153" t="str">
        <f t="shared" si="4"/>
        <v>5 (δ=0)</v>
      </c>
    </row>
    <row r="154" spans="1:8" x14ac:dyDescent="0.75">
      <c r="A154" s="1">
        <v>6</v>
      </c>
      <c r="B154">
        <v>5</v>
      </c>
      <c r="C154">
        <v>0.2</v>
      </c>
      <c r="D154">
        <f>AVERAGE('PARITY Errors'!D154, 'Pattern_Matching Errors'!D154, 'Reversal Errors'!D154, 'Stack Errors'!D154, 'Vending_Machine Errors'!D154, 'Vending_Machine_Sum Errors'!D154, 'MazeComplete Errors'!D154, 'MazeSolve Errors'!D154, 'Hamiltonian Errors'!D154)</f>
        <v>13.922222222222222</v>
      </c>
      <c r="E154">
        <f>AVERAGE('PARITY Errors'!E154, 'Pattern_Matching Errors'!E154, 'Reversal Errors'!E154, 'Stack Errors'!E154, 'Vending_Machine Errors'!E154, 'Vending_Machine_Sum Errors'!E154, 'MazeComplete Errors'!E154, 'MazeSolve Errors'!E154, 'Hamiltonian Errors'!E154)</f>
        <v>0</v>
      </c>
      <c r="F154">
        <f>AVERAGE('PARITY Errors'!F154, 'Pattern_Matching Errors'!F154, 'Reversal Errors'!F154, 'Stack Errors'!F154, 'Vending_Machine Errors'!F154, 'Vending_Machine_Sum Errors'!F154, 'MazeComplete Errors'!F154, 'MazeSolve Errors'!F154, 'Hamiltonian Errors'!F154)</f>
        <v>12.711111111111112</v>
      </c>
      <c r="G154">
        <f>AVERAGE('PARITY Errors'!G154, 'Pattern_Matching Errors'!G154, 'Reversal Errors'!G154, 'Stack Errors'!G154, 'Vending_Machine Errors'!G154, 'Vending_Machine_Sum Errors'!G154, 'MazeComplete Errors'!G154, 'MazeSolve Errors'!G154, 'Hamiltonian Errors'!G154)</f>
        <v>0</v>
      </c>
      <c r="H154" t="str">
        <f t="shared" si="4"/>
        <v>5 (δ=0.2)</v>
      </c>
    </row>
    <row r="155" spans="1:8" x14ac:dyDescent="0.75">
      <c r="A155" s="1">
        <v>7</v>
      </c>
      <c r="B155">
        <v>5</v>
      </c>
      <c r="C155">
        <v>0.45</v>
      </c>
      <c r="D155">
        <f>AVERAGE('PARITY Errors'!D155, 'Pattern_Matching Errors'!D155, 'Reversal Errors'!D155, 'Stack Errors'!D155, 'Vending_Machine Errors'!D155, 'Vending_Machine_Sum Errors'!D155, 'MazeComplete Errors'!D155, 'MazeSolve Errors'!D155, 'Hamiltonian Errors'!D155)</f>
        <v>14.18888888888889</v>
      </c>
      <c r="E155">
        <f>AVERAGE('PARITY Errors'!E155, 'Pattern_Matching Errors'!E155, 'Reversal Errors'!E155, 'Stack Errors'!E155, 'Vending_Machine Errors'!E155, 'Vending_Machine_Sum Errors'!E155, 'MazeComplete Errors'!E155, 'MazeSolve Errors'!E155, 'Hamiltonian Errors'!E155)</f>
        <v>0</v>
      </c>
      <c r="F155">
        <f>AVERAGE('PARITY Errors'!F155, 'Pattern_Matching Errors'!F155, 'Reversal Errors'!F155, 'Stack Errors'!F155, 'Vending_Machine Errors'!F155, 'Vending_Machine_Sum Errors'!F155, 'MazeComplete Errors'!F155, 'MazeSolve Errors'!F155, 'Hamiltonian Errors'!F155)</f>
        <v>11.666666666666666</v>
      </c>
      <c r="G155">
        <f>AVERAGE('PARITY Errors'!G155, 'Pattern_Matching Errors'!G155, 'Reversal Errors'!G155, 'Stack Errors'!G155, 'Vending_Machine Errors'!G155, 'Vending_Machine_Sum Errors'!G155, 'MazeComplete Errors'!G155, 'MazeSolve Errors'!G155, 'Hamiltonian Errors'!G155)</f>
        <v>0</v>
      </c>
      <c r="H155" t="str">
        <f t="shared" si="4"/>
        <v>5 (δ=0.45)</v>
      </c>
    </row>
    <row r="156" spans="1:8" x14ac:dyDescent="0.75">
      <c r="A156" s="1">
        <v>8</v>
      </c>
      <c r="B156">
        <v>5</v>
      </c>
      <c r="C156">
        <v>0.65</v>
      </c>
      <c r="D156">
        <f>AVERAGE('PARITY Errors'!D156, 'Pattern_Matching Errors'!D156, 'Reversal Errors'!D156, 'Stack Errors'!D156, 'Vending_Machine Errors'!D156, 'Vending_Machine_Sum Errors'!D156, 'MazeComplete Errors'!D156, 'MazeSolve Errors'!D156, 'Hamiltonian Errors'!D156)</f>
        <v>14.166666666666666</v>
      </c>
      <c r="E156">
        <f>AVERAGE('PARITY Errors'!E156, 'Pattern_Matching Errors'!E156, 'Reversal Errors'!E156, 'Stack Errors'!E156, 'Vending_Machine Errors'!E156, 'Vending_Machine_Sum Errors'!E156, 'MazeComplete Errors'!E156, 'MazeSolve Errors'!E156, 'Hamiltonian Errors'!E156)</f>
        <v>0</v>
      </c>
      <c r="F156">
        <f>AVERAGE('PARITY Errors'!F156, 'Pattern_Matching Errors'!F156, 'Reversal Errors'!F156, 'Stack Errors'!F156, 'Vending_Machine Errors'!F156, 'Vending_Machine_Sum Errors'!F156, 'MazeComplete Errors'!F156, 'MazeSolve Errors'!F156, 'Hamiltonian Errors'!F156)</f>
        <v>12.066666666666666</v>
      </c>
      <c r="G156">
        <f>AVERAGE('PARITY Errors'!G156, 'Pattern_Matching Errors'!G156, 'Reversal Errors'!G156, 'Stack Errors'!G156, 'Vending_Machine Errors'!G156, 'Vending_Machine_Sum Errors'!G156, 'MazeComplete Errors'!G156, 'MazeSolve Errors'!G156, 'Hamiltonian Errors'!G156)</f>
        <v>0</v>
      </c>
      <c r="H156" t="str">
        <f t="shared" si="4"/>
        <v>5 (δ=0.65)</v>
      </c>
    </row>
    <row r="157" spans="1:8" x14ac:dyDescent="0.75">
      <c r="A157" s="1">
        <v>9</v>
      </c>
      <c r="B157">
        <v>5</v>
      </c>
      <c r="C157">
        <v>0.85</v>
      </c>
      <c r="D157">
        <f>AVERAGE('PARITY Errors'!D157, 'Pattern_Matching Errors'!D157, 'Reversal Errors'!D157, 'Stack Errors'!D157, 'Vending_Machine Errors'!D157, 'Vending_Machine_Sum Errors'!D157, 'MazeComplete Errors'!D157, 'MazeSolve Errors'!D157, 'Hamiltonian Errors'!D157)</f>
        <v>14.744444444444444</v>
      </c>
      <c r="E157">
        <f>AVERAGE('PARITY Errors'!E157, 'Pattern_Matching Errors'!E157, 'Reversal Errors'!E157, 'Stack Errors'!E157, 'Vending_Machine Errors'!E157, 'Vending_Machine_Sum Errors'!E157, 'MazeComplete Errors'!E157, 'MazeSolve Errors'!E157, 'Hamiltonian Errors'!E157)</f>
        <v>0</v>
      </c>
      <c r="F157">
        <f>AVERAGE('PARITY Errors'!F157, 'Pattern_Matching Errors'!F157, 'Reversal Errors'!F157, 'Stack Errors'!F157, 'Vending_Machine Errors'!F157, 'Vending_Machine_Sum Errors'!F157, 'MazeComplete Errors'!F157, 'MazeSolve Errors'!F157, 'Hamiltonian Errors'!F157)</f>
        <v>13.822222222222225</v>
      </c>
      <c r="G157">
        <f>AVERAGE('PARITY Errors'!G157, 'Pattern_Matching Errors'!G157, 'Reversal Errors'!G157, 'Stack Errors'!G157, 'Vending_Machine Errors'!G157, 'Vending_Machine_Sum Errors'!G157, 'MazeComplete Errors'!G157, 'MazeSolve Errors'!G157, 'Hamiltonian Errors'!G157)</f>
        <v>0</v>
      </c>
      <c r="H157" t="str">
        <f t="shared" si="4"/>
        <v>5 (δ=0.85)</v>
      </c>
    </row>
    <row r="158" spans="1:8" x14ac:dyDescent="0.75">
      <c r="A158" s="1">
        <v>10</v>
      </c>
      <c r="B158">
        <v>10</v>
      </c>
      <c r="C158">
        <v>0</v>
      </c>
      <c r="D158">
        <f>AVERAGE('PARITY Errors'!D158, 'Pattern_Matching Errors'!D158, 'Reversal Errors'!D158, 'Stack Errors'!D158, 'Vending_Machine Errors'!D158, 'Vending_Machine_Sum Errors'!D158, 'MazeComplete Errors'!D158, 'MazeSolve Errors'!D158, 'Hamiltonian Errors'!D158)</f>
        <v>16.977777777777774</v>
      </c>
      <c r="E158">
        <f>AVERAGE('PARITY Errors'!E158, 'Pattern_Matching Errors'!E158, 'Reversal Errors'!E158, 'Stack Errors'!E158, 'Vending_Machine Errors'!E158, 'Vending_Machine_Sum Errors'!E158, 'MazeComplete Errors'!E158, 'MazeSolve Errors'!E158, 'Hamiltonian Errors'!E158)</f>
        <v>0</v>
      </c>
      <c r="F158">
        <f>AVERAGE('PARITY Errors'!F158, 'Pattern_Matching Errors'!F158, 'Reversal Errors'!F158, 'Stack Errors'!F158, 'Vending_Machine Errors'!F158, 'Vending_Machine_Sum Errors'!F158, 'MazeComplete Errors'!F158, 'MazeSolve Errors'!F158, 'Hamiltonian Errors'!F158)</f>
        <v>14.377777777777778</v>
      </c>
      <c r="G158">
        <f>AVERAGE('PARITY Errors'!G158, 'Pattern_Matching Errors'!G158, 'Reversal Errors'!G158, 'Stack Errors'!G158, 'Vending_Machine Errors'!G158, 'Vending_Machine_Sum Errors'!G158, 'MazeComplete Errors'!G158, 'MazeSolve Errors'!G158, 'Hamiltonian Errors'!G158)</f>
        <v>0</v>
      </c>
      <c r="H158" t="str">
        <f t="shared" si="4"/>
        <v>10 (δ=0)</v>
      </c>
    </row>
    <row r="159" spans="1:8" x14ac:dyDescent="0.75">
      <c r="A159" s="1">
        <v>11</v>
      </c>
      <c r="B159">
        <v>10</v>
      </c>
      <c r="C159">
        <v>0.2</v>
      </c>
      <c r="D159">
        <f>AVERAGE('PARITY Errors'!D159, 'Pattern_Matching Errors'!D159, 'Reversal Errors'!D159, 'Stack Errors'!D159, 'Vending_Machine Errors'!D159, 'Vending_Machine_Sum Errors'!D159, 'MazeComplete Errors'!D159, 'MazeSolve Errors'!D159, 'Hamiltonian Errors'!D159)</f>
        <v>16.777777777777779</v>
      </c>
      <c r="E159">
        <f>AVERAGE('PARITY Errors'!E159, 'Pattern_Matching Errors'!E159, 'Reversal Errors'!E159, 'Stack Errors'!E159, 'Vending_Machine Errors'!E159, 'Vending_Machine_Sum Errors'!E159, 'MazeComplete Errors'!E159, 'MazeSolve Errors'!E159, 'Hamiltonian Errors'!E159)</f>
        <v>0</v>
      </c>
      <c r="F159">
        <f>AVERAGE('PARITY Errors'!F159, 'Pattern_Matching Errors'!F159, 'Reversal Errors'!F159, 'Stack Errors'!F159, 'Vending_Machine Errors'!F159, 'Vending_Machine_Sum Errors'!F159, 'MazeComplete Errors'!F159, 'MazeSolve Errors'!F159, 'Hamiltonian Errors'!F159)</f>
        <v>14.877777777777775</v>
      </c>
      <c r="G159">
        <f>AVERAGE('PARITY Errors'!G159, 'Pattern_Matching Errors'!G159, 'Reversal Errors'!G159, 'Stack Errors'!G159, 'Vending_Machine Errors'!G159, 'Vending_Machine_Sum Errors'!G159, 'MazeComplete Errors'!G159, 'MazeSolve Errors'!G159, 'Hamiltonian Errors'!G159)</f>
        <v>0</v>
      </c>
      <c r="H159" t="str">
        <f t="shared" si="4"/>
        <v>10 (δ=0.2)</v>
      </c>
    </row>
    <row r="160" spans="1:8" x14ac:dyDescent="0.75">
      <c r="A160" s="1">
        <v>12</v>
      </c>
      <c r="B160">
        <v>10</v>
      </c>
      <c r="C160">
        <v>0.45</v>
      </c>
      <c r="D160">
        <f>AVERAGE('PARITY Errors'!D160, 'Pattern_Matching Errors'!D160, 'Reversal Errors'!D160, 'Stack Errors'!D160, 'Vending_Machine Errors'!D160, 'Vending_Machine_Sum Errors'!D160, 'MazeComplete Errors'!D160, 'MazeSolve Errors'!D160, 'Hamiltonian Errors'!D160)</f>
        <v>17.066666666666663</v>
      </c>
      <c r="E160">
        <f>AVERAGE('PARITY Errors'!E160, 'Pattern_Matching Errors'!E160, 'Reversal Errors'!E160, 'Stack Errors'!E160, 'Vending_Machine Errors'!E160, 'Vending_Machine_Sum Errors'!E160, 'MazeComplete Errors'!E160, 'MazeSolve Errors'!E160, 'Hamiltonian Errors'!E160)</f>
        <v>0</v>
      </c>
      <c r="F160">
        <f>AVERAGE('PARITY Errors'!F160, 'Pattern_Matching Errors'!F160, 'Reversal Errors'!F160, 'Stack Errors'!F160, 'Vending_Machine Errors'!F160, 'Vending_Machine_Sum Errors'!F160, 'MazeComplete Errors'!F160, 'MazeSolve Errors'!F160, 'Hamiltonian Errors'!F160)</f>
        <v>14.955555555555556</v>
      </c>
      <c r="G160">
        <f>AVERAGE('PARITY Errors'!G160, 'Pattern_Matching Errors'!G160, 'Reversal Errors'!G160, 'Stack Errors'!G160, 'Vending_Machine Errors'!G160, 'Vending_Machine_Sum Errors'!G160, 'MazeComplete Errors'!G160, 'MazeSolve Errors'!G160, 'Hamiltonian Errors'!G160)</f>
        <v>0</v>
      </c>
      <c r="H160" t="str">
        <f t="shared" si="4"/>
        <v>10 (δ=0.45)</v>
      </c>
    </row>
    <row r="161" spans="1:8" x14ac:dyDescent="0.75">
      <c r="A161" s="1">
        <v>13</v>
      </c>
      <c r="B161">
        <v>10</v>
      </c>
      <c r="C161">
        <v>0.65</v>
      </c>
      <c r="D161">
        <f>AVERAGE('PARITY Errors'!D161, 'Pattern_Matching Errors'!D161, 'Reversal Errors'!D161, 'Stack Errors'!D161, 'Vending_Machine Errors'!D161, 'Vending_Machine_Sum Errors'!D161, 'MazeComplete Errors'!D161, 'MazeSolve Errors'!D161, 'Hamiltonian Errors'!D161)</f>
        <v>17.188888888888886</v>
      </c>
      <c r="E161">
        <f>AVERAGE('PARITY Errors'!E161, 'Pattern_Matching Errors'!E161, 'Reversal Errors'!E161, 'Stack Errors'!E161, 'Vending_Machine Errors'!E161, 'Vending_Machine_Sum Errors'!E161, 'MazeComplete Errors'!E161, 'MazeSolve Errors'!E161, 'Hamiltonian Errors'!E161)</f>
        <v>0</v>
      </c>
      <c r="F161">
        <f>AVERAGE('PARITY Errors'!F161, 'Pattern_Matching Errors'!F161, 'Reversal Errors'!F161, 'Stack Errors'!F161, 'Vending_Machine Errors'!F161, 'Vending_Machine_Sum Errors'!F161, 'MazeComplete Errors'!F161, 'MazeSolve Errors'!F161, 'Hamiltonian Errors'!F161)</f>
        <v>15.288888888888888</v>
      </c>
      <c r="G161">
        <f>AVERAGE('PARITY Errors'!G161, 'Pattern_Matching Errors'!G161, 'Reversal Errors'!G161, 'Stack Errors'!G161, 'Vending_Machine Errors'!G161, 'Vending_Machine_Sum Errors'!G161, 'MazeComplete Errors'!G161, 'MazeSolve Errors'!G161, 'Hamiltonian Errors'!G161)</f>
        <v>0</v>
      </c>
      <c r="H161" t="str">
        <f t="shared" si="4"/>
        <v>10 (δ=0.65)</v>
      </c>
    </row>
    <row r="162" spans="1:8" x14ac:dyDescent="0.75">
      <c r="A162" s="1">
        <v>14</v>
      </c>
      <c r="B162">
        <v>10</v>
      </c>
      <c r="C162">
        <v>0.85</v>
      </c>
      <c r="D162">
        <f>AVERAGE('PARITY Errors'!D162, 'Pattern_Matching Errors'!D162, 'Reversal Errors'!D162, 'Stack Errors'!D162, 'Vending_Machine Errors'!D162, 'Vending_Machine_Sum Errors'!D162, 'MazeComplete Errors'!D162, 'MazeSolve Errors'!D162, 'Hamiltonian Errors'!D162)</f>
        <v>16.822222222222219</v>
      </c>
      <c r="E162">
        <f>AVERAGE('PARITY Errors'!E162, 'Pattern_Matching Errors'!E162, 'Reversal Errors'!E162, 'Stack Errors'!E162, 'Vending_Machine Errors'!E162, 'Vending_Machine_Sum Errors'!E162, 'MazeComplete Errors'!E162, 'MazeSolve Errors'!E162, 'Hamiltonian Errors'!E162)</f>
        <v>0</v>
      </c>
      <c r="F162">
        <f>AVERAGE('PARITY Errors'!F162, 'Pattern_Matching Errors'!F162, 'Reversal Errors'!F162, 'Stack Errors'!F162, 'Vending_Machine Errors'!F162, 'Vending_Machine_Sum Errors'!F162, 'MazeComplete Errors'!F162, 'MazeSolve Errors'!F162, 'Hamiltonian Errors'!F162)</f>
        <v>15.322222222222223</v>
      </c>
      <c r="G162">
        <f>AVERAGE('PARITY Errors'!G162, 'Pattern_Matching Errors'!G162, 'Reversal Errors'!G162, 'Stack Errors'!G162, 'Vending_Machine Errors'!G162, 'Vending_Machine_Sum Errors'!G162, 'MazeComplete Errors'!G162, 'MazeSolve Errors'!G162, 'Hamiltonian Errors'!G162)</f>
        <v>0</v>
      </c>
      <c r="H162" t="str">
        <f t="shared" si="4"/>
        <v>10 (δ=0.85)</v>
      </c>
    </row>
    <row r="163" spans="1:8" x14ac:dyDescent="0.75">
      <c r="A163" s="1">
        <v>15</v>
      </c>
      <c r="B163">
        <v>20</v>
      </c>
      <c r="C163">
        <v>0</v>
      </c>
      <c r="D163">
        <f>AVERAGE('PARITY Errors'!D163, 'Pattern_Matching Errors'!D163, 'Reversal Errors'!D163, 'Stack Errors'!D163, 'Vending_Machine Errors'!D163, 'Vending_Machine_Sum Errors'!D163, 'MazeComplete Errors'!D163, 'MazeSolve Errors'!D163, 'Hamiltonian Errors'!D163)</f>
        <v>8.0666666666666664</v>
      </c>
      <c r="E163">
        <f>AVERAGE('PARITY Errors'!E163, 'Pattern_Matching Errors'!E163, 'Reversal Errors'!E163, 'Stack Errors'!E163, 'Vending_Machine Errors'!E163, 'Vending_Machine_Sum Errors'!E163, 'MazeComplete Errors'!E163, 'MazeSolve Errors'!E163, 'Hamiltonian Errors'!E163)</f>
        <v>0</v>
      </c>
      <c r="F163">
        <f>AVERAGE('PARITY Errors'!F163, 'Pattern_Matching Errors'!F163, 'Reversal Errors'!F163, 'Stack Errors'!F163, 'Vending_Machine Errors'!F163, 'Vending_Machine_Sum Errors'!F163, 'MazeComplete Errors'!F163, 'MazeSolve Errors'!F163, 'Hamiltonian Errors'!F163)</f>
        <v>12.31111111111111</v>
      </c>
      <c r="G163">
        <f>AVERAGE('PARITY Errors'!G163, 'Pattern_Matching Errors'!G163, 'Reversal Errors'!G163, 'Stack Errors'!G163, 'Vending_Machine Errors'!G163, 'Vending_Machine_Sum Errors'!G163, 'MazeComplete Errors'!G163, 'MazeSolve Errors'!G163, 'Hamiltonian Errors'!G163)</f>
        <v>0</v>
      </c>
      <c r="H163" t="str">
        <f t="shared" si="4"/>
        <v>20 (δ=0)</v>
      </c>
    </row>
    <row r="164" spans="1:8" x14ac:dyDescent="0.75">
      <c r="A164" s="1">
        <v>16</v>
      </c>
      <c r="B164">
        <v>20</v>
      </c>
      <c r="C164">
        <v>0.2</v>
      </c>
      <c r="D164">
        <f>AVERAGE('PARITY Errors'!D164, 'Pattern_Matching Errors'!D164, 'Reversal Errors'!D164, 'Stack Errors'!D164, 'Vending_Machine Errors'!D164, 'Vending_Machine_Sum Errors'!D164, 'MazeComplete Errors'!D164, 'MazeSolve Errors'!D164, 'Hamiltonian Errors'!D164)</f>
        <v>9.6111111111111107</v>
      </c>
      <c r="E164">
        <f>AVERAGE('PARITY Errors'!E164, 'Pattern_Matching Errors'!E164, 'Reversal Errors'!E164, 'Stack Errors'!E164, 'Vending_Machine Errors'!E164, 'Vending_Machine_Sum Errors'!E164, 'MazeComplete Errors'!E164, 'MazeSolve Errors'!E164, 'Hamiltonian Errors'!E164)</f>
        <v>0</v>
      </c>
      <c r="F164">
        <f>AVERAGE('PARITY Errors'!F164, 'Pattern_Matching Errors'!F164, 'Reversal Errors'!F164, 'Stack Errors'!F164, 'Vending_Machine Errors'!F164, 'Vending_Machine_Sum Errors'!F164, 'MazeComplete Errors'!F164, 'MazeSolve Errors'!F164, 'Hamiltonian Errors'!F164)</f>
        <v>11.555555555555555</v>
      </c>
      <c r="G164">
        <f>AVERAGE('PARITY Errors'!G164, 'Pattern_Matching Errors'!G164, 'Reversal Errors'!G164, 'Stack Errors'!G164, 'Vending_Machine Errors'!G164, 'Vending_Machine_Sum Errors'!G164, 'MazeComplete Errors'!G164, 'MazeSolve Errors'!G164, 'Hamiltonian Errors'!G164)</f>
        <v>0</v>
      </c>
      <c r="H164" t="str">
        <f t="shared" si="4"/>
        <v>20 (δ=0.2)</v>
      </c>
    </row>
    <row r="165" spans="1:8" x14ac:dyDescent="0.75">
      <c r="A165" s="1">
        <v>17</v>
      </c>
      <c r="B165">
        <v>20</v>
      </c>
      <c r="C165">
        <v>0.45</v>
      </c>
      <c r="D165">
        <f>AVERAGE('PARITY Errors'!D165, 'Pattern_Matching Errors'!D165, 'Reversal Errors'!D165, 'Stack Errors'!D165, 'Vending_Machine Errors'!D165, 'Vending_Machine_Sum Errors'!D165, 'MazeComplete Errors'!D165, 'MazeSolve Errors'!D165, 'Hamiltonian Errors'!D165)</f>
        <v>10.266666666666667</v>
      </c>
      <c r="E165">
        <f>AVERAGE('PARITY Errors'!E165, 'Pattern_Matching Errors'!E165, 'Reversal Errors'!E165, 'Stack Errors'!E165, 'Vending_Machine Errors'!E165, 'Vending_Machine_Sum Errors'!E165, 'MazeComplete Errors'!E165, 'MazeSolve Errors'!E165, 'Hamiltonian Errors'!E165)</f>
        <v>0</v>
      </c>
      <c r="F165">
        <f>AVERAGE('PARITY Errors'!F165, 'Pattern_Matching Errors'!F165, 'Reversal Errors'!F165, 'Stack Errors'!F165, 'Vending_Machine Errors'!F165, 'Vending_Machine_Sum Errors'!F165, 'MazeComplete Errors'!F165, 'MazeSolve Errors'!F165, 'Hamiltonian Errors'!F165)</f>
        <v>10</v>
      </c>
      <c r="G165">
        <f>AVERAGE('PARITY Errors'!G165, 'Pattern_Matching Errors'!G165, 'Reversal Errors'!G165, 'Stack Errors'!G165, 'Vending_Machine Errors'!G165, 'Vending_Machine_Sum Errors'!G165, 'MazeComplete Errors'!G165, 'MazeSolve Errors'!G165, 'Hamiltonian Errors'!G165)</f>
        <v>0</v>
      </c>
      <c r="H165" t="str">
        <f t="shared" si="4"/>
        <v>20 (δ=0.45)</v>
      </c>
    </row>
    <row r="166" spans="1:8" x14ac:dyDescent="0.75">
      <c r="A166" s="1">
        <v>18</v>
      </c>
      <c r="B166">
        <v>20</v>
      </c>
      <c r="C166">
        <v>0.65</v>
      </c>
      <c r="D166">
        <f>AVERAGE('PARITY Errors'!D166, 'Pattern_Matching Errors'!D166, 'Reversal Errors'!D166, 'Stack Errors'!D166, 'Vending_Machine Errors'!D166, 'Vending_Machine_Sum Errors'!D166, 'MazeComplete Errors'!D166, 'MazeSolve Errors'!D166, 'Hamiltonian Errors'!D166)</f>
        <v>10.022222222222222</v>
      </c>
      <c r="E166">
        <f>AVERAGE('PARITY Errors'!E166, 'Pattern_Matching Errors'!E166, 'Reversal Errors'!E166, 'Stack Errors'!E166, 'Vending_Machine Errors'!E166, 'Vending_Machine_Sum Errors'!E166, 'MazeComplete Errors'!E166, 'MazeSolve Errors'!E166, 'Hamiltonian Errors'!E166)</f>
        <v>0</v>
      </c>
      <c r="F166">
        <f>AVERAGE('PARITY Errors'!F166, 'Pattern_Matching Errors'!F166, 'Reversal Errors'!F166, 'Stack Errors'!F166, 'Vending_Machine Errors'!F166, 'Vending_Machine_Sum Errors'!F166, 'MazeComplete Errors'!F166, 'MazeSolve Errors'!F166, 'Hamiltonian Errors'!F166)</f>
        <v>13.944444444444446</v>
      </c>
      <c r="G166">
        <f>AVERAGE('PARITY Errors'!G166, 'Pattern_Matching Errors'!G166, 'Reversal Errors'!G166, 'Stack Errors'!G166, 'Vending_Machine Errors'!G166, 'Vending_Machine_Sum Errors'!G166, 'MazeComplete Errors'!G166, 'MazeSolve Errors'!G166, 'Hamiltonian Errors'!G166)</f>
        <v>0</v>
      </c>
      <c r="H166" t="str">
        <f t="shared" si="4"/>
        <v>20 (δ=0.65)</v>
      </c>
    </row>
    <row r="167" spans="1:8" x14ac:dyDescent="0.75">
      <c r="A167" s="1">
        <v>19</v>
      </c>
      <c r="B167">
        <v>20</v>
      </c>
      <c r="C167">
        <v>0.85</v>
      </c>
      <c r="D167">
        <f>AVERAGE('PARITY Errors'!D167, 'Pattern_Matching Errors'!D167, 'Reversal Errors'!D167, 'Stack Errors'!D167, 'Vending_Machine Errors'!D167, 'Vending_Machine_Sum Errors'!D167, 'MazeComplete Errors'!D167, 'MazeSolve Errors'!D167, 'Hamiltonian Errors'!D167)</f>
        <v>10.211111111111109</v>
      </c>
      <c r="E167">
        <f>AVERAGE('PARITY Errors'!E167, 'Pattern_Matching Errors'!E167, 'Reversal Errors'!E167, 'Stack Errors'!E167, 'Vending_Machine Errors'!E167, 'Vending_Machine_Sum Errors'!E167, 'MazeComplete Errors'!E167, 'MazeSolve Errors'!E167, 'Hamiltonian Errors'!E167)</f>
        <v>0</v>
      </c>
      <c r="F167">
        <f>AVERAGE('PARITY Errors'!F167, 'Pattern_Matching Errors'!F167, 'Reversal Errors'!F167, 'Stack Errors'!F167, 'Vending_Machine Errors'!F167, 'Vending_Machine_Sum Errors'!F167, 'MazeComplete Errors'!F167, 'MazeSolve Errors'!F167, 'Hamiltonian Errors'!F167)</f>
        <v>13.111111111111111</v>
      </c>
      <c r="G167">
        <f>AVERAGE('PARITY Errors'!G167, 'Pattern_Matching Errors'!G167, 'Reversal Errors'!G167, 'Stack Errors'!G167, 'Vending_Machine Errors'!G167, 'Vending_Machine_Sum Errors'!G167, 'MazeComplete Errors'!G167, 'MazeSolve Errors'!G167, 'Hamiltonian Errors'!G167)</f>
        <v>0</v>
      </c>
      <c r="H167" t="str">
        <f t="shared" si="4"/>
        <v>20 (δ=0.85)</v>
      </c>
    </row>
    <row r="168" spans="1:8" x14ac:dyDescent="0.75">
      <c r="A168" s="1">
        <v>20</v>
      </c>
      <c r="B168">
        <v>50</v>
      </c>
      <c r="C168">
        <v>0</v>
      </c>
      <c r="D168">
        <f>AVERAGE('PARITY Errors'!D168, 'Pattern_Matching Errors'!D168, 'Reversal Errors'!D168, 'Stack Errors'!D168, 'Vending_Machine Errors'!D168, 'Vending_Machine_Sum Errors'!D168, 'MazeComplete Errors'!D168, 'MazeSolve Errors'!D168, 'Hamiltonian Errors'!D168)</f>
        <v>8.2999999999999989</v>
      </c>
      <c r="E168">
        <f>AVERAGE('PARITY Errors'!E168, 'Pattern_Matching Errors'!E168, 'Reversal Errors'!E168, 'Stack Errors'!E168, 'Vending_Machine Errors'!E168, 'Vending_Machine_Sum Errors'!E168, 'MazeComplete Errors'!E168, 'MazeSolve Errors'!E168, 'Hamiltonian Errors'!E168)</f>
        <v>0</v>
      </c>
      <c r="F168">
        <f>AVERAGE('PARITY Errors'!F168, 'Pattern_Matching Errors'!F168, 'Reversal Errors'!F168, 'Stack Errors'!F168, 'Vending_Machine Errors'!F168, 'Vending_Machine_Sum Errors'!F168, 'MazeComplete Errors'!F168, 'MazeSolve Errors'!F168, 'Hamiltonian Errors'!F168)</f>
        <v>5.9111111111111114</v>
      </c>
      <c r="G168">
        <f>AVERAGE('PARITY Errors'!G168, 'Pattern_Matching Errors'!G168, 'Reversal Errors'!G168, 'Stack Errors'!G168, 'Vending_Machine Errors'!G168, 'Vending_Machine_Sum Errors'!G168, 'MazeComplete Errors'!G168, 'MazeSolve Errors'!G168, 'Hamiltonian Errors'!G168)</f>
        <v>11.2</v>
      </c>
      <c r="H168" t="str">
        <f t="shared" si="4"/>
        <v>50 (δ=0)</v>
      </c>
    </row>
    <row r="169" spans="1:8" x14ac:dyDescent="0.75">
      <c r="A169" s="1">
        <v>21</v>
      </c>
      <c r="B169">
        <v>50</v>
      </c>
      <c r="C169">
        <v>0.2</v>
      </c>
      <c r="D169">
        <f>AVERAGE('PARITY Errors'!D169, 'Pattern_Matching Errors'!D169, 'Reversal Errors'!D169, 'Stack Errors'!D169, 'Vending_Machine Errors'!D169, 'Vending_Machine_Sum Errors'!D169, 'MazeComplete Errors'!D169, 'MazeSolve Errors'!D169, 'Hamiltonian Errors'!D169)</f>
        <v>7.7555555555555555</v>
      </c>
      <c r="E169">
        <f>AVERAGE('PARITY Errors'!E169, 'Pattern_Matching Errors'!E169, 'Reversal Errors'!E169, 'Stack Errors'!E169, 'Vending_Machine Errors'!E169, 'Vending_Machine_Sum Errors'!E169, 'MazeComplete Errors'!E169, 'MazeSolve Errors'!E169, 'Hamiltonian Errors'!E169)</f>
        <v>0</v>
      </c>
      <c r="F169">
        <f>AVERAGE('PARITY Errors'!F169, 'Pattern_Matching Errors'!F169, 'Reversal Errors'!F169, 'Stack Errors'!F169, 'Vending_Machine Errors'!F169, 'Vending_Machine_Sum Errors'!F169, 'MazeComplete Errors'!F169, 'MazeSolve Errors'!F169, 'Hamiltonian Errors'!F169)</f>
        <v>6.7333333333333334</v>
      </c>
      <c r="G169">
        <f>AVERAGE('PARITY Errors'!G169, 'Pattern_Matching Errors'!G169, 'Reversal Errors'!G169, 'Stack Errors'!G169, 'Vending_Machine Errors'!G169, 'Vending_Machine_Sum Errors'!G169, 'MazeComplete Errors'!G169, 'MazeSolve Errors'!G169, 'Hamiltonian Errors'!G169)</f>
        <v>11.2</v>
      </c>
      <c r="H169" t="str">
        <f t="shared" si="4"/>
        <v>50 (δ=0.2)</v>
      </c>
    </row>
    <row r="170" spans="1:8" x14ac:dyDescent="0.75">
      <c r="A170" s="1">
        <v>22</v>
      </c>
      <c r="B170">
        <v>50</v>
      </c>
      <c r="C170">
        <v>0.45</v>
      </c>
      <c r="D170">
        <f>AVERAGE('PARITY Errors'!D170, 'Pattern_Matching Errors'!D170, 'Reversal Errors'!D170, 'Stack Errors'!D170, 'Vending_Machine Errors'!D170, 'Vending_Machine_Sum Errors'!D170, 'MazeComplete Errors'!D170, 'MazeSolve Errors'!D170, 'Hamiltonian Errors'!D170)</f>
        <v>8.9222222222222225</v>
      </c>
      <c r="E170">
        <f>AVERAGE('PARITY Errors'!E170, 'Pattern_Matching Errors'!E170, 'Reversal Errors'!E170, 'Stack Errors'!E170, 'Vending_Machine Errors'!E170, 'Vending_Machine_Sum Errors'!E170, 'MazeComplete Errors'!E170, 'MazeSolve Errors'!E170, 'Hamiltonian Errors'!E170)</f>
        <v>0</v>
      </c>
      <c r="F170">
        <f>AVERAGE('PARITY Errors'!F170, 'Pattern_Matching Errors'!F170, 'Reversal Errors'!F170, 'Stack Errors'!F170, 'Vending_Machine Errors'!F170, 'Vending_Machine_Sum Errors'!F170, 'MazeComplete Errors'!F170, 'MazeSolve Errors'!F170, 'Hamiltonian Errors'!F170)</f>
        <v>7.1999999999999993</v>
      </c>
      <c r="G170">
        <f>AVERAGE('PARITY Errors'!G170, 'Pattern_Matching Errors'!G170, 'Reversal Errors'!G170, 'Stack Errors'!G170, 'Vending_Machine Errors'!G170, 'Vending_Machine_Sum Errors'!G170, 'MazeComplete Errors'!G170, 'MazeSolve Errors'!G170, 'Hamiltonian Errors'!G170)</f>
        <v>11.211111111111112</v>
      </c>
      <c r="H170" t="str">
        <f t="shared" si="4"/>
        <v>50 (δ=0.45)</v>
      </c>
    </row>
    <row r="171" spans="1:8" x14ac:dyDescent="0.75">
      <c r="A171" s="1">
        <v>23</v>
      </c>
      <c r="B171">
        <v>50</v>
      </c>
      <c r="C171">
        <v>0.65</v>
      </c>
      <c r="D171">
        <f>AVERAGE('PARITY Errors'!D171, 'Pattern_Matching Errors'!D171, 'Reversal Errors'!D171, 'Stack Errors'!D171, 'Vending_Machine Errors'!D171, 'Vending_Machine_Sum Errors'!D171, 'MazeComplete Errors'!D171, 'MazeSolve Errors'!D171, 'Hamiltonian Errors'!D171)</f>
        <v>9.3000000000000007</v>
      </c>
      <c r="E171">
        <f>AVERAGE('PARITY Errors'!E171, 'Pattern_Matching Errors'!E171, 'Reversal Errors'!E171, 'Stack Errors'!E171, 'Vending_Machine Errors'!E171, 'Vending_Machine_Sum Errors'!E171, 'MazeComplete Errors'!E171, 'MazeSolve Errors'!E171, 'Hamiltonian Errors'!E171)</f>
        <v>0</v>
      </c>
      <c r="F171">
        <f>AVERAGE('PARITY Errors'!F171, 'Pattern_Matching Errors'!F171, 'Reversal Errors'!F171, 'Stack Errors'!F171, 'Vending_Machine Errors'!F171, 'Vending_Machine_Sum Errors'!F171, 'MazeComplete Errors'!F171, 'MazeSolve Errors'!F171, 'Hamiltonian Errors'!F171)</f>
        <v>6.4111111111111114</v>
      </c>
      <c r="G171">
        <f>AVERAGE('PARITY Errors'!G171, 'Pattern_Matching Errors'!G171, 'Reversal Errors'!G171, 'Stack Errors'!G171, 'Vending_Machine Errors'!G171, 'Vending_Machine_Sum Errors'!G171, 'MazeComplete Errors'!G171, 'MazeSolve Errors'!G171, 'Hamiltonian Errors'!G171)</f>
        <v>11.166666666666666</v>
      </c>
      <c r="H171" t="str">
        <f t="shared" si="4"/>
        <v>50 (δ=0.65)</v>
      </c>
    </row>
    <row r="172" spans="1:8" x14ac:dyDescent="0.75">
      <c r="A172" s="1">
        <v>24</v>
      </c>
      <c r="B172">
        <v>50</v>
      </c>
      <c r="C172">
        <v>0.85</v>
      </c>
      <c r="D172">
        <f>AVERAGE('PARITY Errors'!D172, 'Pattern_Matching Errors'!D172, 'Reversal Errors'!D172, 'Stack Errors'!D172, 'Vending_Machine Errors'!D172, 'Vending_Machine_Sum Errors'!D172, 'MazeComplete Errors'!D172, 'MazeSolve Errors'!D172, 'Hamiltonian Errors'!D172)</f>
        <v>10.7</v>
      </c>
      <c r="E172">
        <f>AVERAGE('PARITY Errors'!E172, 'Pattern_Matching Errors'!E172, 'Reversal Errors'!E172, 'Stack Errors'!E172, 'Vending_Machine Errors'!E172, 'Vending_Machine_Sum Errors'!E172, 'MazeComplete Errors'!E172, 'MazeSolve Errors'!E172, 'Hamiltonian Errors'!E172)</f>
        <v>0</v>
      </c>
      <c r="F172">
        <f>AVERAGE('PARITY Errors'!F172, 'Pattern_Matching Errors'!F172, 'Reversal Errors'!F172, 'Stack Errors'!F172, 'Vending_Machine Errors'!F172, 'Vending_Machine_Sum Errors'!F172, 'MazeComplete Errors'!F172, 'MazeSolve Errors'!F172, 'Hamiltonian Errors'!F172)</f>
        <v>5.4444444444444446</v>
      </c>
      <c r="G172">
        <f>AVERAGE('PARITY Errors'!G172, 'Pattern_Matching Errors'!G172, 'Reversal Errors'!G172, 'Stack Errors'!G172, 'Vending_Machine Errors'!G172, 'Vending_Machine_Sum Errors'!G172, 'MazeComplete Errors'!G172, 'MazeSolve Errors'!G172, 'Hamiltonian Errors'!G172)</f>
        <v>11.111111111111111</v>
      </c>
      <c r="H172" t="str">
        <f t="shared" si="4"/>
        <v>50 (δ=0.85)</v>
      </c>
    </row>
    <row r="173" spans="1:8" x14ac:dyDescent="0.75">
      <c r="A173" s="1">
        <v>25</v>
      </c>
      <c r="B173">
        <v>100</v>
      </c>
      <c r="C173">
        <v>0</v>
      </c>
      <c r="D173">
        <f>AVERAGE('PARITY Errors'!D173, 'Pattern_Matching Errors'!D173, 'Reversal Errors'!D173, 'Stack Errors'!D173, 'Vending_Machine Errors'!D173, 'Vending_Machine_Sum Errors'!D173, 'MazeComplete Errors'!D173, 'MazeSolve Errors'!D173, 'Hamiltonian Errors'!D173)</f>
        <v>7.0666666666666664</v>
      </c>
      <c r="E173">
        <f>AVERAGE('PARITY Errors'!E173, 'Pattern_Matching Errors'!E173, 'Reversal Errors'!E173, 'Stack Errors'!E173, 'Vending_Machine Errors'!E173, 'Vending_Machine_Sum Errors'!E173, 'MazeComplete Errors'!E173, 'MazeSolve Errors'!E173, 'Hamiltonian Errors'!E173)</f>
        <v>0</v>
      </c>
      <c r="F173">
        <f>AVERAGE('PARITY Errors'!F173, 'Pattern_Matching Errors'!F173, 'Reversal Errors'!F173, 'Stack Errors'!F173, 'Vending_Machine Errors'!F173, 'Vending_Machine_Sum Errors'!F173, 'MazeComplete Errors'!F173, 'MazeSolve Errors'!F173, 'Hamiltonian Errors'!F173)</f>
        <v>2.0999999999999996</v>
      </c>
      <c r="G173">
        <f>AVERAGE('PARITY Errors'!G173, 'Pattern_Matching Errors'!G173, 'Reversal Errors'!G173, 'Stack Errors'!G173, 'Vending_Machine Errors'!G173, 'Vending_Machine_Sum Errors'!G173, 'MazeComplete Errors'!G173, 'MazeSolve Errors'!G173, 'Hamiltonian Errors'!G173)</f>
        <v>11.244444444444445</v>
      </c>
      <c r="H173" t="str">
        <f t="shared" si="4"/>
        <v>100 (δ=0)</v>
      </c>
    </row>
    <row r="174" spans="1:8" x14ac:dyDescent="0.75">
      <c r="A174" s="1">
        <v>26</v>
      </c>
      <c r="B174">
        <v>100</v>
      </c>
      <c r="C174">
        <v>0.2</v>
      </c>
      <c r="D174">
        <f>AVERAGE('PARITY Errors'!D174, 'Pattern_Matching Errors'!D174, 'Reversal Errors'!D174, 'Stack Errors'!D174, 'Vending_Machine Errors'!D174, 'Vending_Machine_Sum Errors'!D174, 'MazeComplete Errors'!D174, 'MazeSolve Errors'!D174, 'Hamiltonian Errors'!D174)</f>
        <v>9.0555555555555536</v>
      </c>
      <c r="E174">
        <f>AVERAGE('PARITY Errors'!E174, 'Pattern_Matching Errors'!E174, 'Reversal Errors'!E174, 'Stack Errors'!E174, 'Vending_Machine Errors'!E174, 'Vending_Machine_Sum Errors'!E174, 'MazeComplete Errors'!E174, 'MazeSolve Errors'!E174, 'Hamiltonian Errors'!E174)</f>
        <v>0</v>
      </c>
      <c r="F174">
        <f>AVERAGE('PARITY Errors'!F174, 'Pattern_Matching Errors'!F174, 'Reversal Errors'!F174, 'Stack Errors'!F174, 'Vending_Machine Errors'!F174, 'Vending_Machine_Sum Errors'!F174, 'MazeComplete Errors'!F174, 'MazeSolve Errors'!F174, 'Hamiltonian Errors'!F174)</f>
        <v>1.7111111111111112</v>
      </c>
      <c r="G174">
        <f>AVERAGE('PARITY Errors'!G174, 'Pattern_Matching Errors'!G174, 'Reversal Errors'!G174, 'Stack Errors'!G174, 'Vending_Machine Errors'!G174, 'Vending_Machine_Sum Errors'!G174, 'MazeComplete Errors'!G174, 'MazeSolve Errors'!G174, 'Hamiltonian Errors'!G174)</f>
        <v>11.211111111111112</v>
      </c>
      <c r="H174" t="str">
        <f t="shared" si="4"/>
        <v>100 (δ=0.2)</v>
      </c>
    </row>
    <row r="175" spans="1:8" x14ac:dyDescent="0.75">
      <c r="A175" s="1">
        <v>27</v>
      </c>
      <c r="B175">
        <v>100</v>
      </c>
      <c r="C175">
        <v>0.45</v>
      </c>
      <c r="D175">
        <f>AVERAGE('PARITY Errors'!D175, 'Pattern_Matching Errors'!D175, 'Reversal Errors'!D175, 'Stack Errors'!D175, 'Vending_Machine Errors'!D175, 'Vending_Machine_Sum Errors'!D175, 'MazeComplete Errors'!D175, 'MazeSolve Errors'!D175, 'Hamiltonian Errors'!D175)</f>
        <v>9.6222222222222218</v>
      </c>
      <c r="E175">
        <f>AVERAGE('PARITY Errors'!E175, 'Pattern_Matching Errors'!E175, 'Reversal Errors'!E175, 'Stack Errors'!E175, 'Vending_Machine Errors'!E175, 'Vending_Machine_Sum Errors'!E175, 'MazeComplete Errors'!E175, 'MazeSolve Errors'!E175, 'Hamiltonian Errors'!E175)</f>
        <v>0</v>
      </c>
      <c r="F175">
        <f>AVERAGE('PARITY Errors'!F175, 'Pattern_Matching Errors'!F175, 'Reversal Errors'!F175, 'Stack Errors'!F175, 'Vending_Machine Errors'!F175, 'Vending_Machine_Sum Errors'!F175, 'MazeComplete Errors'!F175, 'MazeSolve Errors'!F175, 'Hamiltonian Errors'!F175)</f>
        <v>1.7444444444444445</v>
      </c>
      <c r="G175">
        <f>AVERAGE('PARITY Errors'!G175, 'Pattern_Matching Errors'!G175, 'Reversal Errors'!G175, 'Stack Errors'!G175, 'Vending_Machine Errors'!G175, 'Vending_Machine_Sum Errors'!G175, 'MazeComplete Errors'!G175, 'MazeSolve Errors'!G175, 'Hamiltonian Errors'!G175)</f>
        <v>11.211111111111112</v>
      </c>
      <c r="H175" t="str">
        <f t="shared" si="4"/>
        <v>100 (δ=0.45)</v>
      </c>
    </row>
    <row r="176" spans="1:8" x14ac:dyDescent="0.75">
      <c r="A176" s="1">
        <v>28</v>
      </c>
      <c r="B176">
        <v>100</v>
      </c>
      <c r="C176">
        <v>0.65</v>
      </c>
      <c r="D176">
        <f>AVERAGE('PARITY Errors'!D176, 'Pattern_Matching Errors'!D176, 'Reversal Errors'!D176, 'Stack Errors'!D176, 'Vending_Machine Errors'!D176, 'Vending_Machine_Sum Errors'!D176, 'MazeComplete Errors'!D176, 'MazeSolve Errors'!D176, 'Hamiltonian Errors'!D176)</f>
        <v>10.388888888888889</v>
      </c>
      <c r="E176">
        <f>AVERAGE('PARITY Errors'!E176, 'Pattern_Matching Errors'!E176, 'Reversal Errors'!E176, 'Stack Errors'!E176, 'Vending_Machine Errors'!E176, 'Vending_Machine_Sum Errors'!E176, 'MazeComplete Errors'!E176, 'MazeSolve Errors'!E176, 'Hamiltonian Errors'!E176)</f>
        <v>0</v>
      </c>
      <c r="F176">
        <f>AVERAGE('PARITY Errors'!F176, 'Pattern_Matching Errors'!F176, 'Reversal Errors'!F176, 'Stack Errors'!F176, 'Vending_Machine Errors'!F176, 'Vending_Machine_Sum Errors'!F176, 'MazeComplete Errors'!F176, 'MazeSolve Errors'!F176, 'Hamiltonian Errors'!F176)</f>
        <v>1.6777777777777778</v>
      </c>
      <c r="G176">
        <f>AVERAGE('PARITY Errors'!G176, 'Pattern_Matching Errors'!G176, 'Reversal Errors'!G176, 'Stack Errors'!G176, 'Vending_Machine Errors'!G176, 'Vending_Machine_Sum Errors'!G176, 'MazeComplete Errors'!G176, 'MazeSolve Errors'!G176, 'Hamiltonian Errors'!G176)</f>
        <v>11.166666666666666</v>
      </c>
      <c r="H176" t="str">
        <f t="shared" si="4"/>
        <v>100 (δ=0.65)</v>
      </c>
    </row>
    <row r="177" spans="1:8" x14ac:dyDescent="0.75">
      <c r="A177" s="1">
        <v>29</v>
      </c>
      <c r="B177">
        <v>100</v>
      </c>
      <c r="C177">
        <v>0.85</v>
      </c>
      <c r="D177">
        <f>AVERAGE('PARITY Errors'!D177, 'Pattern_Matching Errors'!D177, 'Reversal Errors'!D177, 'Stack Errors'!D177, 'Vending_Machine Errors'!D177, 'Vending_Machine_Sum Errors'!D177, 'MazeComplete Errors'!D177, 'MazeSolve Errors'!D177, 'Hamiltonian Errors'!D177)</f>
        <v>11.722222222222221</v>
      </c>
      <c r="E177">
        <f>AVERAGE('PARITY Errors'!E177, 'Pattern_Matching Errors'!E177, 'Reversal Errors'!E177, 'Stack Errors'!E177, 'Vending_Machine Errors'!E177, 'Vending_Machine_Sum Errors'!E177, 'MazeComplete Errors'!E177, 'MazeSolve Errors'!E177, 'Hamiltonian Errors'!E177)</f>
        <v>0</v>
      </c>
      <c r="F177">
        <f>AVERAGE('PARITY Errors'!F177, 'Pattern_Matching Errors'!F177, 'Reversal Errors'!F177, 'Stack Errors'!F177, 'Vending_Machine Errors'!F177, 'Vending_Machine_Sum Errors'!F177, 'MazeComplete Errors'!F177, 'MazeSolve Errors'!F177, 'Hamiltonian Errors'!F177)</f>
        <v>1.3888888888888888</v>
      </c>
      <c r="G177">
        <f>AVERAGE('PARITY Errors'!G177, 'Pattern_Matching Errors'!G177, 'Reversal Errors'!G177, 'Stack Errors'!G177, 'Vending_Machine Errors'!G177, 'Vending_Machine_Sum Errors'!G177, 'MazeComplete Errors'!G177, 'MazeSolve Errors'!G177, 'Hamiltonian Errors'!G177)</f>
        <v>11.222222222222221</v>
      </c>
      <c r="H177" t="str">
        <f t="shared" si="4"/>
        <v>100 (δ=0.85)</v>
      </c>
    </row>
    <row r="181" spans="1:8" x14ac:dyDescent="0.75">
      <c r="A181" s="1">
        <v>0</v>
      </c>
      <c r="B181" t="s">
        <v>19</v>
      </c>
    </row>
    <row r="183" spans="1:8" x14ac:dyDescent="0.7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75">
      <c r="A184" s="1">
        <v>0</v>
      </c>
      <c r="B184">
        <v>0</v>
      </c>
      <c r="C184">
        <v>0</v>
      </c>
      <c r="D184">
        <f>AVERAGE('PARITY Errors'!D184, 'Pattern_Matching Errors'!D184, 'Reversal Errors'!D184, 'Stack Errors'!D184, 'Vending_Machine Errors'!D184, 'Vending_Machine_Sum Errors'!D184, 'MazeComplete Errors'!D184, 'MazeSolve Errors'!D184, 'Hamiltonian Errors'!D184)</f>
        <v>29.700000000000003</v>
      </c>
      <c r="E184">
        <f>AVERAGE('PARITY Errors'!E184, 'Pattern_Matching Errors'!E184, 'Reversal Errors'!E184, 'Stack Errors'!E184, 'Vending_Machine Errors'!E184, 'Vending_Machine_Sum Errors'!E184, 'MazeComplete Errors'!E184, 'MazeSolve Errors'!E184, 'Hamiltonian Errors'!E184)</f>
        <v>10.677777777777779</v>
      </c>
      <c r="F184">
        <f>AVERAGE('PARITY Errors'!F184, 'Pattern_Matching Errors'!F184, 'Reversal Errors'!F184, 'Stack Errors'!F184, 'Vending_Machine Errors'!F184, 'Vending_Machine_Sum Errors'!F184, 'MazeComplete Errors'!F184, 'MazeSolve Errors'!F184, 'Hamiltonian Errors'!F184)</f>
        <v>8.1222222222222236</v>
      </c>
      <c r="G184">
        <f>AVERAGE('PARITY Errors'!G184, 'Pattern_Matching Errors'!G184, 'Reversal Errors'!G184, 'Stack Errors'!G184, 'Vending_Machine Errors'!G184, 'Vending_Machine_Sum Errors'!G184, 'MazeComplete Errors'!G184, 'MazeSolve Errors'!G184, 'Hamiltonian Errors'!G184)</f>
        <v>83.511111111111106</v>
      </c>
      <c r="H184" t="str">
        <f t="shared" ref="H184:H213" si="5">B184&amp;" (δ="&amp;C184&amp;")"</f>
        <v>0 (δ=0)</v>
      </c>
    </row>
    <row r="185" spans="1:8" x14ac:dyDescent="0.75">
      <c r="A185" s="1">
        <v>1</v>
      </c>
      <c r="B185">
        <v>0</v>
      </c>
      <c r="C185">
        <v>0.2</v>
      </c>
      <c r="D185">
        <f>AVERAGE('PARITY Errors'!D185, 'Pattern_Matching Errors'!D185, 'Reversal Errors'!D185, 'Stack Errors'!D185, 'Vending_Machine Errors'!D185, 'Vending_Machine_Sum Errors'!D185, 'MazeComplete Errors'!D185, 'MazeSolve Errors'!D185, 'Hamiltonian Errors'!D185)</f>
        <v>30.611111111111111</v>
      </c>
      <c r="E185">
        <f>AVERAGE('PARITY Errors'!E185, 'Pattern_Matching Errors'!E185, 'Reversal Errors'!E185, 'Stack Errors'!E185, 'Vending_Machine Errors'!E185, 'Vending_Machine_Sum Errors'!E185, 'MazeComplete Errors'!E185, 'MazeSolve Errors'!E185, 'Hamiltonian Errors'!E185)</f>
        <v>11.088888888888889</v>
      </c>
      <c r="F185">
        <f>AVERAGE('PARITY Errors'!F185, 'Pattern_Matching Errors'!F185, 'Reversal Errors'!F185, 'Stack Errors'!F185, 'Vending_Machine Errors'!F185, 'Vending_Machine_Sum Errors'!F185, 'MazeComplete Errors'!F185, 'MazeSolve Errors'!F185, 'Hamiltonian Errors'!F185)</f>
        <v>8.5666666666666664</v>
      </c>
      <c r="G185">
        <f>AVERAGE('PARITY Errors'!G185, 'Pattern_Matching Errors'!G185, 'Reversal Errors'!G185, 'Stack Errors'!G185, 'Vending_Machine Errors'!G185, 'Vending_Machine_Sum Errors'!G185, 'MazeComplete Errors'!G185, 'MazeSolve Errors'!G185, 'Hamiltonian Errors'!G185)</f>
        <v>83.033333333333346</v>
      </c>
      <c r="H185" t="str">
        <f t="shared" si="5"/>
        <v>0 (δ=0.2)</v>
      </c>
    </row>
    <row r="186" spans="1:8" x14ac:dyDescent="0.75">
      <c r="A186" s="1">
        <v>2</v>
      </c>
      <c r="B186">
        <v>0</v>
      </c>
      <c r="C186">
        <v>0.45</v>
      </c>
      <c r="D186">
        <f>AVERAGE('PARITY Errors'!D186, 'Pattern_Matching Errors'!D186, 'Reversal Errors'!D186, 'Stack Errors'!D186, 'Vending_Machine Errors'!D186, 'Vending_Machine_Sum Errors'!D186, 'MazeComplete Errors'!D186, 'MazeSolve Errors'!D186, 'Hamiltonian Errors'!D186)</f>
        <v>31.483333333333334</v>
      </c>
      <c r="E186">
        <f>AVERAGE('PARITY Errors'!E186, 'Pattern_Matching Errors'!E186, 'Reversal Errors'!E186, 'Stack Errors'!E186, 'Vending_Machine Errors'!E186, 'Vending_Machine_Sum Errors'!E186, 'MazeComplete Errors'!E186, 'MazeSolve Errors'!E186, 'Hamiltonian Errors'!E186)</f>
        <v>11.600000000000001</v>
      </c>
      <c r="F186">
        <f>AVERAGE('PARITY Errors'!F186, 'Pattern_Matching Errors'!F186, 'Reversal Errors'!F186, 'Stack Errors'!F186, 'Vending_Machine Errors'!F186, 'Vending_Machine_Sum Errors'!F186, 'MazeComplete Errors'!F186, 'MazeSolve Errors'!F186, 'Hamiltonian Errors'!F186)</f>
        <v>8.5333333333333332</v>
      </c>
      <c r="G186">
        <f>AVERAGE('PARITY Errors'!G186, 'Pattern_Matching Errors'!G186, 'Reversal Errors'!G186, 'Stack Errors'!G186, 'Vending_Machine Errors'!G186, 'Vending_Machine_Sum Errors'!G186, 'MazeComplete Errors'!G186, 'MazeSolve Errors'!G186, 'Hamiltonian Errors'!G186)</f>
        <v>83.088888888888903</v>
      </c>
      <c r="H186" t="str">
        <f t="shared" si="5"/>
        <v>0 (δ=0.45)</v>
      </c>
    </row>
    <row r="187" spans="1:8" x14ac:dyDescent="0.75">
      <c r="A187" s="1">
        <v>3</v>
      </c>
      <c r="B187">
        <v>0</v>
      </c>
      <c r="C187">
        <v>0.65</v>
      </c>
      <c r="D187">
        <f>AVERAGE('PARITY Errors'!D187, 'Pattern_Matching Errors'!D187, 'Reversal Errors'!D187, 'Stack Errors'!D187, 'Vending_Machine Errors'!D187, 'Vending_Machine_Sum Errors'!D187, 'MazeComplete Errors'!D187, 'MazeSolve Errors'!D187, 'Hamiltonian Errors'!D187)</f>
        <v>31.344444444444441</v>
      </c>
      <c r="E187">
        <f>AVERAGE('PARITY Errors'!E187, 'Pattern_Matching Errors'!E187, 'Reversal Errors'!E187, 'Stack Errors'!E187, 'Vending_Machine Errors'!E187, 'Vending_Machine_Sum Errors'!E187, 'MazeComplete Errors'!E187, 'MazeSolve Errors'!E187, 'Hamiltonian Errors'!E187)</f>
        <v>11.744444444444445</v>
      </c>
      <c r="F187">
        <f>AVERAGE('PARITY Errors'!F187, 'Pattern_Matching Errors'!F187, 'Reversal Errors'!F187, 'Stack Errors'!F187, 'Vending_Machine Errors'!F187, 'Vending_Machine_Sum Errors'!F187, 'MazeComplete Errors'!F187, 'MazeSolve Errors'!F187, 'Hamiltonian Errors'!F187)</f>
        <v>9.8111111111111118</v>
      </c>
      <c r="G187">
        <f>AVERAGE('PARITY Errors'!G187, 'Pattern_Matching Errors'!G187, 'Reversal Errors'!G187, 'Stack Errors'!G187, 'Vending_Machine Errors'!G187, 'Vending_Machine_Sum Errors'!G187, 'MazeComplete Errors'!G187, 'MazeSolve Errors'!G187, 'Hamiltonian Errors'!G187)</f>
        <v>82.9</v>
      </c>
      <c r="H187" t="str">
        <f t="shared" si="5"/>
        <v>0 (δ=0.65)</v>
      </c>
    </row>
    <row r="188" spans="1:8" x14ac:dyDescent="0.75">
      <c r="A188" s="1">
        <v>4</v>
      </c>
      <c r="B188">
        <v>0</v>
      </c>
      <c r="C188">
        <v>0.85</v>
      </c>
      <c r="D188">
        <f>AVERAGE('PARITY Errors'!D188, 'Pattern_Matching Errors'!D188, 'Reversal Errors'!D188, 'Stack Errors'!D188, 'Vending_Machine Errors'!D188, 'Vending_Machine_Sum Errors'!D188, 'MazeComplete Errors'!D188, 'MazeSolve Errors'!D188, 'Hamiltonian Errors'!D188)</f>
        <v>33.37777777777778</v>
      </c>
      <c r="E188">
        <f>AVERAGE('PARITY Errors'!E188, 'Pattern_Matching Errors'!E188, 'Reversal Errors'!E188, 'Stack Errors'!E188, 'Vending_Machine Errors'!E188, 'Vending_Machine_Sum Errors'!E188, 'MazeComplete Errors'!E188, 'MazeSolve Errors'!E188, 'Hamiltonian Errors'!E188)</f>
        <v>12.299999999999999</v>
      </c>
      <c r="F188">
        <f>AVERAGE('PARITY Errors'!F188, 'Pattern_Matching Errors'!F188, 'Reversal Errors'!F188, 'Stack Errors'!F188, 'Vending_Machine Errors'!F188, 'Vending_Machine_Sum Errors'!F188, 'MazeComplete Errors'!F188, 'MazeSolve Errors'!F188, 'Hamiltonian Errors'!F188)</f>
        <v>10</v>
      </c>
      <c r="G188">
        <f>AVERAGE('PARITY Errors'!G188, 'Pattern_Matching Errors'!G188, 'Reversal Errors'!G188, 'Stack Errors'!G188, 'Vending_Machine Errors'!G188, 'Vending_Machine_Sum Errors'!G188, 'MazeComplete Errors'!G188, 'MazeSolve Errors'!G188, 'Hamiltonian Errors'!G188)</f>
        <v>82.866666666666674</v>
      </c>
      <c r="H188" t="str">
        <f t="shared" si="5"/>
        <v>0 (δ=0.85)</v>
      </c>
    </row>
    <row r="189" spans="1:8" x14ac:dyDescent="0.75">
      <c r="A189" s="1">
        <v>5</v>
      </c>
      <c r="B189">
        <v>5</v>
      </c>
      <c r="C189">
        <v>0</v>
      </c>
      <c r="D189">
        <f>AVERAGE('PARITY Errors'!D189, 'Pattern_Matching Errors'!D189, 'Reversal Errors'!D189, 'Stack Errors'!D189, 'Vending_Machine Errors'!D189, 'Vending_Machine_Sum Errors'!D189, 'MazeComplete Errors'!D189, 'MazeSolve Errors'!D189, 'Hamiltonian Errors'!D189)</f>
        <v>22.111111111111111</v>
      </c>
      <c r="E189">
        <f>AVERAGE('PARITY Errors'!E189, 'Pattern_Matching Errors'!E189, 'Reversal Errors'!E189, 'Stack Errors'!E189, 'Vending_Machine Errors'!E189, 'Vending_Machine_Sum Errors'!E189, 'MazeComplete Errors'!E189, 'MazeSolve Errors'!E189, 'Hamiltonian Errors'!E189)</f>
        <v>4.677777777777778</v>
      </c>
      <c r="F189">
        <f>AVERAGE('PARITY Errors'!F189, 'Pattern_Matching Errors'!F189, 'Reversal Errors'!F189, 'Stack Errors'!F189, 'Vending_Machine Errors'!F189, 'Vending_Machine_Sum Errors'!F189, 'MazeComplete Errors'!F189, 'MazeSolve Errors'!F189, 'Hamiltonian Errors'!F189)</f>
        <v>10.622222222222222</v>
      </c>
      <c r="G189">
        <f>AVERAGE('PARITY Errors'!G189, 'Pattern_Matching Errors'!G189, 'Reversal Errors'!G189, 'Stack Errors'!G189, 'Vending_Machine Errors'!G189, 'Vending_Machine_Sum Errors'!G189, 'MazeComplete Errors'!G189, 'MazeSolve Errors'!G189, 'Hamiltonian Errors'!G189)</f>
        <v>18.722222222222221</v>
      </c>
      <c r="H189" t="str">
        <f t="shared" si="5"/>
        <v>5 (δ=0)</v>
      </c>
    </row>
    <row r="190" spans="1:8" x14ac:dyDescent="0.75">
      <c r="A190" s="1">
        <v>6</v>
      </c>
      <c r="B190">
        <v>5</v>
      </c>
      <c r="C190">
        <v>0.2</v>
      </c>
      <c r="D190">
        <f>AVERAGE('PARITY Errors'!D190, 'Pattern_Matching Errors'!D190, 'Reversal Errors'!D190, 'Stack Errors'!D190, 'Vending_Machine Errors'!D190, 'Vending_Machine_Sum Errors'!D190, 'MazeComplete Errors'!D190, 'MazeSolve Errors'!D190, 'Hamiltonian Errors'!D190)</f>
        <v>22.495555555555555</v>
      </c>
      <c r="E190">
        <f>AVERAGE('PARITY Errors'!E190, 'Pattern_Matching Errors'!E190, 'Reversal Errors'!E190, 'Stack Errors'!E190, 'Vending_Machine Errors'!E190, 'Vending_Machine_Sum Errors'!E190, 'MazeComplete Errors'!E190, 'MazeSolve Errors'!E190, 'Hamiltonian Errors'!E190)</f>
        <v>7.37</v>
      </c>
      <c r="F190">
        <f>AVERAGE('PARITY Errors'!F190, 'Pattern_Matching Errors'!F190, 'Reversal Errors'!F190, 'Stack Errors'!F190, 'Vending_Machine Errors'!F190, 'Vending_Machine_Sum Errors'!F190, 'MazeComplete Errors'!F190, 'MazeSolve Errors'!F190, 'Hamiltonian Errors'!F190)</f>
        <v>13.066666666666668</v>
      </c>
      <c r="G190">
        <f>AVERAGE('PARITY Errors'!G190, 'Pattern_Matching Errors'!G190, 'Reversal Errors'!G190, 'Stack Errors'!G190, 'Vending_Machine Errors'!G190, 'Vending_Machine_Sum Errors'!G190, 'MazeComplete Errors'!G190, 'MazeSolve Errors'!G190, 'Hamiltonian Errors'!G190)</f>
        <v>21.033333333333328</v>
      </c>
      <c r="H190" t="str">
        <f t="shared" si="5"/>
        <v>5 (δ=0.2)</v>
      </c>
    </row>
    <row r="191" spans="1:8" x14ac:dyDescent="0.75">
      <c r="A191" s="1">
        <v>7</v>
      </c>
      <c r="B191">
        <v>5</v>
      </c>
      <c r="C191">
        <v>0.45</v>
      </c>
      <c r="D191">
        <f>AVERAGE('PARITY Errors'!D191, 'Pattern_Matching Errors'!D191, 'Reversal Errors'!D191, 'Stack Errors'!D191, 'Vending_Machine Errors'!D191, 'Vending_Machine_Sum Errors'!D191, 'MazeComplete Errors'!D191, 'MazeSolve Errors'!D191, 'Hamiltonian Errors'!D191)</f>
        <v>22.8</v>
      </c>
      <c r="E191">
        <f>AVERAGE('PARITY Errors'!E191, 'Pattern_Matching Errors'!E191, 'Reversal Errors'!E191, 'Stack Errors'!E191, 'Vending_Machine Errors'!E191, 'Vending_Machine_Sum Errors'!E191, 'MazeComplete Errors'!E191, 'MazeSolve Errors'!E191, 'Hamiltonian Errors'!E191)</f>
        <v>8.5888888888888886</v>
      </c>
      <c r="F191">
        <f>AVERAGE('PARITY Errors'!F191, 'Pattern_Matching Errors'!F191, 'Reversal Errors'!F191, 'Stack Errors'!F191, 'Vending_Machine Errors'!F191, 'Vending_Machine_Sum Errors'!F191, 'MazeComplete Errors'!F191, 'MazeSolve Errors'!F191, 'Hamiltonian Errors'!F191)</f>
        <v>14.200000000000001</v>
      </c>
      <c r="G191">
        <f>AVERAGE('PARITY Errors'!G191, 'Pattern_Matching Errors'!G191, 'Reversal Errors'!G191, 'Stack Errors'!G191, 'Vending_Machine Errors'!G191, 'Vending_Machine_Sum Errors'!G191, 'MazeComplete Errors'!G191, 'MazeSolve Errors'!G191, 'Hamiltonian Errors'!G191)</f>
        <v>21.899999999999995</v>
      </c>
      <c r="H191" t="str">
        <f t="shared" si="5"/>
        <v>5 (δ=0.45)</v>
      </c>
    </row>
    <row r="192" spans="1:8" x14ac:dyDescent="0.75">
      <c r="A192" s="1">
        <v>8</v>
      </c>
      <c r="B192">
        <v>5</v>
      </c>
      <c r="C192">
        <v>0.65</v>
      </c>
      <c r="D192">
        <f>AVERAGE('PARITY Errors'!D192, 'Pattern_Matching Errors'!D192, 'Reversal Errors'!D192, 'Stack Errors'!D192, 'Vending_Machine Errors'!D192, 'Vending_Machine_Sum Errors'!D192, 'MazeComplete Errors'!D192, 'MazeSolve Errors'!D192, 'Hamiltonian Errors'!D192)</f>
        <v>22.866666666666667</v>
      </c>
      <c r="E192">
        <f>AVERAGE('PARITY Errors'!E192, 'Pattern_Matching Errors'!E192, 'Reversal Errors'!E192, 'Stack Errors'!E192, 'Vending_Machine Errors'!E192, 'Vending_Machine_Sum Errors'!E192, 'MazeComplete Errors'!E192, 'MazeSolve Errors'!E192, 'Hamiltonian Errors'!E192)</f>
        <v>10.533333333333333</v>
      </c>
      <c r="F192">
        <f>AVERAGE('PARITY Errors'!F192, 'Pattern_Matching Errors'!F192, 'Reversal Errors'!F192, 'Stack Errors'!F192, 'Vending_Machine Errors'!F192, 'Vending_Machine_Sum Errors'!F192, 'MazeComplete Errors'!F192, 'MazeSolve Errors'!F192, 'Hamiltonian Errors'!F192)</f>
        <v>15.255555555555553</v>
      </c>
      <c r="G192">
        <f>AVERAGE('PARITY Errors'!G192, 'Pattern_Matching Errors'!G192, 'Reversal Errors'!G192, 'Stack Errors'!G192, 'Vending_Machine Errors'!G192, 'Vending_Machine_Sum Errors'!G192, 'MazeComplete Errors'!G192, 'MazeSolve Errors'!G192, 'Hamiltonian Errors'!G192)</f>
        <v>23.522222222222222</v>
      </c>
      <c r="H192" t="str">
        <f t="shared" si="5"/>
        <v>5 (δ=0.65)</v>
      </c>
    </row>
    <row r="193" spans="1:8" x14ac:dyDescent="0.75">
      <c r="A193" s="1">
        <v>9</v>
      </c>
      <c r="B193">
        <v>5</v>
      </c>
      <c r="C193">
        <v>0.85</v>
      </c>
      <c r="D193">
        <f>AVERAGE('PARITY Errors'!D193, 'Pattern_Matching Errors'!D193, 'Reversal Errors'!D193, 'Stack Errors'!D193, 'Vending_Machine Errors'!D193, 'Vending_Machine_Sum Errors'!D193, 'MazeComplete Errors'!D193, 'MazeSolve Errors'!D193, 'Hamiltonian Errors'!D193)</f>
        <v>22.531111111111112</v>
      </c>
      <c r="E193">
        <f>AVERAGE('PARITY Errors'!E193, 'Pattern_Matching Errors'!E193, 'Reversal Errors'!E193, 'Stack Errors'!E193, 'Vending_Machine Errors'!E193, 'Vending_Machine_Sum Errors'!E193, 'MazeComplete Errors'!E193, 'MazeSolve Errors'!E193, 'Hamiltonian Errors'!E193)</f>
        <v>12.722222222222221</v>
      </c>
      <c r="F193">
        <f>AVERAGE('PARITY Errors'!F193, 'Pattern_Matching Errors'!F193, 'Reversal Errors'!F193, 'Stack Errors'!F193, 'Vending_Machine Errors'!F193, 'Vending_Machine_Sum Errors'!F193, 'MazeComplete Errors'!F193, 'MazeSolve Errors'!F193, 'Hamiltonian Errors'!F193)</f>
        <v>17.766666666666666</v>
      </c>
      <c r="G193">
        <f>AVERAGE('PARITY Errors'!G193, 'Pattern_Matching Errors'!G193, 'Reversal Errors'!G193, 'Stack Errors'!G193, 'Vending_Machine Errors'!G193, 'Vending_Machine_Sum Errors'!G193, 'MazeComplete Errors'!G193, 'MazeSolve Errors'!G193, 'Hamiltonian Errors'!G193)</f>
        <v>25.722222222222221</v>
      </c>
      <c r="H193" t="str">
        <f t="shared" si="5"/>
        <v>5 (δ=0.85)</v>
      </c>
    </row>
    <row r="194" spans="1:8" x14ac:dyDescent="0.75">
      <c r="A194" s="1">
        <v>10</v>
      </c>
      <c r="B194">
        <v>10</v>
      </c>
      <c r="C194">
        <v>0</v>
      </c>
      <c r="D194">
        <f>AVERAGE('PARITY Errors'!D194, 'Pattern_Matching Errors'!D194, 'Reversal Errors'!D194, 'Stack Errors'!D194, 'Vending_Machine Errors'!D194, 'Vending_Machine_Sum Errors'!D194, 'MazeComplete Errors'!D194, 'MazeSolve Errors'!D194, 'Hamiltonian Errors'!D194)</f>
        <v>23.333333333333332</v>
      </c>
      <c r="E194">
        <f>AVERAGE('PARITY Errors'!E194, 'Pattern_Matching Errors'!E194, 'Reversal Errors'!E194, 'Stack Errors'!E194, 'Vending_Machine Errors'!E194, 'Vending_Machine_Sum Errors'!E194, 'MazeComplete Errors'!E194, 'MazeSolve Errors'!E194, 'Hamiltonian Errors'!E194)</f>
        <v>5.3111111111111109</v>
      </c>
      <c r="F194">
        <f>AVERAGE('PARITY Errors'!F194, 'Pattern_Matching Errors'!F194, 'Reversal Errors'!F194, 'Stack Errors'!F194, 'Vending_Machine Errors'!F194, 'Vending_Machine_Sum Errors'!F194, 'MazeComplete Errors'!F194, 'MazeSolve Errors'!F194, 'Hamiltonian Errors'!F194)</f>
        <v>9.0888888888888903</v>
      </c>
      <c r="G194">
        <f>AVERAGE('PARITY Errors'!G194, 'Pattern_Matching Errors'!G194, 'Reversal Errors'!G194, 'Stack Errors'!G194, 'Vending_Machine Errors'!G194, 'Vending_Machine_Sum Errors'!G194, 'MazeComplete Errors'!G194, 'MazeSolve Errors'!G194, 'Hamiltonian Errors'!G194)</f>
        <v>19.733333333333334</v>
      </c>
      <c r="H194" t="str">
        <f t="shared" si="5"/>
        <v>10 (δ=0)</v>
      </c>
    </row>
    <row r="195" spans="1:8" x14ac:dyDescent="0.75">
      <c r="A195" s="1">
        <v>11</v>
      </c>
      <c r="B195">
        <v>10</v>
      </c>
      <c r="C195">
        <v>0.2</v>
      </c>
      <c r="D195">
        <f>AVERAGE('PARITY Errors'!D195, 'Pattern_Matching Errors'!D195, 'Reversal Errors'!D195, 'Stack Errors'!D195, 'Vending_Machine Errors'!D195, 'Vending_Machine_Sum Errors'!D195, 'MazeComplete Errors'!D195, 'MazeSolve Errors'!D195, 'Hamiltonian Errors'!D195)</f>
        <v>18</v>
      </c>
      <c r="E195">
        <f>AVERAGE('PARITY Errors'!E195, 'Pattern_Matching Errors'!E195, 'Reversal Errors'!E195, 'Stack Errors'!E195, 'Vending_Machine Errors'!E195, 'Vending_Machine_Sum Errors'!E195, 'MazeComplete Errors'!E195, 'MazeSolve Errors'!E195, 'Hamiltonian Errors'!E195)</f>
        <v>8.5666666666666664</v>
      </c>
      <c r="F195">
        <f>AVERAGE('PARITY Errors'!F195, 'Pattern_Matching Errors'!F195, 'Reversal Errors'!F195, 'Stack Errors'!F195, 'Vending_Machine Errors'!F195, 'Vending_Machine_Sum Errors'!F195, 'MazeComplete Errors'!F195, 'MazeSolve Errors'!F195, 'Hamiltonian Errors'!F195)</f>
        <v>10.3</v>
      </c>
      <c r="G195">
        <f>AVERAGE('PARITY Errors'!G195, 'Pattern_Matching Errors'!G195, 'Reversal Errors'!G195, 'Stack Errors'!G195, 'Vending_Machine Errors'!G195, 'Vending_Machine_Sum Errors'!G195, 'MazeComplete Errors'!G195, 'MazeSolve Errors'!G195, 'Hamiltonian Errors'!G195)</f>
        <v>23.511111111111106</v>
      </c>
      <c r="H195" t="str">
        <f t="shared" si="5"/>
        <v>10 (δ=0.2)</v>
      </c>
    </row>
    <row r="196" spans="1:8" x14ac:dyDescent="0.75">
      <c r="A196" s="1">
        <v>12</v>
      </c>
      <c r="B196">
        <v>10</v>
      </c>
      <c r="C196">
        <v>0.45</v>
      </c>
      <c r="D196">
        <f>AVERAGE('PARITY Errors'!D196, 'Pattern_Matching Errors'!D196, 'Reversal Errors'!D196, 'Stack Errors'!D196, 'Vending_Machine Errors'!D196, 'Vending_Machine_Sum Errors'!D196, 'MazeComplete Errors'!D196, 'MazeSolve Errors'!D196, 'Hamiltonian Errors'!D196)</f>
        <v>17.416666666666668</v>
      </c>
      <c r="E196">
        <f>AVERAGE('PARITY Errors'!E196, 'Pattern_Matching Errors'!E196, 'Reversal Errors'!E196, 'Stack Errors'!E196, 'Vending_Machine Errors'!E196, 'Vending_Machine_Sum Errors'!E196, 'MazeComplete Errors'!E196, 'MazeSolve Errors'!E196, 'Hamiltonian Errors'!E196)</f>
        <v>10.088888888888889</v>
      </c>
      <c r="F196">
        <f>AVERAGE('PARITY Errors'!F196, 'Pattern_Matching Errors'!F196, 'Reversal Errors'!F196, 'Stack Errors'!F196, 'Vending_Machine Errors'!F196, 'Vending_Machine_Sum Errors'!F196, 'MazeComplete Errors'!F196, 'MazeSolve Errors'!F196, 'Hamiltonian Errors'!F196)</f>
        <v>10.733333333333333</v>
      </c>
      <c r="G196">
        <f>AVERAGE('PARITY Errors'!G196, 'Pattern_Matching Errors'!G196, 'Reversal Errors'!G196, 'Stack Errors'!G196, 'Vending_Machine Errors'!G196, 'Vending_Machine_Sum Errors'!G196, 'MazeComplete Errors'!G196, 'MazeSolve Errors'!G196, 'Hamiltonian Errors'!G196)</f>
        <v>24.444444444444443</v>
      </c>
      <c r="H196" t="str">
        <f t="shared" si="5"/>
        <v>10 (δ=0.45)</v>
      </c>
    </row>
    <row r="197" spans="1:8" x14ac:dyDescent="0.75">
      <c r="A197" s="1">
        <v>13</v>
      </c>
      <c r="B197">
        <v>10</v>
      </c>
      <c r="C197">
        <v>0.65</v>
      </c>
      <c r="D197">
        <f>AVERAGE('PARITY Errors'!D197, 'Pattern_Matching Errors'!D197, 'Reversal Errors'!D197, 'Stack Errors'!D197, 'Vending_Machine Errors'!D197, 'Vending_Machine_Sum Errors'!D197, 'MazeComplete Errors'!D197, 'MazeSolve Errors'!D197, 'Hamiltonian Errors'!D197)</f>
        <v>18.466666666666669</v>
      </c>
      <c r="E197">
        <f>AVERAGE('PARITY Errors'!E197, 'Pattern_Matching Errors'!E197, 'Reversal Errors'!E197, 'Stack Errors'!E197, 'Vending_Machine Errors'!E197, 'Vending_Machine_Sum Errors'!E197, 'MazeComplete Errors'!E197, 'MazeSolve Errors'!E197, 'Hamiltonian Errors'!E197)</f>
        <v>12.266666666666667</v>
      </c>
      <c r="F197">
        <f>AVERAGE('PARITY Errors'!F197, 'Pattern_Matching Errors'!F197, 'Reversal Errors'!F197, 'Stack Errors'!F197, 'Vending_Machine Errors'!F197, 'Vending_Machine_Sum Errors'!F197, 'MazeComplete Errors'!F197, 'MazeSolve Errors'!F197, 'Hamiltonian Errors'!F197)</f>
        <v>12.044444444444444</v>
      </c>
      <c r="G197">
        <f>AVERAGE('PARITY Errors'!G197, 'Pattern_Matching Errors'!G197, 'Reversal Errors'!G197, 'Stack Errors'!G197, 'Vending_Machine Errors'!G197, 'Vending_Machine_Sum Errors'!G197, 'MazeComplete Errors'!G197, 'MazeSolve Errors'!G197, 'Hamiltonian Errors'!G197)</f>
        <v>26.37777777777778</v>
      </c>
      <c r="H197" t="str">
        <f t="shared" si="5"/>
        <v>10 (δ=0.65)</v>
      </c>
    </row>
    <row r="198" spans="1:8" x14ac:dyDescent="0.75">
      <c r="A198" s="1">
        <v>14</v>
      </c>
      <c r="B198">
        <v>10</v>
      </c>
      <c r="C198">
        <v>0.85</v>
      </c>
      <c r="D198">
        <f>AVERAGE('PARITY Errors'!D198, 'Pattern_Matching Errors'!D198, 'Reversal Errors'!D198, 'Stack Errors'!D198, 'Vending_Machine Errors'!D198, 'Vending_Machine_Sum Errors'!D198, 'MazeComplete Errors'!D198, 'MazeSolve Errors'!D198, 'Hamiltonian Errors'!D198)</f>
        <v>18.233333333333334</v>
      </c>
      <c r="E198">
        <f>AVERAGE('PARITY Errors'!E198, 'Pattern_Matching Errors'!E198, 'Reversal Errors'!E198, 'Stack Errors'!E198, 'Vending_Machine Errors'!E198, 'Vending_Machine_Sum Errors'!E198, 'MazeComplete Errors'!E198, 'MazeSolve Errors'!E198, 'Hamiltonian Errors'!E198)</f>
        <v>14.822222222222223</v>
      </c>
      <c r="F198">
        <f>AVERAGE('PARITY Errors'!F198, 'Pattern_Matching Errors'!F198, 'Reversal Errors'!F198, 'Stack Errors'!F198, 'Vending_Machine Errors'!F198, 'Vending_Machine_Sum Errors'!F198, 'MazeComplete Errors'!F198, 'MazeSolve Errors'!F198, 'Hamiltonian Errors'!F198)</f>
        <v>14.833333333333334</v>
      </c>
      <c r="G198">
        <f>AVERAGE('PARITY Errors'!G198, 'Pattern_Matching Errors'!G198, 'Reversal Errors'!G198, 'Stack Errors'!G198, 'Vending_Machine Errors'!G198, 'Vending_Machine_Sum Errors'!G198, 'MazeComplete Errors'!G198, 'MazeSolve Errors'!G198, 'Hamiltonian Errors'!G198)</f>
        <v>28.055555555555557</v>
      </c>
      <c r="H198" t="str">
        <f t="shared" si="5"/>
        <v>10 (δ=0.85)</v>
      </c>
    </row>
    <row r="199" spans="1:8" x14ac:dyDescent="0.75">
      <c r="A199" s="1">
        <v>15</v>
      </c>
      <c r="B199">
        <v>20</v>
      </c>
      <c r="C199">
        <v>0</v>
      </c>
      <c r="D199">
        <f>AVERAGE('PARITY Errors'!D199, 'Pattern_Matching Errors'!D199, 'Reversal Errors'!D199, 'Stack Errors'!D199, 'Vending_Machine Errors'!D199, 'Vending_Machine_Sum Errors'!D199, 'MazeComplete Errors'!D199, 'MazeSolve Errors'!D199, 'Hamiltonian Errors'!D199)</f>
        <v>21.088888888888889</v>
      </c>
      <c r="E199">
        <f>AVERAGE('PARITY Errors'!E199, 'Pattern_Matching Errors'!E199, 'Reversal Errors'!E199, 'Stack Errors'!E199, 'Vending_Machine Errors'!E199, 'Vending_Machine_Sum Errors'!E199, 'MazeComplete Errors'!E199, 'MazeSolve Errors'!E199, 'Hamiltonian Errors'!E199)</f>
        <v>6.5111111111111111</v>
      </c>
      <c r="F199">
        <f>AVERAGE('PARITY Errors'!F199, 'Pattern_Matching Errors'!F199, 'Reversal Errors'!F199, 'Stack Errors'!F199, 'Vending_Machine Errors'!F199, 'Vending_Machine_Sum Errors'!F199, 'MazeComplete Errors'!F199, 'MazeSolve Errors'!F199, 'Hamiltonian Errors'!F199)</f>
        <v>11.488888888888889</v>
      </c>
      <c r="G199">
        <f>AVERAGE('PARITY Errors'!G199, 'Pattern_Matching Errors'!G199, 'Reversal Errors'!G199, 'Stack Errors'!G199, 'Vending_Machine Errors'!G199, 'Vending_Machine_Sum Errors'!G199, 'MazeComplete Errors'!G199, 'MazeSolve Errors'!G199, 'Hamiltonian Errors'!G199)</f>
        <v>37.288888888888891</v>
      </c>
      <c r="H199" t="str">
        <f t="shared" si="5"/>
        <v>20 (δ=0)</v>
      </c>
    </row>
    <row r="200" spans="1:8" x14ac:dyDescent="0.75">
      <c r="A200" s="1">
        <v>16</v>
      </c>
      <c r="B200">
        <v>20</v>
      </c>
      <c r="C200">
        <v>0.2</v>
      </c>
      <c r="D200">
        <f>AVERAGE('PARITY Errors'!D200, 'Pattern_Matching Errors'!D200, 'Reversal Errors'!D200, 'Stack Errors'!D200, 'Vending_Machine Errors'!D200, 'Vending_Machine_Sum Errors'!D200, 'MazeComplete Errors'!D200, 'MazeSolve Errors'!D200, 'Hamiltonian Errors'!D200)</f>
        <v>13.733333333333334</v>
      </c>
      <c r="E200">
        <f>AVERAGE('PARITY Errors'!E200, 'Pattern_Matching Errors'!E200, 'Reversal Errors'!E200, 'Stack Errors'!E200, 'Vending_Machine Errors'!E200, 'Vending_Machine_Sum Errors'!E200, 'MazeComplete Errors'!E200, 'MazeSolve Errors'!E200, 'Hamiltonian Errors'!E200)</f>
        <v>9.9222222222222225</v>
      </c>
      <c r="F200">
        <f>AVERAGE('PARITY Errors'!F200, 'Pattern_Matching Errors'!F200, 'Reversal Errors'!F200, 'Stack Errors'!F200, 'Vending_Machine Errors'!F200, 'Vending_Machine_Sum Errors'!F200, 'MazeComplete Errors'!F200, 'MazeSolve Errors'!F200, 'Hamiltonian Errors'!F200)</f>
        <v>12.533333333333335</v>
      </c>
      <c r="G200">
        <f>AVERAGE('PARITY Errors'!G200, 'Pattern_Matching Errors'!G200, 'Reversal Errors'!G200, 'Stack Errors'!G200, 'Vending_Machine Errors'!G200, 'Vending_Machine_Sum Errors'!G200, 'MazeComplete Errors'!G200, 'MazeSolve Errors'!G200, 'Hamiltonian Errors'!G200)</f>
        <v>40.522222222222219</v>
      </c>
      <c r="H200" t="str">
        <f t="shared" si="5"/>
        <v>20 (δ=0.2)</v>
      </c>
    </row>
    <row r="201" spans="1:8" x14ac:dyDescent="0.75">
      <c r="A201" s="1">
        <v>17</v>
      </c>
      <c r="B201">
        <v>20</v>
      </c>
      <c r="C201">
        <v>0.45</v>
      </c>
      <c r="D201">
        <f>AVERAGE('PARITY Errors'!D201, 'Pattern_Matching Errors'!D201, 'Reversal Errors'!D201, 'Stack Errors'!D201, 'Vending_Machine Errors'!D201, 'Vending_Machine_Sum Errors'!D201, 'MazeComplete Errors'!D201, 'MazeSolve Errors'!D201, 'Hamiltonian Errors'!D201)</f>
        <v>14.777777777777779</v>
      </c>
      <c r="E201">
        <f>AVERAGE('PARITY Errors'!E201, 'Pattern_Matching Errors'!E201, 'Reversal Errors'!E201, 'Stack Errors'!E201, 'Vending_Machine Errors'!E201, 'Vending_Machine_Sum Errors'!E201, 'MazeComplete Errors'!E201, 'MazeSolve Errors'!E201, 'Hamiltonian Errors'!E201)</f>
        <v>11.100000000000001</v>
      </c>
      <c r="F201">
        <f>AVERAGE('PARITY Errors'!F201, 'Pattern_Matching Errors'!F201, 'Reversal Errors'!F201, 'Stack Errors'!F201, 'Vending_Machine Errors'!F201, 'Vending_Machine_Sum Errors'!F201, 'MazeComplete Errors'!F201, 'MazeSolve Errors'!F201, 'Hamiltonian Errors'!F201)</f>
        <v>13.155555555555555</v>
      </c>
      <c r="G201">
        <f>AVERAGE('PARITY Errors'!G201, 'Pattern_Matching Errors'!G201, 'Reversal Errors'!G201, 'Stack Errors'!G201, 'Vending_Machine Errors'!G201, 'Vending_Machine_Sum Errors'!G201, 'MazeComplete Errors'!G201, 'MazeSolve Errors'!G201, 'Hamiltonian Errors'!G201)</f>
        <v>41.31111111111111</v>
      </c>
      <c r="H201" t="str">
        <f t="shared" si="5"/>
        <v>20 (δ=0.45)</v>
      </c>
    </row>
    <row r="202" spans="1:8" x14ac:dyDescent="0.75">
      <c r="A202" s="1">
        <v>18</v>
      </c>
      <c r="B202">
        <v>20</v>
      </c>
      <c r="C202">
        <v>0.65</v>
      </c>
      <c r="D202">
        <f>AVERAGE('PARITY Errors'!D202, 'Pattern_Matching Errors'!D202, 'Reversal Errors'!D202, 'Stack Errors'!D202, 'Vending_Machine Errors'!D202, 'Vending_Machine_Sum Errors'!D202, 'MazeComplete Errors'!D202, 'MazeSolve Errors'!D202, 'Hamiltonian Errors'!D202)</f>
        <v>16.933333333333334</v>
      </c>
      <c r="E202">
        <f>AVERAGE('PARITY Errors'!E202, 'Pattern_Matching Errors'!E202, 'Reversal Errors'!E202, 'Stack Errors'!E202, 'Vending_Machine Errors'!E202, 'Vending_Machine_Sum Errors'!E202, 'MazeComplete Errors'!E202, 'MazeSolve Errors'!E202, 'Hamiltonian Errors'!E202)</f>
        <v>14.08888888888889</v>
      </c>
      <c r="F202">
        <f>AVERAGE('PARITY Errors'!F202, 'Pattern_Matching Errors'!F202, 'Reversal Errors'!F202, 'Stack Errors'!F202, 'Vending_Machine Errors'!F202, 'Vending_Machine_Sum Errors'!F202, 'MazeComplete Errors'!F202, 'MazeSolve Errors'!F202, 'Hamiltonian Errors'!F202)</f>
        <v>14.511111111111111</v>
      </c>
      <c r="G202">
        <f>AVERAGE('PARITY Errors'!G202, 'Pattern_Matching Errors'!G202, 'Reversal Errors'!G202, 'Stack Errors'!G202, 'Vending_Machine Errors'!G202, 'Vending_Machine_Sum Errors'!G202, 'MazeComplete Errors'!G202, 'MazeSolve Errors'!G202, 'Hamiltonian Errors'!G202)</f>
        <v>42.855555555555561</v>
      </c>
      <c r="H202" t="str">
        <f t="shared" si="5"/>
        <v>20 (δ=0.65)</v>
      </c>
    </row>
    <row r="203" spans="1:8" x14ac:dyDescent="0.75">
      <c r="A203" s="1">
        <v>19</v>
      </c>
      <c r="B203">
        <v>20</v>
      </c>
      <c r="C203">
        <v>0.85</v>
      </c>
      <c r="D203">
        <f>AVERAGE('PARITY Errors'!D203, 'Pattern_Matching Errors'!D203, 'Reversal Errors'!D203, 'Stack Errors'!D203, 'Vending_Machine Errors'!D203, 'Vending_Machine_Sum Errors'!D203, 'MazeComplete Errors'!D203, 'MazeSolve Errors'!D203, 'Hamiltonian Errors'!D203)</f>
        <v>19.700000000000003</v>
      </c>
      <c r="E203">
        <f>AVERAGE('PARITY Errors'!E203, 'Pattern_Matching Errors'!E203, 'Reversal Errors'!E203, 'Stack Errors'!E203, 'Vending_Machine Errors'!E203, 'Vending_Machine_Sum Errors'!E203, 'MazeComplete Errors'!E203, 'MazeSolve Errors'!E203, 'Hamiltonian Errors'!E203)</f>
        <v>17.422222222222224</v>
      </c>
      <c r="F203">
        <f>AVERAGE('PARITY Errors'!F203, 'Pattern_Matching Errors'!F203, 'Reversal Errors'!F203, 'Stack Errors'!F203, 'Vending_Machine Errors'!F203, 'Vending_Machine_Sum Errors'!F203, 'MazeComplete Errors'!F203, 'MazeSolve Errors'!F203, 'Hamiltonian Errors'!F203)</f>
        <v>16.433333333333334</v>
      </c>
      <c r="G203">
        <f>AVERAGE('PARITY Errors'!G203, 'Pattern_Matching Errors'!G203, 'Reversal Errors'!G203, 'Stack Errors'!G203, 'Vending_Machine Errors'!G203, 'Vending_Machine_Sum Errors'!G203, 'MazeComplete Errors'!G203, 'MazeSolve Errors'!G203, 'Hamiltonian Errors'!G203)</f>
        <v>44.122222222222227</v>
      </c>
      <c r="H203" t="str">
        <f t="shared" si="5"/>
        <v>20 (δ=0.85)</v>
      </c>
    </row>
    <row r="204" spans="1:8" x14ac:dyDescent="0.75">
      <c r="A204" s="1">
        <v>20</v>
      </c>
      <c r="B204">
        <v>50</v>
      </c>
      <c r="C204">
        <v>0</v>
      </c>
      <c r="D204">
        <f>AVERAGE('PARITY Errors'!D204, 'Pattern_Matching Errors'!D204, 'Reversal Errors'!D204, 'Stack Errors'!D204, 'Vending_Machine Errors'!D204, 'Vending_Machine_Sum Errors'!D204, 'MazeComplete Errors'!D204, 'MazeSolve Errors'!D204, 'Hamiltonian Errors'!D204)</f>
        <v>28.288888888888891</v>
      </c>
      <c r="E204">
        <f>AVERAGE('PARITY Errors'!E204, 'Pattern_Matching Errors'!E204, 'Reversal Errors'!E204, 'Stack Errors'!E204, 'Vending_Machine Errors'!E204, 'Vending_Machine_Sum Errors'!E204, 'MazeComplete Errors'!E204, 'MazeSolve Errors'!E204, 'Hamiltonian Errors'!E204)</f>
        <v>16.588888888888889</v>
      </c>
      <c r="F204">
        <f>AVERAGE('PARITY Errors'!F204, 'Pattern_Matching Errors'!F204, 'Reversal Errors'!F204, 'Stack Errors'!F204, 'Vending_Machine Errors'!F204, 'Vending_Machine_Sum Errors'!F204, 'MazeComplete Errors'!F204, 'MazeSolve Errors'!F204, 'Hamiltonian Errors'!F204)</f>
        <v>21.266666666666666</v>
      </c>
      <c r="G204">
        <f>AVERAGE('PARITY Errors'!G204, 'Pattern_Matching Errors'!G204, 'Reversal Errors'!G204, 'Stack Errors'!G204, 'Vending_Machine Errors'!G204, 'Vending_Machine_Sum Errors'!G204, 'MazeComplete Errors'!G204, 'MazeSolve Errors'!G204, 'Hamiltonian Errors'!G204)</f>
        <v>69.400000000000006</v>
      </c>
      <c r="H204" t="str">
        <f t="shared" si="5"/>
        <v>50 (δ=0)</v>
      </c>
    </row>
    <row r="205" spans="1:8" x14ac:dyDescent="0.75">
      <c r="A205" s="1">
        <v>21</v>
      </c>
      <c r="B205">
        <v>50</v>
      </c>
      <c r="C205">
        <v>0.2</v>
      </c>
      <c r="D205">
        <f>AVERAGE('PARITY Errors'!D205, 'Pattern_Matching Errors'!D205, 'Reversal Errors'!D205, 'Stack Errors'!D205, 'Vending_Machine Errors'!D205, 'Vending_Machine_Sum Errors'!D205, 'MazeComplete Errors'!D205, 'MazeSolve Errors'!D205, 'Hamiltonian Errors'!D205)</f>
        <v>23.055555555555557</v>
      </c>
      <c r="E205">
        <f>AVERAGE('PARITY Errors'!E205, 'Pattern_Matching Errors'!E205, 'Reversal Errors'!E205, 'Stack Errors'!E205, 'Vending_Machine Errors'!E205, 'Vending_Machine_Sum Errors'!E205, 'MazeComplete Errors'!E205, 'MazeSolve Errors'!E205, 'Hamiltonian Errors'!E205)</f>
        <v>19.922222222222221</v>
      </c>
      <c r="F205">
        <f>AVERAGE('PARITY Errors'!F205, 'Pattern_Matching Errors'!F205, 'Reversal Errors'!F205, 'Stack Errors'!F205, 'Vending_Machine Errors'!F205, 'Vending_Machine_Sum Errors'!F205, 'MazeComplete Errors'!F205, 'MazeSolve Errors'!F205, 'Hamiltonian Errors'!F205)</f>
        <v>22.444444444444443</v>
      </c>
      <c r="G205">
        <f>AVERAGE('PARITY Errors'!G205, 'Pattern_Matching Errors'!G205, 'Reversal Errors'!G205, 'Stack Errors'!G205, 'Vending_Machine Errors'!G205, 'Vending_Machine_Sum Errors'!G205, 'MazeComplete Errors'!G205, 'MazeSolve Errors'!G205, 'Hamiltonian Errors'!G205)</f>
        <v>71.066666666666663</v>
      </c>
      <c r="H205" t="str">
        <f t="shared" si="5"/>
        <v>50 (δ=0.2)</v>
      </c>
    </row>
    <row r="206" spans="1:8" x14ac:dyDescent="0.75">
      <c r="A206" s="1">
        <v>22</v>
      </c>
      <c r="B206">
        <v>50</v>
      </c>
      <c r="C206">
        <v>0.45</v>
      </c>
      <c r="D206">
        <f>AVERAGE('PARITY Errors'!D206, 'Pattern_Matching Errors'!D206, 'Reversal Errors'!D206, 'Stack Errors'!D206, 'Vending_Machine Errors'!D206, 'Vending_Machine_Sum Errors'!D206, 'MazeComplete Errors'!D206, 'MazeSolve Errors'!D206, 'Hamiltonian Errors'!D206)</f>
        <v>23.688888888888886</v>
      </c>
      <c r="E206">
        <f>AVERAGE('PARITY Errors'!E206, 'Pattern_Matching Errors'!E206, 'Reversal Errors'!E206, 'Stack Errors'!E206, 'Vending_Machine Errors'!E206, 'Vending_Machine_Sum Errors'!E206, 'MazeComplete Errors'!E206, 'MazeSolve Errors'!E206, 'Hamiltonian Errors'!E206)</f>
        <v>21.43333333333333</v>
      </c>
      <c r="F206">
        <f>AVERAGE('PARITY Errors'!F206, 'Pattern_Matching Errors'!F206, 'Reversal Errors'!F206, 'Stack Errors'!F206, 'Vending_Machine Errors'!F206, 'Vending_Machine_Sum Errors'!F206, 'MazeComplete Errors'!F206, 'MazeSolve Errors'!F206, 'Hamiltonian Errors'!F206)</f>
        <v>23.411111111111111</v>
      </c>
      <c r="G206">
        <f>AVERAGE('PARITY Errors'!G206, 'Pattern_Matching Errors'!G206, 'Reversal Errors'!G206, 'Stack Errors'!G206, 'Vending_Machine Errors'!G206, 'Vending_Machine_Sum Errors'!G206, 'MazeComplete Errors'!G206, 'MazeSolve Errors'!G206, 'Hamiltonian Errors'!G206)</f>
        <v>72.244444444444454</v>
      </c>
      <c r="H206" t="str">
        <f t="shared" si="5"/>
        <v>50 (δ=0.45)</v>
      </c>
    </row>
    <row r="207" spans="1:8" x14ac:dyDescent="0.75">
      <c r="A207" s="1">
        <v>23</v>
      </c>
      <c r="B207">
        <v>50</v>
      </c>
      <c r="C207">
        <v>0.65</v>
      </c>
      <c r="D207">
        <f>AVERAGE('PARITY Errors'!D207, 'Pattern_Matching Errors'!D207, 'Reversal Errors'!D207, 'Stack Errors'!D207, 'Vending_Machine Errors'!D207, 'Vending_Machine_Sum Errors'!D207, 'MazeComplete Errors'!D207, 'MazeSolve Errors'!D207, 'Hamiltonian Errors'!D207)</f>
        <v>25.888888888888886</v>
      </c>
      <c r="E207">
        <f>AVERAGE('PARITY Errors'!E207, 'Pattern_Matching Errors'!E207, 'Reversal Errors'!E207, 'Stack Errors'!E207, 'Vending_Machine Errors'!E207, 'Vending_Machine_Sum Errors'!E207, 'MazeComplete Errors'!E207, 'MazeSolve Errors'!E207, 'Hamiltonian Errors'!E207)</f>
        <v>24.266666666666666</v>
      </c>
      <c r="F207">
        <f>AVERAGE('PARITY Errors'!F207, 'Pattern_Matching Errors'!F207, 'Reversal Errors'!F207, 'Stack Errors'!F207, 'Vending_Machine Errors'!F207, 'Vending_Machine_Sum Errors'!F207, 'MazeComplete Errors'!F207, 'MazeSolve Errors'!F207, 'Hamiltonian Errors'!F207)</f>
        <v>25.244444444444447</v>
      </c>
      <c r="G207">
        <f>AVERAGE('PARITY Errors'!G207, 'Pattern_Matching Errors'!G207, 'Reversal Errors'!G207, 'Stack Errors'!G207, 'Vending_Machine Errors'!G207, 'Vending_Machine_Sum Errors'!G207, 'MazeComplete Errors'!G207, 'MazeSolve Errors'!G207, 'Hamiltonian Errors'!G207)</f>
        <v>73.100000000000009</v>
      </c>
      <c r="H207" t="str">
        <f t="shared" si="5"/>
        <v>50 (δ=0.65)</v>
      </c>
    </row>
    <row r="208" spans="1:8" x14ac:dyDescent="0.75">
      <c r="A208" s="1">
        <v>24</v>
      </c>
      <c r="B208">
        <v>50</v>
      </c>
      <c r="C208">
        <v>0.85</v>
      </c>
      <c r="D208">
        <f>AVERAGE('PARITY Errors'!D208, 'Pattern_Matching Errors'!D208, 'Reversal Errors'!D208, 'Stack Errors'!D208, 'Vending_Machine Errors'!D208, 'Vending_Machine_Sum Errors'!D208, 'MazeComplete Errors'!D208, 'MazeSolve Errors'!D208, 'Hamiltonian Errors'!D208)</f>
        <v>27.577777777777776</v>
      </c>
      <c r="E208">
        <f>AVERAGE('PARITY Errors'!E208, 'Pattern_Matching Errors'!E208, 'Reversal Errors'!E208, 'Stack Errors'!E208, 'Vending_Machine Errors'!E208, 'Vending_Machine_Sum Errors'!E208, 'MazeComplete Errors'!E208, 'MazeSolve Errors'!E208, 'Hamiltonian Errors'!E208)</f>
        <v>27.611111111111111</v>
      </c>
      <c r="F208">
        <f>AVERAGE('PARITY Errors'!F208, 'Pattern_Matching Errors'!F208, 'Reversal Errors'!F208, 'Stack Errors'!F208, 'Vending_Machine Errors'!F208, 'Vending_Machine_Sum Errors'!F208, 'MazeComplete Errors'!F208, 'MazeSolve Errors'!F208, 'Hamiltonian Errors'!F208)</f>
        <v>27.766666666666666</v>
      </c>
      <c r="G208">
        <f>AVERAGE('PARITY Errors'!G208, 'Pattern_Matching Errors'!G208, 'Reversal Errors'!G208, 'Stack Errors'!G208, 'Vending_Machine Errors'!G208, 'Vending_Machine_Sum Errors'!G208, 'MazeComplete Errors'!G208, 'MazeSolve Errors'!G208, 'Hamiltonian Errors'!G208)</f>
        <v>74.933333333333337</v>
      </c>
      <c r="H208" t="str">
        <f t="shared" si="5"/>
        <v>50 (δ=0.85)</v>
      </c>
    </row>
    <row r="209" spans="1:8" x14ac:dyDescent="0.75">
      <c r="A209" s="1">
        <v>25</v>
      </c>
      <c r="B209">
        <v>100</v>
      </c>
      <c r="C209">
        <v>0</v>
      </c>
      <c r="D209">
        <f>AVERAGE('PARITY Errors'!D209, 'Pattern_Matching Errors'!D209, 'Reversal Errors'!D209, 'Stack Errors'!D209, 'Vending_Machine Errors'!D209, 'Vending_Machine_Sum Errors'!D209, 'MazeComplete Errors'!D209, 'MazeSolve Errors'!D209, 'Hamiltonian Errors'!D209)</f>
        <v>29.211111111111109</v>
      </c>
      <c r="E209">
        <f>AVERAGE('PARITY Errors'!E209, 'Pattern_Matching Errors'!E209, 'Reversal Errors'!E209, 'Stack Errors'!E209, 'Vending_Machine Errors'!E209, 'Vending_Machine_Sum Errors'!E209, 'MazeComplete Errors'!E209, 'MazeSolve Errors'!E209, 'Hamiltonian Errors'!E209)</f>
        <v>25.433333333333334</v>
      </c>
      <c r="F209">
        <f>AVERAGE('PARITY Errors'!F209, 'Pattern_Matching Errors'!F209, 'Reversal Errors'!F209, 'Stack Errors'!F209, 'Vending_Machine Errors'!F209, 'Vending_Machine_Sum Errors'!F209, 'MazeComplete Errors'!F209, 'MazeSolve Errors'!F209, 'Hamiltonian Errors'!F209)</f>
        <v>30.266666666666666</v>
      </c>
      <c r="G209">
        <f>AVERAGE('PARITY Errors'!G209, 'Pattern_Matching Errors'!G209, 'Reversal Errors'!G209, 'Stack Errors'!G209, 'Vending_Machine Errors'!G209, 'Vending_Machine_Sum Errors'!G209, 'MazeComplete Errors'!G209, 'MazeSolve Errors'!G209, 'Hamiltonian Errors'!G209)</f>
        <v>88.888888888888886</v>
      </c>
      <c r="H209" t="str">
        <f t="shared" si="5"/>
        <v>100 (δ=0)</v>
      </c>
    </row>
    <row r="210" spans="1:8" x14ac:dyDescent="0.75">
      <c r="A210" s="1">
        <v>26</v>
      </c>
      <c r="B210">
        <v>100</v>
      </c>
      <c r="C210">
        <v>0.2</v>
      </c>
      <c r="D210">
        <f>AVERAGE('PARITY Errors'!D210, 'Pattern_Matching Errors'!D210, 'Reversal Errors'!D210, 'Stack Errors'!D210, 'Vending_Machine Errors'!D210, 'Vending_Machine_Sum Errors'!D210, 'MazeComplete Errors'!D210, 'MazeSolve Errors'!D210, 'Hamiltonian Errors'!D210)</f>
        <v>28.233333333333334</v>
      </c>
      <c r="E210">
        <f>AVERAGE('PARITY Errors'!E210, 'Pattern_Matching Errors'!E210, 'Reversal Errors'!E210, 'Stack Errors'!E210, 'Vending_Machine Errors'!E210, 'Vending_Machine_Sum Errors'!E210, 'MazeComplete Errors'!E210, 'MazeSolve Errors'!E210, 'Hamiltonian Errors'!E210)</f>
        <v>27.89</v>
      </c>
      <c r="F210">
        <f>AVERAGE('PARITY Errors'!F210, 'Pattern_Matching Errors'!F210, 'Reversal Errors'!F210, 'Stack Errors'!F210, 'Vending_Machine Errors'!F210, 'Vending_Machine_Sum Errors'!F210, 'MazeComplete Errors'!F210, 'MazeSolve Errors'!F210, 'Hamiltonian Errors'!F210)</f>
        <v>31.666666666666668</v>
      </c>
      <c r="G210">
        <f>AVERAGE('PARITY Errors'!G210, 'Pattern_Matching Errors'!G210, 'Reversal Errors'!G210, 'Stack Errors'!G210, 'Vending_Machine Errors'!G210, 'Vending_Machine_Sum Errors'!G210, 'MazeComplete Errors'!G210, 'MazeSolve Errors'!G210, 'Hamiltonian Errors'!G210)</f>
        <v>88.888888888888886</v>
      </c>
      <c r="H210" t="str">
        <f t="shared" si="5"/>
        <v>100 (δ=0.2)</v>
      </c>
    </row>
    <row r="211" spans="1:8" x14ac:dyDescent="0.75">
      <c r="A211" s="1">
        <v>27</v>
      </c>
      <c r="B211">
        <v>100</v>
      </c>
      <c r="C211">
        <v>0.45</v>
      </c>
      <c r="D211">
        <f>AVERAGE('PARITY Errors'!D211, 'Pattern_Matching Errors'!D211, 'Reversal Errors'!D211, 'Stack Errors'!D211, 'Vending_Machine Errors'!D211, 'Vending_Machine_Sum Errors'!D211, 'MazeComplete Errors'!D211, 'MazeSolve Errors'!D211, 'Hamiltonian Errors'!D211)</f>
        <v>29.555555555555557</v>
      </c>
      <c r="E211">
        <f>AVERAGE('PARITY Errors'!E211, 'Pattern_Matching Errors'!E211, 'Reversal Errors'!E211, 'Stack Errors'!E211, 'Vending_Machine Errors'!E211, 'Vending_Machine_Sum Errors'!E211, 'MazeComplete Errors'!E211, 'MazeSolve Errors'!E211, 'Hamiltonian Errors'!E211)</f>
        <v>29.611111111111111</v>
      </c>
      <c r="F211">
        <f>AVERAGE('PARITY Errors'!F211, 'Pattern_Matching Errors'!F211, 'Reversal Errors'!F211, 'Stack Errors'!F211, 'Vending_Machine Errors'!F211, 'Vending_Machine_Sum Errors'!F211, 'MazeComplete Errors'!F211, 'MazeSolve Errors'!F211, 'Hamiltonian Errors'!F211)</f>
        <v>32.044444444444444</v>
      </c>
      <c r="G211">
        <f>AVERAGE('PARITY Errors'!G211, 'Pattern_Matching Errors'!G211, 'Reversal Errors'!G211, 'Stack Errors'!G211, 'Vending_Machine Errors'!G211, 'Vending_Machine_Sum Errors'!G211, 'MazeComplete Errors'!G211, 'MazeSolve Errors'!G211, 'Hamiltonian Errors'!G211)</f>
        <v>88.888888888888886</v>
      </c>
      <c r="H211" t="str">
        <f t="shared" si="5"/>
        <v>100 (δ=0.45)</v>
      </c>
    </row>
    <row r="212" spans="1:8" x14ac:dyDescent="0.75">
      <c r="A212" s="1">
        <v>28</v>
      </c>
      <c r="B212">
        <v>100</v>
      </c>
      <c r="C212">
        <v>0.65</v>
      </c>
      <c r="D212">
        <f>AVERAGE('PARITY Errors'!D212, 'Pattern_Matching Errors'!D212, 'Reversal Errors'!D212, 'Stack Errors'!D212, 'Vending_Machine Errors'!D212, 'Vending_Machine_Sum Errors'!D212, 'MazeComplete Errors'!D212, 'MazeSolve Errors'!D212, 'Hamiltonian Errors'!D212)</f>
        <v>30.755555555555556</v>
      </c>
      <c r="E212">
        <f>AVERAGE('PARITY Errors'!E212, 'Pattern_Matching Errors'!E212, 'Reversal Errors'!E212, 'Stack Errors'!E212, 'Vending_Machine Errors'!E212, 'Vending_Machine_Sum Errors'!E212, 'MazeComplete Errors'!E212, 'MazeSolve Errors'!E212, 'Hamiltonian Errors'!E212)</f>
        <v>32.25555555555556</v>
      </c>
      <c r="F212">
        <f>AVERAGE('PARITY Errors'!F212, 'Pattern_Matching Errors'!F212, 'Reversal Errors'!F212, 'Stack Errors'!F212, 'Vending_Machine Errors'!F212, 'Vending_Machine_Sum Errors'!F212, 'MazeComplete Errors'!F212, 'MazeSolve Errors'!F212, 'Hamiltonian Errors'!F212)</f>
        <v>33.577777777777776</v>
      </c>
      <c r="G212">
        <f>AVERAGE('PARITY Errors'!G212, 'Pattern_Matching Errors'!G212, 'Reversal Errors'!G212, 'Stack Errors'!G212, 'Vending_Machine Errors'!G212, 'Vending_Machine_Sum Errors'!G212, 'MazeComplete Errors'!G212, 'MazeSolve Errors'!G212, 'Hamiltonian Errors'!G212)</f>
        <v>88.888888888888886</v>
      </c>
      <c r="H212" t="str">
        <f t="shared" si="5"/>
        <v>100 (δ=0.65)</v>
      </c>
    </row>
    <row r="213" spans="1:8" x14ac:dyDescent="0.75">
      <c r="A213" s="1">
        <v>29</v>
      </c>
      <c r="B213">
        <v>100</v>
      </c>
      <c r="C213">
        <v>0.85</v>
      </c>
      <c r="D213">
        <f>AVERAGE('PARITY Errors'!D213, 'Pattern_Matching Errors'!D213, 'Reversal Errors'!D213, 'Stack Errors'!D213, 'Vending_Machine Errors'!D213, 'Vending_Machine_Sum Errors'!D213, 'MazeComplete Errors'!D213, 'MazeSolve Errors'!D213, 'Hamiltonian Errors'!D213)</f>
        <v>32.657777777777774</v>
      </c>
      <c r="E213">
        <f>AVERAGE('PARITY Errors'!E213, 'Pattern_Matching Errors'!E213, 'Reversal Errors'!E213, 'Stack Errors'!E213, 'Vending_Machine Errors'!E213, 'Vending_Machine_Sum Errors'!E213, 'MazeComplete Errors'!E213, 'MazeSolve Errors'!E213, 'Hamiltonian Errors'!E213)</f>
        <v>35.888888888888886</v>
      </c>
      <c r="F213">
        <f>AVERAGE('PARITY Errors'!F213, 'Pattern_Matching Errors'!F213, 'Reversal Errors'!F213, 'Stack Errors'!F213, 'Vending_Machine Errors'!F213, 'Vending_Machine_Sum Errors'!F213, 'MazeComplete Errors'!F213, 'MazeSolve Errors'!F213, 'Hamiltonian Errors'!F213)</f>
        <v>36.077777777777776</v>
      </c>
      <c r="G213">
        <f>AVERAGE('PARITY Errors'!G213, 'Pattern_Matching Errors'!G213, 'Reversal Errors'!G213, 'Stack Errors'!G213, 'Vending_Machine Errors'!G213, 'Vending_Machine_Sum Errors'!G213, 'MazeComplete Errors'!G213, 'MazeSolve Errors'!G213, 'Hamiltonian Errors'!G213)</f>
        <v>88.888888888888886</v>
      </c>
      <c r="H213" t="str">
        <f t="shared" si="5"/>
        <v>100 (δ=0.85)</v>
      </c>
    </row>
    <row r="217" spans="1:8" x14ac:dyDescent="0.75">
      <c r="A217" s="1">
        <v>0</v>
      </c>
      <c r="B217" t="s">
        <v>20</v>
      </c>
    </row>
    <row r="219" spans="1:8" x14ac:dyDescent="0.7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75">
      <c r="A220" s="1">
        <v>0</v>
      </c>
      <c r="B220">
        <v>0</v>
      </c>
      <c r="C220">
        <v>0</v>
      </c>
      <c r="D220">
        <f>AVERAGE('PARITY Errors'!D220, 'Pattern_Matching Errors'!D220, 'Reversal Errors'!D220, 'Stack Errors'!D220, 'Vending_Machine Errors'!D220, 'Vending_Machine_Sum Errors'!D220, 'MazeComplete Errors'!D220, 'MazeSolve Errors'!D220, 'Hamiltonian Errors'!D220)</f>
        <v>60.788888888888891</v>
      </c>
      <c r="E220">
        <f>AVERAGE('PARITY Errors'!E220, 'Pattern_Matching Errors'!E220, 'Reversal Errors'!E220, 'Stack Errors'!E220, 'Vending_Machine Errors'!E220, 'Vending_Machine_Sum Errors'!E220, 'MazeComplete Errors'!E220, 'MazeSolve Errors'!E220, 'Hamiltonian Errors'!E220)</f>
        <v>70.74444444444444</v>
      </c>
      <c r="F220">
        <f>AVERAGE('PARITY Errors'!F220, 'Pattern_Matching Errors'!F220, 'Reversal Errors'!F220, 'Stack Errors'!F220, 'Vending_Machine Errors'!F220, 'Vending_Machine_Sum Errors'!F220, 'MazeComplete Errors'!F220, 'MazeSolve Errors'!F220, 'Hamiltonian Errors'!F220)</f>
        <v>55.322222222222223</v>
      </c>
      <c r="G220">
        <f>AVERAGE('PARITY Errors'!G220, 'Pattern_Matching Errors'!G220, 'Reversal Errors'!G220, 'Stack Errors'!G220, 'Vending_Machine Errors'!G220, 'Vending_Machine_Sum Errors'!G220, 'MazeComplete Errors'!G220, 'MazeSolve Errors'!G220, 'Hamiltonian Errors'!G220)</f>
        <v>66.48888888888888</v>
      </c>
      <c r="H220" t="str">
        <f t="shared" ref="H220:H249" si="6">B220&amp;" (δ="&amp;C220&amp;")"</f>
        <v>0 (δ=0)</v>
      </c>
    </row>
    <row r="221" spans="1:8" x14ac:dyDescent="0.75">
      <c r="A221" s="1">
        <v>1</v>
      </c>
      <c r="B221">
        <v>0</v>
      </c>
      <c r="C221">
        <v>0.2</v>
      </c>
      <c r="D221">
        <f>AVERAGE('PARITY Errors'!D221, 'Pattern_Matching Errors'!D221, 'Reversal Errors'!D221, 'Stack Errors'!D221, 'Vending_Machine Errors'!D221, 'Vending_Machine_Sum Errors'!D221, 'MazeComplete Errors'!D221, 'MazeSolve Errors'!D221, 'Hamiltonian Errors'!D221)</f>
        <v>54.32555555555556</v>
      </c>
      <c r="E221">
        <f>AVERAGE('PARITY Errors'!E221, 'Pattern_Matching Errors'!E221, 'Reversal Errors'!E221, 'Stack Errors'!E221, 'Vending_Machine Errors'!E221, 'Vending_Machine_Sum Errors'!E221, 'MazeComplete Errors'!E221, 'MazeSolve Errors'!E221, 'Hamiltonian Errors'!E221)</f>
        <v>70.044444444444437</v>
      </c>
      <c r="F221">
        <f>AVERAGE('PARITY Errors'!F221, 'Pattern_Matching Errors'!F221, 'Reversal Errors'!F221, 'Stack Errors'!F221, 'Vending_Machine Errors'!F221, 'Vending_Machine_Sum Errors'!F221, 'MazeComplete Errors'!F221, 'MazeSolve Errors'!F221, 'Hamiltonian Errors'!F221)</f>
        <v>54.288888888888891</v>
      </c>
      <c r="G221">
        <f>AVERAGE('PARITY Errors'!G221, 'Pattern_Matching Errors'!G221, 'Reversal Errors'!G221, 'Stack Errors'!G221, 'Vending_Machine Errors'!G221, 'Vending_Machine_Sum Errors'!G221, 'MazeComplete Errors'!G221, 'MazeSolve Errors'!G221, 'Hamiltonian Errors'!G221)</f>
        <v>67.155555555555566</v>
      </c>
      <c r="H221" t="str">
        <f t="shared" si="6"/>
        <v>0 (δ=0.2)</v>
      </c>
    </row>
    <row r="222" spans="1:8" x14ac:dyDescent="0.75">
      <c r="A222" s="1">
        <v>2</v>
      </c>
      <c r="B222">
        <v>0</v>
      </c>
      <c r="C222">
        <v>0.45</v>
      </c>
      <c r="D222">
        <f>AVERAGE('PARITY Errors'!D222, 'Pattern_Matching Errors'!D222, 'Reversal Errors'!D222, 'Stack Errors'!D222, 'Vending_Machine Errors'!D222, 'Vending_Machine_Sum Errors'!D222, 'MazeComplete Errors'!D222, 'MazeSolve Errors'!D222, 'Hamiltonian Errors'!D222)</f>
        <v>51.011111111111113</v>
      </c>
      <c r="E222">
        <f>AVERAGE('PARITY Errors'!E222, 'Pattern_Matching Errors'!E222, 'Reversal Errors'!E222, 'Stack Errors'!E222, 'Vending_Machine Errors'!E222, 'Vending_Machine_Sum Errors'!E222, 'MazeComplete Errors'!E222, 'MazeSolve Errors'!E222, 'Hamiltonian Errors'!E222)</f>
        <v>68.777777777777771</v>
      </c>
      <c r="F222">
        <f>AVERAGE('PARITY Errors'!F222, 'Pattern_Matching Errors'!F222, 'Reversal Errors'!F222, 'Stack Errors'!F222, 'Vending_Machine Errors'!F222, 'Vending_Machine_Sum Errors'!F222, 'MazeComplete Errors'!F222, 'MazeSolve Errors'!F222, 'Hamiltonian Errors'!F222)</f>
        <v>54.68888888888889</v>
      </c>
      <c r="G222">
        <f>AVERAGE('PARITY Errors'!G222, 'Pattern_Matching Errors'!G222, 'Reversal Errors'!G222, 'Stack Errors'!G222, 'Vending_Machine Errors'!G222, 'Vending_Machine_Sum Errors'!G222, 'MazeComplete Errors'!G222, 'MazeSolve Errors'!G222, 'Hamiltonian Errors'!G222)</f>
        <v>67.433333333333337</v>
      </c>
      <c r="H222" t="str">
        <f t="shared" si="6"/>
        <v>0 (δ=0.45)</v>
      </c>
    </row>
    <row r="223" spans="1:8" x14ac:dyDescent="0.75">
      <c r="A223" s="1">
        <v>3</v>
      </c>
      <c r="B223">
        <v>0</v>
      </c>
      <c r="C223">
        <v>0.65</v>
      </c>
      <c r="D223">
        <f>AVERAGE('PARITY Errors'!D223, 'Pattern_Matching Errors'!D223, 'Reversal Errors'!D223, 'Stack Errors'!D223, 'Vending_Machine Errors'!D223, 'Vending_Machine_Sum Errors'!D223, 'MazeComplete Errors'!D223, 'MazeSolve Errors'!D223, 'Hamiltonian Errors'!D223)</f>
        <v>57.06666666666667</v>
      </c>
      <c r="E223">
        <f>AVERAGE('PARITY Errors'!E223, 'Pattern_Matching Errors'!E223, 'Reversal Errors'!E223, 'Stack Errors'!E223, 'Vending_Machine Errors'!E223, 'Vending_Machine_Sum Errors'!E223, 'MazeComplete Errors'!E223, 'MazeSolve Errors'!E223, 'Hamiltonian Errors'!E223)</f>
        <v>68.088888888888889</v>
      </c>
      <c r="F223">
        <f>AVERAGE('PARITY Errors'!F223, 'Pattern_Matching Errors'!F223, 'Reversal Errors'!F223, 'Stack Errors'!F223, 'Vending_Machine Errors'!F223, 'Vending_Machine_Sum Errors'!F223, 'MazeComplete Errors'!F223, 'MazeSolve Errors'!F223, 'Hamiltonian Errors'!F223)</f>
        <v>52.655555555555551</v>
      </c>
      <c r="G223">
        <f>AVERAGE('PARITY Errors'!G223, 'Pattern_Matching Errors'!G223, 'Reversal Errors'!G223, 'Stack Errors'!G223, 'Vending_Machine Errors'!G223, 'Vending_Machine_Sum Errors'!G223, 'MazeComplete Errors'!G223, 'MazeSolve Errors'!G223, 'Hamiltonian Errors'!G223)</f>
        <v>67.911111111111111</v>
      </c>
      <c r="H223" t="str">
        <f t="shared" si="6"/>
        <v>0 (δ=0.65)</v>
      </c>
    </row>
    <row r="224" spans="1:8" x14ac:dyDescent="0.75">
      <c r="A224" s="1">
        <v>4</v>
      </c>
      <c r="B224">
        <v>0</v>
      </c>
      <c r="C224">
        <v>0.85</v>
      </c>
      <c r="D224">
        <f>AVERAGE('PARITY Errors'!D224, 'Pattern_Matching Errors'!D224, 'Reversal Errors'!D224, 'Stack Errors'!D224, 'Vending_Machine Errors'!D224, 'Vending_Machine_Sum Errors'!D224, 'MazeComplete Errors'!D224, 'MazeSolve Errors'!D224, 'Hamiltonian Errors'!D224)</f>
        <v>60.669999999999995</v>
      </c>
      <c r="E224">
        <f>AVERAGE('PARITY Errors'!E224, 'Pattern_Matching Errors'!E224, 'Reversal Errors'!E224, 'Stack Errors'!E224, 'Vending_Machine Errors'!E224, 'Vending_Machine_Sum Errors'!E224, 'MazeComplete Errors'!E224, 'MazeSolve Errors'!E224, 'Hamiltonian Errors'!E224)</f>
        <v>66.066666666666663</v>
      </c>
      <c r="F224">
        <f>AVERAGE('PARITY Errors'!F224, 'Pattern_Matching Errors'!F224, 'Reversal Errors'!F224, 'Stack Errors'!F224, 'Vending_Machine Errors'!F224, 'Vending_Machine_Sum Errors'!F224, 'MazeComplete Errors'!F224, 'MazeSolve Errors'!F224, 'Hamiltonian Errors'!F224)</f>
        <v>51.888888888888886</v>
      </c>
      <c r="G224">
        <f>AVERAGE('PARITY Errors'!G224, 'Pattern_Matching Errors'!G224, 'Reversal Errors'!G224, 'Stack Errors'!G224, 'Vending_Machine Errors'!G224, 'Vending_Machine_Sum Errors'!G224, 'MazeComplete Errors'!G224, 'MazeSolve Errors'!G224, 'Hamiltonian Errors'!G224)</f>
        <v>68.155555555555566</v>
      </c>
      <c r="H224" t="str">
        <f t="shared" si="6"/>
        <v>0 (δ=0.85)</v>
      </c>
    </row>
    <row r="225" spans="1:8" x14ac:dyDescent="0.75">
      <c r="A225" s="1">
        <v>5</v>
      </c>
      <c r="B225">
        <v>5</v>
      </c>
      <c r="C225">
        <v>0</v>
      </c>
      <c r="D225">
        <f>AVERAGE('PARITY Errors'!D225, 'Pattern_Matching Errors'!D225, 'Reversal Errors'!D225, 'Stack Errors'!D225, 'Vending_Machine Errors'!D225, 'Vending_Machine_Sum Errors'!D225, 'MazeComplete Errors'!D225, 'MazeSolve Errors'!D225, 'Hamiltonian Errors'!D225)</f>
        <v>66.99777777777777</v>
      </c>
      <c r="E225">
        <f>AVERAGE('PARITY Errors'!E225, 'Pattern_Matching Errors'!E225, 'Reversal Errors'!E225, 'Stack Errors'!E225, 'Vending_Machine Errors'!E225, 'Vending_Machine_Sum Errors'!E225, 'MazeComplete Errors'!E225, 'MazeSolve Errors'!E225, 'Hamiltonian Errors'!E225)</f>
        <v>47.555555555555557</v>
      </c>
      <c r="F225">
        <f>AVERAGE('PARITY Errors'!F225, 'Pattern_Matching Errors'!F225, 'Reversal Errors'!F225, 'Stack Errors'!F225, 'Vending_Machine Errors'!F225, 'Vending_Machine_Sum Errors'!F225, 'MazeComplete Errors'!F225, 'MazeSolve Errors'!F225, 'Hamiltonian Errors'!F225)</f>
        <v>32.266666666666673</v>
      </c>
      <c r="G225">
        <f>AVERAGE('PARITY Errors'!G225, 'Pattern_Matching Errors'!G225, 'Reversal Errors'!G225, 'Stack Errors'!G225, 'Vending_Machine Errors'!G225, 'Vending_Machine_Sum Errors'!G225, 'MazeComplete Errors'!G225, 'MazeSolve Errors'!G225, 'Hamiltonian Errors'!G225)</f>
        <v>38.288888888888899</v>
      </c>
      <c r="H225" t="str">
        <f t="shared" si="6"/>
        <v>5 (δ=0)</v>
      </c>
    </row>
    <row r="226" spans="1:8" x14ac:dyDescent="0.75">
      <c r="A226" s="1">
        <v>6</v>
      </c>
      <c r="B226">
        <v>5</v>
      </c>
      <c r="C226">
        <v>0.2</v>
      </c>
      <c r="D226">
        <f>AVERAGE('PARITY Errors'!D226, 'Pattern_Matching Errors'!D226, 'Reversal Errors'!D226, 'Stack Errors'!D226, 'Vending_Machine Errors'!D226, 'Vending_Machine_Sum Errors'!D226, 'MazeComplete Errors'!D226, 'MazeSolve Errors'!D226, 'Hamiltonian Errors'!D226)</f>
        <v>59.144444444444439</v>
      </c>
      <c r="E226">
        <f>AVERAGE('PARITY Errors'!E226, 'Pattern_Matching Errors'!E226, 'Reversal Errors'!E226, 'Stack Errors'!E226, 'Vending_Machine Errors'!E226, 'Vending_Machine_Sum Errors'!E226, 'MazeComplete Errors'!E226, 'MazeSolve Errors'!E226, 'Hamiltonian Errors'!E226)</f>
        <v>49.011111111111113</v>
      </c>
      <c r="F226">
        <f>AVERAGE('PARITY Errors'!F226, 'Pattern_Matching Errors'!F226, 'Reversal Errors'!F226, 'Stack Errors'!F226, 'Vending_Machine Errors'!F226, 'Vending_Machine_Sum Errors'!F226, 'MazeComplete Errors'!F226, 'MazeSolve Errors'!F226, 'Hamiltonian Errors'!F226)</f>
        <v>34.177777777777777</v>
      </c>
      <c r="G226">
        <f>AVERAGE('PARITY Errors'!G226, 'Pattern_Matching Errors'!G226, 'Reversal Errors'!G226, 'Stack Errors'!G226, 'Vending_Machine Errors'!G226, 'Vending_Machine_Sum Errors'!G226, 'MazeComplete Errors'!G226, 'MazeSolve Errors'!G226, 'Hamiltonian Errors'!G226)</f>
        <v>38.488888888888887</v>
      </c>
      <c r="H226" t="str">
        <f t="shared" si="6"/>
        <v>5 (δ=0.2)</v>
      </c>
    </row>
    <row r="227" spans="1:8" x14ac:dyDescent="0.75">
      <c r="A227" s="1">
        <v>7</v>
      </c>
      <c r="B227">
        <v>5</v>
      </c>
      <c r="C227">
        <v>0.45</v>
      </c>
      <c r="D227">
        <f>AVERAGE('PARITY Errors'!D227, 'Pattern_Matching Errors'!D227, 'Reversal Errors'!D227, 'Stack Errors'!D227, 'Vending_Machine Errors'!D227, 'Vending_Machine_Sum Errors'!D227, 'MazeComplete Errors'!D227, 'MazeSolve Errors'!D227, 'Hamiltonian Errors'!D227)</f>
        <v>59.47999999999999</v>
      </c>
      <c r="E227">
        <f>AVERAGE('PARITY Errors'!E227, 'Pattern_Matching Errors'!E227, 'Reversal Errors'!E227, 'Stack Errors'!E227, 'Vending_Machine Errors'!E227, 'Vending_Machine_Sum Errors'!E227, 'MazeComplete Errors'!E227, 'MazeSolve Errors'!E227, 'Hamiltonian Errors'!E227)</f>
        <v>49.488888888888887</v>
      </c>
      <c r="F227">
        <f>AVERAGE('PARITY Errors'!F227, 'Pattern_Matching Errors'!F227, 'Reversal Errors'!F227, 'Stack Errors'!F227, 'Vending_Machine Errors'!F227, 'Vending_Machine_Sum Errors'!F227, 'MazeComplete Errors'!F227, 'MazeSolve Errors'!F227, 'Hamiltonian Errors'!F227)</f>
        <v>34.36666666666666</v>
      </c>
      <c r="G227">
        <f>AVERAGE('PARITY Errors'!G227, 'Pattern_Matching Errors'!G227, 'Reversal Errors'!G227, 'Stack Errors'!G227, 'Vending_Machine Errors'!G227, 'Vending_Machine_Sum Errors'!G227, 'MazeComplete Errors'!G227, 'MazeSolve Errors'!G227, 'Hamiltonian Errors'!G227)</f>
        <v>38.355555555555561</v>
      </c>
      <c r="H227" t="str">
        <f t="shared" si="6"/>
        <v>5 (δ=0.45)</v>
      </c>
    </row>
    <row r="228" spans="1:8" x14ac:dyDescent="0.75">
      <c r="A228" s="1">
        <v>8</v>
      </c>
      <c r="B228">
        <v>5</v>
      </c>
      <c r="C228">
        <v>0.65</v>
      </c>
      <c r="D228">
        <f>AVERAGE('PARITY Errors'!D228, 'Pattern_Matching Errors'!D228, 'Reversal Errors'!D228, 'Stack Errors'!D228, 'Vending_Machine Errors'!D228, 'Vending_Machine_Sum Errors'!D228, 'MazeComplete Errors'!D228, 'MazeSolve Errors'!D228, 'Hamiltonian Errors'!D228)</f>
        <v>59.655555555555566</v>
      </c>
      <c r="E228">
        <f>AVERAGE('PARITY Errors'!E228, 'Pattern_Matching Errors'!E228, 'Reversal Errors'!E228, 'Stack Errors'!E228, 'Vending_Machine Errors'!E228, 'Vending_Machine_Sum Errors'!E228, 'MazeComplete Errors'!E228, 'MazeSolve Errors'!E228, 'Hamiltonian Errors'!E228)</f>
        <v>49.366666666666667</v>
      </c>
      <c r="F228">
        <f>AVERAGE('PARITY Errors'!F228, 'Pattern_Matching Errors'!F228, 'Reversal Errors'!F228, 'Stack Errors'!F228, 'Vending_Machine Errors'!F228, 'Vending_Machine_Sum Errors'!F228, 'MazeComplete Errors'!F228, 'MazeSolve Errors'!F228, 'Hamiltonian Errors'!F228)</f>
        <v>33.788888888888891</v>
      </c>
      <c r="G228">
        <f>AVERAGE('PARITY Errors'!G228, 'Pattern_Matching Errors'!G228, 'Reversal Errors'!G228, 'Stack Errors'!G228, 'Vending_Machine Errors'!G228, 'Vending_Machine_Sum Errors'!G228, 'MazeComplete Errors'!G228, 'MazeSolve Errors'!G228, 'Hamiltonian Errors'!G228)</f>
        <v>38.800000000000004</v>
      </c>
      <c r="H228" t="str">
        <f t="shared" si="6"/>
        <v>5 (δ=0.65)</v>
      </c>
    </row>
    <row r="229" spans="1:8" x14ac:dyDescent="0.75">
      <c r="A229" s="1">
        <v>9</v>
      </c>
      <c r="B229">
        <v>5</v>
      </c>
      <c r="C229">
        <v>0.85</v>
      </c>
      <c r="D229">
        <f>AVERAGE('PARITY Errors'!D229, 'Pattern_Matching Errors'!D229, 'Reversal Errors'!D229, 'Stack Errors'!D229, 'Vending_Machine Errors'!D229, 'Vending_Machine_Sum Errors'!D229, 'MazeComplete Errors'!D229, 'MazeSolve Errors'!D229, 'Hamiltonian Errors'!D229)</f>
        <v>60.541111111111114</v>
      </c>
      <c r="E229">
        <f>AVERAGE('PARITY Errors'!E229, 'Pattern_Matching Errors'!E229, 'Reversal Errors'!E229, 'Stack Errors'!E229, 'Vending_Machine Errors'!E229, 'Vending_Machine_Sum Errors'!E229, 'MazeComplete Errors'!E229, 'MazeSolve Errors'!E229, 'Hamiltonian Errors'!E229)</f>
        <v>50.411111111111119</v>
      </c>
      <c r="F229">
        <f>AVERAGE('PARITY Errors'!F229, 'Pattern_Matching Errors'!F229, 'Reversal Errors'!F229, 'Stack Errors'!F229, 'Vending_Machine Errors'!F229, 'Vending_Machine_Sum Errors'!F229, 'MazeComplete Errors'!F229, 'MazeSolve Errors'!F229, 'Hamiltonian Errors'!F229)</f>
        <v>35.811111111111103</v>
      </c>
      <c r="G229">
        <f>AVERAGE('PARITY Errors'!G229, 'Pattern_Matching Errors'!G229, 'Reversal Errors'!G229, 'Stack Errors'!G229, 'Vending_Machine Errors'!G229, 'Vending_Machine_Sum Errors'!G229, 'MazeComplete Errors'!G229, 'MazeSolve Errors'!G229, 'Hamiltonian Errors'!G229)</f>
        <v>38.166666666666671</v>
      </c>
      <c r="H229" t="str">
        <f t="shared" si="6"/>
        <v>5 (δ=0.85)</v>
      </c>
    </row>
    <row r="230" spans="1:8" x14ac:dyDescent="0.75">
      <c r="A230" s="1">
        <v>10</v>
      </c>
      <c r="B230">
        <v>10</v>
      </c>
      <c r="C230">
        <v>0</v>
      </c>
      <c r="D230">
        <f>AVERAGE('PARITY Errors'!D230, 'Pattern_Matching Errors'!D230, 'Reversal Errors'!D230, 'Stack Errors'!D230, 'Vending_Machine Errors'!D230, 'Vending_Machine_Sum Errors'!D230, 'MazeComplete Errors'!D230, 'MazeSolve Errors'!D230, 'Hamiltonian Errors'!D230)</f>
        <v>68.239999999999995</v>
      </c>
      <c r="E230">
        <f>AVERAGE('PARITY Errors'!E230, 'Pattern_Matching Errors'!E230, 'Reversal Errors'!E230, 'Stack Errors'!E230, 'Vending_Machine Errors'!E230, 'Vending_Machine_Sum Errors'!E230, 'MazeComplete Errors'!E230, 'MazeSolve Errors'!E230, 'Hamiltonian Errors'!E230)</f>
        <v>40.411111111111119</v>
      </c>
      <c r="F230">
        <f>AVERAGE('PARITY Errors'!F230, 'Pattern_Matching Errors'!F230, 'Reversal Errors'!F230, 'Stack Errors'!F230, 'Vending_Machine Errors'!F230, 'Vending_Machine_Sum Errors'!F230, 'MazeComplete Errors'!F230, 'MazeSolve Errors'!F230, 'Hamiltonian Errors'!F230)</f>
        <v>37.344444444444441</v>
      </c>
      <c r="G230">
        <f>AVERAGE('PARITY Errors'!G230, 'Pattern_Matching Errors'!G230, 'Reversal Errors'!G230, 'Stack Errors'!G230, 'Vending_Machine Errors'!G230, 'Vending_Machine_Sum Errors'!G230, 'MazeComplete Errors'!G230, 'MazeSolve Errors'!G230, 'Hamiltonian Errors'!G230)</f>
        <v>52.74444444444444</v>
      </c>
      <c r="H230" t="str">
        <f t="shared" si="6"/>
        <v>10 (δ=0)</v>
      </c>
    </row>
    <row r="231" spans="1:8" x14ac:dyDescent="0.75">
      <c r="A231" s="1">
        <v>11</v>
      </c>
      <c r="B231">
        <v>10</v>
      </c>
      <c r="C231">
        <v>0.2</v>
      </c>
      <c r="D231">
        <f>AVERAGE('PARITY Errors'!D231, 'Pattern_Matching Errors'!D231, 'Reversal Errors'!D231, 'Stack Errors'!D231, 'Vending_Machine Errors'!D231, 'Vending_Machine_Sum Errors'!D231, 'MazeComplete Errors'!D231, 'MazeSolve Errors'!D231, 'Hamiltonian Errors'!D231)</f>
        <v>69.23333333333332</v>
      </c>
      <c r="E231">
        <f>AVERAGE('PARITY Errors'!E231, 'Pattern_Matching Errors'!E231, 'Reversal Errors'!E231, 'Stack Errors'!E231, 'Vending_Machine Errors'!E231, 'Vending_Machine_Sum Errors'!E231, 'MazeComplete Errors'!E231, 'MazeSolve Errors'!E231, 'Hamiltonian Errors'!E231)</f>
        <v>41.877777777777773</v>
      </c>
      <c r="F231">
        <f>AVERAGE('PARITY Errors'!F231, 'Pattern_Matching Errors'!F231, 'Reversal Errors'!F231, 'Stack Errors'!F231, 'Vending_Machine Errors'!F231, 'Vending_Machine_Sum Errors'!F231, 'MazeComplete Errors'!F231, 'MazeSolve Errors'!F231, 'Hamiltonian Errors'!F231)</f>
        <v>38.355555555555561</v>
      </c>
      <c r="G231">
        <f>AVERAGE('PARITY Errors'!G231, 'Pattern_Matching Errors'!G231, 'Reversal Errors'!G231, 'Stack Errors'!G231, 'Vending_Machine Errors'!G231, 'Vending_Machine_Sum Errors'!G231, 'MazeComplete Errors'!G231, 'MazeSolve Errors'!G231, 'Hamiltonian Errors'!G231)</f>
        <v>52.922222222222224</v>
      </c>
      <c r="H231" t="str">
        <f t="shared" si="6"/>
        <v>10 (δ=0.2)</v>
      </c>
    </row>
    <row r="232" spans="1:8" x14ac:dyDescent="0.75">
      <c r="A232" s="1">
        <v>12</v>
      </c>
      <c r="B232">
        <v>10</v>
      </c>
      <c r="C232">
        <v>0.45</v>
      </c>
      <c r="D232">
        <f>AVERAGE('PARITY Errors'!D232, 'Pattern_Matching Errors'!D232, 'Reversal Errors'!D232, 'Stack Errors'!D232, 'Vending_Machine Errors'!D232, 'Vending_Machine_Sum Errors'!D232, 'MazeComplete Errors'!D232, 'MazeSolve Errors'!D232, 'Hamiltonian Errors'!D232)</f>
        <v>70.010000000000005</v>
      </c>
      <c r="E232">
        <f>AVERAGE('PARITY Errors'!E232, 'Pattern_Matching Errors'!E232, 'Reversal Errors'!E232, 'Stack Errors'!E232, 'Vending_Machine Errors'!E232, 'Vending_Machine_Sum Errors'!E232, 'MazeComplete Errors'!E232, 'MazeSolve Errors'!E232, 'Hamiltonian Errors'!E232)</f>
        <v>41.222222222222221</v>
      </c>
      <c r="F232">
        <f>AVERAGE('PARITY Errors'!F232, 'Pattern_Matching Errors'!F232, 'Reversal Errors'!F232, 'Stack Errors'!F232, 'Vending_Machine Errors'!F232, 'Vending_Machine_Sum Errors'!F232, 'MazeComplete Errors'!F232, 'MazeSolve Errors'!F232, 'Hamiltonian Errors'!F232)</f>
        <v>38.011111111111113</v>
      </c>
      <c r="G232">
        <f>AVERAGE('PARITY Errors'!G232, 'Pattern_Matching Errors'!G232, 'Reversal Errors'!G232, 'Stack Errors'!G232, 'Vending_Machine Errors'!G232, 'Vending_Machine_Sum Errors'!G232, 'MazeComplete Errors'!G232, 'MazeSolve Errors'!G232, 'Hamiltonian Errors'!G232)</f>
        <v>52.7</v>
      </c>
      <c r="H232" t="str">
        <f t="shared" si="6"/>
        <v>10 (δ=0.45)</v>
      </c>
    </row>
    <row r="233" spans="1:8" x14ac:dyDescent="0.75">
      <c r="A233" s="1">
        <v>13</v>
      </c>
      <c r="B233">
        <v>10</v>
      </c>
      <c r="C233">
        <v>0.65</v>
      </c>
      <c r="D233">
        <f>AVERAGE('PARITY Errors'!D233, 'Pattern_Matching Errors'!D233, 'Reversal Errors'!D233, 'Stack Errors'!D233, 'Vending_Machine Errors'!D233, 'Vending_Machine_Sum Errors'!D233, 'MazeComplete Errors'!D233, 'MazeSolve Errors'!D233, 'Hamiltonian Errors'!D233)</f>
        <v>70.591111111111118</v>
      </c>
      <c r="E233">
        <f>AVERAGE('PARITY Errors'!E233, 'Pattern_Matching Errors'!E233, 'Reversal Errors'!E233, 'Stack Errors'!E233, 'Vending_Machine Errors'!E233, 'Vending_Machine_Sum Errors'!E233, 'MazeComplete Errors'!E233, 'MazeSolve Errors'!E233, 'Hamiltonian Errors'!E233)</f>
        <v>41.677777777777777</v>
      </c>
      <c r="F233">
        <f>AVERAGE('PARITY Errors'!F233, 'Pattern_Matching Errors'!F233, 'Reversal Errors'!F233, 'Stack Errors'!F233, 'Vending_Machine Errors'!F233, 'Vending_Machine_Sum Errors'!F233, 'MazeComplete Errors'!F233, 'MazeSolve Errors'!F233, 'Hamiltonian Errors'!F233)</f>
        <v>38.311111111111103</v>
      </c>
      <c r="G233">
        <f>AVERAGE('PARITY Errors'!G233, 'Pattern_Matching Errors'!G233, 'Reversal Errors'!G233, 'Stack Errors'!G233, 'Vending_Machine Errors'!G233, 'Vending_Machine_Sum Errors'!G233, 'MazeComplete Errors'!G233, 'MazeSolve Errors'!G233, 'Hamiltonian Errors'!G233)</f>
        <v>52.977777777777781</v>
      </c>
      <c r="H233" t="str">
        <f t="shared" si="6"/>
        <v>10 (δ=0.65)</v>
      </c>
    </row>
    <row r="234" spans="1:8" x14ac:dyDescent="0.75">
      <c r="A234" s="1">
        <v>14</v>
      </c>
      <c r="B234">
        <v>10</v>
      </c>
      <c r="C234">
        <v>0.85</v>
      </c>
      <c r="D234">
        <f>AVERAGE('PARITY Errors'!D234, 'Pattern_Matching Errors'!D234, 'Reversal Errors'!D234, 'Stack Errors'!D234, 'Vending_Machine Errors'!D234, 'Vending_Machine_Sum Errors'!D234, 'MazeComplete Errors'!D234, 'MazeSolve Errors'!D234, 'Hamiltonian Errors'!D234)</f>
        <v>71.077777777777783</v>
      </c>
      <c r="E234">
        <f>AVERAGE('PARITY Errors'!E234, 'Pattern_Matching Errors'!E234, 'Reversal Errors'!E234, 'Stack Errors'!E234, 'Vending_Machine Errors'!E234, 'Vending_Machine_Sum Errors'!E234, 'MazeComplete Errors'!E234, 'MazeSolve Errors'!E234, 'Hamiltonian Errors'!E234)</f>
        <v>42.86666666666666</v>
      </c>
      <c r="F234">
        <f>AVERAGE('PARITY Errors'!F234, 'Pattern_Matching Errors'!F234, 'Reversal Errors'!F234, 'Stack Errors'!F234, 'Vending_Machine Errors'!F234, 'Vending_Machine_Sum Errors'!F234, 'MazeComplete Errors'!F234, 'MazeSolve Errors'!F234, 'Hamiltonian Errors'!F234)</f>
        <v>38.322222222222223</v>
      </c>
      <c r="G234">
        <f>AVERAGE('PARITY Errors'!G234, 'Pattern_Matching Errors'!G234, 'Reversal Errors'!G234, 'Stack Errors'!G234, 'Vending_Machine Errors'!G234, 'Vending_Machine_Sum Errors'!G234, 'MazeComplete Errors'!G234, 'MazeSolve Errors'!G234, 'Hamiltonian Errors'!G234)</f>
        <v>52.911111111111119</v>
      </c>
      <c r="H234" t="str">
        <f t="shared" si="6"/>
        <v>10 (δ=0.85)</v>
      </c>
    </row>
    <row r="235" spans="1:8" x14ac:dyDescent="0.75">
      <c r="A235" s="1">
        <v>15</v>
      </c>
      <c r="B235">
        <v>20</v>
      </c>
      <c r="C235">
        <v>0</v>
      </c>
      <c r="D235">
        <f>AVERAGE('PARITY Errors'!D235, 'Pattern_Matching Errors'!D235, 'Reversal Errors'!D235, 'Stack Errors'!D235, 'Vending_Machine Errors'!D235, 'Vending_Machine_Sum Errors'!D235, 'MazeComplete Errors'!D235, 'MazeSolve Errors'!D235, 'Hamiltonian Errors'!D235)</f>
        <v>69.644444444444446</v>
      </c>
      <c r="E235">
        <f>AVERAGE('PARITY Errors'!E235, 'Pattern_Matching Errors'!E235, 'Reversal Errors'!E235, 'Stack Errors'!E235, 'Vending_Machine Errors'!E235, 'Vending_Machine_Sum Errors'!E235, 'MazeComplete Errors'!E235, 'MazeSolve Errors'!E235, 'Hamiltonian Errors'!E235)</f>
        <v>30.766666666666666</v>
      </c>
      <c r="F235">
        <f>AVERAGE('PARITY Errors'!F235, 'Pattern_Matching Errors'!F235, 'Reversal Errors'!F235, 'Stack Errors'!F235, 'Vending_Machine Errors'!F235, 'Vending_Machine_Sum Errors'!F235, 'MazeComplete Errors'!F235, 'MazeSolve Errors'!F235, 'Hamiltonian Errors'!F235)</f>
        <v>41.055555555555564</v>
      </c>
      <c r="G235">
        <f>AVERAGE('PARITY Errors'!G235, 'Pattern_Matching Errors'!G235, 'Reversal Errors'!G235, 'Stack Errors'!G235, 'Vending_Machine Errors'!G235, 'Vending_Machine_Sum Errors'!G235, 'MazeComplete Errors'!G235, 'MazeSolve Errors'!G235, 'Hamiltonian Errors'!G235)</f>
        <v>67.533333333333331</v>
      </c>
      <c r="H235" t="str">
        <f t="shared" si="6"/>
        <v>20 (δ=0)</v>
      </c>
    </row>
    <row r="236" spans="1:8" x14ac:dyDescent="0.75">
      <c r="A236" s="1">
        <v>16</v>
      </c>
      <c r="B236">
        <v>20</v>
      </c>
      <c r="C236">
        <v>0.2</v>
      </c>
      <c r="D236">
        <f>AVERAGE('PARITY Errors'!D236, 'Pattern_Matching Errors'!D236, 'Reversal Errors'!D236, 'Stack Errors'!D236, 'Vending_Machine Errors'!D236, 'Vending_Machine_Sum Errors'!D236, 'MazeComplete Errors'!D236, 'MazeSolve Errors'!D236, 'Hamiltonian Errors'!D236)</f>
        <v>70.37</v>
      </c>
      <c r="E236">
        <f>AVERAGE('PARITY Errors'!E236, 'Pattern_Matching Errors'!E236, 'Reversal Errors'!E236, 'Stack Errors'!E236, 'Vending_Machine Errors'!E236, 'Vending_Machine_Sum Errors'!E236, 'MazeComplete Errors'!E236, 'MazeSolve Errors'!E236, 'Hamiltonian Errors'!E236)</f>
        <v>33.633333333333333</v>
      </c>
      <c r="F236">
        <f>AVERAGE('PARITY Errors'!F236, 'Pattern_Matching Errors'!F236, 'Reversal Errors'!F236, 'Stack Errors'!F236, 'Vending_Machine Errors'!F236, 'Vending_Machine_Sum Errors'!F236, 'MazeComplete Errors'!F236, 'MazeSolve Errors'!F236, 'Hamiltonian Errors'!F236)</f>
        <v>40.300000000000004</v>
      </c>
      <c r="G236">
        <f>AVERAGE('PARITY Errors'!G236, 'Pattern_Matching Errors'!G236, 'Reversal Errors'!G236, 'Stack Errors'!G236, 'Vending_Machine Errors'!G236, 'Vending_Machine_Sum Errors'!G236, 'MazeComplete Errors'!G236, 'MazeSolve Errors'!G236, 'Hamiltonian Errors'!G236)</f>
        <v>67.177777777777777</v>
      </c>
      <c r="H236" t="str">
        <f t="shared" si="6"/>
        <v>20 (δ=0.2)</v>
      </c>
    </row>
    <row r="237" spans="1:8" x14ac:dyDescent="0.75">
      <c r="A237" s="1">
        <v>17</v>
      </c>
      <c r="B237">
        <v>20</v>
      </c>
      <c r="C237">
        <v>0.45</v>
      </c>
      <c r="D237">
        <f>AVERAGE('PARITY Errors'!D237, 'Pattern_Matching Errors'!D237, 'Reversal Errors'!D237, 'Stack Errors'!D237, 'Vending_Machine Errors'!D237, 'Vending_Machine_Sum Errors'!D237, 'MazeComplete Errors'!D237, 'MazeSolve Errors'!D237, 'Hamiltonian Errors'!D237)</f>
        <v>71.611111111111114</v>
      </c>
      <c r="E237">
        <f>AVERAGE('PARITY Errors'!E237, 'Pattern_Matching Errors'!E237, 'Reversal Errors'!E237, 'Stack Errors'!E237, 'Vending_Machine Errors'!E237, 'Vending_Machine_Sum Errors'!E237, 'MazeComplete Errors'!E237, 'MazeSolve Errors'!E237, 'Hamiltonian Errors'!E237)</f>
        <v>34.28</v>
      </c>
      <c r="F237">
        <f>AVERAGE('PARITY Errors'!F237, 'Pattern_Matching Errors'!F237, 'Reversal Errors'!F237, 'Stack Errors'!F237, 'Vending_Machine Errors'!F237, 'Vending_Machine_Sum Errors'!F237, 'MazeComplete Errors'!F237, 'MazeSolve Errors'!F237, 'Hamiltonian Errors'!F237)</f>
        <v>41.211111111111116</v>
      </c>
      <c r="G237">
        <f>AVERAGE('PARITY Errors'!G237, 'Pattern_Matching Errors'!G237, 'Reversal Errors'!G237, 'Stack Errors'!G237, 'Vending_Machine Errors'!G237, 'Vending_Machine_Sum Errors'!G237, 'MazeComplete Errors'!G237, 'MazeSolve Errors'!G237, 'Hamiltonian Errors'!G237)</f>
        <v>67.13333333333334</v>
      </c>
      <c r="H237" t="str">
        <f t="shared" si="6"/>
        <v>20 (δ=0.45)</v>
      </c>
    </row>
    <row r="238" spans="1:8" x14ac:dyDescent="0.75">
      <c r="A238" s="1">
        <v>18</v>
      </c>
      <c r="B238">
        <v>20</v>
      </c>
      <c r="C238">
        <v>0.65</v>
      </c>
      <c r="D238">
        <f>AVERAGE('PARITY Errors'!D238, 'Pattern_Matching Errors'!D238, 'Reversal Errors'!D238, 'Stack Errors'!D238, 'Vending_Machine Errors'!D238, 'Vending_Machine_Sum Errors'!D238, 'MazeComplete Errors'!D238, 'MazeSolve Errors'!D238, 'Hamiltonian Errors'!D238)</f>
        <v>72.666666666666671</v>
      </c>
      <c r="E238">
        <f>AVERAGE('PARITY Errors'!E238, 'Pattern_Matching Errors'!E238, 'Reversal Errors'!E238, 'Stack Errors'!E238, 'Vending_Machine Errors'!E238, 'Vending_Machine_Sum Errors'!E238, 'MazeComplete Errors'!E238, 'MazeSolve Errors'!E238, 'Hamiltonian Errors'!E238)</f>
        <v>35.144444444444446</v>
      </c>
      <c r="F238">
        <f>AVERAGE('PARITY Errors'!F238, 'Pattern_Matching Errors'!F238, 'Reversal Errors'!F238, 'Stack Errors'!F238, 'Vending_Machine Errors'!F238, 'Vending_Machine_Sum Errors'!F238, 'MazeComplete Errors'!F238, 'MazeSolve Errors'!F238, 'Hamiltonian Errors'!F238)</f>
        <v>40.944444444444443</v>
      </c>
      <c r="G238">
        <f>AVERAGE('PARITY Errors'!G238, 'Pattern_Matching Errors'!G238, 'Reversal Errors'!G238, 'Stack Errors'!G238, 'Vending_Machine Errors'!G238, 'Vending_Machine_Sum Errors'!G238, 'MazeComplete Errors'!G238, 'MazeSolve Errors'!G238, 'Hamiltonian Errors'!G238)</f>
        <v>78.288888888888877</v>
      </c>
      <c r="H238" t="str">
        <f t="shared" si="6"/>
        <v>20 (δ=0.65)</v>
      </c>
    </row>
    <row r="239" spans="1:8" x14ac:dyDescent="0.75">
      <c r="A239" s="1">
        <v>19</v>
      </c>
      <c r="B239">
        <v>20</v>
      </c>
      <c r="C239">
        <v>0.85</v>
      </c>
      <c r="D239">
        <f>AVERAGE('PARITY Errors'!D239, 'Pattern_Matching Errors'!D239, 'Reversal Errors'!D239, 'Stack Errors'!D239, 'Vending_Machine Errors'!D239, 'Vending_Machine_Sum Errors'!D239, 'MazeComplete Errors'!D239, 'MazeSolve Errors'!D239, 'Hamiltonian Errors'!D239)</f>
        <v>73.988888888888894</v>
      </c>
      <c r="E239">
        <f>AVERAGE('PARITY Errors'!E239, 'Pattern_Matching Errors'!E239, 'Reversal Errors'!E239, 'Stack Errors'!E239, 'Vending_Machine Errors'!E239, 'Vending_Machine_Sum Errors'!E239, 'MazeComplete Errors'!E239, 'MazeSolve Errors'!E239, 'Hamiltonian Errors'!E239)</f>
        <v>36.433333333333337</v>
      </c>
      <c r="F239">
        <f>AVERAGE('PARITY Errors'!F239, 'Pattern_Matching Errors'!F239, 'Reversal Errors'!F239, 'Stack Errors'!F239, 'Vending_Machine Errors'!F239, 'Vending_Machine_Sum Errors'!F239, 'MazeComplete Errors'!F239, 'MazeSolve Errors'!F239, 'Hamiltonian Errors'!F239)</f>
        <v>41.288888888888884</v>
      </c>
      <c r="G239">
        <f>AVERAGE('PARITY Errors'!G239, 'Pattern_Matching Errors'!G239, 'Reversal Errors'!G239, 'Stack Errors'!G239, 'Vending_Machine Errors'!G239, 'Vending_Machine_Sum Errors'!G239, 'MazeComplete Errors'!G239, 'MazeSolve Errors'!G239, 'Hamiltonian Errors'!G239)</f>
        <v>78.333333333333329</v>
      </c>
      <c r="H239" t="str">
        <f t="shared" si="6"/>
        <v>20 (δ=0.85)</v>
      </c>
    </row>
    <row r="240" spans="1:8" x14ac:dyDescent="0.75">
      <c r="A240" s="1">
        <v>20</v>
      </c>
      <c r="B240">
        <v>50</v>
      </c>
      <c r="C240">
        <v>0</v>
      </c>
      <c r="D240">
        <f>AVERAGE('PARITY Errors'!D240, 'Pattern_Matching Errors'!D240, 'Reversal Errors'!D240, 'Stack Errors'!D240, 'Vending_Machine Errors'!D240, 'Vending_Machine_Sum Errors'!D240, 'MazeComplete Errors'!D240, 'MazeSolve Errors'!D240, 'Hamiltonian Errors'!D240)</f>
        <v>77.977777777777774</v>
      </c>
      <c r="E240">
        <f>AVERAGE('PARITY Errors'!E240, 'Pattern_Matching Errors'!E240, 'Reversal Errors'!E240, 'Stack Errors'!E240, 'Vending_Machine Errors'!E240, 'Vending_Machine_Sum Errors'!E240, 'MazeComplete Errors'!E240, 'MazeSolve Errors'!E240, 'Hamiltonian Errors'!E240)</f>
        <v>46.724444444444444</v>
      </c>
      <c r="F240">
        <f>AVERAGE('PARITY Errors'!F240, 'Pattern_Matching Errors'!F240, 'Reversal Errors'!F240, 'Stack Errors'!F240, 'Vending_Machine Errors'!F240, 'Vending_Machine_Sum Errors'!F240, 'MazeComplete Errors'!F240, 'MazeSolve Errors'!F240, 'Hamiltonian Errors'!F240)</f>
        <v>77.37777777777778</v>
      </c>
      <c r="G240">
        <f>AVERAGE('PARITY Errors'!G240, 'Pattern_Matching Errors'!G240, 'Reversal Errors'!G240, 'Stack Errors'!G240, 'Vending_Machine Errors'!G240, 'Vending_Machine_Sum Errors'!G240, 'MazeComplete Errors'!G240, 'MazeSolve Errors'!G240, 'Hamiltonian Errors'!G240)</f>
        <v>89.51111111111112</v>
      </c>
      <c r="H240" t="str">
        <f t="shared" si="6"/>
        <v>50 (δ=0)</v>
      </c>
    </row>
    <row r="241" spans="1:8" x14ac:dyDescent="0.75">
      <c r="A241" s="1">
        <v>21</v>
      </c>
      <c r="B241">
        <v>50</v>
      </c>
      <c r="C241">
        <v>0.2</v>
      </c>
      <c r="D241">
        <f>AVERAGE('PARITY Errors'!D241, 'Pattern_Matching Errors'!D241, 'Reversal Errors'!D241, 'Stack Errors'!D241, 'Vending_Machine Errors'!D241, 'Vending_Machine_Sum Errors'!D241, 'MazeComplete Errors'!D241, 'MazeSolve Errors'!D241, 'Hamiltonian Errors'!D241)</f>
        <v>77.62222222222222</v>
      </c>
      <c r="E241">
        <f>AVERAGE('PARITY Errors'!E241, 'Pattern_Matching Errors'!E241, 'Reversal Errors'!E241, 'Stack Errors'!E241, 'Vending_Machine Errors'!E241, 'Vending_Machine_Sum Errors'!E241, 'MazeComplete Errors'!E241, 'MazeSolve Errors'!E241, 'Hamiltonian Errors'!E241)</f>
        <v>49.388888888888886</v>
      </c>
      <c r="F241">
        <f>AVERAGE('PARITY Errors'!F241, 'Pattern_Matching Errors'!F241, 'Reversal Errors'!F241, 'Stack Errors'!F241, 'Vending_Machine Errors'!F241, 'Vending_Machine_Sum Errors'!F241, 'MazeComplete Errors'!F241, 'MazeSolve Errors'!F241, 'Hamiltonian Errors'!F241)</f>
        <v>77.177777777777763</v>
      </c>
      <c r="G241">
        <f>AVERAGE('PARITY Errors'!G241, 'Pattern_Matching Errors'!G241, 'Reversal Errors'!G241, 'Stack Errors'!G241, 'Vending_Machine Errors'!G241, 'Vending_Machine_Sum Errors'!G241, 'MazeComplete Errors'!G241, 'MazeSolve Errors'!G241, 'Hamiltonian Errors'!G241)</f>
        <v>89.522222222222226</v>
      </c>
      <c r="H241" t="str">
        <f t="shared" si="6"/>
        <v>50 (δ=0.2)</v>
      </c>
    </row>
    <row r="242" spans="1:8" x14ac:dyDescent="0.75">
      <c r="A242" s="1">
        <v>22</v>
      </c>
      <c r="B242">
        <v>50</v>
      </c>
      <c r="C242">
        <v>0.45</v>
      </c>
      <c r="D242">
        <f>AVERAGE('PARITY Errors'!D242, 'Pattern_Matching Errors'!D242, 'Reversal Errors'!D242, 'Stack Errors'!D242, 'Vending_Machine Errors'!D242, 'Vending_Machine_Sum Errors'!D242, 'MazeComplete Errors'!D242, 'MazeSolve Errors'!D242, 'Hamiltonian Errors'!D242)</f>
        <v>78.477777777777774</v>
      </c>
      <c r="E242">
        <f>AVERAGE('PARITY Errors'!E242, 'Pattern_Matching Errors'!E242, 'Reversal Errors'!E242, 'Stack Errors'!E242, 'Vending_Machine Errors'!E242, 'Vending_Machine_Sum Errors'!E242, 'MazeComplete Errors'!E242, 'MazeSolve Errors'!E242, 'Hamiltonian Errors'!E242)</f>
        <v>50.255555555555553</v>
      </c>
      <c r="F242">
        <f>AVERAGE('PARITY Errors'!F242, 'Pattern_Matching Errors'!F242, 'Reversal Errors'!F242, 'Stack Errors'!F242, 'Vending_Machine Errors'!F242, 'Vending_Machine_Sum Errors'!F242, 'MazeComplete Errors'!F242, 'MazeSolve Errors'!F242, 'Hamiltonian Errors'!F242)</f>
        <v>76.63333333333334</v>
      </c>
      <c r="G242">
        <f>AVERAGE('PARITY Errors'!G242, 'Pattern_Matching Errors'!G242, 'Reversal Errors'!G242, 'Stack Errors'!G242, 'Vending_Machine Errors'!G242, 'Vending_Machine_Sum Errors'!G242, 'MazeComplete Errors'!G242, 'MazeSolve Errors'!G242, 'Hamiltonian Errors'!G242)</f>
        <v>89.344444444444449</v>
      </c>
      <c r="H242" t="str">
        <f t="shared" si="6"/>
        <v>50 (δ=0.45)</v>
      </c>
    </row>
    <row r="243" spans="1:8" x14ac:dyDescent="0.75">
      <c r="A243" s="1">
        <v>23</v>
      </c>
      <c r="B243">
        <v>50</v>
      </c>
      <c r="C243">
        <v>0.65</v>
      </c>
      <c r="D243">
        <f>AVERAGE('PARITY Errors'!D243, 'Pattern_Matching Errors'!D243, 'Reversal Errors'!D243, 'Stack Errors'!D243, 'Vending_Machine Errors'!D243, 'Vending_Machine_Sum Errors'!D243, 'MazeComplete Errors'!D243, 'MazeSolve Errors'!D243, 'Hamiltonian Errors'!D243)</f>
        <v>78.376666666666665</v>
      </c>
      <c r="E243">
        <f>AVERAGE('PARITY Errors'!E243, 'Pattern_Matching Errors'!E243, 'Reversal Errors'!E243, 'Stack Errors'!E243, 'Vending_Machine Errors'!E243, 'Vending_Machine_Sum Errors'!E243, 'MazeComplete Errors'!E243, 'MazeSolve Errors'!E243, 'Hamiltonian Errors'!E243)</f>
        <v>51.717777777777783</v>
      </c>
      <c r="F243">
        <f>AVERAGE('PARITY Errors'!F243, 'Pattern_Matching Errors'!F243, 'Reversal Errors'!F243, 'Stack Errors'!F243, 'Vending_Machine Errors'!F243, 'Vending_Machine_Sum Errors'!F243, 'MazeComplete Errors'!F243, 'MazeSolve Errors'!F243, 'Hamiltonian Errors'!F243)</f>
        <v>76.51111111111112</v>
      </c>
      <c r="G243">
        <f>AVERAGE('PARITY Errors'!G243, 'Pattern_Matching Errors'!G243, 'Reversal Errors'!G243, 'Stack Errors'!G243, 'Vending_Machine Errors'!G243, 'Vending_Machine_Sum Errors'!G243, 'MazeComplete Errors'!G243, 'MazeSolve Errors'!G243, 'Hamiltonian Errors'!G243)</f>
        <v>89.533333333333331</v>
      </c>
      <c r="H243" t="str">
        <f t="shared" si="6"/>
        <v>50 (δ=0.65)</v>
      </c>
    </row>
    <row r="244" spans="1:8" x14ac:dyDescent="0.75">
      <c r="A244" s="1">
        <v>24</v>
      </c>
      <c r="B244">
        <v>50</v>
      </c>
      <c r="C244">
        <v>0.85</v>
      </c>
      <c r="D244">
        <f>AVERAGE('PARITY Errors'!D244, 'Pattern_Matching Errors'!D244, 'Reversal Errors'!D244, 'Stack Errors'!D244, 'Vending_Machine Errors'!D244, 'Vending_Machine_Sum Errors'!D244, 'MazeComplete Errors'!D244, 'MazeSolve Errors'!D244, 'Hamiltonian Errors'!D244)</f>
        <v>78.755555555555546</v>
      </c>
      <c r="E244">
        <f>AVERAGE('PARITY Errors'!E244, 'Pattern_Matching Errors'!E244, 'Reversal Errors'!E244, 'Stack Errors'!E244, 'Vending_Machine Errors'!E244, 'Vending_Machine_Sum Errors'!E244, 'MazeComplete Errors'!E244, 'MazeSolve Errors'!E244, 'Hamiltonian Errors'!E244)</f>
        <v>53.266666666666673</v>
      </c>
      <c r="F244">
        <f>AVERAGE('PARITY Errors'!F244, 'Pattern_Matching Errors'!F244, 'Reversal Errors'!F244, 'Stack Errors'!F244, 'Vending_Machine Errors'!F244, 'Vending_Machine_Sum Errors'!F244, 'MazeComplete Errors'!F244, 'MazeSolve Errors'!F244, 'Hamiltonian Errors'!F244)</f>
        <v>77.177777777777777</v>
      </c>
      <c r="G244">
        <f>AVERAGE('PARITY Errors'!G244, 'Pattern_Matching Errors'!G244, 'Reversal Errors'!G244, 'Stack Errors'!G244, 'Vending_Machine Errors'!G244, 'Vending_Machine_Sum Errors'!G244, 'MazeComplete Errors'!G244, 'MazeSolve Errors'!G244, 'Hamiltonian Errors'!G244)</f>
        <v>89.555555555555557</v>
      </c>
      <c r="H244" t="str">
        <f t="shared" si="6"/>
        <v>50 (δ=0.85)</v>
      </c>
    </row>
    <row r="245" spans="1:8" x14ac:dyDescent="0.75">
      <c r="A245" s="1">
        <v>25</v>
      </c>
      <c r="B245">
        <v>100</v>
      </c>
      <c r="C245">
        <v>0</v>
      </c>
      <c r="D245">
        <f>AVERAGE('PARITY Errors'!D245, 'Pattern_Matching Errors'!D245, 'Reversal Errors'!D245, 'Stack Errors'!D245, 'Vending_Machine Errors'!D245, 'Vending_Machine_Sum Errors'!D245, 'MazeComplete Errors'!D245, 'MazeSolve Errors'!D245, 'Hamiltonian Errors'!D245)</f>
        <v>86.444444444444443</v>
      </c>
      <c r="E245">
        <f>AVERAGE('PARITY Errors'!E245, 'Pattern_Matching Errors'!E245, 'Reversal Errors'!E245, 'Stack Errors'!E245, 'Vending_Machine Errors'!E245, 'Vending_Machine_Sum Errors'!E245, 'MazeComplete Errors'!E245, 'MazeSolve Errors'!E245, 'Hamiltonian Errors'!E245)</f>
        <v>80.466666666666654</v>
      </c>
      <c r="F245">
        <f>AVERAGE('PARITY Errors'!F245, 'Pattern_Matching Errors'!F245, 'Reversal Errors'!F245, 'Stack Errors'!F245, 'Vending_Machine Errors'!F245, 'Vending_Machine_Sum Errors'!F245, 'MazeComplete Errors'!F245, 'MazeSolve Errors'!F245, 'Hamiltonian Errors'!F245)</f>
        <v>90.322222222222223</v>
      </c>
      <c r="G245">
        <f>AVERAGE('PARITY Errors'!G245, 'Pattern_Matching Errors'!G245, 'Reversal Errors'!G245, 'Stack Errors'!G245, 'Vending_Machine Errors'!G245, 'Vending_Machine_Sum Errors'!G245, 'MazeComplete Errors'!G245, 'MazeSolve Errors'!G245, 'Hamiltonian Errors'!G245)</f>
        <v>100</v>
      </c>
      <c r="H245" t="str">
        <f t="shared" si="6"/>
        <v>100 (δ=0)</v>
      </c>
    </row>
    <row r="246" spans="1:8" x14ac:dyDescent="0.75">
      <c r="A246" s="1">
        <v>26</v>
      </c>
      <c r="B246">
        <v>100</v>
      </c>
      <c r="C246">
        <v>0.2</v>
      </c>
      <c r="D246">
        <f>AVERAGE('PARITY Errors'!D246, 'Pattern_Matching Errors'!D246, 'Reversal Errors'!D246, 'Stack Errors'!D246, 'Vending_Machine Errors'!D246, 'Vending_Machine_Sum Errors'!D246, 'MazeComplete Errors'!D246, 'MazeSolve Errors'!D246, 'Hamiltonian Errors'!D246)</f>
        <v>86.544444444444437</v>
      </c>
      <c r="E246">
        <f>AVERAGE('PARITY Errors'!E246, 'Pattern_Matching Errors'!E246, 'Reversal Errors'!E246, 'Stack Errors'!E246, 'Vending_Machine Errors'!E246, 'Vending_Machine_Sum Errors'!E246, 'MazeComplete Errors'!E246, 'MazeSolve Errors'!E246, 'Hamiltonian Errors'!E246)</f>
        <v>83.188888888888883</v>
      </c>
      <c r="F246">
        <f>AVERAGE('PARITY Errors'!F246, 'Pattern_Matching Errors'!F246, 'Reversal Errors'!F246, 'Stack Errors'!F246, 'Vending_Machine Errors'!F246, 'Vending_Machine_Sum Errors'!F246, 'MazeComplete Errors'!F246, 'MazeSolve Errors'!F246, 'Hamiltonian Errors'!F246)</f>
        <v>90.022222222222226</v>
      </c>
      <c r="G246">
        <f>AVERAGE('PARITY Errors'!G246, 'Pattern_Matching Errors'!G246, 'Reversal Errors'!G246, 'Stack Errors'!G246, 'Vending_Machine Errors'!G246, 'Vending_Machine_Sum Errors'!G246, 'MazeComplete Errors'!G246, 'MazeSolve Errors'!G246, 'Hamiltonian Errors'!G246)</f>
        <v>100</v>
      </c>
      <c r="H246" t="str">
        <f t="shared" si="6"/>
        <v>100 (δ=0.2)</v>
      </c>
    </row>
    <row r="247" spans="1:8" x14ac:dyDescent="0.75">
      <c r="A247" s="1">
        <v>27</v>
      </c>
      <c r="B247">
        <v>100</v>
      </c>
      <c r="C247">
        <v>0.45</v>
      </c>
      <c r="D247">
        <f>AVERAGE('PARITY Errors'!D247, 'Pattern_Matching Errors'!D247, 'Reversal Errors'!D247, 'Stack Errors'!D247, 'Vending_Machine Errors'!D247, 'Vending_Machine_Sum Errors'!D247, 'MazeComplete Errors'!D247, 'MazeSolve Errors'!D247, 'Hamiltonian Errors'!D247)</f>
        <v>87.244444444444454</v>
      </c>
      <c r="E247">
        <f>AVERAGE('PARITY Errors'!E247, 'Pattern_Matching Errors'!E247, 'Reversal Errors'!E247, 'Stack Errors'!E247, 'Vending_Machine Errors'!E247, 'Vending_Machine_Sum Errors'!E247, 'MazeComplete Errors'!E247, 'MazeSolve Errors'!E247, 'Hamiltonian Errors'!E247)</f>
        <v>84.088888888888889</v>
      </c>
      <c r="F247">
        <f>AVERAGE('PARITY Errors'!F247, 'Pattern_Matching Errors'!F247, 'Reversal Errors'!F247, 'Stack Errors'!F247, 'Vending_Machine Errors'!F247, 'Vending_Machine_Sum Errors'!F247, 'MazeComplete Errors'!F247, 'MazeSolve Errors'!F247, 'Hamiltonian Errors'!F247)</f>
        <v>90.055555555555557</v>
      </c>
      <c r="G247">
        <f>AVERAGE('PARITY Errors'!G247, 'Pattern_Matching Errors'!G247, 'Reversal Errors'!G247, 'Stack Errors'!G247, 'Vending_Machine Errors'!G247, 'Vending_Machine_Sum Errors'!G247, 'MazeComplete Errors'!G247, 'MazeSolve Errors'!G247, 'Hamiltonian Errors'!G247)</f>
        <v>100</v>
      </c>
      <c r="H247" t="str">
        <f t="shared" si="6"/>
        <v>100 (δ=0.45)</v>
      </c>
    </row>
    <row r="248" spans="1:8" x14ac:dyDescent="0.75">
      <c r="A248" s="1">
        <v>28</v>
      </c>
      <c r="B248">
        <v>100</v>
      </c>
      <c r="C248">
        <v>0.65</v>
      </c>
      <c r="D248">
        <f>AVERAGE('PARITY Errors'!D248, 'Pattern_Matching Errors'!D248, 'Reversal Errors'!D248, 'Stack Errors'!D248, 'Vending_Machine Errors'!D248, 'Vending_Machine_Sum Errors'!D248, 'MazeComplete Errors'!D248, 'MazeSolve Errors'!D248, 'Hamiltonian Errors'!D248)</f>
        <v>87.344444444444449</v>
      </c>
      <c r="E248">
        <f>AVERAGE('PARITY Errors'!E248, 'Pattern_Matching Errors'!E248, 'Reversal Errors'!E248, 'Stack Errors'!E248, 'Vending_Machine Errors'!E248, 'Vending_Machine_Sum Errors'!E248, 'MazeComplete Errors'!E248, 'MazeSolve Errors'!E248, 'Hamiltonian Errors'!E248)</f>
        <v>84.677777777777777</v>
      </c>
      <c r="F248">
        <f>AVERAGE('PARITY Errors'!F248, 'Pattern_Matching Errors'!F248, 'Reversal Errors'!F248, 'Stack Errors'!F248, 'Vending_Machine Errors'!F248, 'Vending_Machine_Sum Errors'!F248, 'MazeComplete Errors'!F248, 'MazeSolve Errors'!F248, 'Hamiltonian Errors'!F248)</f>
        <v>89.955555555555563</v>
      </c>
      <c r="G248">
        <f>AVERAGE('PARITY Errors'!G248, 'Pattern_Matching Errors'!G248, 'Reversal Errors'!G248, 'Stack Errors'!G248, 'Vending_Machine Errors'!G248, 'Vending_Machine_Sum Errors'!G248, 'MazeComplete Errors'!G248, 'MazeSolve Errors'!G248, 'Hamiltonian Errors'!G248)</f>
        <v>100</v>
      </c>
      <c r="H248" t="str">
        <f t="shared" si="6"/>
        <v>100 (δ=0.65)</v>
      </c>
    </row>
    <row r="249" spans="1:8" x14ac:dyDescent="0.75">
      <c r="A249" s="1">
        <v>29</v>
      </c>
      <c r="B249">
        <v>100</v>
      </c>
      <c r="C249">
        <v>0.85</v>
      </c>
      <c r="D249">
        <f>AVERAGE('PARITY Errors'!D249, 'Pattern_Matching Errors'!D249, 'Reversal Errors'!D249, 'Stack Errors'!D249, 'Vending_Machine Errors'!D249, 'Vending_Machine_Sum Errors'!D249, 'MazeComplete Errors'!D249, 'MazeSolve Errors'!D249, 'Hamiltonian Errors'!D249)</f>
        <v>87.566666666666663</v>
      </c>
      <c r="E249">
        <f>AVERAGE('PARITY Errors'!E249, 'Pattern_Matching Errors'!E249, 'Reversal Errors'!E249, 'Stack Errors'!E249, 'Vending_Machine Errors'!E249, 'Vending_Machine_Sum Errors'!E249, 'MazeComplete Errors'!E249, 'MazeSolve Errors'!E249, 'Hamiltonian Errors'!E249)</f>
        <v>85.833333333333329</v>
      </c>
      <c r="F249">
        <f>AVERAGE('PARITY Errors'!F249, 'Pattern_Matching Errors'!F249, 'Reversal Errors'!F249, 'Stack Errors'!F249, 'Vending_Machine Errors'!F249, 'Vending_Machine_Sum Errors'!F249, 'MazeComplete Errors'!F249, 'MazeSolve Errors'!F249, 'Hamiltonian Errors'!F249)</f>
        <v>90.1</v>
      </c>
      <c r="G249">
        <f>AVERAGE('PARITY Errors'!G249, 'Pattern_Matching Errors'!G249, 'Reversal Errors'!G249, 'Stack Errors'!G249, 'Vending_Machine Errors'!G249, 'Vending_Machine_Sum Errors'!G249, 'MazeComplete Errors'!G249, 'MazeSolve Errors'!G249, 'Hamiltonian Errors'!G249)</f>
        <v>100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249"/>
  <sheetViews>
    <sheetView workbookViewId="0">
      <selection activeCell="F8" sqref="F8"/>
    </sheetView>
  </sheetViews>
  <sheetFormatPr defaultRowHeight="14.75" x14ac:dyDescent="0.75"/>
  <sheetData>
    <row r="1" spans="1:8" x14ac:dyDescent="0.75">
      <c r="A1" s="1">
        <v>0</v>
      </c>
      <c r="B1" t="s">
        <v>13</v>
      </c>
    </row>
    <row r="3" spans="1:8" x14ac:dyDescent="0.7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75">
      <c r="A4" s="1">
        <v>0</v>
      </c>
      <c r="B4">
        <v>2</v>
      </c>
      <c r="C4">
        <v>0</v>
      </c>
      <c r="D4">
        <f>IFERROR(SUM('PARITY Errors'!D4, 'Pattern_Matching Errors'!D4, 'Reversal Errors'!D4, 'Stack Errors'!D4, 'Vending_Machine Errors'!D4, 'Vending_Machine_Sum Errors'!D4, 'MazeComplete Errors'!D4, 'MazeSolve Errors'!D4, 'Hamiltonian Errors'!D4)/('Failure Counts Errors'!D1-'Failure Counts Errors'!D4),0)</f>
        <v>0</v>
      </c>
      <c r="E4">
        <f>IFERROR(SUM('PARITY Errors'!E4, 'Pattern_Matching Errors'!E4, 'Reversal Errors'!E4, 'Stack Errors'!E4, 'Vending_Machine Errors'!E4, 'Vending_Machine_Sum Errors'!E4, 'MazeComplete Errors'!E4, 'MazeSolve Errors'!E4, 'Hamiltonian Errors'!E4)/('Failure Counts Errors'!D1-'Failure Counts Errors'!E4),0)</f>
        <v>125.46666666666665</v>
      </c>
      <c r="F4">
        <f>IFERROR(SUM('PARITY Errors'!F4, 'Pattern_Matching Errors'!F4, 'Reversal Errors'!F4, 'Stack Errors'!F4, 'Vending_Machine Errors'!F4, 'Vending_Machine_Sum Errors'!F4, 'MazeComplete Errors'!F4, 'MazeSolve Errors'!F4, 'Hamiltonian Errors'!F4)/('Failure Counts Errors'!D1-'Failure Counts Errors'!F4),0)</f>
        <v>13.433333333333334</v>
      </c>
      <c r="G4">
        <f>IFERROR(SUM('PARITY Errors'!G4, 'Pattern_Matching Errors'!G4, 'Reversal Errors'!G4, 'Stack Errors'!G4, 'Vending_Machine Errors'!G4, 'Vending_Machine_Sum Errors'!G4, 'MazeComplete Errors'!G4, 'MazeSolve Errors'!G4, 'Hamiltonian Errors'!G4)/('Failure Counts Errors'!D1-'Failure Counts Errors'!G4),0)</f>
        <v>5.6888888888888891</v>
      </c>
      <c r="H4" t="str">
        <f t="shared" ref="H4:H33" si="0">B4&amp;" (δ="&amp;C4&amp;")"</f>
        <v>2 (δ=0)</v>
      </c>
    </row>
    <row r="5" spans="1:8" x14ac:dyDescent="0.75">
      <c r="A5" s="1">
        <v>1</v>
      </c>
      <c r="B5">
        <v>2</v>
      </c>
      <c r="C5">
        <v>0.2</v>
      </c>
      <c r="D5">
        <f>IFERROR(SUM('PARITY Errors'!D5, 'Pattern_Matching Errors'!D5, 'Reversal Errors'!D5, 'Stack Errors'!D5, 'Vending_Machine Errors'!D5, 'Vending_Machine_Sum Errors'!D5, 'MazeComplete Errors'!D5, 'MazeSolve Errors'!D5, 'Hamiltonian Errors'!D5)/('Failure Counts Errors'!D1-'Failure Counts Errors'!D5),0)</f>
        <v>0</v>
      </c>
      <c r="E5">
        <f>IFERROR(SUM('PARITY Errors'!E5, 'Pattern_Matching Errors'!E5, 'Reversal Errors'!E5, 'Stack Errors'!E5, 'Vending_Machine Errors'!E5, 'Vending_Machine_Sum Errors'!E5, 'MazeComplete Errors'!E5, 'MazeSolve Errors'!E5, 'Hamiltonian Errors'!E5)/('Failure Counts Errors'!D1-'Failure Counts Errors'!E5),0)</f>
        <v>124.78333333333332</v>
      </c>
      <c r="F5">
        <f>IFERROR(SUM('PARITY Errors'!F5, 'Pattern_Matching Errors'!F5, 'Reversal Errors'!F5, 'Stack Errors'!F5, 'Vending_Machine Errors'!F5, 'Vending_Machine_Sum Errors'!F5, 'MazeComplete Errors'!F5, 'MazeSolve Errors'!F5, 'Hamiltonian Errors'!F5)/('Failure Counts Errors'!D1-'Failure Counts Errors'!F5),0)</f>
        <v>12.777777777777779</v>
      </c>
      <c r="G5">
        <f>IFERROR(SUM('PARITY Errors'!G5, 'Pattern_Matching Errors'!G5, 'Reversal Errors'!G5, 'Stack Errors'!G5, 'Vending_Machine Errors'!G5, 'Vending_Machine_Sum Errors'!G5, 'MazeComplete Errors'!G5, 'MazeSolve Errors'!G5, 'Hamiltonian Errors'!G5)/('Failure Counts Errors'!D1-'Failure Counts Errors'!G5),0)</f>
        <v>5.7333333333333334</v>
      </c>
      <c r="H5" t="str">
        <f t="shared" si="0"/>
        <v>2 (δ=0.2)</v>
      </c>
    </row>
    <row r="6" spans="1:8" x14ac:dyDescent="0.75">
      <c r="A6" s="1">
        <v>2</v>
      </c>
      <c r="B6">
        <v>2</v>
      </c>
      <c r="C6">
        <v>0.45</v>
      </c>
      <c r="D6">
        <f>IFERROR(SUM('PARITY Errors'!D6, 'Pattern_Matching Errors'!D6, 'Reversal Errors'!D6, 'Stack Errors'!D6, 'Vending_Machine Errors'!D6, 'Vending_Machine_Sum Errors'!D6, 'MazeComplete Errors'!D6, 'MazeSolve Errors'!D6, 'Hamiltonian Errors'!D6)/('Failure Counts Errors'!D1-'Failure Counts Errors'!D6),0)</f>
        <v>0</v>
      </c>
      <c r="E6">
        <f>IFERROR(SUM('PARITY Errors'!E6, 'Pattern_Matching Errors'!E6, 'Reversal Errors'!E6, 'Stack Errors'!E6, 'Vending_Machine Errors'!E6, 'Vending_Machine_Sum Errors'!E6, 'MazeComplete Errors'!E6, 'MazeSolve Errors'!E6, 'Hamiltonian Errors'!E6)/('Failure Counts Errors'!D1-'Failure Counts Errors'!E6),0)</f>
        <v>125.35000000000002</v>
      </c>
      <c r="F6">
        <f>IFERROR(SUM('PARITY Errors'!F6, 'Pattern_Matching Errors'!F6, 'Reversal Errors'!F6, 'Stack Errors'!F6, 'Vending_Machine Errors'!F6, 'Vending_Machine_Sum Errors'!F6, 'MazeComplete Errors'!F6, 'MazeSolve Errors'!F6, 'Hamiltonian Errors'!F6)/('Failure Counts Errors'!D1-'Failure Counts Errors'!F6),0)</f>
        <v>12.811111111111112</v>
      </c>
      <c r="G6">
        <f>IFERROR(SUM('PARITY Errors'!G6, 'Pattern_Matching Errors'!G6, 'Reversal Errors'!G6, 'Stack Errors'!G6, 'Vending_Machine Errors'!G6, 'Vending_Machine_Sum Errors'!G6, 'MazeComplete Errors'!G6, 'MazeSolve Errors'!G6, 'Hamiltonian Errors'!G6)/('Failure Counts Errors'!D1-'Failure Counts Errors'!G6),0)</f>
        <v>5.822222222222222</v>
      </c>
      <c r="H6" t="str">
        <f t="shared" si="0"/>
        <v>2 (δ=0.45)</v>
      </c>
    </row>
    <row r="7" spans="1:8" x14ac:dyDescent="0.75">
      <c r="A7" s="1">
        <v>3</v>
      </c>
      <c r="B7">
        <v>2</v>
      </c>
      <c r="C7">
        <v>0.65</v>
      </c>
      <c r="D7">
        <f>IFERROR(SUM('PARITY Errors'!D7, 'Pattern_Matching Errors'!D7, 'Reversal Errors'!D7, 'Stack Errors'!D7, 'Vending_Machine Errors'!D7, 'Vending_Machine_Sum Errors'!D7, 'MazeComplete Errors'!D7, 'MazeSolve Errors'!D7, 'Hamiltonian Errors'!D7)/('Failure Counts Errors'!D1-'Failure Counts Errors'!D7),0)</f>
        <v>0</v>
      </c>
      <c r="E7">
        <f>IFERROR(SUM('PARITY Errors'!E7, 'Pattern_Matching Errors'!E7, 'Reversal Errors'!E7, 'Stack Errors'!E7, 'Vending_Machine Errors'!E7, 'Vending_Machine_Sum Errors'!E7, 'MazeComplete Errors'!E7, 'MazeSolve Errors'!E7, 'Hamiltonian Errors'!E7)/('Failure Counts Errors'!D1-'Failure Counts Errors'!E7),0)</f>
        <v>150.95999999999998</v>
      </c>
      <c r="F7">
        <f>IFERROR(SUM('PARITY Errors'!F7, 'Pattern_Matching Errors'!F7, 'Reversal Errors'!F7, 'Stack Errors'!F7, 'Vending_Machine Errors'!F7, 'Vending_Machine_Sum Errors'!F7, 'MazeComplete Errors'!F7, 'MazeSolve Errors'!F7, 'Hamiltonian Errors'!F7)/('Failure Counts Errors'!D1-'Failure Counts Errors'!F7),0)</f>
        <v>12.211111111111112</v>
      </c>
      <c r="G7">
        <f>IFERROR(SUM('PARITY Errors'!G7, 'Pattern_Matching Errors'!G7, 'Reversal Errors'!G7, 'Stack Errors'!G7, 'Vending_Machine Errors'!G7, 'Vending_Machine_Sum Errors'!G7, 'MazeComplete Errors'!G7, 'MazeSolve Errors'!G7, 'Hamiltonian Errors'!G7)/('Failure Counts Errors'!D1-'Failure Counts Errors'!G7),0)</f>
        <v>5.7666666666666666</v>
      </c>
      <c r="H7" t="str">
        <f t="shared" si="0"/>
        <v>2 (δ=0.65)</v>
      </c>
    </row>
    <row r="8" spans="1:8" x14ac:dyDescent="0.75">
      <c r="A8" s="1">
        <v>4</v>
      </c>
      <c r="B8">
        <v>2</v>
      </c>
      <c r="C8">
        <v>0.85</v>
      </c>
      <c r="D8">
        <f>IFERROR(SUM('PARITY Errors'!D8, 'Pattern_Matching Errors'!D8, 'Reversal Errors'!D8, 'Stack Errors'!D8, 'Vending_Machine Errors'!D8, 'Vending_Machine_Sum Errors'!D8, 'MazeComplete Errors'!D8, 'MazeSolve Errors'!D8, 'Hamiltonian Errors'!D8)/('Failure Counts Errors'!D1-'Failure Counts Errors'!D8),0)</f>
        <v>0</v>
      </c>
      <c r="E8">
        <f>IFERROR(SUM('PARITY Errors'!E8, 'Pattern_Matching Errors'!E8, 'Reversal Errors'!E8, 'Stack Errors'!E8, 'Vending_Machine Errors'!E8, 'Vending_Machine_Sum Errors'!E8, 'MazeComplete Errors'!E8, 'MazeSolve Errors'!E8, 'Hamiltonian Errors'!E8)/('Failure Counts Errors'!D1-'Failure Counts Errors'!E8),0)</f>
        <v>153.34</v>
      </c>
      <c r="F8">
        <f>IFERROR(SUM('PARITY Errors'!F8, 'Pattern_Matching Errors'!F8, 'Reversal Errors'!F8, 'Stack Errors'!F8, 'Vending_Machine Errors'!F8, 'Vending_Machine_Sum Errors'!F8, 'MazeComplete Errors'!F8, 'MazeSolve Errors'!F8, 'Hamiltonian Errors'!F8)/('Failure Counts Errors'!D1-'Failure Counts Errors'!F8),0)</f>
        <v>12.833333333333334</v>
      </c>
      <c r="G8">
        <f>IFERROR(SUM('PARITY Errors'!G8, 'Pattern_Matching Errors'!G8, 'Reversal Errors'!G8, 'Stack Errors'!G8, 'Vending_Machine Errors'!G8, 'Vending_Machine_Sum Errors'!G8, 'MazeComplete Errors'!G8, 'MazeSolve Errors'!G8, 'Hamiltonian Errors'!G8)/('Failure Counts Errors'!D1-'Failure Counts Errors'!G8),0)</f>
        <v>5.9666666666666668</v>
      </c>
      <c r="H8" t="str">
        <f t="shared" si="0"/>
        <v>2 (δ=0.85)</v>
      </c>
    </row>
    <row r="9" spans="1:8" x14ac:dyDescent="0.75">
      <c r="A9" s="1">
        <v>5</v>
      </c>
      <c r="B9">
        <v>5</v>
      </c>
      <c r="C9">
        <v>0</v>
      </c>
      <c r="D9">
        <f>IFERROR(SUM('PARITY Errors'!D9, 'Pattern_Matching Errors'!D9, 'Reversal Errors'!D9, 'Stack Errors'!D9, 'Vending_Machine Errors'!D9, 'Vending_Machine_Sum Errors'!D9, 'MazeComplete Errors'!D9, 'MazeSolve Errors'!D9, 'Hamiltonian Errors'!D9)/('Failure Counts Errors'!D1-'Failure Counts Errors'!D9),0)</f>
        <v>266.76666666666671</v>
      </c>
      <c r="E9">
        <f>IFERROR(SUM('PARITY Errors'!E9, 'Pattern_Matching Errors'!E9, 'Reversal Errors'!E9, 'Stack Errors'!E9, 'Vending_Machine Errors'!E9, 'Vending_Machine_Sum Errors'!E9, 'MazeComplete Errors'!E9, 'MazeSolve Errors'!E9, 'Hamiltonian Errors'!E9)/('Failure Counts Errors'!D1-'Failure Counts Errors'!E9),0)</f>
        <v>62.18571428571429</v>
      </c>
      <c r="F9">
        <f>IFERROR(SUM('PARITY Errors'!F9, 'Pattern_Matching Errors'!F9, 'Reversal Errors'!F9, 'Stack Errors'!F9, 'Vending_Machine Errors'!F9, 'Vending_Machine_Sum Errors'!F9, 'MazeComplete Errors'!F9, 'MazeSolve Errors'!F9, 'Hamiltonian Errors'!F9)/('Failure Counts Errors'!D1-'Failure Counts Errors'!F9),0)</f>
        <v>8.5555555555555554</v>
      </c>
      <c r="G9">
        <f>IFERROR(SUM('PARITY Errors'!G9, 'Pattern_Matching Errors'!G9, 'Reversal Errors'!G9, 'Stack Errors'!G9, 'Vending_Machine Errors'!G9, 'Vending_Machine_Sum Errors'!G9, 'MazeComplete Errors'!G9, 'MazeSolve Errors'!G9, 'Hamiltonian Errors'!G9)/('Failure Counts Errors'!D1-'Failure Counts Errors'!G9),0)</f>
        <v>1.0444444444444445</v>
      </c>
      <c r="H9" t="str">
        <f t="shared" si="0"/>
        <v>5 (δ=0)</v>
      </c>
    </row>
    <row r="10" spans="1:8" x14ac:dyDescent="0.75">
      <c r="A10" s="1">
        <v>6</v>
      </c>
      <c r="B10">
        <v>5</v>
      </c>
      <c r="C10">
        <v>0.2</v>
      </c>
      <c r="D10">
        <f>IFERROR(SUM('PARITY Errors'!D10, 'Pattern_Matching Errors'!D10, 'Reversal Errors'!D10, 'Stack Errors'!D10, 'Vending_Machine Errors'!D10, 'Vending_Machine_Sum Errors'!D10, 'MazeComplete Errors'!D10, 'MazeSolve Errors'!D10, 'Hamiltonian Errors'!D10)/('Failure Counts Errors'!D1-'Failure Counts Errors'!D10),0)</f>
        <v>267.8</v>
      </c>
      <c r="E10">
        <f>IFERROR(SUM('PARITY Errors'!E10, 'Pattern_Matching Errors'!E10, 'Reversal Errors'!E10, 'Stack Errors'!E10, 'Vending_Machine Errors'!E10, 'Vending_Machine_Sum Errors'!E10, 'MazeComplete Errors'!E10, 'MazeSolve Errors'!E10, 'Hamiltonian Errors'!E10)/('Failure Counts Errors'!D1-'Failure Counts Errors'!E10),0)</f>
        <v>66.185714285714283</v>
      </c>
      <c r="F10">
        <f>IFERROR(SUM('PARITY Errors'!F10, 'Pattern_Matching Errors'!F10, 'Reversal Errors'!F10, 'Stack Errors'!F10, 'Vending_Machine Errors'!F10, 'Vending_Machine_Sum Errors'!F10, 'MazeComplete Errors'!F10, 'MazeSolve Errors'!F10, 'Hamiltonian Errors'!F10)/('Failure Counts Errors'!D1-'Failure Counts Errors'!F10),0)</f>
        <v>8.5777777777777775</v>
      </c>
      <c r="G10">
        <f>IFERROR(SUM('PARITY Errors'!G10, 'Pattern_Matching Errors'!G10, 'Reversal Errors'!G10, 'Stack Errors'!G10, 'Vending_Machine Errors'!G10, 'Vending_Machine_Sum Errors'!G10, 'MazeComplete Errors'!G10, 'MazeSolve Errors'!G10, 'Hamiltonian Errors'!G10)/('Failure Counts Errors'!D1-'Failure Counts Errors'!G10),0)</f>
        <v>0.71111111111111114</v>
      </c>
      <c r="H10" t="str">
        <f t="shared" si="0"/>
        <v>5 (δ=0.2)</v>
      </c>
    </row>
    <row r="11" spans="1:8" x14ac:dyDescent="0.75">
      <c r="A11" s="1">
        <v>7</v>
      </c>
      <c r="B11">
        <v>5</v>
      </c>
      <c r="C11">
        <v>0.45</v>
      </c>
      <c r="D11">
        <f>IFERROR(SUM('PARITY Errors'!D11, 'Pattern_Matching Errors'!D11, 'Reversal Errors'!D11, 'Stack Errors'!D11, 'Vending_Machine Errors'!D11, 'Vending_Machine_Sum Errors'!D11, 'MazeComplete Errors'!D11, 'MazeSolve Errors'!D11, 'Hamiltonian Errors'!D11)/('Failure Counts Errors'!D1-'Failure Counts Errors'!D11),0)</f>
        <v>273.33333333333331</v>
      </c>
      <c r="E11">
        <f>IFERROR(SUM('PARITY Errors'!E11, 'Pattern_Matching Errors'!E11, 'Reversal Errors'!E11, 'Stack Errors'!E11, 'Vending_Machine Errors'!E11, 'Vending_Machine_Sum Errors'!E11, 'MazeComplete Errors'!E11, 'MazeSolve Errors'!E11, 'Hamiltonian Errors'!E11)/('Failure Counts Errors'!D1-'Failure Counts Errors'!E11),0)</f>
        <v>69.171428571428564</v>
      </c>
      <c r="F11">
        <f>IFERROR(SUM('PARITY Errors'!F11, 'Pattern_Matching Errors'!F11, 'Reversal Errors'!F11, 'Stack Errors'!F11, 'Vending_Machine Errors'!F11, 'Vending_Machine_Sum Errors'!F11, 'MazeComplete Errors'!F11, 'MazeSolve Errors'!F11, 'Hamiltonian Errors'!F11)/('Failure Counts Errors'!D1-'Failure Counts Errors'!F11),0)</f>
        <v>9.2222222222222214</v>
      </c>
      <c r="G11">
        <f>IFERROR(SUM('PARITY Errors'!G11, 'Pattern_Matching Errors'!G11, 'Reversal Errors'!G11, 'Stack Errors'!G11, 'Vending_Machine Errors'!G11, 'Vending_Machine_Sum Errors'!G11, 'MazeComplete Errors'!G11, 'MazeSolve Errors'!G11, 'Hamiltonian Errors'!G11)/('Failure Counts Errors'!D1-'Failure Counts Errors'!G11),0)</f>
        <v>0.81111111111111112</v>
      </c>
      <c r="H11" t="str">
        <f t="shared" si="0"/>
        <v>5 (δ=0.45)</v>
      </c>
    </row>
    <row r="12" spans="1:8" x14ac:dyDescent="0.75">
      <c r="A12" s="1">
        <v>8</v>
      </c>
      <c r="B12">
        <v>5</v>
      </c>
      <c r="C12">
        <v>0.65</v>
      </c>
      <c r="D12">
        <f>IFERROR(SUM('PARITY Errors'!D12, 'Pattern_Matching Errors'!D12, 'Reversal Errors'!D12, 'Stack Errors'!D12, 'Vending_Machine Errors'!D12, 'Vending_Machine_Sum Errors'!D12, 'MazeComplete Errors'!D12, 'MazeSolve Errors'!D12, 'Hamiltonian Errors'!D12)/('Failure Counts Errors'!D1-'Failure Counts Errors'!D12),0)</f>
        <v>274.76666666666665</v>
      </c>
      <c r="E12">
        <f>IFERROR(SUM('PARITY Errors'!E12, 'Pattern_Matching Errors'!E12, 'Reversal Errors'!E12, 'Stack Errors'!E12, 'Vending_Machine Errors'!E12, 'Vending_Machine_Sum Errors'!E12, 'MazeComplete Errors'!E12, 'MazeSolve Errors'!E12, 'Hamiltonian Errors'!E12)/('Failure Counts Errors'!D1-'Failure Counts Errors'!E12),0)</f>
        <v>69.614285714285714</v>
      </c>
      <c r="F12">
        <f>IFERROR(SUM('PARITY Errors'!F12, 'Pattern_Matching Errors'!F12, 'Reversal Errors'!F12, 'Stack Errors'!F12, 'Vending_Machine Errors'!F12, 'Vending_Machine_Sum Errors'!F12, 'MazeComplete Errors'!F12, 'MazeSolve Errors'!F12, 'Hamiltonian Errors'!F12)/('Failure Counts Errors'!D1-'Failure Counts Errors'!F12),0)</f>
        <v>9.5</v>
      </c>
      <c r="G12">
        <f>IFERROR(SUM('PARITY Errors'!G12, 'Pattern_Matching Errors'!G12, 'Reversal Errors'!G12, 'Stack Errors'!G12, 'Vending_Machine Errors'!G12, 'Vending_Machine_Sum Errors'!G12, 'MazeComplete Errors'!G12, 'MazeSolve Errors'!G12, 'Hamiltonian Errors'!G12)/('Failure Counts Errors'!D1-'Failure Counts Errors'!G12),0)</f>
        <v>0.96666666666666656</v>
      </c>
      <c r="H12" t="str">
        <f t="shared" si="0"/>
        <v>5 (δ=0.65)</v>
      </c>
    </row>
    <row r="13" spans="1:8" x14ac:dyDescent="0.75">
      <c r="A13" s="1">
        <v>9</v>
      </c>
      <c r="B13">
        <v>5</v>
      </c>
      <c r="C13">
        <v>0.85</v>
      </c>
      <c r="D13">
        <f>IFERROR(SUM('PARITY Errors'!D13, 'Pattern_Matching Errors'!D13, 'Reversal Errors'!D13, 'Stack Errors'!D13, 'Vending_Machine Errors'!D13, 'Vending_Machine_Sum Errors'!D13, 'MazeComplete Errors'!D13, 'MazeSolve Errors'!D13, 'Hamiltonian Errors'!D13)/('Failure Counts Errors'!D1-'Failure Counts Errors'!D13),0)</f>
        <v>274.7</v>
      </c>
      <c r="E13">
        <f>IFERROR(SUM('PARITY Errors'!E13, 'Pattern_Matching Errors'!E13, 'Reversal Errors'!E13, 'Stack Errors'!E13, 'Vending_Machine Errors'!E13, 'Vending_Machine_Sum Errors'!E13, 'MazeComplete Errors'!E13, 'MazeSolve Errors'!E13, 'Hamiltonian Errors'!E13)/('Failure Counts Errors'!D1-'Failure Counts Errors'!E13),0)</f>
        <v>71.571428571428569</v>
      </c>
      <c r="F13">
        <f>IFERROR(SUM('PARITY Errors'!F13, 'Pattern_Matching Errors'!F13, 'Reversal Errors'!F13, 'Stack Errors'!F13, 'Vending_Machine Errors'!F13, 'Vending_Machine_Sum Errors'!F13, 'MazeComplete Errors'!F13, 'MazeSolve Errors'!F13, 'Hamiltonian Errors'!F13)/('Failure Counts Errors'!D1-'Failure Counts Errors'!F13),0)</f>
        <v>9.8000000000000007</v>
      </c>
      <c r="G13">
        <f>IFERROR(SUM('PARITY Errors'!G13, 'Pattern_Matching Errors'!G13, 'Reversal Errors'!G13, 'Stack Errors'!G13, 'Vending_Machine Errors'!G13, 'Vending_Machine_Sum Errors'!G13, 'MazeComplete Errors'!G13, 'MazeSolve Errors'!G13, 'Hamiltonian Errors'!G13)/('Failure Counts Errors'!D1-'Failure Counts Errors'!G13),0)</f>
        <v>0.94444444444444442</v>
      </c>
      <c r="H13" t="str">
        <f t="shared" si="0"/>
        <v>5 (δ=0.85)</v>
      </c>
    </row>
    <row r="14" spans="1:8" x14ac:dyDescent="0.75">
      <c r="A14" s="1">
        <v>10</v>
      </c>
      <c r="B14">
        <v>10</v>
      </c>
      <c r="C14">
        <v>0</v>
      </c>
      <c r="D14">
        <f>IFERROR(SUM('PARITY Errors'!D14, 'Pattern_Matching Errors'!D14, 'Reversal Errors'!D14, 'Stack Errors'!D14, 'Vending_Machine Errors'!D14, 'Vending_Machine_Sum Errors'!D14, 'MazeComplete Errors'!D14, 'MazeSolve Errors'!D14, 'Hamiltonian Errors'!D14)/('Failure Counts Errors'!D1-'Failure Counts Errors'!D14),0)</f>
        <v>135.66</v>
      </c>
      <c r="E14">
        <f>IFERROR(SUM('PARITY Errors'!E14, 'Pattern_Matching Errors'!E14, 'Reversal Errors'!E14, 'Stack Errors'!E14, 'Vending_Machine Errors'!E14, 'Vending_Machine_Sum Errors'!E14, 'MazeComplete Errors'!E14, 'MazeSolve Errors'!E14, 'Hamiltonian Errors'!E14)/('Failure Counts Errors'!D1-'Failure Counts Errors'!E14),0)</f>
        <v>20.599999999999998</v>
      </c>
      <c r="F14">
        <f>IFERROR(SUM('PARITY Errors'!F14, 'Pattern_Matching Errors'!F14, 'Reversal Errors'!F14, 'Stack Errors'!F14, 'Vending_Machine Errors'!F14, 'Vending_Machine_Sum Errors'!F14, 'MazeComplete Errors'!F14, 'MazeSolve Errors'!F14, 'Hamiltonian Errors'!F14)/('Failure Counts Errors'!D1-'Failure Counts Errors'!F14),0)</f>
        <v>9.81111111111111</v>
      </c>
      <c r="G14">
        <f>IFERROR(SUM('PARITY Errors'!G14, 'Pattern_Matching Errors'!G14, 'Reversal Errors'!G14, 'Stack Errors'!G14, 'Vending_Machine Errors'!G14, 'Vending_Machine_Sum Errors'!G14, 'MazeComplete Errors'!G14, 'MazeSolve Errors'!G14, 'Hamiltonian Errors'!G14)/('Failure Counts Errors'!D1-'Failure Counts Errors'!G14),0)</f>
        <v>3.3333333333333333E-2</v>
      </c>
      <c r="H14" t="str">
        <f t="shared" si="0"/>
        <v>10 (δ=0)</v>
      </c>
    </row>
    <row r="15" spans="1:8" x14ac:dyDescent="0.75">
      <c r="A15" s="1">
        <v>11</v>
      </c>
      <c r="B15">
        <v>10</v>
      </c>
      <c r="C15">
        <v>0.2</v>
      </c>
      <c r="D15">
        <f>IFERROR(SUM('PARITY Errors'!D15, 'Pattern_Matching Errors'!D15, 'Reversal Errors'!D15, 'Stack Errors'!D15, 'Vending_Machine Errors'!D15, 'Vending_Machine_Sum Errors'!D15, 'MazeComplete Errors'!D15, 'MazeSolve Errors'!D15, 'Hamiltonian Errors'!D15)/('Failure Counts Errors'!D1-'Failure Counts Errors'!D15),0)</f>
        <v>107.76666666666667</v>
      </c>
      <c r="E15">
        <f>IFERROR(SUM('PARITY Errors'!E15, 'Pattern_Matching Errors'!E15, 'Reversal Errors'!E15, 'Stack Errors'!E15, 'Vending_Machine Errors'!E15, 'Vending_Machine_Sum Errors'!E15, 'MazeComplete Errors'!E15, 'MazeSolve Errors'!E15, 'Hamiltonian Errors'!E15)/('Failure Counts Errors'!D1-'Failure Counts Errors'!E15),0)</f>
        <v>23</v>
      </c>
      <c r="F15">
        <f>IFERROR(SUM('PARITY Errors'!F15, 'Pattern_Matching Errors'!F15, 'Reversal Errors'!F15, 'Stack Errors'!F15, 'Vending_Machine Errors'!F15, 'Vending_Machine_Sum Errors'!F15, 'MazeComplete Errors'!F15, 'MazeSolve Errors'!F15, 'Hamiltonian Errors'!F15)/('Failure Counts Errors'!D1-'Failure Counts Errors'!F15),0)</f>
        <v>10.966666666666667</v>
      </c>
      <c r="G15">
        <f>IFERROR(SUM('PARITY Errors'!G15, 'Pattern_Matching Errors'!G15, 'Reversal Errors'!G15, 'Stack Errors'!G15, 'Vending_Machine Errors'!G15, 'Vending_Machine_Sum Errors'!G15, 'MazeComplete Errors'!G15, 'MazeSolve Errors'!G15, 'Hamiltonian Errors'!G15)/('Failure Counts Errors'!D1-'Failure Counts Errors'!G15),0)</f>
        <v>5.5555555555555552E-2</v>
      </c>
      <c r="H15" t="str">
        <f t="shared" si="0"/>
        <v>10 (δ=0.2)</v>
      </c>
    </row>
    <row r="16" spans="1:8" x14ac:dyDescent="0.75">
      <c r="A16" s="1">
        <v>12</v>
      </c>
      <c r="B16">
        <v>10</v>
      </c>
      <c r="C16">
        <v>0.45</v>
      </c>
      <c r="D16">
        <f>IFERROR(SUM('PARITY Errors'!D16, 'Pattern_Matching Errors'!D16, 'Reversal Errors'!D16, 'Stack Errors'!D16, 'Vending_Machine Errors'!D16, 'Vending_Machine_Sum Errors'!D16, 'MazeComplete Errors'!D16, 'MazeSolve Errors'!D16, 'Hamiltonian Errors'!D16)/('Failure Counts Errors'!D1-'Failure Counts Errors'!D16),0)</f>
        <v>133.54000000000002</v>
      </c>
      <c r="E16">
        <f>IFERROR(SUM('PARITY Errors'!E16, 'Pattern_Matching Errors'!E16, 'Reversal Errors'!E16, 'Stack Errors'!E16, 'Vending_Machine Errors'!E16, 'Vending_Machine_Sum Errors'!E16, 'MazeComplete Errors'!E16, 'MazeSolve Errors'!E16, 'Hamiltonian Errors'!E16)/('Failure Counts Errors'!D1-'Failure Counts Errors'!E16),0)</f>
        <v>24.200000000000003</v>
      </c>
      <c r="F16">
        <f>IFERROR(SUM('PARITY Errors'!F16, 'Pattern_Matching Errors'!F16, 'Reversal Errors'!F16, 'Stack Errors'!F16, 'Vending_Machine Errors'!F16, 'Vending_Machine_Sum Errors'!F16, 'MazeComplete Errors'!F16, 'MazeSolve Errors'!F16, 'Hamiltonian Errors'!F16)/('Failure Counts Errors'!D1-'Failure Counts Errors'!F16),0)</f>
        <v>11.988888888888889</v>
      </c>
      <c r="G16">
        <f>IFERROR(SUM('PARITY Errors'!G16, 'Pattern_Matching Errors'!G16, 'Reversal Errors'!G16, 'Stack Errors'!G16, 'Vending_Machine Errors'!G16, 'Vending_Machine_Sum Errors'!G16, 'MazeComplete Errors'!G16, 'MazeSolve Errors'!G16, 'Hamiltonian Errors'!G16)/('Failure Counts Errors'!D1-'Failure Counts Errors'!G16),0)</f>
        <v>3.3333333333333333E-2</v>
      </c>
      <c r="H16" t="str">
        <f t="shared" si="0"/>
        <v>10 (δ=0.45)</v>
      </c>
    </row>
    <row r="17" spans="1:8" x14ac:dyDescent="0.75">
      <c r="A17" s="1">
        <v>13</v>
      </c>
      <c r="B17">
        <v>10</v>
      </c>
      <c r="C17">
        <v>0.65</v>
      </c>
      <c r="D17">
        <f>IFERROR(SUM('PARITY Errors'!D17, 'Pattern_Matching Errors'!D17, 'Reversal Errors'!D17, 'Stack Errors'!D17, 'Vending_Machine Errors'!D17, 'Vending_Machine_Sum Errors'!D17, 'MazeComplete Errors'!D17, 'MazeSolve Errors'!D17, 'Hamiltonian Errors'!D17)/('Failure Counts Errors'!D1-'Failure Counts Errors'!D17),0)</f>
        <v>113.13333333333333</v>
      </c>
      <c r="E17">
        <f>IFERROR(SUM('PARITY Errors'!E17, 'Pattern_Matching Errors'!E17, 'Reversal Errors'!E17, 'Stack Errors'!E17, 'Vending_Machine Errors'!E17, 'Vending_Machine_Sum Errors'!E17, 'MazeComplete Errors'!E17, 'MazeSolve Errors'!E17, 'Hamiltonian Errors'!E17)/('Failure Counts Errors'!D1-'Failure Counts Errors'!E17),0)</f>
        <v>24.344444444444449</v>
      </c>
      <c r="F17">
        <f>IFERROR(SUM('PARITY Errors'!F17, 'Pattern_Matching Errors'!F17, 'Reversal Errors'!F17, 'Stack Errors'!F17, 'Vending_Machine Errors'!F17, 'Vending_Machine_Sum Errors'!F17, 'MazeComplete Errors'!F17, 'MazeSolve Errors'!F17, 'Hamiltonian Errors'!F17)/('Failure Counts Errors'!D1-'Failure Counts Errors'!F17),0)</f>
        <v>10.811111111111112</v>
      </c>
      <c r="G17">
        <f>IFERROR(SUM('PARITY Errors'!G17, 'Pattern_Matching Errors'!G17, 'Reversal Errors'!G17, 'Stack Errors'!G17, 'Vending_Machine Errors'!G17, 'Vending_Machine_Sum Errors'!G17, 'MazeComplete Errors'!G17, 'MazeSolve Errors'!G17, 'Hamiltonian Errors'!G17)/('Failure Counts Errors'!D1-'Failure Counts Errors'!G17),0)</f>
        <v>6.6666666666666666E-2</v>
      </c>
      <c r="H17" t="str">
        <f t="shared" si="0"/>
        <v>10 (δ=0.65)</v>
      </c>
    </row>
    <row r="18" spans="1:8" x14ac:dyDescent="0.75">
      <c r="A18" s="1">
        <v>14</v>
      </c>
      <c r="B18">
        <v>10</v>
      </c>
      <c r="C18">
        <v>0.85</v>
      </c>
      <c r="D18">
        <f>IFERROR(SUM('PARITY Errors'!D18, 'Pattern_Matching Errors'!D18, 'Reversal Errors'!D18, 'Stack Errors'!D18, 'Vending_Machine Errors'!D18, 'Vending_Machine_Sum Errors'!D18, 'MazeComplete Errors'!D18, 'MazeSolve Errors'!D18, 'Hamiltonian Errors'!D18)/('Failure Counts Errors'!D1-'Failure Counts Errors'!D18),0)</f>
        <v>116.2</v>
      </c>
      <c r="E18">
        <f>IFERROR(SUM('PARITY Errors'!E18, 'Pattern_Matching Errors'!E18, 'Reversal Errors'!E18, 'Stack Errors'!E18, 'Vending_Machine Errors'!E18, 'Vending_Machine_Sum Errors'!E18, 'MazeComplete Errors'!E18, 'MazeSolve Errors'!E18, 'Hamiltonian Errors'!E18)/('Failure Counts Errors'!D1-'Failure Counts Errors'!E18),0)</f>
        <v>25.533333333333331</v>
      </c>
      <c r="F18">
        <f>IFERROR(SUM('PARITY Errors'!F18, 'Pattern_Matching Errors'!F18, 'Reversal Errors'!F18, 'Stack Errors'!F18, 'Vending_Machine Errors'!F18, 'Vending_Machine_Sum Errors'!F18, 'MazeComplete Errors'!F18, 'MazeSolve Errors'!F18, 'Hamiltonian Errors'!F18)/('Failure Counts Errors'!D1-'Failure Counts Errors'!F18),0)</f>
        <v>11.888888888888889</v>
      </c>
      <c r="G18">
        <f>IFERROR(SUM('PARITY Errors'!G18, 'Pattern_Matching Errors'!G18, 'Reversal Errors'!G18, 'Stack Errors'!G18, 'Vending_Machine Errors'!G18, 'Vending_Machine_Sum Errors'!G18, 'MazeComplete Errors'!G18, 'MazeSolve Errors'!G18, 'Hamiltonian Errors'!G18)/('Failure Counts Errors'!D1-'Failure Counts Errors'!G18),0)</f>
        <v>1.1111111111111112E-2</v>
      </c>
      <c r="H18" t="str">
        <f t="shared" si="0"/>
        <v>10 (δ=0.85)</v>
      </c>
    </row>
    <row r="19" spans="1:8" x14ac:dyDescent="0.75">
      <c r="A19" s="1">
        <v>15</v>
      </c>
      <c r="B19">
        <v>20</v>
      </c>
      <c r="C19">
        <v>0</v>
      </c>
      <c r="D19">
        <f>IFERROR(SUM('PARITY Errors'!D19, 'Pattern_Matching Errors'!D19, 'Reversal Errors'!D19, 'Stack Errors'!D19, 'Vending_Machine Errors'!D19, 'Vending_Machine_Sum Errors'!D19, 'MazeComplete Errors'!D19, 'MazeSolve Errors'!D19, 'Hamiltonian Errors'!D19)/('Failure Counts Errors'!D1-'Failure Counts Errors'!D19),0)</f>
        <v>30.077777777777776</v>
      </c>
      <c r="E19">
        <f>IFERROR(SUM('PARITY Errors'!E19, 'Pattern_Matching Errors'!E19, 'Reversal Errors'!E19, 'Stack Errors'!E19, 'Vending_Machine Errors'!E19, 'Vending_Machine_Sum Errors'!E19, 'MazeComplete Errors'!E19, 'MazeSolve Errors'!E19, 'Hamiltonian Errors'!E19)/('Failure Counts Errors'!D1-'Failure Counts Errors'!E19),0)</f>
        <v>0.48888888888888893</v>
      </c>
      <c r="F19">
        <f>IFERROR(SUM('PARITY Errors'!F19, 'Pattern_Matching Errors'!F19, 'Reversal Errors'!F19, 'Stack Errors'!F19, 'Vending_Machine Errors'!F19, 'Vending_Machine_Sum Errors'!F19, 'MazeComplete Errors'!F19, 'MazeSolve Errors'!F19, 'Hamiltonian Errors'!F19)/('Failure Counts Errors'!D1-'Failure Counts Errors'!F19),0)</f>
        <v>11.766666666666667</v>
      </c>
      <c r="G19">
        <f>IFERROR(SUM('PARITY Errors'!G19, 'Pattern_Matching Errors'!G19, 'Reversal Errors'!G19, 'Stack Errors'!G19, 'Vending_Machine Errors'!G19, 'Vending_Machine_Sum Errors'!G19, 'MazeComplete Errors'!G19, 'MazeSolve Errors'!G19, 'Hamiltonian Errors'!G19)/('Failure Counts Errors'!D1-'Failure Counts Errors'!G19),0)</f>
        <v>1.9888888888888887</v>
      </c>
      <c r="H19" t="str">
        <f t="shared" si="0"/>
        <v>20 (δ=0)</v>
      </c>
    </row>
    <row r="20" spans="1:8" x14ac:dyDescent="0.75">
      <c r="A20" s="1">
        <v>16</v>
      </c>
      <c r="B20">
        <v>20</v>
      </c>
      <c r="C20">
        <v>0.2</v>
      </c>
      <c r="D20">
        <f>IFERROR(SUM('PARITY Errors'!D20, 'Pattern_Matching Errors'!D20, 'Reversal Errors'!D20, 'Stack Errors'!D20, 'Vending_Machine Errors'!D20, 'Vending_Machine_Sum Errors'!D20, 'MazeComplete Errors'!D20, 'MazeSolve Errors'!D20, 'Hamiltonian Errors'!D20)/('Failure Counts Errors'!D1-'Failure Counts Errors'!D20),0)</f>
        <v>27.133333333333333</v>
      </c>
      <c r="E20">
        <f>IFERROR(SUM('PARITY Errors'!E20, 'Pattern_Matching Errors'!E20, 'Reversal Errors'!E20, 'Stack Errors'!E20, 'Vending_Machine Errors'!E20, 'Vending_Machine_Sum Errors'!E20, 'MazeComplete Errors'!E20, 'MazeSolve Errors'!E20, 'Hamiltonian Errors'!E20)/('Failure Counts Errors'!D1-'Failure Counts Errors'!E20),0)</f>
        <v>1.3555555555555556</v>
      </c>
      <c r="F20">
        <f>IFERROR(SUM('PARITY Errors'!F20, 'Pattern_Matching Errors'!F20, 'Reversal Errors'!F20, 'Stack Errors'!F20, 'Vending_Machine Errors'!F20, 'Vending_Machine_Sum Errors'!F20, 'MazeComplete Errors'!F20, 'MazeSolve Errors'!F20, 'Hamiltonian Errors'!F20)/('Failure Counts Errors'!D1-'Failure Counts Errors'!F20),0)</f>
        <v>13.988888888888889</v>
      </c>
      <c r="G20">
        <f>IFERROR(SUM('PARITY Errors'!G20, 'Pattern_Matching Errors'!G20, 'Reversal Errors'!G20, 'Stack Errors'!G20, 'Vending_Machine Errors'!G20, 'Vending_Machine_Sum Errors'!G20, 'MazeComplete Errors'!G20, 'MazeSolve Errors'!G20, 'Hamiltonian Errors'!G20)/('Failure Counts Errors'!D1-'Failure Counts Errors'!G20),0)</f>
        <v>2.1111111111111112</v>
      </c>
      <c r="H20" t="str">
        <f t="shared" si="0"/>
        <v>20 (δ=0.2)</v>
      </c>
    </row>
    <row r="21" spans="1:8" x14ac:dyDescent="0.75">
      <c r="A21" s="1">
        <v>17</v>
      </c>
      <c r="B21">
        <v>20</v>
      </c>
      <c r="C21">
        <v>0.45</v>
      </c>
      <c r="D21">
        <f>IFERROR(SUM('PARITY Errors'!D21, 'Pattern_Matching Errors'!D21, 'Reversal Errors'!D21, 'Stack Errors'!D21, 'Vending_Machine Errors'!D21, 'Vending_Machine_Sum Errors'!D21, 'MazeComplete Errors'!D21, 'MazeSolve Errors'!D21, 'Hamiltonian Errors'!D21)/('Failure Counts Errors'!D1-'Failure Counts Errors'!D21),0)</f>
        <v>28.644444444444446</v>
      </c>
      <c r="E21">
        <f>IFERROR(SUM('PARITY Errors'!E21, 'Pattern_Matching Errors'!E21, 'Reversal Errors'!E21, 'Stack Errors'!E21, 'Vending_Machine Errors'!E21, 'Vending_Machine_Sum Errors'!E21, 'MazeComplete Errors'!E21, 'MazeSolve Errors'!E21, 'Hamiltonian Errors'!E21)/('Failure Counts Errors'!D1-'Failure Counts Errors'!E21),0)</f>
        <v>1.3777777777777778</v>
      </c>
      <c r="F21">
        <f>IFERROR(SUM('PARITY Errors'!F21, 'Pattern_Matching Errors'!F21, 'Reversal Errors'!F21, 'Stack Errors'!F21, 'Vending_Machine Errors'!F21, 'Vending_Machine_Sum Errors'!F21, 'MazeComplete Errors'!F21, 'MazeSolve Errors'!F21, 'Hamiltonian Errors'!F21)/('Failure Counts Errors'!D1-'Failure Counts Errors'!F21),0)</f>
        <v>14.177777777777777</v>
      </c>
      <c r="G21">
        <f>IFERROR(SUM('PARITY Errors'!G21, 'Pattern_Matching Errors'!G21, 'Reversal Errors'!G21, 'Stack Errors'!G21, 'Vending_Machine Errors'!G21, 'Vending_Machine_Sum Errors'!G21, 'MazeComplete Errors'!G21, 'MazeSolve Errors'!G21, 'Hamiltonian Errors'!G21)/('Failure Counts Errors'!D1-'Failure Counts Errors'!G21),0)</f>
        <v>1.9444444444444444</v>
      </c>
      <c r="H21" t="str">
        <f t="shared" si="0"/>
        <v>20 (δ=0.45)</v>
      </c>
    </row>
    <row r="22" spans="1:8" x14ac:dyDescent="0.75">
      <c r="A22" s="1">
        <v>18</v>
      </c>
      <c r="B22">
        <v>20</v>
      </c>
      <c r="C22">
        <v>0.65</v>
      </c>
      <c r="D22">
        <f>IFERROR(SUM('PARITY Errors'!D22, 'Pattern_Matching Errors'!D22, 'Reversal Errors'!D22, 'Stack Errors'!D22, 'Vending_Machine Errors'!D22, 'Vending_Machine_Sum Errors'!D22, 'MazeComplete Errors'!D22, 'MazeSolve Errors'!D22, 'Hamiltonian Errors'!D22)/('Failure Counts Errors'!D1-'Failure Counts Errors'!D22),0)</f>
        <v>29.725555555555559</v>
      </c>
      <c r="E22">
        <f>IFERROR(SUM('PARITY Errors'!E22, 'Pattern_Matching Errors'!E22, 'Reversal Errors'!E22, 'Stack Errors'!E22, 'Vending_Machine Errors'!E22, 'Vending_Machine_Sum Errors'!E22, 'MazeComplete Errors'!E22, 'MazeSolve Errors'!E22, 'Hamiltonian Errors'!E22)/('Failure Counts Errors'!D1-'Failure Counts Errors'!E22),0)</f>
        <v>1.3333333333333333</v>
      </c>
      <c r="F22">
        <f>IFERROR(SUM('PARITY Errors'!F22, 'Pattern_Matching Errors'!F22, 'Reversal Errors'!F22, 'Stack Errors'!F22, 'Vending_Machine Errors'!F22, 'Vending_Machine_Sum Errors'!F22, 'MazeComplete Errors'!F22, 'MazeSolve Errors'!F22, 'Hamiltonian Errors'!F22)/('Failure Counts Errors'!D1-'Failure Counts Errors'!F22),0)</f>
        <v>14.022222222222222</v>
      </c>
      <c r="G22">
        <f>IFERROR(SUM('PARITY Errors'!G22, 'Pattern_Matching Errors'!G22, 'Reversal Errors'!G22, 'Stack Errors'!G22, 'Vending_Machine Errors'!G22, 'Vending_Machine_Sum Errors'!G22, 'MazeComplete Errors'!G22, 'MazeSolve Errors'!G22, 'Hamiltonian Errors'!G22)/('Failure Counts Errors'!D1-'Failure Counts Errors'!G22),0)</f>
        <v>2.0555555555555554</v>
      </c>
      <c r="H22" t="str">
        <f t="shared" si="0"/>
        <v>20 (δ=0.65)</v>
      </c>
    </row>
    <row r="23" spans="1:8" x14ac:dyDescent="0.75">
      <c r="A23" s="1">
        <v>19</v>
      </c>
      <c r="B23">
        <v>20</v>
      </c>
      <c r="C23">
        <v>0.85</v>
      </c>
      <c r="D23">
        <f>IFERROR(SUM('PARITY Errors'!D23, 'Pattern_Matching Errors'!D23, 'Reversal Errors'!D23, 'Stack Errors'!D23, 'Vending_Machine Errors'!D23, 'Vending_Machine_Sum Errors'!D23, 'MazeComplete Errors'!D23, 'MazeSolve Errors'!D23, 'Hamiltonian Errors'!D23)/('Failure Counts Errors'!D1-'Failure Counts Errors'!D23),0)</f>
        <v>32.288888888888891</v>
      </c>
      <c r="E23">
        <f>IFERROR(SUM('PARITY Errors'!E23, 'Pattern_Matching Errors'!E23, 'Reversal Errors'!E23, 'Stack Errors'!E23, 'Vending_Machine Errors'!E23, 'Vending_Machine_Sum Errors'!E23, 'MazeComplete Errors'!E23, 'MazeSolve Errors'!E23, 'Hamiltonian Errors'!E23)/('Failure Counts Errors'!D1-'Failure Counts Errors'!E23),0)</f>
        <v>2.1666666666666665</v>
      </c>
      <c r="F23">
        <f>IFERROR(SUM('PARITY Errors'!F23, 'Pattern_Matching Errors'!F23, 'Reversal Errors'!F23, 'Stack Errors'!F23, 'Vending_Machine Errors'!F23, 'Vending_Machine_Sum Errors'!F23, 'MazeComplete Errors'!F23, 'MazeSolve Errors'!F23, 'Hamiltonian Errors'!F23)/('Failure Counts Errors'!D1-'Failure Counts Errors'!F23),0)</f>
        <v>14.422222222222224</v>
      </c>
      <c r="G23">
        <f>IFERROR(SUM('PARITY Errors'!G23, 'Pattern_Matching Errors'!G23, 'Reversal Errors'!G23, 'Stack Errors'!G23, 'Vending_Machine Errors'!G23, 'Vending_Machine_Sum Errors'!G23, 'MazeComplete Errors'!G23, 'MazeSolve Errors'!G23, 'Hamiltonian Errors'!G23)/('Failure Counts Errors'!D1-'Failure Counts Errors'!G23),0)</f>
        <v>2.2222222222222223</v>
      </c>
      <c r="H23" t="str">
        <f t="shared" si="0"/>
        <v>20 (δ=0.85)</v>
      </c>
    </row>
    <row r="24" spans="1:8" x14ac:dyDescent="0.75">
      <c r="A24" s="1">
        <v>20</v>
      </c>
      <c r="B24">
        <v>50</v>
      </c>
      <c r="C24">
        <v>0</v>
      </c>
      <c r="D24">
        <f>IFERROR(SUM('PARITY Errors'!D24, 'Pattern_Matching Errors'!D24, 'Reversal Errors'!D24, 'Stack Errors'!D24, 'Vending_Machine Errors'!D24, 'Vending_Machine_Sum Errors'!D24, 'MazeComplete Errors'!D24, 'MazeSolve Errors'!D24, 'Hamiltonian Errors'!D24)/('Failure Counts Errors'!D1-'Failure Counts Errors'!D24),0)</f>
        <v>16.466666666666665</v>
      </c>
      <c r="E24">
        <f>IFERROR(SUM('PARITY Errors'!E24, 'Pattern_Matching Errors'!E24, 'Reversal Errors'!E24, 'Stack Errors'!E24, 'Vending_Machine Errors'!E24, 'Vending_Machine_Sum Errors'!E24, 'MazeComplete Errors'!E24, 'MazeSolve Errors'!E24, 'Hamiltonian Errors'!E24)/('Failure Counts Errors'!D1-'Failure Counts Errors'!E24),0)</f>
        <v>0.25555555555555559</v>
      </c>
      <c r="F24">
        <f>IFERROR(SUM('PARITY Errors'!F24, 'Pattern_Matching Errors'!F24, 'Reversal Errors'!F24, 'Stack Errors'!F24, 'Vending_Machine Errors'!F24, 'Vending_Machine_Sum Errors'!F24, 'MazeComplete Errors'!F24, 'MazeSolve Errors'!F24, 'Hamiltonian Errors'!F24)/('Failure Counts Errors'!D1-'Failure Counts Errors'!F24),0)</f>
        <v>10.111111111111111</v>
      </c>
      <c r="G24">
        <f>IFERROR(SUM('PARITY Errors'!G24, 'Pattern_Matching Errors'!G24, 'Reversal Errors'!G24, 'Stack Errors'!G24, 'Vending_Machine Errors'!G24, 'Vending_Machine_Sum Errors'!G24, 'MazeComplete Errors'!G24, 'MazeSolve Errors'!G24, 'Hamiltonian Errors'!G24)/('Failure Counts Errors'!D1-'Failure Counts Errors'!G24),0)</f>
        <v>13.0875</v>
      </c>
      <c r="H24" t="str">
        <f t="shared" si="0"/>
        <v>50 (δ=0)</v>
      </c>
    </row>
    <row r="25" spans="1:8" x14ac:dyDescent="0.75">
      <c r="A25" s="1">
        <v>21</v>
      </c>
      <c r="B25">
        <v>50</v>
      </c>
      <c r="C25">
        <v>0.2</v>
      </c>
      <c r="D25">
        <f>IFERROR(SUM('PARITY Errors'!D25, 'Pattern_Matching Errors'!D25, 'Reversal Errors'!D25, 'Stack Errors'!D25, 'Vending_Machine Errors'!D25, 'Vending_Machine_Sum Errors'!D25, 'MazeComplete Errors'!D25, 'MazeSolve Errors'!D25, 'Hamiltonian Errors'!D25)/('Failure Counts Errors'!D1-'Failure Counts Errors'!D25),0)</f>
        <v>14.02222222222222</v>
      </c>
      <c r="E25">
        <f>IFERROR(SUM('PARITY Errors'!E25, 'Pattern_Matching Errors'!E25, 'Reversal Errors'!E25, 'Stack Errors'!E25, 'Vending_Machine Errors'!E25, 'Vending_Machine_Sum Errors'!E25, 'MazeComplete Errors'!E25, 'MazeSolve Errors'!E25, 'Hamiltonian Errors'!E25)/('Failure Counts Errors'!D1-'Failure Counts Errors'!E25),0)</f>
        <v>0.21111111111111114</v>
      </c>
      <c r="F25">
        <f>IFERROR(SUM('PARITY Errors'!F25, 'Pattern_Matching Errors'!F25, 'Reversal Errors'!F25, 'Stack Errors'!F25, 'Vending_Machine Errors'!F25, 'Vending_Machine_Sum Errors'!F25, 'MazeComplete Errors'!F25, 'MazeSolve Errors'!F25, 'Hamiltonian Errors'!F25)/('Failure Counts Errors'!D1-'Failure Counts Errors'!F25),0)</f>
        <v>10.3</v>
      </c>
      <c r="G25">
        <f>IFERROR(SUM('PARITY Errors'!G25, 'Pattern_Matching Errors'!G25, 'Reversal Errors'!G25, 'Stack Errors'!G25, 'Vending_Machine Errors'!G25, 'Vending_Machine_Sum Errors'!G25, 'MazeComplete Errors'!G25, 'MazeSolve Errors'!G25, 'Hamiltonian Errors'!G25)/('Failure Counts Errors'!D1-'Failure Counts Errors'!G25),0)</f>
        <v>13.4125</v>
      </c>
      <c r="H25" t="str">
        <f t="shared" si="0"/>
        <v>50 (δ=0.2)</v>
      </c>
    </row>
    <row r="26" spans="1:8" x14ac:dyDescent="0.75">
      <c r="A26" s="1">
        <v>22</v>
      </c>
      <c r="B26">
        <v>50</v>
      </c>
      <c r="C26">
        <v>0.45</v>
      </c>
      <c r="D26">
        <f>IFERROR(SUM('PARITY Errors'!D26, 'Pattern_Matching Errors'!D26, 'Reversal Errors'!D26, 'Stack Errors'!D26, 'Vending_Machine Errors'!D26, 'Vending_Machine_Sum Errors'!D26, 'MazeComplete Errors'!D26, 'MazeSolve Errors'!D26, 'Hamiltonian Errors'!D26)/('Failure Counts Errors'!D1-'Failure Counts Errors'!D26),0)</f>
        <v>14.388888888888889</v>
      </c>
      <c r="E26">
        <f>IFERROR(SUM('PARITY Errors'!E26, 'Pattern_Matching Errors'!E26, 'Reversal Errors'!E26, 'Stack Errors'!E26, 'Vending_Machine Errors'!E26, 'Vending_Machine_Sum Errors'!E26, 'MazeComplete Errors'!E26, 'MazeSolve Errors'!E26, 'Hamiltonian Errors'!E26)/('Failure Counts Errors'!D1-'Failure Counts Errors'!E26),0)</f>
        <v>0.28888888888888892</v>
      </c>
      <c r="F26">
        <f>IFERROR(SUM('PARITY Errors'!F26, 'Pattern_Matching Errors'!F26, 'Reversal Errors'!F26, 'Stack Errors'!F26, 'Vending_Machine Errors'!F26, 'Vending_Machine_Sum Errors'!F26, 'MazeComplete Errors'!F26, 'MazeSolve Errors'!F26, 'Hamiltonian Errors'!F26)/('Failure Counts Errors'!D1-'Failure Counts Errors'!F26),0)</f>
        <v>10.088888888888889</v>
      </c>
      <c r="G26">
        <f>IFERROR(SUM('PARITY Errors'!G26, 'Pattern_Matching Errors'!G26, 'Reversal Errors'!G26, 'Stack Errors'!G26, 'Vending_Machine Errors'!G26, 'Vending_Machine_Sum Errors'!G26, 'MazeComplete Errors'!G26, 'MazeSolve Errors'!G26, 'Hamiltonian Errors'!G26)/('Failure Counts Errors'!D1-'Failure Counts Errors'!G26),0)</f>
        <v>13.3</v>
      </c>
      <c r="H26" t="str">
        <f t="shared" si="0"/>
        <v>50 (δ=0.45)</v>
      </c>
    </row>
    <row r="27" spans="1:8" x14ac:dyDescent="0.75">
      <c r="A27" s="1">
        <v>23</v>
      </c>
      <c r="B27">
        <v>50</v>
      </c>
      <c r="C27">
        <v>0.65</v>
      </c>
      <c r="D27">
        <f>IFERROR(SUM('PARITY Errors'!D27, 'Pattern_Matching Errors'!D27, 'Reversal Errors'!D27, 'Stack Errors'!D27, 'Vending_Machine Errors'!D27, 'Vending_Machine_Sum Errors'!D27, 'MazeComplete Errors'!D27, 'MazeSolve Errors'!D27, 'Hamiltonian Errors'!D27)/('Failure Counts Errors'!D1-'Failure Counts Errors'!D27),0)</f>
        <v>14.544444444444443</v>
      </c>
      <c r="E27">
        <f>IFERROR(SUM('PARITY Errors'!E27, 'Pattern_Matching Errors'!E27, 'Reversal Errors'!E27, 'Stack Errors'!E27, 'Vending_Machine Errors'!E27, 'Vending_Machine_Sum Errors'!E27, 'MazeComplete Errors'!E27, 'MazeSolve Errors'!E27, 'Hamiltonian Errors'!E27)/('Failure Counts Errors'!D1-'Failure Counts Errors'!E27),0)</f>
        <v>0.46666666666666656</v>
      </c>
      <c r="F27">
        <f>IFERROR(SUM('PARITY Errors'!F27, 'Pattern_Matching Errors'!F27, 'Reversal Errors'!F27, 'Stack Errors'!F27, 'Vending_Machine Errors'!F27, 'Vending_Machine_Sum Errors'!F27, 'MazeComplete Errors'!F27, 'MazeSolve Errors'!F27, 'Hamiltonian Errors'!F27)/('Failure Counts Errors'!D1-'Failure Counts Errors'!F27),0)</f>
        <v>10.555555555555555</v>
      </c>
      <c r="G27">
        <f>IFERROR(SUM('PARITY Errors'!G27, 'Pattern_Matching Errors'!G27, 'Reversal Errors'!G27, 'Stack Errors'!G27, 'Vending_Machine Errors'!G27, 'Vending_Machine_Sum Errors'!G27, 'MazeComplete Errors'!G27, 'MazeSolve Errors'!G27, 'Hamiltonian Errors'!G27)/('Failure Counts Errors'!D1-'Failure Counts Errors'!G27),0)</f>
        <v>13.1875</v>
      </c>
      <c r="H27" t="str">
        <f t="shared" si="0"/>
        <v>50 (δ=0.65)</v>
      </c>
    </row>
    <row r="28" spans="1:8" x14ac:dyDescent="0.75">
      <c r="A28" s="1">
        <v>24</v>
      </c>
      <c r="B28">
        <v>50</v>
      </c>
      <c r="C28">
        <v>0.85</v>
      </c>
      <c r="D28">
        <f>IFERROR(SUM('PARITY Errors'!D28, 'Pattern_Matching Errors'!D28, 'Reversal Errors'!D28, 'Stack Errors'!D28, 'Vending_Machine Errors'!D28, 'Vending_Machine_Sum Errors'!D28, 'MazeComplete Errors'!D28, 'MazeSolve Errors'!D28, 'Hamiltonian Errors'!D28)/('Failure Counts Errors'!D1-'Failure Counts Errors'!D28),0)</f>
        <v>16.166666666666668</v>
      </c>
      <c r="E28">
        <f>IFERROR(SUM('PARITY Errors'!E28, 'Pattern_Matching Errors'!E28, 'Reversal Errors'!E28, 'Stack Errors'!E28, 'Vending_Machine Errors'!E28, 'Vending_Machine_Sum Errors'!E28, 'MazeComplete Errors'!E28, 'MazeSolve Errors'!E28, 'Hamiltonian Errors'!E28)/('Failure Counts Errors'!D1-'Failure Counts Errors'!E28),0)</f>
        <v>0.94444444444444442</v>
      </c>
      <c r="F28">
        <f>IFERROR(SUM('PARITY Errors'!F28, 'Pattern_Matching Errors'!F28, 'Reversal Errors'!F28, 'Stack Errors'!F28, 'Vending_Machine Errors'!F28, 'Vending_Machine_Sum Errors'!F28, 'MazeComplete Errors'!F28, 'MazeSolve Errors'!F28, 'Hamiltonian Errors'!F28)/('Failure Counts Errors'!D1-'Failure Counts Errors'!F28),0)</f>
        <v>9.8888888888888893</v>
      </c>
      <c r="G28">
        <f>IFERROR(SUM('PARITY Errors'!G28, 'Pattern_Matching Errors'!G28, 'Reversal Errors'!G28, 'Stack Errors'!G28, 'Vending_Machine Errors'!G28, 'Vending_Machine_Sum Errors'!G28, 'MazeComplete Errors'!G28, 'MazeSolve Errors'!G28, 'Hamiltonian Errors'!G28)/('Failure Counts Errors'!D1-'Failure Counts Errors'!G28),0)</f>
        <v>13.237500000000001</v>
      </c>
      <c r="H28" t="str">
        <f t="shared" si="0"/>
        <v>50 (δ=0.85)</v>
      </c>
    </row>
    <row r="29" spans="1:8" x14ac:dyDescent="0.75">
      <c r="A29" s="1">
        <v>25</v>
      </c>
      <c r="B29">
        <v>100</v>
      </c>
      <c r="C29">
        <v>0</v>
      </c>
      <c r="D29">
        <f>IFERROR(SUM('PARITY Errors'!D29, 'Pattern_Matching Errors'!D29, 'Reversal Errors'!D29, 'Stack Errors'!D29, 'Vending_Machine Errors'!D29, 'Vending_Machine_Sum Errors'!D29, 'MazeComplete Errors'!D29, 'MazeSolve Errors'!D29, 'Hamiltonian Errors'!D29)/('Failure Counts Errors'!D1-'Failure Counts Errors'!D29),0)</f>
        <v>13.866666666666667</v>
      </c>
      <c r="E29">
        <f>IFERROR(SUM('PARITY Errors'!E29, 'Pattern_Matching Errors'!E29, 'Reversal Errors'!E29, 'Stack Errors'!E29, 'Vending_Machine Errors'!E29, 'Vending_Machine_Sum Errors'!E29, 'MazeComplete Errors'!E29, 'MazeSolve Errors'!E29, 'Hamiltonian Errors'!E29)/('Failure Counts Errors'!D1-'Failure Counts Errors'!E29),0)</f>
        <v>2.2222222222222223E-2</v>
      </c>
      <c r="F29">
        <f>IFERROR(SUM('PARITY Errors'!F29, 'Pattern_Matching Errors'!F29, 'Reversal Errors'!F29, 'Stack Errors'!F29, 'Vending_Machine Errors'!F29, 'Vending_Machine_Sum Errors'!F29, 'MazeComplete Errors'!F29, 'MazeSolve Errors'!F29, 'Hamiltonian Errors'!F29)/('Failure Counts Errors'!D1-'Failure Counts Errors'!F29),0)</f>
        <v>5.4555555555555557</v>
      </c>
      <c r="G29">
        <f>IFERROR(SUM('PARITY Errors'!G29, 'Pattern_Matching Errors'!G29, 'Reversal Errors'!G29, 'Stack Errors'!G29, 'Vending_Machine Errors'!G29, 'Vending_Machine_Sum Errors'!G29, 'MazeComplete Errors'!G29, 'MazeSolve Errors'!G29, 'Hamiltonian Errors'!G29)/('Failure Counts Errors'!D1-'Failure Counts Errors'!G29),0)</f>
        <v>14.5375</v>
      </c>
      <c r="H29" t="str">
        <f t="shared" si="0"/>
        <v>100 (δ=0)</v>
      </c>
    </row>
    <row r="30" spans="1:8" x14ac:dyDescent="0.75">
      <c r="A30" s="1">
        <v>26</v>
      </c>
      <c r="B30">
        <v>100</v>
      </c>
      <c r="C30">
        <v>0.2</v>
      </c>
      <c r="D30">
        <f>IFERROR(SUM('PARITY Errors'!D30, 'Pattern_Matching Errors'!D30, 'Reversal Errors'!D30, 'Stack Errors'!D30, 'Vending_Machine Errors'!D30, 'Vending_Machine_Sum Errors'!D30, 'MazeComplete Errors'!D30, 'MazeSolve Errors'!D30, 'Hamiltonian Errors'!D30)/('Failure Counts Errors'!D1-'Failure Counts Errors'!D30),0)</f>
        <v>12.204444444444444</v>
      </c>
      <c r="E30">
        <f>IFERROR(SUM('PARITY Errors'!E30, 'Pattern_Matching Errors'!E30, 'Reversal Errors'!E30, 'Stack Errors'!E30, 'Vending_Machine Errors'!E30, 'Vending_Machine_Sum Errors'!E30, 'MazeComplete Errors'!E30, 'MazeSolve Errors'!E30, 'Hamiltonian Errors'!E30)/('Failure Counts Errors'!D1-'Failure Counts Errors'!E30),0)</f>
        <v>2.2222222222222223E-2</v>
      </c>
      <c r="F30">
        <f>IFERROR(SUM('PARITY Errors'!F30, 'Pattern_Matching Errors'!F30, 'Reversal Errors'!F30, 'Stack Errors'!F30, 'Vending_Machine Errors'!F30, 'Vending_Machine_Sum Errors'!F30, 'MazeComplete Errors'!F30, 'MazeSolve Errors'!F30, 'Hamiltonian Errors'!F30)/('Failure Counts Errors'!D1-'Failure Counts Errors'!F30),0)</f>
        <v>5.2888888888888888</v>
      </c>
      <c r="G30">
        <f>IFERROR(SUM('PARITY Errors'!G30, 'Pattern_Matching Errors'!G30, 'Reversal Errors'!G30, 'Stack Errors'!G30, 'Vending_Machine Errors'!G30, 'Vending_Machine_Sum Errors'!G30, 'MazeComplete Errors'!G30, 'MazeSolve Errors'!G30, 'Hamiltonian Errors'!G30)/('Failure Counts Errors'!D1-'Failure Counts Errors'!G30),0)</f>
        <v>14.425000000000001</v>
      </c>
      <c r="H30" t="str">
        <f t="shared" si="0"/>
        <v>100 (δ=0.2)</v>
      </c>
    </row>
    <row r="31" spans="1:8" x14ac:dyDescent="0.75">
      <c r="A31" s="1">
        <v>27</v>
      </c>
      <c r="B31">
        <v>100</v>
      </c>
      <c r="C31">
        <v>0.45</v>
      </c>
      <c r="D31">
        <f>IFERROR(SUM('PARITY Errors'!D31, 'Pattern_Matching Errors'!D31, 'Reversal Errors'!D31, 'Stack Errors'!D31, 'Vending_Machine Errors'!D31, 'Vending_Machine_Sum Errors'!D31, 'MazeComplete Errors'!D31, 'MazeSolve Errors'!D31, 'Hamiltonian Errors'!D31)/('Failure Counts Errors'!D1-'Failure Counts Errors'!D31),0)</f>
        <v>12.855555555555558</v>
      </c>
      <c r="E31">
        <f>IFERROR(SUM('PARITY Errors'!E31, 'Pattern_Matching Errors'!E31, 'Reversal Errors'!E31, 'Stack Errors'!E31, 'Vending_Machine Errors'!E31, 'Vending_Machine_Sum Errors'!E31, 'MazeComplete Errors'!E31, 'MazeSolve Errors'!E31, 'Hamiltonian Errors'!E31)/('Failure Counts Errors'!D1-'Failure Counts Errors'!E31),0)</f>
        <v>0.2</v>
      </c>
      <c r="F31">
        <f>IFERROR(SUM('PARITY Errors'!F31, 'Pattern_Matching Errors'!F31, 'Reversal Errors'!F31, 'Stack Errors'!F31, 'Vending_Machine Errors'!F31, 'Vending_Machine_Sum Errors'!F31, 'MazeComplete Errors'!F31, 'MazeSolve Errors'!F31, 'Hamiltonian Errors'!F31)/('Failure Counts Errors'!D1-'Failure Counts Errors'!F31),0)</f>
        <v>5.6888888888888891</v>
      </c>
      <c r="G31">
        <f>IFERROR(SUM('PARITY Errors'!G31, 'Pattern_Matching Errors'!G31, 'Reversal Errors'!G31, 'Stack Errors'!G31, 'Vending_Machine Errors'!G31, 'Vending_Machine_Sum Errors'!G31, 'MazeComplete Errors'!G31, 'MazeSolve Errors'!G31, 'Hamiltonian Errors'!G31)/('Failure Counts Errors'!D1-'Failure Counts Errors'!G31),0)</f>
        <v>14.4</v>
      </c>
      <c r="H31" t="str">
        <f t="shared" si="0"/>
        <v>100 (δ=0.45)</v>
      </c>
    </row>
    <row r="32" spans="1:8" x14ac:dyDescent="0.75">
      <c r="A32" s="1">
        <v>28</v>
      </c>
      <c r="B32">
        <v>100</v>
      </c>
      <c r="C32">
        <v>0.65</v>
      </c>
      <c r="D32">
        <f>IFERROR(SUM('PARITY Errors'!D32, 'Pattern_Matching Errors'!D32, 'Reversal Errors'!D32, 'Stack Errors'!D32, 'Vending_Machine Errors'!D32, 'Vending_Machine_Sum Errors'!D32, 'MazeComplete Errors'!D32, 'MazeSolve Errors'!D32, 'Hamiltonian Errors'!D32)/('Failure Counts Errors'!D1-'Failure Counts Errors'!D32),0)</f>
        <v>13.3</v>
      </c>
      <c r="E32">
        <f>IFERROR(SUM('PARITY Errors'!E32, 'Pattern_Matching Errors'!E32, 'Reversal Errors'!E32, 'Stack Errors'!E32, 'Vending_Machine Errors'!E32, 'Vending_Machine_Sum Errors'!E32, 'MazeComplete Errors'!E32, 'MazeSolve Errors'!E32, 'Hamiltonian Errors'!E32)/('Failure Counts Errors'!D1-'Failure Counts Errors'!E32),0)</f>
        <v>0.13333333333333336</v>
      </c>
      <c r="F32">
        <f>IFERROR(SUM('PARITY Errors'!F32, 'Pattern_Matching Errors'!F32, 'Reversal Errors'!F32, 'Stack Errors'!F32, 'Vending_Machine Errors'!F32, 'Vending_Machine_Sum Errors'!F32, 'MazeComplete Errors'!F32, 'MazeSolve Errors'!F32, 'Hamiltonian Errors'!F32)/('Failure Counts Errors'!D1-'Failure Counts Errors'!F32),0)</f>
        <v>5.822222222222222</v>
      </c>
      <c r="G32">
        <f>IFERROR(SUM('PARITY Errors'!G32, 'Pattern_Matching Errors'!G32, 'Reversal Errors'!G32, 'Stack Errors'!G32, 'Vending_Machine Errors'!G32, 'Vending_Machine_Sum Errors'!G32, 'MazeComplete Errors'!G32, 'MazeSolve Errors'!G32, 'Hamiltonian Errors'!G32)/('Failure Counts Errors'!D1-'Failure Counts Errors'!G32),0)</f>
        <v>14.75</v>
      </c>
      <c r="H32" t="str">
        <f t="shared" si="0"/>
        <v>100 (δ=0.65)</v>
      </c>
    </row>
    <row r="33" spans="1:8" x14ac:dyDescent="0.75">
      <c r="A33" s="1">
        <v>29</v>
      </c>
      <c r="B33">
        <v>100</v>
      </c>
      <c r="C33">
        <v>0.85</v>
      </c>
      <c r="D33">
        <f>IFERROR(SUM('PARITY Errors'!D33, 'Pattern_Matching Errors'!D33, 'Reversal Errors'!D33, 'Stack Errors'!D33, 'Vending_Machine Errors'!D33, 'Vending_Machine_Sum Errors'!D33, 'MazeComplete Errors'!D33, 'MazeSolve Errors'!D33, 'Hamiltonian Errors'!D33)/('Failure Counts Errors'!D1-'Failure Counts Errors'!D33),0)</f>
        <v>15.033333333333335</v>
      </c>
      <c r="E33">
        <f>IFERROR(SUM('PARITY Errors'!E33, 'Pattern_Matching Errors'!E33, 'Reversal Errors'!E33, 'Stack Errors'!E33, 'Vending_Machine Errors'!E33, 'Vending_Machine_Sum Errors'!E33, 'MazeComplete Errors'!E33, 'MazeSolve Errors'!E33, 'Hamiltonian Errors'!E33)/('Failure Counts Errors'!D1-'Failure Counts Errors'!E33),0)</f>
        <v>1.0111111111111111</v>
      </c>
      <c r="F33">
        <f>IFERROR(SUM('PARITY Errors'!F33, 'Pattern_Matching Errors'!F33, 'Reversal Errors'!F33, 'Stack Errors'!F33, 'Vending_Machine Errors'!F33, 'Vending_Machine_Sum Errors'!F33, 'MazeComplete Errors'!F33, 'MazeSolve Errors'!F33, 'Hamiltonian Errors'!F33)/('Failure Counts Errors'!D1-'Failure Counts Errors'!F33),0)</f>
        <v>5.4111111111111114</v>
      </c>
      <c r="G33">
        <f>IFERROR(SUM('PARITY Errors'!G33, 'Pattern_Matching Errors'!G33, 'Reversal Errors'!G33, 'Stack Errors'!G33, 'Vending_Machine Errors'!G33, 'Vending_Machine_Sum Errors'!G33, 'MazeComplete Errors'!G33, 'MazeSolve Errors'!G33, 'Hamiltonian Errors'!G33)/('Failure Counts Errors'!D1-'Failure Counts Errors'!G33),0)</f>
        <v>14.3375</v>
      </c>
      <c r="H33" t="str">
        <f t="shared" si="0"/>
        <v>100 (δ=0.85)</v>
      </c>
    </row>
    <row r="37" spans="1:8" x14ac:dyDescent="0.75">
      <c r="A37" s="1">
        <v>0</v>
      </c>
      <c r="B37" t="s">
        <v>15</v>
      </c>
    </row>
    <row r="39" spans="1:8" x14ac:dyDescent="0.7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75">
      <c r="A40" s="1">
        <v>0</v>
      </c>
      <c r="B40">
        <v>0</v>
      </c>
      <c r="C40">
        <v>0</v>
      </c>
      <c r="D40">
        <f>IFERROR(SUM('PARITY Errors'!D40, 'Pattern_Matching Errors'!D40, 'Reversal Errors'!D40, 'Stack Errors'!D40, 'Vending_Machine Errors'!D40, 'Vending_Machine_Sum Errors'!D40, 'MazeComplete Errors'!D40, 'MazeSolve Errors'!D40, 'Hamiltonian Errors'!D40)/('Failure Counts Errors'!D1-'Failure Counts Errors'!D40),0)</f>
        <v>12.777777777777779</v>
      </c>
      <c r="E40">
        <f>IFERROR(SUM('PARITY Errors'!E40, 'Pattern_Matching Errors'!E40, 'Reversal Errors'!E40, 'Stack Errors'!E40, 'Vending_Machine Errors'!E40, 'Vending_Machine_Sum Errors'!E40, 'MazeComplete Errors'!E40, 'MazeSolve Errors'!E40, 'Hamiltonian Errors'!E40)/('Failure Counts Errors'!D1-'Failure Counts Errors'!E40),0)</f>
        <v>11.344444444444445</v>
      </c>
      <c r="F40">
        <f>IFERROR(SUM('PARITY Errors'!F40, 'Pattern_Matching Errors'!F40, 'Reversal Errors'!F40, 'Stack Errors'!F40, 'Vending_Machine Errors'!F40, 'Vending_Machine_Sum Errors'!F40, 'MazeComplete Errors'!F40, 'MazeSolve Errors'!F40, 'Hamiltonian Errors'!F40)/('Failure Counts Errors'!D1-'Failure Counts Errors'!F40),0)</f>
        <v>12.911111111111111</v>
      </c>
      <c r="G40">
        <f>IFERROR(SUM('PARITY Errors'!G40, 'Pattern_Matching Errors'!G40, 'Reversal Errors'!G40, 'Stack Errors'!G40, 'Vending_Machine Errors'!G40, 'Vending_Machine_Sum Errors'!G40, 'MazeComplete Errors'!G40, 'MazeSolve Errors'!G40, 'Hamiltonian Errors'!G40)/('Failure Counts Errors'!D1-'Failure Counts Errors'!G40),0)</f>
        <v>265.5333333333333</v>
      </c>
      <c r="H40" t="str">
        <f t="shared" ref="H40:H69" si="1">B40&amp;" (δ="&amp;C40&amp;")"</f>
        <v>0 (δ=0)</v>
      </c>
    </row>
    <row r="41" spans="1:8" x14ac:dyDescent="0.75">
      <c r="A41" s="1">
        <v>1</v>
      </c>
      <c r="B41">
        <v>0</v>
      </c>
      <c r="C41">
        <v>0.2</v>
      </c>
      <c r="D41">
        <f>IFERROR(SUM('PARITY Errors'!D41, 'Pattern_Matching Errors'!D41, 'Reversal Errors'!D41, 'Stack Errors'!D41, 'Vending_Machine Errors'!D41, 'Vending_Machine_Sum Errors'!D41, 'MazeComplete Errors'!D41, 'MazeSolve Errors'!D41, 'Hamiltonian Errors'!D41)/('Failure Counts Errors'!D1-'Failure Counts Errors'!D41),0)</f>
        <v>12.722222222222221</v>
      </c>
      <c r="E41">
        <f>IFERROR(SUM('PARITY Errors'!E41, 'Pattern_Matching Errors'!E41, 'Reversal Errors'!E41, 'Stack Errors'!E41, 'Vending_Machine Errors'!E41, 'Vending_Machine_Sum Errors'!E41, 'MazeComplete Errors'!E41, 'MazeSolve Errors'!E41, 'Hamiltonian Errors'!E41)/('Failure Counts Errors'!D1-'Failure Counts Errors'!E41),0)</f>
        <v>11.422222222222222</v>
      </c>
      <c r="F41">
        <f>IFERROR(SUM('PARITY Errors'!F41, 'Pattern_Matching Errors'!F41, 'Reversal Errors'!F41, 'Stack Errors'!F41, 'Vending_Machine Errors'!F41, 'Vending_Machine_Sum Errors'!F41, 'MazeComplete Errors'!F41, 'MazeSolve Errors'!F41, 'Hamiltonian Errors'!F41)/('Failure Counts Errors'!D1-'Failure Counts Errors'!F41),0)</f>
        <v>13.711111111111114</v>
      </c>
      <c r="G41">
        <f>IFERROR(SUM('PARITY Errors'!G41, 'Pattern_Matching Errors'!G41, 'Reversal Errors'!G41, 'Stack Errors'!G41, 'Vending_Machine Errors'!G41, 'Vending_Machine_Sum Errors'!G41, 'MazeComplete Errors'!G41, 'MazeSolve Errors'!G41, 'Hamiltonian Errors'!G41)/('Failure Counts Errors'!D1-'Failure Counts Errors'!G41),0)</f>
        <v>264.5</v>
      </c>
      <c r="H41" t="str">
        <f t="shared" si="1"/>
        <v>0 (δ=0.2)</v>
      </c>
    </row>
    <row r="42" spans="1:8" x14ac:dyDescent="0.75">
      <c r="A42" s="1">
        <v>2</v>
      </c>
      <c r="B42">
        <v>0</v>
      </c>
      <c r="C42">
        <v>0.45</v>
      </c>
      <c r="D42">
        <f>IFERROR(SUM('PARITY Errors'!D42, 'Pattern_Matching Errors'!D42, 'Reversal Errors'!D42, 'Stack Errors'!D42, 'Vending_Machine Errors'!D42, 'Vending_Machine_Sum Errors'!D42, 'MazeComplete Errors'!D42, 'MazeSolve Errors'!D42, 'Hamiltonian Errors'!D42)/('Failure Counts Errors'!D1-'Failure Counts Errors'!D42),0)</f>
        <v>12.955555555555554</v>
      </c>
      <c r="E42">
        <f>IFERROR(SUM('PARITY Errors'!E42, 'Pattern_Matching Errors'!E42, 'Reversal Errors'!E42, 'Stack Errors'!E42, 'Vending_Machine Errors'!E42, 'Vending_Machine_Sum Errors'!E42, 'MazeComplete Errors'!E42, 'MazeSolve Errors'!E42, 'Hamiltonian Errors'!E42)/('Failure Counts Errors'!D1-'Failure Counts Errors'!E42),0)</f>
        <v>10.866666666666667</v>
      </c>
      <c r="F42">
        <f>IFERROR(SUM('PARITY Errors'!F42, 'Pattern_Matching Errors'!F42, 'Reversal Errors'!F42, 'Stack Errors'!F42, 'Vending_Machine Errors'!F42, 'Vending_Machine_Sum Errors'!F42, 'MazeComplete Errors'!F42, 'MazeSolve Errors'!F42, 'Hamiltonian Errors'!F42)/('Failure Counts Errors'!D1-'Failure Counts Errors'!F42),0)</f>
        <v>14.111111111111109</v>
      </c>
      <c r="G42">
        <f>IFERROR(SUM('PARITY Errors'!G42, 'Pattern_Matching Errors'!G42, 'Reversal Errors'!G42, 'Stack Errors'!G42, 'Vending_Machine Errors'!G42, 'Vending_Machine_Sum Errors'!G42, 'MazeComplete Errors'!G42, 'MazeSolve Errors'!G42, 'Hamiltonian Errors'!G42)/('Failure Counts Errors'!D1-'Failure Counts Errors'!G42),0)</f>
        <v>264.06666666666666</v>
      </c>
      <c r="H42" t="str">
        <f t="shared" si="1"/>
        <v>0 (δ=0.45)</v>
      </c>
    </row>
    <row r="43" spans="1:8" x14ac:dyDescent="0.75">
      <c r="A43" s="1">
        <v>3</v>
      </c>
      <c r="B43">
        <v>0</v>
      </c>
      <c r="C43">
        <v>0.65</v>
      </c>
      <c r="D43">
        <f>IFERROR(SUM('PARITY Errors'!D43, 'Pattern_Matching Errors'!D43, 'Reversal Errors'!D43, 'Stack Errors'!D43, 'Vending_Machine Errors'!D43, 'Vending_Machine_Sum Errors'!D43, 'MazeComplete Errors'!D43, 'MazeSolve Errors'!D43, 'Hamiltonian Errors'!D43)/('Failure Counts Errors'!D1-'Failure Counts Errors'!D43),0)</f>
        <v>15.3125</v>
      </c>
      <c r="E43">
        <f>IFERROR(SUM('PARITY Errors'!E43, 'Pattern_Matching Errors'!E43, 'Reversal Errors'!E43, 'Stack Errors'!E43, 'Vending_Machine Errors'!E43, 'Vending_Machine_Sum Errors'!E43, 'MazeComplete Errors'!E43, 'MazeSolve Errors'!E43, 'Hamiltonian Errors'!E43)/('Failure Counts Errors'!D1-'Failure Counts Errors'!E43),0)</f>
        <v>11.133333333333333</v>
      </c>
      <c r="F43">
        <f>IFERROR(SUM('PARITY Errors'!F43, 'Pattern_Matching Errors'!F43, 'Reversal Errors'!F43, 'Stack Errors'!F43, 'Vending_Machine Errors'!F43, 'Vending_Machine_Sum Errors'!F43, 'MazeComplete Errors'!F43, 'MazeSolve Errors'!F43, 'Hamiltonian Errors'!F43)/('Failure Counts Errors'!D1-'Failure Counts Errors'!F43),0)</f>
        <v>14.922222222222224</v>
      </c>
      <c r="G43">
        <f>IFERROR(SUM('PARITY Errors'!G43, 'Pattern_Matching Errors'!G43, 'Reversal Errors'!G43, 'Stack Errors'!G43, 'Vending_Machine Errors'!G43, 'Vending_Machine_Sum Errors'!G43, 'MazeComplete Errors'!G43, 'MazeSolve Errors'!G43, 'Hamiltonian Errors'!G43)/('Failure Counts Errors'!D1-'Failure Counts Errors'!G43),0)</f>
        <v>263.56666666666666</v>
      </c>
      <c r="H43" t="str">
        <f t="shared" si="1"/>
        <v>0 (δ=0.65)</v>
      </c>
    </row>
    <row r="44" spans="1:8" x14ac:dyDescent="0.75">
      <c r="A44" s="1">
        <v>4</v>
      </c>
      <c r="B44">
        <v>0</v>
      </c>
      <c r="C44">
        <v>0.85</v>
      </c>
      <c r="D44">
        <f>IFERROR(SUM('PARITY Errors'!D44, 'Pattern_Matching Errors'!D44, 'Reversal Errors'!D44, 'Stack Errors'!D44, 'Vending_Machine Errors'!D44, 'Vending_Machine_Sum Errors'!D44, 'MazeComplete Errors'!D44, 'MazeSolve Errors'!D44, 'Hamiltonian Errors'!D44)/('Failure Counts Errors'!D1-'Failure Counts Errors'!D44),0)</f>
        <v>15.775</v>
      </c>
      <c r="E44">
        <f>IFERROR(SUM('PARITY Errors'!E44, 'Pattern_Matching Errors'!E44, 'Reversal Errors'!E44, 'Stack Errors'!E44, 'Vending_Machine Errors'!E44, 'Vending_Machine_Sum Errors'!E44, 'MazeComplete Errors'!E44, 'MazeSolve Errors'!E44, 'Hamiltonian Errors'!E44)/('Failure Counts Errors'!D1-'Failure Counts Errors'!E44),0)</f>
        <v>11.033333333333333</v>
      </c>
      <c r="F44">
        <f>IFERROR(SUM('PARITY Errors'!F44, 'Pattern_Matching Errors'!F44, 'Reversal Errors'!F44, 'Stack Errors'!F44, 'Vending_Machine Errors'!F44, 'Vending_Machine_Sum Errors'!F44, 'MazeComplete Errors'!F44, 'MazeSolve Errors'!F44, 'Hamiltonian Errors'!F44)/('Failure Counts Errors'!D1-'Failure Counts Errors'!F44),0)</f>
        <v>15.855555555555558</v>
      </c>
      <c r="G44">
        <f>IFERROR(SUM('PARITY Errors'!G44, 'Pattern_Matching Errors'!G44, 'Reversal Errors'!G44, 'Stack Errors'!G44, 'Vending_Machine Errors'!G44, 'Vending_Machine_Sum Errors'!G44, 'MazeComplete Errors'!G44, 'MazeSolve Errors'!G44, 'Hamiltonian Errors'!G44)/('Failure Counts Errors'!D1-'Failure Counts Errors'!G44),0)</f>
        <v>262.0333333333333</v>
      </c>
      <c r="H44" t="str">
        <f t="shared" si="1"/>
        <v>0 (δ=0.85)</v>
      </c>
    </row>
    <row r="45" spans="1:8" x14ac:dyDescent="0.75">
      <c r="A45" s="1">
        <v>5</v>
      </c>
      <c r="B45">
        <v>5</v>
      </c>
      <c r="C45">
        <v>0</v>
      </c>
      <c r="D45">
        <f>IFERROR(SUM('PARITY Errors'!D45, 'Pattern_Matching Errors'!D45, 'Reversal Errors'!D45, 'Stack Errors'!D45, 'Vending_Machine Errors'!D45, 'Vending_Machine_Sum Errors'!D45, 'MazeComplete Errors'!D45, 'MazeSolve Errors'!D45, 'Hamiltonian Errors'!D45)/('Failure Counts Errors'!D1-'Failure Counts Errors'!D45),0)</f>
        <v>14.49111111111111</v>
      </c>
      <c r="E45">
        <f>IFERROR(SUM('PARITY Errors'!E45, 'Pattern_Matching Errors'!E45, 'Reversal Errors'!E45, 'Stack Errors'!E45, 'Vending_Machine Errors'!E45, 'Vending_Machine_Sum Errors'!E45, 'MazeComplete Errors'!E45, 'MazeSolve Errors'!E45, 'Hamiltonian Errors'!E45)/('Failure Counts Errors'!D1-'Failure Counts Errors'!E45),0)</f>
        <v>0</v>
      </c>
      <c r="F45">
        <f>IFERROR(SUM('PARITY Errors'!F45, 'Pattern_Matching Errors'!F45, 'Reversal Errors'!F45, 'Stack Errors'!F45, 'Vending_Machine Errors'!F45, 'Vending_Machine_Sum Errors'!F45, 'MazeComplete Errors'!F45, 'MazeSolve Errors'!F45, 'Hamiltonian Errors'!F45)/('Failure Counts Errors'!D1-'Failure Counts Errors'!F45),0)</f>
        <v>14.022222222222222</v>
      </c>
      <c r="G45">
        <f>IFERROR(SUM('PARITY Errors'!G45, 'Pattern_Matching Errors'!G45, 'Reversal Errors'!G45, 'Stack Errors'!G45, 'Vending_Machine Errors'!G45, 'Vending_Machine_Sum Errors'!G45, 'MazeComplete Errors'!G45, 'MazeSolve Errors'!G45, 'Hamiltonian Errors'!G45)/('Failure Counts Errors'!D1-'Failure Counts Errors'!G45),0)</f>
        <v>0</v>
      </c>
      <c r="H45" t="str">
        <f t="shared" si="1"/>
        <v>5 (δ=0)</v>
      </c>
    </row>
    <row r="46" spans="1:8" x14ac:dyDescent="0.75">
      <c r="A46" s="1">
        <v>6</v>
      </c>
      <c r="B46">
        <v>5</v>
      </c>
      <c r="C46">
        <v>0.2</v>
      </c>
      <c r="D46">
        <f>IFERROR(SUM('PARITY Errors'!D46, 'Pattern_Matching Errors'!D46, 'Reversal Errors'!D46, 'Stack Errors'!D46, 'Vending_Machine Errors'!D46, 'Vending_Machine_Sum Errors'!D46, 'MazeComplete Errors'!D46, 'MazeSolve Errors'!D46, 'Hamiltonian Errors'!D46)/('Failure Counts Errors'!D1-'Failure Counts Errors'!D46),0)</f>
        <v>14.377777777777778</v>
      </c>
      <c r="E46">
        <f>IFERROR(SUM('PARITY Errors'!E46, 'Pattern_Matching Errors'!E46, 'Reversal Errors'!E46, 'Stack Errors'!E46, 'Vending_Machine Errors'!E46, 'Vending_Machine_Sum Errors'!E46, 'MazeComplete Errors'!E46, 'MazeSolve Errors'!E46, 'Hamiltonian Errors'!E46)/('Failure Counts Errors'!D1-'Failure Counts Errors'!E46),0)</f>
        <v>0</v>
      </c>
      <c r="F46">
        <f>IFERROR(SUM('PARITY Errors'!F46, 'Pattern_Matching Errors'!F46, 'Reversal Errors'!F46, 'Stack Errors'!F46, 'Vending_Machine Errors'!F46, 'Vending_Machine_Sum Errors'!F46, 'MazeComplete Errors'!F46, 'MazeSolve Errors'!F46, 'Hamiltonian Errors'!F46)/('Failure Counts Errors'!D1-'Failure Counts Errors'!F46),0)</f>
        <v>14.711111111111112</v>
      </c>
      <c r="G46">
        <f>IFERROR(SUM('PARITY Errors'!G46, 'Pattern_Matching Errors'!G46, 'Reversal Errors'!G46, 'Stack Errors'!G46, 'Vending_Machine Errors'!G46, 'Vending_Machine_Sum Errors'!G46, 'MazeComplete Errors'!G46, 'MazeSolve Errors'!G46, 'Hamiltonian Errors'!G46)/('Failure Counts Errors'!D1-'Failure Counts Errors'!G46),0)</f>
        <v>0</v>
      </c>
      <c r="H46" t="str">
        <f t="shared" si="1"/>
        <v>5 (δ=0.2)</v>
      </c>
    </row>
    <row r="47" spans="1:8" x14ac:dyDescent="0.75">
      <c r="A47" s="1">
        <v>7</v>
      </c>
      <c r="B47">
        <v>5</v>
      </c>
      <c r="C47">
        <v>0.45</v>
      </c>
      <c r="D47">
        <f>IFERROR(SUM('PARITY Errors'!D47, 'Pattern_Matching Errors'!D47, 'Reversal Errors'!D47, 'Stack Errors'!D47, 'Vending_Machine Errors'!D47, 'Vending_Machine_Sum Errors'!D47, 'MazeComplete Errors'!D47, 'MazeSolve Errors'!D47, 'Hamiltonian Errors'!D47)/('Failure Counts Errors'!D1-'Failure Counts Errors'!D47),0)</f>
        <v>14.41111111111111</v>
      </c>
      <c r="E47">
        <f>IFERROR(SUM('PARITY Errors'!E47, 'Pattern_Matching Errors'!E47, 'Reversal Errors'!E47, 'Stack Errors'!E47, 'Vending_Machine Errors'!E47, 'Vending_Machine_Sum Errors'!E47, 'MazeComplete Errors'!E47, 'MazeSolve Errors'!E47, 'Hamiltonian Errors'!E47)/('Failure Counts Errors'!D1-'Failure Counts Errors'!E47),0)</f>
        <v>0</v>
      </c>
      <c r="F47">
        <f>IFERROR(SUM('PARITY Errors'!F47, 'Pattern_Matching Errors'!F47, 'Reversal Errors'!F47, 'Stack Errors'!F47, 'Vending_Machine Errors'!F47, 'Vending_Machine_Sum Errors'!F47, 'MazeComplete Errors'!F47, 'MazeSolve Errors'!F47, 'Hamiltonian Errors'!F47)/('Failure Counts Errors'!D1-'Failure Counts Errors'!F47),0)</f>
        <v>14.366666666666667</v>
      </c>
      <c r="G47">
        <f>IFERROR(SUM('PARITY Errors'!G47, 'Pattern_Matching Errors'!G47, 'Reversal Errors'!G47, 'Stack Errors'!G47, 'Vending_Machine Errors'!G47, 'Vending_Machine_Sum Errors'!G47, 'MazeComplete Errors'!G47, 'MazeSolve Errors'!G47, 'Hamiltonian Errors'!G47)/('Failure Counts Errors'!D1-'Failure Counts Errors'!G47),0)</f>
        <v>0</v>
      </c>
      <c r="H47" t="str">
        <f t="shared" si="1"/>
        <v>5 (δ=0.45)</v>
      </c>
    </row>
    <row r="48" spans="1:8" x14ac:dyDescent="0.75">
      <c r="A48" s="1">
        <v>8</v>
      </c>
      <c r="B48">
        <v>5</v>
      </c>
      <c r="C48">
        <v>0.65</v>
      </c>
      <c r="D48">
        <f>IFERROR(SUM('PARITY Errors'!D48, 'Pattern_Matching Errors'!D48, 'Reversal Errors'!D48, 'Stack Errors'!D48, 'Vending_Machine Errors'!D48, 'Vending_Machine_Sum Errors'!D48, 'MazeComplete Errors'!D48, 'MazeSolve Errors'!D48, 'Hamiltonian Errors'!D48)/('Failure Counts Errors'!D1-'Failure Counts Errors'!D48),0)</f>
        <v>14.68888888888889</v>
      </c>
      <c r="E48">
        <f>IFERROR(SUM('PARITY Errors'!E48, 'Pattern_Matching Errors'!E48, 'Reversal Errors'!E48, 'Stack Errors'!E48, 'Vending_Machine Errors'!E48, 'Vending_Machine_Sum Errors'!E48, 'MazeComplete Errors'!E48, 'MazeSolve Errors'!E48, 'Hamiltonian Errors'!E48)/('Failure Counts Errors'!D1-'Failure Counts Errors'!E48),0)</f>
        <v>0</v>
      </c>
      <c r="F48">
        <f>IFERROR(SUM('PARITY Errors'!F48, 'Pattern_Matching Errors'!F48, 'Reversal Errors'!F48, 'Stack Errors'!F48, 'Vending_Machine Errors'!F48, 'Vending_Machine_Sum Errors'!F48, 'MazeComplete Errors'!F48, 'MazeSolve Errors'!F48, 'Hamiltonian Errors'!F48)/('Failure Counts Errors'!D1-'Failure Counts Errors'!F48),0)</f>
        <v>15.533333333333335</v>
      </c>
      <c r="G48">
        <f>IFERROR(SUM('PARITY Errors'!G48, 'Pattern_Matching Errors'!G48, 'Reversal Errors'!G48, 'Stack Errors'!G48, 'Vending_Machine Errors'!G48, 'Vending_Machine_Sum Errors'!G48, 'MazeComplete Errors'!G48, 'MazeSolve Errors'!G48, 'Hamiltonian Errors'!G48)/('Failure Counts Errors'!D1-'Failure Counts Errors'!G48),0)</f>
        <v>0</v>
      </c>
      <c r="H48" t="str">
        <f t="shared" si="1"/>
        <v>5 (δ=0.65)</v>
      </c>
    </row>
    <row r="49" spans="1:8" x14ac:dyDescent="0.75">
      <c r="A49" s="1">
        <v>9</v>
      </c>
      <c r="B49">
        <v>5</v>
      </c>
      <c r="C49">
        <v>0.85</v>
      </c>
      <c r="D49">
        <f>IFERROR(SUM('PARITY Errors'!D49, 'Pattern_Matching Errors'!D49, 'Reversal Errors'!D49, 'Stack Errors'!D49, 'Vending_Machine Errors'!D49, 'Vending_Machine_Sum Errors'!D49, 'MazeComplete Errors'!D49, 'MazeSolve Errors'!D49, 'Hamiltonian Errors'!D49)/('Failure Counts Errors'!D1-'Failure Counts Errors'!D49),0)</f>
        <v>14.755555555555553</v>
      </c>
      <c r="E49">
        <f>IFERROR(SUM('PARITY Errors'!E49, 'Pattern_Matching Errors'!E49, 'Reversal Errors'!E49, 'Stack Errors'!E49, 'Vending_Machine Errors'!E49, 'Vending_Machine_Sum Errors'!E49, 'MazeComplete Errors'!E49, 'MazeSolve Errors'!E49, 'Hamiltonian Errors'!E49)/('Failure Counts Errors'!D1-'Failure Counts Errors'!E49),0)</f>
        <v>0</v>
      </c>
      <c r="F49">
        <f>IFERROR(SUM('PARITY Errors'!F49, 'Pattern_Matching Errors'!F49, 'Reversal Errors'!F49, 'Stack Errors'!F49, 'Vending_Machine Errors'!F49, 'Vending_Machine_Sum Errors'!F49, 'MazeComplete Errors'!F49, 'MazeSolve Errors'!F49, 'Hamiltonian Errors'!F49)/('Failure Counts Errors'!D1-'Failure Counts Errors'!F49),0)</f>
        <v>15.711111111111112</v>
      </c>
      <c r="G49">
        <f>IFERROR(SUM('PARITY Errors'!G49, 'Pattern_Matching Errors'!G49, 'Reversal Errors'!G49, 'Stack Errors'!G49, 'Vending_Machine Errors'!G49, 'Vending_Machine_Sum Errors'!G49, 'MazeComplete Errors'!G49, 'MazeSolve Errors'!G49, 'Hamiltonian Errors'!G49)/('Failure Counts Errors'!D1-'Failure Counts Errors'!G49),0)</f>
        <v>0</v>
      </c>
      <c r="H49" t="str">
        <f t="shared" si="1"/>
        <v>5 (δ=0.85)</v>
      </c>
    </row>
    <row r="50" spans="1:8" x14ac:dyDescent="0.75">
      <c r="A50" s="1">
        <v>10</v>
      </c>
      <c r="B50">
        <v>10</v>
      </c>
      <c r="C50">
        <v>0</v>
      </c>
      <c r="D50">
        <f>IFERROR(SUM('PARITY Errors'!D50, 'Pattern_Matching Errors'!D50, 'Reversal Errors'!D50, 'Stack Errors'!D50, 'Vending_Machine Errors'!D50, 'Vending_Machine_Sum Errors'!D50, 'MazeComplete Errors'!D50, 'MazeSolve Errors'!D50, 'Hamiltonian Errors'!D50)/('Failure Counts Errors'!D1-'Failure Counts Errors'!D50),0)</f>
        <v>10.744444444444444</v>
      </c>
      <c r="E50">
        <f>IFERROR(SUM('PARITY Errors'!E50, 'Pattern_Matching Errors'!E50, 'Reversal Errors'!E50, 'Stack Errors'!E50, 'Vending_Machine Errors'!E50, 'Vending_Machine_Sum Errors'!E50, 'MazeComplete Errors'!E50, 'MazeSolve Errors'!E50, 'Hamiltonian Errors'!E50)/('Failure Counts Errors'!D1-'Failure Counts Errors'!E50),0)</f>
        <v>0</v>
      </c>
      <c r="F50">
        <f>IFERROR(SUM('PARITY Errors'!F50, 'Pattern_Matching Errors'!F50, 'Reversal Errors'!F50, 'Stack Errors'!F50, 'Vending_Machine Errors'!F50, 'Vending_Machine_Sum Errors'!F50, 'MazeComplete Errors'!F50, 'MazeSolve Errors'!F50, 'Hamiltonian Errors'!F50)/('Failure Counts Errors'!D1-'Failure Counts Errors'!F50),0)</f>
        <v>15.033333333333331</v>
      </c>
      <c r="G50">
        <f>IFERROR(SUM('PARITY Errors'!G50, 'Pattern_Matching Errors'!G50, 'Reversal Errors'!G50, 'Stack Errors'!G50, 'Vending_Machine Errors'!G50, 'Vending_Machine_Sum Errors'!G50, 'MazeComplete Errors'!G50, 'MazeSolve Errors'!G50, 'Hamiltonian Errors'!G50)/('Failure Counts Errors'!D1-'Failure Counts Errors'!G50),0)</f>
        <v>0</v>
      </c>
      <c r="H50" t="str">
        <f t="shared" si="1"/>
        <v>10 (δ=0)</v>
      </c>
    </row>
    <row r="51" spans="1:8" x14ac:dyDescent="0.75">
      <c r="A51" s="1">
        <v>11</v>
      </c>
      <c r="B51">
        <v>10</v>
      </c>
      <c r="C51">
        <v>0.2</v>
      </c>
      <c r="D51">
        <f>IFERROR(SUM('PARITY Errors'!D51, 'Pattern_Matching Errors'!D51, 'Reversal Errors'!D51, 'Stack Errors'!D51, 'Vending_Machine Errors'!D51, 'Vending_Machine_Sum Errors'!D51, 'MazeComplete Errors'!D51, 'MazeSolve Errors'!D51, 'Hamiltonian Errors'!D51)/('Failure Counts Errors'!D1-'Failure Counts Errors'!D51),0)</f>
        <v>10.711111111111112</v>
      </c>
      <c r="E51">
        <f>IFERROR(SUM('PARITY Errors'!E51, 'Pattern_Matching Errors'!E51, 'Reversal Errors'!E51, 'Stack Errors'!E51, 'Vending_Machine Errors'!E51, 'Vending_Machine_Sum Errors'!E51, 'MazeComplete Errors'!E51, 'MazeSolve Errors'!E51, 'Hamiltonian Errors'!E51)/('Failure Counts Errors'!D1-'Failure Counts Errors'!E51),0)</f>
        <v>0</v>
      </c>
      <c r="F51">
        <f>IFERROR(SUM('PARITY Errors'!F51, 'Pattern_Matching Errors'!F51, 'Reversal Errors'!F51, 'Stack Errors'!F51, 'Vending_Machine Errors'!F51, 'Vending_Machine_Sum Errors'!F51, 'MazeComplete Errors'!F51, 'MazeSolve Errors'!F51, 'Hamiltonian Errors'!F51)/('Failure Counts Errors'!D1-'Failure Counts Errors'!F51),0)</f>
        <v>15</v>
      </c>
      <c r="G51">
        <f>IFERROR(SUM('PARITY Errors'!G51, 'Pattern_Matching Errors'!G51, 'Reversal Errors'!G51, 'Stack Errors'!G51, 'Vending_Machine Errors'!G51, 'Vending_Machine_Sum Errors'!G51, 'MazeComplete Errors'!G51, 'MazeSolve Errors'!G51, 'Hamiltonian Errors'!G51)/('Failure Counts Errors'!D1-'Failure Counts Errors'!G51),0)</f>
        <v>0</v>
      </c>
      <c r="H51" t="str">
        <f t="shared" si="1"/>
        <v>10 (δ=0.2)</v>
      </c>
    </row>
    <row r="52" spans="1:8" x14ac:dyDescent="0.75">
      <c r="A52" s="1">
        <v>12</v>
      </c>
      <c r="B52">
        <v>10</v>
      </c>
      <c r="C52">
        <v>0.45</v>
      </c>
      <c r="D52">
        <f>IFERROR(SUM('PARITY Errors'!D52, 'Pattern_Matching Errors'!D52, 'Reversal Errors'!D52, 'Stack Errors'!D52, 'Vending_Machine Errors'!D52, 'Vending_Machine_Sum Errors'!D52, 'MazeComplete Errors'!D52, 'MazeSolve Errors'!D52, 'Hamiltonian Errors'!D52)/('Failure Counts Errors'!D1-'Failure Counts Errors'!D52),0)</f>
        <v>10.755555555555556</v>
      </c>
      <c r="E52">
        <f>IFERROR(SUM('PARITY Errors'!E52, 'Pattern_Matching Errors'!E52, 'Reversal Errors'!E52, 'Stack Errors'!E52, 'Vending_Machine Errors'!E52, 'Vending_Machine_Sum Errors'!E52, 'MazeComplete Errors'!E52, 'MazeSolve Errors'!E52, 'Hamiltonian Errors'!E52)/('Failure Counts Errors'!D1-'Failure Counts Errors'!E52),0)</f>
        <v>0</v>
      </c>
      <c r="F52">
        <f>IFERROR(SUM('PARITY Errors'!F52, 'Pattern_Matching Errors'!F52, 'Reversal Errors'!F52, 'Stack Errors'!F52, 'Vending_Machine Errors'!F52, 'Vending_Machine_Sum Errors'!F52, 'MazeComplete Errors'!F52, 'MazeSolve Errors'!F52, 'Hamiltonian Errors'!F52)/('Failure Counts Errors'!D1-'Failure Counts Errors'!F52),0)</f>
        <v>15.08888888888889</v>
      </c>
      <c r="G52">
        <f>IFERROR(SUM('PARITY Errors'!G52, 'Pattern_Matching Errors'!G52, 'Reversal Errors'!G52, 'Stack Errors'!G52, 'Vending_Machine Errors'!G52, 'Vending_Machine_Sum Errors'!G52, 'MazeComplete Errors'!G52, 'MazeSolve Errors'!G52, 'Hamiltonian Errors'!G52)/('Failure Counts Errors'!D1-'Failure Counts Errors'!G52),0)</f>
        <v>0</v>
      </c>
      <c r="H52" t="str">
        <f t="shared" si="1"/>
        <v>10 (δ=0.45)</v>
      </c>
    </row>
    <row r="53" spans="1:8" x14ac:dyDescent="0.75">
      <c r="A53" s="1">
        <v>13</v>
      </c>
      <c r="B53">
        <v>10</v>
      </c>
      <c r="C53">
        <v>0.65</v>
      </c>
      <c r="D53">
        <f>IFERROR(SUM('PARITY Errors'!D53, 'Pattern_Matching Errors'!D53, 'Reversal Errors'!D53, 'Stack Errors'!D53, 'Vending_Machine Errors'!D53, 'Vending_Machine_Sum Errors'!D53, 'MazeComplete Errors'!D53, 'MazeSolve Errors'!D53, 'Hamiltonian Errors'!D53)/('Failure Counts Errors'!D1-'Failure Counts Errors'!D53),0)</f>
        <v>10.611111111111109</v>
      </c>
      <c r="E53">
        <f>IFERROR(SUM('PARITY Errors'!E53, 'Pattern_Matching Errors'!E53, 'Reversal Errors'!E53, 'Stack Errors'!E53, 'Vending_Machine Errors'!E53, 'Vending_Machine_Sum Errors'!E53, 'MazeComplete Errors'!E53, 'MazeSolve Errors'!E53, 'Hamiltonian Errors'!E53)/('Failure Counts Errors'!D1-'Failure Counts Errors'!E53),0)</f>
        <v>0</v>
      </c>
      <c r="F53">
        <f>IFERROR(SUM('PARITY Errors'!F53, 'Pattern_Matching Errors'!F53, 'Reversal Errors'!F53, 'Stack Errors'!F53, 'Vending_Machine Errors'!F53, 'Vending_Machine_Sum Errors'!F53, 'MazeComplete Errors'!F53, 'MazeSolve Errors'!F53, 'Hamiltonian Errors'!F53)/('Failure Counts Errors'!D1-'Failure Counts Errors'!F53),0)</f>
        <v>15.866666666666667</v>
      </c>
      <c r="G53">
        <f>IFERROR(SUM('PARITY Errors'!G53, 'Pattern_Matching Errors'!G53, 'Reversal Errors'!G53, 'Stack Errors'!G53, 'Vending_Machine Errors'!G53, 'Vending_Machine_Sum Errors'!G53, 'MazeComplete Errors'!G53, 'MazeSolve Errors'!G53, 'Hamiltonian Errors'!G53)/('Failure Counts Errors'!D1-'Failure Counts Errors'!G53),0)</f>
        <v>0</v>
      </c>
      <c r="H53" t="str">
        <f t="shared" si="1"/>
        <v>10 (δ=0.65)</v>
      </c>
    </row>
    <row r="54" spans="1:8" x14ac:dyDescent="0.75">
      <c r="A54" s="1">
        <v>14</v>
      </c>
      <c r="B54">
        <v>10</v>
      </c>
      <c r="C54">
        <v>0.85</v>
      </c>
      <c r="D54">
        <f>IFERROR(SUM('PARITY Errors'!D54, 'Pattern_Matching Errors'!D54, 'Reversal Errors'!D54, 'Stack Errors'!D54, 'Vending_Machine Errors'!D54, 'Vending_Machine_Sum Errors'!D54, 'MazeComplete Errors'!D54, 'MazeSolve Errors'!D54, 'Hamiltonian Errors'!D54)/('Failure Counts Errors'!D1-'Failure Counts Errors'!D54),0)</f>
        <v>10.655555555555555</v>
      </c>
      <c r="E54">
        <f>IFERROR(SUM('PARITY Errors'!E54, 'Pattern_Matching Errors'!E54, 'Reversal Errors'!E54, 'Stack Errors'!E54, 'Vending_Machine Errors'!E54, 'Vending_Machine_Sum Errors'!E54, 'MazeComplete Errors'!E54, 'MazeSolve Errors'!E54, 'Hamiltonian Errors'!E54)/('Failure Counts Errors'!D1-'Failure Counts Errors'!E54),0)</f>
        <v>0</v>
      </c>
      <c r="F54">
        <f>IFERROR(SUM('PARITY Errors'!F54, 'Pattern_Matching Errors'!F54, 'Reversal Errors'!F54, 'Stack Errors'!F54, 'Vending_Machine Errors'!F54, 'Vending_Machine_Sum Errors'!F54, 'MazeComplete Errors'!F54, 'MazeSolve Errors'!F54, 'Hamiltonian Errors'!F54)/('Failure Counts Errors'!D1-'Failure Counts Errors'!F54),0)</f>
        <v>16.611111111111111</v>
      </c>
      <c r="G54">
        <f>IFERROR(SUM('PARITY Errors'!G54, 'Pattern_Matching Errors'!G54, 'Reversal Errors'!G54, 'Stack Errors'!G54, 'Vending_Machine Errors'!G54, 'Vending_Machine_Sum Errors'!G54, 'MazeComplete Errors'!G54, 'MazeSolve Errors'!G54, 'Hamiltonian Errors'!G54)/('Failure Counts Errors'!D1-'Failure Counts Errors'!G54),0)</f>
        <v>0</v>
      </c>
      <c r="H54" t="str">
        <f t="shared" si="1"/>
        <v>10 (δ=0.85)</v>
      </c>
    </row>
    <row r="55" spans="1:8" x14ac:dyDescent="0.75">
      <c r="A55" s="1">
        <v>15</v>
      </c>
      <c r="B55">
        <v>20</v>
      </c>
      <c r="C55">
        <v>0</v>
      </c>
      <c r="D55">
        <f>IFERROR(SUM('PARITY Errors'!D55, 'Pattern_Matching Errors'!D55, 'Reversal Errors'!D55, 'Stack Errors'!D55, 'Vending_Machine Errors'!D55, 'Vending_Machine_Sum Errors'!D55, 'MazeComplete Errors'!D55, 'MazeSolve Errors'!D55, 'Hamiltonian Errors'!D55)/('Failure Counts Errors'!D1-'Failure Counts Errors'!D55),0)</f>
        <v>8.1444444444444439</v>
      </c>
      <c r="E55">
        <f>IFERROR(SUM('PARITY Errors'!E55, 'Pattern_Matching Errors'!E55, 'Reversal Errors'!E55, 'Stack Errors'!E55, 'Vending_Machine Errors'!E55, 'Vending_Machine_Sum Errors'!E55, 'MazeComplete Errors'!E55, 'MazeSolve Errors'!E55, 'Hamiltonian Errors'!E55)/('Failure Counts Errors'!D1-'Failure Counts Errors'!E55),0)</f>
        <v>0</v>
      </c>
      <c r="F55">
        <f>IFERROR(SUM('PARITY Errors'!F55, 'Pattern_Matching Errors'!F55, 'Reversal Errors'!F55, 'Stack Errors'!F55, 'Vending_Machine Errors'!F55, 'Vending_Machine_Sum Errors'!F55, 'MazeComplete Errors'!F55, 'MazeSolve Errors'!F55, 'Hamiltonian Errors'!F55)/('Failure Counts Errors'!D1-'Failure Counts Errors'!F55),0)</f>
        <v>16.37777777777778</v>
      </c>
      <c r="G55">
        <f>IFERROR(SUM('PARITY Errors'!G55, 'Pattern_Matching Errors'!G55, 'Reversal Errors'!G55, 'Stack Errors'!G55, 'Vending_Machine Errors'!G55, 'Vending_Machine_Sum Errors'!G55, 'MazeComplete Errors'!G55, 'MazeSolve Errors'!G55, 'Hamiltonian Errors'!G55)/('Failure Counts Errors'!D1-'Failure Counts Errors'!G55),0)</f>
        <v>0</v>
      </c>
      <c r="H55" t="str">
        <f t="shared" si="1"/>
        <v>20 (δ=0)</v>
      </c>
    </row>
    <row r="56" spans="1:8" x14ac:dyDescent="0.75">
      <c r="A56" s="1">
        <v>16</v>
      </c>
      <c r="B56">
        <v>20</v>
      </c>
      <c r="C56">
        <v>0.2</v>
      </c>
      <c r="D56">
        <f>IFERROR(SUM('PARITY Errors'!D56, 'Pattern_Matching Errors'!D56, 'Reversal Errors'!D56, 'Stack Errors'!D56, 'Vending_Machine Errors'!D56, 'Vending_Machine_Sum Errors'!D56, 'MazeComplete Errors'!D56, 'MazeSolve Errors'!D56, 'Hamiltonian Errors'!D56)/('Failure Counts Errors'!D1-'Failure Counts Errors'!D56),0)</f>
        <v>8.3222222222222211</v>
      </c>
      <c r="E56">
        <f>IFERROR(SUM('PARITY Errors'!E56, 'Pattern_Matching Errors'!E56, 'Reversal Errors'!E56, 'Stack Errors'!E56, 'Vending_Machine Errors'!E56, 'Vending_Machine_Sum Errors'!E56, 'MazeComplete Errors'!E56, 'MazeSolve Errors'!E56, 'Hamiltonian Errors'!E56)/('Failure Counts Errors'!D1-'Failure Counts Errors'!E56),0)</f>
        <v>0</v>
      </c>
      <c r="F56">
        <f>IFERROR(SUM('PARITY Errors'!F56, 'Pattern_Matching Errors'!F56, 'Reversal Errors'!F56, 'Stack Errors'!F56, 'Vending_Machine Errors'!F56, 'Vending_Machine_Sum Errors'!F56, 'MazeComplete Errors'!F56, 'MazeSolve Errors'!F56, 'Hamiltonian Errors'!F56)/('Failure Counts Errors'!D1-'Failure Counts Errors'!F56),0)</f>
        <v>14.655555555555557</v>
      </c>
      <c r="G56">
        <f>IFERROR(SUM('PARITY Errors'!G56, 'Pattern_Matching Errors'!G56, 'Reversal Errors'!G56, 'Stack Errors'!G56, 'Vending_Machine Errors'!G56, 'Vending_Machine_Sum Errors'!G56, 'MazeComplete Errors'!G56, 'MazeSolve Errors'!G56, 'Hamiltonian Errors'!G56)/('Failure Counts Errors'!D1-'Failure Counts Errors'!G56),0)</f>
        <v>0</v>
      </c>
      <c r="H56" t="str">
        <f t="shared" si="1"/>
        <v>20 (δ=0.2)</v>
      </c>
    </row>
    <row r="57" spans="1:8" x14ac:dyDescent="0.75">
      <c r="A57" s="1">
        <v>17</v>
      </c>
      <c r="B57">
        <v>20</v>
      </c>
      <c r="C57">
        <v>0.45</v>
      </c>
      <c r="D57">
        <f>IFERROR(SUM('PARITY Errors'!D57, 'Pattern_Matching Errors'!D57, 'Reversal Errors'!D57, 'Stack Errors'!D57, 'Vending_Machine Errors'!D57, 'Vending_Machine_Sum Errors'!D57, 'MazeComplete Errors'!D57, 'MazeSolve Errors'!D57, 'Hamiltonian Errors'!D57)/('Failure Counts Errors'!D1-'Failure Counts Errors'!D57),0)</f>
        <v>8.2777777777777786</v>
      </c>
      <c r="E57">
        <f>IFERROR(SUM('PARITY Errors'!E57, 'Pattern_Matching Errors'!E57, 'Reversal Errors'!E57, 'Stack Errors'!E57, 'Vending_Machine Errors'!E57, 'Vending_Machine_Sum Errors'!E57, 'MazeComplete Errors'!E57, 'MazeSolve Errors'!E57, 'Hamiltonian Errors'!E57)/('Failure Counts Errors'!D1-'Failure Counts Errors'!E57),0)</f>
        <v>0</v>
      </c>
      <c r="F57">
        <f>IFERROR(SUM('PARITY Errors'!F57, 'Pattern_Matching Errors'!F57, 'Reversal Errors'!F57, 'Stack Errors'!F57, 'Vending_Machine Errors'!F57, 'Vending_Machine_Sum Errors'!F57, 'MazeComplete Errors'!F57, 'MazeSolve Errors'!F57, 'Hamiltonian Errors'!F57)/('Failure Counts Errors'!D1-'Failure Counts Errors'!F57),0)</f>
        <v>16</v>
      </c>
      <c r="G57">
        <f>IFERROR(SUM('PARITY Errors'!G57, 'Pattern_Matching Errors'!G57, 'Reversal Errors'!G57, 'Stack Errors'!G57, 'Vending_Machine Errors'!G57, 'Vending_Machine_Sum Errors'!G57, 'MazeComplete Errors'!G57, 'MazeSolve Errors'!G57, 'Hamiltonian Errors'!G57)/('Failure Counts Errors'!D1-'Failure Counts Errors'!G57),0)</f>
        <v>0</v>
      </c>
      <c r="H57" t="str">
        <f t="shared" si="1"/>
        <v>20 (δ=0.45)</v>
      </c>
    </row>
    <row r="58" spans="1:8" x14ac:dyDescent="0.75">
      <c r="A58" s="1">
        <v>18</v>
      </c>
      <c r="B58">
        <v>20</v>
      </c>
      <c r="C58">
        <v>0.65</v>
      </c>
      <c r="D58">
        <f>IFERROR(SUM('PARITY Errors'!D58, 'Pattern_Matching Errors'!D58, 'Reversal Errors'!D58, 'Stack Errors'!D58, 'Vending_Machine Errors'!D58, 'Vending_Machine_Sum Errors'!D58, 'MazeComplete Errors'!D58, 'MazeSolve Errors'!D58, 'Hamiltonian Errors'!D58)/('Failure Counts Errors'!D1-'Failure Counts Errors'!D58),0)</f>
        <v>7.9444444444444446</v>
      </c>
      <c r="E58">
        <f>IFERROR(SUM('PARITY Errors'!E58, 'Pattern_Matching Errors'!E58, 'Reversal Errors'!E58, 'Stack Errors'!E58, 'Vending_Machine Errors'!E58, 'Vending_Machine_Sum Errors'!E58, 'MazeComplete Errors'!E58, 'MazeSolve Errors'!E58, 'Hamiltonian Errors'!E58)/('Failure Counts Errors'!D1-'Failure Counts Errors'!E58),0)</f>
        <v>0</v>
      </c>
      <c r="F58">
        <f>IFERROR(SUM('PARITY Errors'!F58, 'Pattern_Matching Errors'!F58, 'Reversal Errors'!F58, 'Stack Errors'!F58, 'Vending_Machine Errors'!F58, 'Vending_Machine_Sum Errors'!F58, 'MazeComplete Errors'!F58, 'MazeSolve Errors'!F58, 'Hamiltonian Errors'!F58)/('Failure Counts Errors'!D1-'Failure Counts Errors'!F58),0)</f>
        <v>16.177777777777777</v>
      </c>
      <c r="G58">
        <f>IFERROR(SUM('PARITY Errors'!G58, 'Pattern_Matching Errors'!G58, 'Reversal Errors'!G58, 'Stack Errors'!G58, 'Vending_Machine Errors'!G58, 'Vending_Machine_Sum Errors'!G58, 'MazeComplete Errors'!G58, 'MazeSolve Errors'!G58, 'Hamiltonian Errors'!G58)/('Failure Counts Errors'!D1-'Failure Counts Errors'!G58),0)</f>
        <v>0</v>
      </c>
      <c r="H58" t="str">
        <f t="shared" si="1"/>
        <v>20 (δ=0.65)</v>
      </c>
    </row>
    <row r="59" spans="1:8" x14ac:dyDescent="0.75">
      <c r="A59" s="1">
        <v>19</v>
      </c>
      <c r="B59">
        <v>20</v>
      </c>
      <c r="C59">
        <v>0.85</v>
      </c>
      <c r="D59">
        <f>IFERROR(SUM('PARITY Errors'!D59, 'Pattern_Matching Errors'!D59, 'Reversal Errors'!D59, 'Stack Errors'!D59, 'Vending_Machine Errors'!D59, 'Vending_Machine_Sum Errors'!D59, 'MazeComplete Errors'!D59, 'MazeSolve Errors'!D59, 'Hamiltonian Errors'!D59)/('Failure Counts Errors'!D1-'Failure Counts Errors'!D59),0)</f>
        <v>8.3555555555555543</v>
      </c>
      <c r="E59">
        <f>IFERROR(SUM('PARITY Errors'!E59, 'Pattern_Matching Errors'!E59, 'Reversal Errors'!E59, 'Stack Errors'!E59, 'Vending_Machine Errors'!E59, 'Vending_Machine_Sum Errors'!E59, 'MazeComplete Errors'!E59, 'MazeSolve Errors'!E59, 'Hamiltonian Errors'!E59)/('Failure Counts Errors'!D1-'Failure Counts Errors'!E59),0)</f>
        <v>0</v>
      </c>
      <c r="F59">
        <f>IFERROR(SUM('PARITY Errors'!F59, 'Pattern_Matching Errors'!F59, 'Reversal Errors'!F59, 'Stack Errors'!F59, 'Vending_Machine Errors'!F59, 'Vending_Machine_Sum Errors'!F59, 'MazeComplete Errors'!F59, 'MazeSolve Errors'!F59, 'Hamiltonian Errors'!F59)/('Failure Counts Errors'!D1-'Failure Counts Errors'!F59),0)</f>
        <v>16.088888888888889</v>
      </c>
      <c r="G59">
        <f>IFERROR(SUM('PARITY Errors'!G59, 'Pattern_Matching Errors'!G59, 'Reversal Errors'!G59, 'Stack Errors'!G59, 'Vending_Machine Errors'!G59, 'Vending_Machine_Sum Errors'!G59, 'MazeComplete Errors'!G59, 'MazeSolve Errors'!G59, 'Hamiltonian Errors'!G59)/('Failure Counts Errors'!D1-'Failure Counts Errors'!G59),0)</f>
        <v>0</v>
      </c>
      <c r="H59" t="str">
        <f t="shared" si="1"/>
        <v>20 (δ=0.85)</v>
      </c>
    </row>
    <row r="60" spans="1:8" x14ac:dyDescent="0.75">
      <c r="A60" s="1">
        <v>20</v>
      </c>
      <c r="B60">
        <v>50</v>
      </c>
      <c r="C60">
        <v>0</v>
      </c>
      <c r="D60">
        <f>IFERROR(SUM('PARITY Errors'!D60, 'Pattern_Matching Errors'!D60, 'Reversal Errors'!D60, 'Stack Errors'!D60, 'Vending_Machine Errors'!D60, 'Vending_Machine_Sum Errors'!D60, 'MazeComplete Errors'!D60, 'MazeSolve Errors'!D60, 'Hamiltonian Errors'!D60)/('Failure Counts Errors'!D1-'Failure Counts Errors'!D60),0)</f>
        <v>8.3666666666666671</v>
      </c>
      <c r="E60">
        <f>IFERROR(SUM('PARITY Errors'!E60, 'Pattern_Matching Errors'!E60, 'Reversal Errors'!E60, 'Stack Errors'!E60, 'Vending_Machine Errors'!E60, 'Vending_Machine_Sum Errors'!E60, 'MazeComplete Errors'!E60, 'MazeSolve Errors'!E60, 'Hamiltonian Errors'!E60)/('Failure Counts Errors'!D1-'Failure Counts Errors'!E60),0)</f>
        <v>0</v>
      </c>
      <c r="F60">
        <f>IFERROR(SUM('PARITY Errors'!F60, 'Pattern_Matching Errors'!F60, 'Reversal Errors'!F60, 'Stack Errors'!F60, 'Vending_Machine Errors'!F60, 'Vending_Machine_Sum Errors'!F60, 'MazeComplete Errors'!F60, 'MazeSolve Errors'!F60, 'Hamiltonian Errors'!F60)/('Failure Counts Errors'!D1-'Failure Counts Errors'!F60),0)</f>
        <v>6.8666666666666663</v>
      </c>
      <c r="G60">
        <f>IFERROR(SUM('PARITY Errors'!G60, 'Pattern_Matching Errors'!G60, 'Reversal Errors'!G60, 'Stack Errors'!G60, 'Vending_Machine Errors'!G60, 'Vending_Machine_Sum Errors'!G60, 'MazeComplete Errors'!G60, 'MazeSolve Errors'!G60, 'Hamiltonian Errors'!G60)/('Failure Counts Errors'!D1-'Failure Counts Errors'!G60),0)</f>
        <v>12.6</v>
      </c>
      <c r="H60" t="str">
        <f t="shared" si="1"/>
        <v>50 (δ=0)</v>
      </c>
    </row>
    <row r="61" spans="1:8" x14ac:dyDescent="0.75">
      <c r="A61" s="1">
        <v>21</v>
      </c>
      <c r="B61">
        <v>50</v>
      </c>
      <c r="C61">
        <v>0.2</v>
      </c>
      <c r="D61">
        <f>IFERROR(SUM('PARITY Errors'!D61, 'Pattern_Matching Errors'!D61, 'Reversal Errors'!D61, 'Stack Errors'!D61, 'Vending_Machine Errors'!D61, 'Vending_Machine_Sum Errors'!D61, 'MazeComplete Errors'!D61, 'MazeSolve Errors'!D61, 'Hamiltonian Errors'!D61)/('Failure Counts Errors'!D1-'Failure Counts Errors'!D61),0)</f>
        <v>8.1999999999999993</v>
      </c>
      <c r="E61">
        <f>IFERROR(SUM('PARITY Errors'!E61, 'Pattern_Matching Errors'!E61, 'Reversal Errors'!E61, 'Stack Errors'!E61, 'Vending_Machine Errors'!E61, 'Vending_Machine_Sum Errors'!E61, 'MazeComplete Errors'!E61, 'MazeSolve Errors'!E61, 'Hamiltonian Errors'!E61)/('Failure Counts Errors'!D1-'Failure Counts Errors'!E61),0)</f>
        <v>0</v>
      </c>
      <c r="F61">
        <f>IFERROR(SUM('PARITY Errors'!F61, 'Pattern_Matching Errors'!F61, 'Reversal Errors'!F61, 'Stack Errors'!F61, 'Vending_Machine Errors'!F61, 'Vending_Machine_Sum Errors'!F61, 'MazeComplete Errors'!F61, 'MazeSolve Errors'!F61, 'Hamiltonian Errors'!F61)/('Failure Counts Errors'!D1-'Failure Counts Errors'!F61),0)</f>
        <v>5.3666666666666663</v>
      </c>
      <c r="G61">
        <f>IFERROR(SUM('PARITY Errors'!G61, 'Pattern_Matching Errors'!G61, 'Reversal Errors'!G61, 'Stack Errors'!G61, 'Vending_Machine Errors'!G61, 'Vending_Machine_Sum Errors'!G61, 'MazeComplete Errors'!G61, 'MazeSolve Errors'!G61, 'Hamiltonian Errors'!G61)/('Failure Counts Errors'!D1-'Failure Counts Errors'!G61),0)</f>
        <v>12.5875</v>
      </c>
      <c r="H61" t="str">
        <f t="shared" si="1"/>
        <v>50 (δ=0.2)</v>
      </c>
    </row>
    <row r="62" spans="1:8" x14ac:dyDescent="0.75">
      <c r="A62" s="1">
        <v>22</v>
      </c>
      <c r="B62">
        <v>50</v>
      </c>
      <c r="C62">
        <v>0.45</v>
      </c>
      <c r="D62">
        <f>IFERROR(SUM('PARITY Errors'!D62, 'Pattern_Matching Errors'!D62, 'Reversal Errors'!D62, 'Stack Errors'!D62, 'Vending_Machine Errors'!D62, 'Vending_Machine_Sum Errors'!D62, 'MazeComplete Errors'!D62, 'MazeSolve Errors'!D62, 'Hamiltonian Errors'!D62)/('Failure Counts Errors'!D1-'Failure Counts Errors'!D62),0)</f>
        <v>8.2222222222222214</v>
      </c>
      <c r="E62">
        <f>IFERROR(SUM('PARITY Errors'!E62, 'Pattern_Matching Errors'!E62, 'Reversal Errors'!E62, 'Stack Errors'!E62, 'Vending_Machine Errors'!E62, 'Vending_Machine_Sum Errors'!E62, 'MazeComplete Errors'!E62, 'MazeSolve Errors'!E62, 'Hamiltonian Errors'!E62)/('Failure Counts Errors'!D1-'Failure Counts Errors'!E62),0)</f>
        <v>0</v>
      </c>
      <c r="F62">
        <f>IFERROR(SUM('PARITY Errors'!F62, 'Pattern_Matching Errors'!F62, 'Reversal Errors'!F62, 'Stack Errors'!F62, 'Vending_Machine Errors'!F62, 'Vending_Machine_Sum Errors'!F62, 'MazeComplete Errors'!F62, 'MazeSolve Errors'!F62, 'Hamiltonian Errors'!F62)/('Failure Counts Errors'!D1-'Failure Counts Errors'!F62),0)</f>
        <v>5.0888888888888886</v>
      </c>
      <c r="G62">
        <f>IFERROR(SUM('PARITY Errors'!G62, 'Pattern_Matching Errors'!G62, 'Reversal Errors'!G62, 'Stack Errors'!G62, 'Vending_Machine Errors'!G62, 'Vending_Machine_Sum Errors'!G62, 'MazeComplete Errors'!G62, 'MazeSolve Errors'!G62, 'Hamiltonian Errors'!G62)/('Failure Counts Errors'!D1-'Failure Counts Errors'!G62),0)</f>
        <v>12.612500000000001</v>
      </c>
      <c r="H62" t="str">
        <f t="shared" si="1"/>
        <v>50 (δ=0.45)</v>
      </c>
    </row>
    <row r="63" spans="1:8" x14ac:dyDescent="0.75">
      <c r="A63" s="1">
        <v>23</v>
      </c>
      <c r="B63">
        <v>50</v>
      </c>
      <c r="C63">
        <v>0.65</v>
      </c>
      <c r="D63">
        <f>IFERROR(SUM('PARITY Errors'!D63, 'Pattern_Matching Errors'!D63, 'Reversal Errors'!D63, 'Stack Errors'!D63, 'Vending_Machine Errors'!D63, 'Vending_Machine_Sum Errors'!D63, 'MazeComplete Errors'!D63, 'MazeSolve Errors'!D63, 'Hamiltonian Errors'!D63)/('Failure Counts Errors'!D1-'Failure Counts Errors'!D63),0)</f>
        <v>7.7111111111111121</v>
      </c>
      <c r="E63">
        <f>IFERROR(SUM('PARITY Errors'!E63, 'Pattern_Matching Errors'!E63, 'Reversal Errors'!E63, 'Stack Errors'!E63, 'Vending_Machine Errors'!E63, 'Vending_Machine_Sum Errors'!E63, 'MazeComplete Errors'!E63, 'MazeSolve Errors'!E63, 'Hamiltonian Errors'!E63)/('Failure Counts Errors'!D1-'Failure Counts Errors'!E63),0)</f>
        <v>0</v>
      </c>
      <c r="F63">
        <f>IFERROR(SUM('PARITY Errors'!F63, 'Pattern_Matching Errors'!F63, 'Reversal Errors'!F63, 'Stack Errors'!F63, 'Vending_Machine Errors'!F63, 'Vending_Machine_Sum Errors'!F63, 'MazeComplete Errors'!F63, 'MazeSolve Errors'!F63, 'Hamiltonian Errors'!F63)/('Failure Counts Errors'!D1-'Failure Counts Errors'!F63),0)</f>
        <v>4.9666666666666668</v>
      </c>
      <c r="G63">
        <f>IFERROR(SUM('PARITY Errors'!G63, 'Pattern_Matching Errors'!G63, 'Reversal Errors'!G63, 'Stack Errors'!G63, 'Vending_Machine Errors'!G63, 'Vending_Machine_Sum Errors'!G63, 'MazeComplete Errors'!G63, 'MazeSolve Errors'!G63, 'Hamiltonian Errors'!G63)/('Failure Counts Errors'!D1-'Failure Counts Errors'!G63),0)</f>
        <v>12.5625</v>
      </c>
      <c r="H63" t="str">
        <f t="shared" si="1"/>
        <v>50 (δ=0.65)</v>
      </c>
    </row>
    <row r="64" spans="1:8" x14ac:dyDescent="0.75">
      <c r="A64" s="1">
        <v>24</v>
      </c>
      <c r="B64">
        <v>50</v>
      </c>
      <c r="C64">
        <v>0.85</v>
      </c>
      <c r="D64">
        <f>IFERROR(SUM('PARITY Errors'!D64, 'Pattern_Matching Errors'!D64, 'Reversal Errors'!D64, 'Stack Errors'!D64, 'Vending_Machine Errors'!D64, 'Vending_Machine_Sum Errors'!D64, 'MazeComplete Errors'!D64, 'MazeSolve Errors'!D64, 'Hamiltonian Errors'!D64)/('Failure Counts Errors'!D1-'Failure Counts Errors'!D64),0)</f>
        <v>7.6444444444444439</v>
      </c>
      <c r="E64">
        <f>IFERROR(SUM('PARITY Errors'!E64, 'Pattern_Matching Errors'!E64, 'Reversal Errors'!E64, 'Stack Errors'!E64, 'Vending_Machine Errors'!E64, 'Vending_Machine_Sum Errors'!E64, 'MazeComplete Errors'!E64, 'MazeSolve Errors'!E64, 'Hamiltonian Errors'!E64)/('Failure Counts Errors'!D1-'Failure Counts Errors'!E64),0)</f>
        <v>0</v>
      </c>
      <c r="F64">
        <f>IFERROR(SUM('PARITY Errors'!F64, 'Pattern_Matching Errors'!F64, 'Reversal Errors'!F64, 'Stack Errors'!F64, 'Vending_Machine Errors'!F64, 'Vending_Machine_Sum Errors'!F64, 'MazeComplete Errors'!F64, 'MazeSolve Errors'!F64, 'Hamiltonian Errors'!F64)/('Failure Counts Errors'!D1-'Failure Counts Errors'!F64),0)</f>
        <v>4.0333333333333332</v>
      </c>
      <c r="G64">
        <f>IFERROR(SUM('PARITY Errors'!G64, 'Pattern_Matching Errors'!G64, 'Reversal Errors'!G64, 'Stack Errors'!G64, 'Vending_Machine Errors'!G64, 'Vending_Machine_Sum Errors'!G64, 'MazeComplete Errors'!G64, 'MazeSolve Errors'!G64, 'Hamiltonian Errors'!G64)/('Failure Counts Errors'!D1-'Failure Counts Errors'!G64),0)</f>
        <v>12.5</v>
      </c>
      <c r="H64" t="str">
        <f t="shared" si="1"/>
        <v>50 (δ=0.85)</v>
      </c>
    </row>
    <row r="65" spans="1:8" x14ac:dyDescent="0.75">
      <c r="A65" s="1">
        <v>25</v>
      </c>
      <c r="B65">
        <v>100</v>
      </c>
      <c r="C65">
        <v>0</v>
      </c>
      <c r="D65">
        <f>IFERROR(SUM('PARITY Errors'!D65, 'Pattern_Matching Errors'!D65, 'Reversal Errors'!D65, 'Stack Errors'!D65, 'Vending_Machine Errors'!D65, 'Vending_Machine_Sum Errors'!D65, 'MazeComplete Errors'!D65, 'MazeSolve Errors'!D65, 'Hamiltonian Errors'!D65)/('Failure Counts Errors'!D1-'Failure Counts Errors'!D65),0)</f>
        <v>8.5777777777777757</v>
      </c>
      <c r="E65">
        <f>IFERROR(SUM('PARITY Errors'!E65, 'Pattern_Matching Errors'!E65, 'Reversal Errors'!E65, 'Stack Errors'!E65, 'Vending_Machine Errors'!E65, 'Vending_Machine_Sum Errors'!E65, 'MazeComplete Errors'!E65, 'MazeSolve Errors'!E65, 'Hamiltonian Errors'!E65)/('Failure Counts Errors'!D1-'Failure Counts Errors'!E65),0)</f>
        <v>0</v>
      </c>
      <c r="F65">
        <f>IFERROR(SUM('PARITY Errors'!F65, 'Pattern_Matching Errors'!F65, 'Reversal Errors'!F65, 'Stack Errors'!F65, 'Vending_Machine Errors'!F65, 'Vending_Machine_Sum Errors'!F65, 'MazeComplete Errors'!F65, 'MazeSolve Errors'!F65, 'Hamiltonian Errors'!F65)/('Failure Counts Errors'!D1-'Failure Counts Errors'!F65),0)</f>
        <v>2.0999999999999996</v>
      </c>
      <c r="G65">
        <f>IFERROR(SUM('PARITY Errors'!G65, 'Pattern_Matching Errors'!G65, 'Reversal Errors'!G65, 'Stack Errors'!G65, 'Vending_Machine Errors'!G65, 'Vending_Machine_Sum Errors'!G65, 'MazeComplete Errors'!G65, 'MazeSolve Errors'!G65, 'Hamiltonian Errors'!G65)/('Failure Counts Errors'!D1-'Failure Counts Errors'!G65),0)</f>
        <v>12.625</v>
      </c>
      <c r="H65" t="str">
        <f t="shared" si="1"/>
        <v>100 (δ=0)</v>
      </c>
    </row>
    <row r="66" spans="1:8" x14ac:dyDescent="0.75">
      <c r="A66" s="1">
        <v>26</v>
      </c>
      <c r="B66">
        <v>100</v>
      </c>
      <c r="C66">
        <v>0.2</v>
      </c>
      <c r="D66">
        <f>IFERROR(SUM('PARITY Errors'!D66, 'Pattern_Matching Errors'!D66, 'Reversal Errors'!D66, 'Stack Errors'!D66, 'Vending_Machine Errors'!D66, 'Vending_Machine_Sum Errors'!D66, 'MazeComplete Errors'!D66, 'MazeSolve Errors'!D66, 'Hamiltonian Errors'!D66)/('Failure Counts Errors'!D1-'Failure Counts Errors'!D66),0)</f>
        <v>8.4111111111111114</v>
      </c>
      <c r="E66">
        <f>IFERROR(SUM('PARITY Errors'!E66, 'Pattern_Matching Errors'!E66, 'Reversal Errors'!E66, 'Stack Errors'!E66, 'Vending_Machine Errors'!E66, 'Vending_Machine_Sum Errors'!E66, 'MazeComplete Errors'!E66, 'MazeSolve Errors'!E66, 'Hamiltonian Errors'!E66)/('Failure Counts Errors'!D1-'Failure Counts Errors'!E66),0)</f>
        <v>0</v>
      </c>
      <c r="F66">
        <f>IFERROR(SUM('PARITY Errors'!F66, 'Pattern_Matching Errors'!F66, 'Reversal Errors'!F66, 'Stack Errors'!F66, 'Vending_Machine Errors'!F66, 'Vending_Machine_Sum Errors'!F66, 'MazeComplete Errors'!F66, 'MazeSolve Errors'!F66, 'Hamiltonian Errors'!F66)/('Failure Counts Errors'!D1-'Failure Counts Errors'!F66),0)</f>
        <v>1.7111111111111112</v>
      </c>
      <c r="G66">
        <f>IFERROR(SUM('PARITY Errors'!G66, 'Pattern_Matching Errors'!G66, 'Reversal Errors'!G66, 'Stack Errors'!G66, 'Vending_Machine Errors'!G66, 'Vending_Machine_Sum Errors'!G66, 'MazeComplete Errors'!G66, 'MazeSolve Errors'!G66, 'Hamiltonian Errors'!G66)/('Failure Counts Errors'!D1-'Failure Counts Errors'!G66),0)</f>
        <v>12.6</v>
      </c>
      <c r="H66" t="str">
        <f t="shared" si="1"/>
        <v>100 (δ=0.2)</v>
      </c>
    </row>
    <row r="67" spans="1:8" x14ac:dyDescent="0.75">
      <c r="A67" s="1">
        <v>27</v>
      </c>
      <c r="B67">
        <v>100</v>
      </c>
      <c r="C67">
        <v>0.45</v>
      </c>
      <c r="D67">
        <f>IFERROR(SUM('PARITY Errors'!D67, 'Pattern_Matching Errors'!D67, 'Reversal Errors'!D67, 'Stack Errors'!D67, 'Vending_Machine Errors'!D67, 'Vending_Machine_Sum Errors'!D67, 'MazeComplete Errors'!D67, 'MazeSolve Errors'!D67, 'Hamiltonian Errors'!D67)/('Failure Counts Errors'!D1-'Failure Counts Errors'!D67),0)</f>
        <v>8.4222222222222225</v>
      </c>
      <c r="E67">
        <f>IFERROR(SUM('PARITY Errors'!E67, 'Pattern_Matching Errors'!E67, 'Reversal Errors'!E67, 'Stack Errors'!E67, 'Vending_Machine Errors'!E67, 'Vending_Machine_Sum Errors'!E67, 'MazeComplete Errors'!E67, 'MazeSolve Errors'!E67, 'Hamiltonian Errors'!E67)/('Failure Counts Errors'!D1-'Failure Counts Errors'!E67),0)</f>
        <v>0</v>
      </c>
      <c r="F67">
        <f>IFERROR(SUM('PARITY Errors'!F67, 'Pattern_Matching Errors'!F67, 'Reversal Errors'!F67, 'Stack Errors'!F67, 'Vending_Machine Errors'!F67, 'Vending_Machine_Sum Errors'!F67, 'MazeComplete Errors'!F67, 'MazeSolve Errors'!F67, 'Hamiltonian Errors'!F67)/('Failure Counts Errors'!D1-'Failure Counts Errors'!F67),0)</f>
        <v>1.7444444444444445</v>
      </c>
      <c r="G67">
        <f>IFERROR(SUM('PARITY Errors'!G67, 'Pattern_Matching Errors'!G67, 'Reversal Errors'!G67, 'Stack Errors'!G67, 'Vending_Machine Errors'!G67, 'Vending_Machine_Sum Errors'!G67, 'MazeComplete Errors'!G67, 'MazeSolve Errors'!G67, 'Hamiltonian Errors'!G67)/('Failure Counts Errors'!D1-'Failure Counts Errors'!G67),0)</f>
        <v>12.6</v>
      </c>
      <c r="H67" t="str">
        <f t="shared" si="1"/>
        <v>100 (δ=0.45)</v>
      </c>
    </row>
    <row r="68" spans="1:8" x14ac:dyDescent="0.75">
      <c r="A68" s="1">
        <v>28</v>
      </c>
      <c r="B68">
        <v>100</v>
      </c>
      <c r="C68">
        <v>0.65</v>
      </c>
      <c r="D68">
        <f>IFERROR(SUM('PARITY Errors'!D68, 'Pattern_Matching Errors'!D68, 'Reversal Errors'!D68, 'Stack Errors'!D68, 'Vending_Machine Errors'!D68, 'Vending_Machine_Sum Errors'!D68, 'MazeComplete Errors'!D68, 'MazeSolve Errors'!D68, 'Hamiltonian Errors'!D68)/('Failure Counts Errors'!D1-'Failure Counts Errors'!D68),0)</f>
        <v>8.2555555555555546</v>
      </c>
      <c r="E68">
        <f>IFERROR(SUM('PARITY Errors'!E68, 'Pattern_Matching Errors'!E68, 'Reversal Errors'!E68, 'Stack Errors'!E68, 'Vending_Machine Errors'!E68, 'Vending_Machine_Sum Errors'!E68, 'MazeComplete Errors'!E68, 'MazeSolve Errors'!E68, 'Hamiltonian Errors'!E68)/('Failure Counts Errors'!D1-'Failure Counts Errors'!E68),0)</f>
        <v>0</v>
      </c>
      <c r="F68">
        <f>IFERROR(SUM('PARITY Errors'!F68, 'Pattern_Matching Errors'!F68, 'Reversal Errors'!F68, 'Stack Errors'!F68, 'Vending_Machine Errors'!F68, 'Vending_Machine_Sum Errors'!F68, 'MazeComplete Errors'!F68, 'MazeSolve Errors'!F68, 'Hamiltonian Errors'!F68)/('Failure Counts Errors'!D1-'Failure Counts Errors'!F68),0)</f>
        <v>1.6777777777777778</v>
      </c>
      <c r="G68">
        <f>IFERROR(SUM('PARITY Errors'!G68, 'Pattern_Matching Errors'!G68, 'Reversal Errors'!G68, 'Stack Errors'!G68, 'Vending_Machine Errors'!G68, 'Vending_Machine_Sum Errors'!G68, 'MazeComplete Errors'!G68, 'MazeSolve Errors'!G68, 'Hamiltonian Errors'!G68)/('Failure Counts Errors'!D1-'Failure Counts Errors'!G68),0)</f>
        <v>12.55</v>
      </c>
      <c r="H68" t="str">
        <f t="shared" si="1"/>
        <v>100 (δ=0.65)</v>
      </c>
    </row>
    <row r="69" spans="1:8" x14ac:dyDescent="0.75">
      <c r="A69" s="1">
        <v>29</v>
      </c>
      <c r="B69">
        <v>100</v>
      </c>
      <c r="C69">
        <v>0.85</v>
      </c>
      <c r="D69">
        <f>IFERROR(SUM('PARITY Errors'!D69, 'Pattern_Matching Errors'!D69, 'Reversal Errors'!D69, 'Stack Errors'!D69, 'Vending_Machine Errors'!D69, 'Vending_Machine_Sum Errors'!D69, 'MazeComplete Errors'!D69, 'MazeSolve Errors'!D69, 'Hamiltonian Errors'!D69)/('Failure Counts Errors'!D1-'Failure Counts Errors'!D69),0)</f>
        <v>8.1888888888888882</v>
      </c>
      <c r="E69">
        <f>IFERROR(SUM('PARITY Errors'!E69, 'Pattern_Matching Errors'!E69, 'Reversal Errors'!E69, 'Stack Errors'!E69, 'Vending_Machine Errors'!E69, 'Vending_Machine_Sum Errors'!E69, 'MazeComplete Errors'!E69, 'MazeSolve Errors'!E69, 'Hamiltonian Errors'!E69)/('Failure Counts Errors'!D1-'Failure Counts Errors'!E69),0)</f>
        <v>0</v>
      </c>
      <c r="F69">
        <f>IFERROR(SUM('PARITY Errors'!F69, 'Pattern_Matching Errors'!F69, 'Reversal Errors'!F69, 'Stack Errors'!F69, 'Vending_Machine Errors'!F69, 'Vending_Machine_Sum Errors'!F69, 'MazeComplete Errors'!F69, 'MazeSolve Errors'!F69, 'Hamiltonian Errors'!F69)/('Failure Counts Errors'!D1-'Failure Counts Errors'!F69),0)</f>
        <v>1.3888888888888888</v>
      </c>
      <c r="G69">
        <f>IFERROR(SUM('PARITY Errors'!G69, 'Pattern_Matching Errors'!G69, 'Reversal Errors'!G69, 'Stack Errors'!G69, 'Vending_Machine Errors'!G69, 'Vending_Machine_Sum Errors'!G69, 'MazeComplete Errors'!G69, 'MazeSolve Errors'!G69, 'Hamiltonian Errors'!G69)/('Failure Counts Errors'!D1-'Failure Counts Errors'!G69),0)</f>
        <v>12.625</v>
      </c>
      <c r="H69" t="str">
        <f t="shared" si="1"/>
        <v>100 (δ=0.85)</v>
      </c>
    </row>
    <row r="73" spans="1:8" x14ac:dyDescent="0.75">
      <c r="A73" s="1">
        <v>0</v>
      </c>
      <c r="B73" t="s">
        <v>16</v>
      </c>
    </row>
    <row r="75" spans="1:8" x14ac:dyDescent="0.7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75">
      <c r="A76" s="1">
        <v>0</v>
      </c>
      <c r="B76">
        <v>0</v>
      </c>
      <c r="C76">
        <v>0</v>
      </c>
      <c r="D76">
        <f>IFERROR(SUM('PARITY Errors'!D76, 'Pattern_Matching Errors'!D76, 'Reversal Errors'!D76, 'Stack Errors'!D76, 'Vending_Machine Errors'!D76, 'Vending_Machine_Sum Errors'!D76, 'MazeComplete Errors'!D76, 'MazeSolve Errors'!D76, 'Hamiltonian Errors'!D76)/('Failure Counts Errors'!D1-'Failure Counts Errors'!D76),0)</f>
        <v>18.633333333333336</v>
      </c>
      <c r="E76">
        <f>IFERROR(SUM('PARITY Errors'!E76, 'Pattern_Matching Errors'!E76, 'Reversal Errors'!E76, 'Stack Errors'!E76, 'Vending_Machine Errors'!E76, 'Vending_Machine_Sum Errors'!E76, 'MazeComplete Errors'!E76, 'MazeSolve Errors'!E76, 'Hamiltonian Errors'!E76)/('Failure Counts Errors'!D1-'Failure Counts Errors'!E76),0)</f>
        <v>13.3125</v>
      </c>
      <c r="F76">
        <f>IFERROR(SUM('PARITY Errors'!F76, 'Pattern_Matching Errors'!F76, 'Reversal Errors'!F76, 'Stack Errors'!F76, 'Vending_Machine Errors'!F76, 'Vending_Machine_Sum Errors'!F76, 'MazeComplete Errors'!F76, 'MazeSolve Errors'!F76, 'Hamiltonian Errors'!F76)/('Failure Counts Errors'!D1-'Failure Counts Errors'!F76),0)</f>
        <v>18.855555555555558</v>
      </c>
      <c r="G76">
        <f>IFERROR(SUM('PARITY Errors'!G76, 'Pattern_Matching Errors'!G76, 'Reversal Errors'!G76, 'Stack Errors'!G76, 'Vending_Machine Errors'!G76, 'Vending_Machine_Sum Errors'!G76, 'MazeComplete Errors'!G76, 'MazeSolve Errors'!G76, 'Hamiltonian Errors'!G76)/('Failure Counts Errors'!D1-'Failure Counts Errors'!G76),0)</f>
        <v>285.23333333333329</v>
      </c>
      <c r="H76" t="str">
        <f t="shared" ref="H76:H105" si="2">B76&amp;" (δ="&amp;C76&amp;")"</f>
        <v>0 (δ=0)</v>
      </c>
    </row>
    <row r="77" spans="1:8" x14ac:dyDescent="0.75">
      <c r="A77" s="1">
        <v>1</v>
      </c>
      <c r="B77">
        <v>0</v>
      </c>
      <c r="C77">
        <v>0.2</v>
      </c>
      <c r="D77">
        <f>IFERROR(SUM('PARITY Errors'!D77, 'Pattern_Matching Errors'!D77, 'Reversal Errors'!D77, 'Stack Errors'!D77, 'Vending_Machine Errors'!D77, 'Vending_Machine_Sum Errors'!D77, 'MazeComplete Errors'!D77, 'MazeSolve Errors'!D77, 'Hamiltonian Errors'!D77)/('Failure Counts Errors'!D1-'Failure Counts Errors'!D77),0)</f>
        <v>18.887777777777778</v>
      </c>
      <c r="E77">
        <f>IFERROR(SUM('PARITY Errors'!E77, 'Pattern_Matching Errors'!E77, 'Reversal Errors'!E77, 'Stack Errors'!E77, 'Vending_Machine Errors'!E77, 'Vending_Machine_Sum Errors'!E77, 'MazeComplete Errors'!E77, 'MazeSolve Errors'!E77, 'Hamiltonian Errors'!E77)/('Failure Counts Errors'!D1-'Failure Counts Errors'!E77),0)</f>
        <v>13.1875</v>
      </c>
      <c r="F77">
        <f>IFERROR(SUM('PARITY Errors'!F77, 'Pattern_Matching Errors'!F77, 'Reversal Errors'!F77, 'Stack Errors'!F77, 'Vending_Machine Errors'!F77, 'Vending_Machine_Sum Errors'!F77, 'MazeComplete Errors'!F77, 'MazeSolve Errors'!F77, 'Hamiltonian Errors'!F77)/('Failure Counts Errors'!D1-'Failure Counts Errors'!F77),0)</f>
        <v>22.411111111111111</v>
      </c>
      <c r="G77">
        <f>IFERROR(SUM('PARITY Errors'!G77, 'Pattern_Matching Errors'!G77, 'Reversal Errors'!G77, 'Stack Errors'!G77, 'Vending_Machine Errors'!G77, 'Vending_Machine_Sum Errors'!G77, 'MazeComplete Errors'!G77, 'MazeSolve Errors'!G77, 'Hamiltonian Errors'!G77)/('Failure Counts Errors'!D1-'Failure Counts Errors'!G77),0)</f>
        <v>282.39999999999998</v>
      </c>
      <c r="H77" t="str">
        <f t="shared" si="2"/>
        <v>0 (δ=0.2)</v>
      </c>
    </row>
    <row r="78" spans="1:8" x14ac:dyDescent="0.75">
      <c r="A78" s="1">
        <v>2</v>
      </c>
      <c r="B78">
        <v>0</v>
      </c>
      <c r="C78">
        <v>0.45</v>
      </c>
      <c r="D78">
        <f>IFERROR(SUM('PARITY Errors'!D78, 'Pattern_Matching Errors'!D78, 'Reversal Errors'!D78, 'Stack Errors'!D78, 'Vending_Machine Errors'!D78, 'Vending_Machine_Sum Errors'!D78, 'MazeComplete Errors'!D78, 'MazeSolve Errors'!D78, 'Hamiltonian Errors'!D78)/('Failure Counts Errors'!D1-'Failure Counts Errors'!D78),0)</f>
        <v>18.533333333333335</v>
      </c>
      <c r="E78">
        <f>IFERROR(SUM('PARITY Errors'!E78, 'Pattern_Matching Errors'!E78, 'Reversal Errors'!E78, 'Stack Errors'!E78, 'Vending_Machine Errors'!E78, 'Vending_Machine_Sum Errors'!E78, 'MazeComplete Errors'!E78, 'MazeSolve Errors'!E78, 'Hamiltonian Errors'!E78)/('Failure Counts Errors'!D1-'Failure Counts Errors'!E78),0)</f>
        <v>11.833333333333336</v>
      </c>
      <c r="F78">
        <f>IFERROR(SUM('PARITY Errors'!F78, 'Pattern_Matching Errors'!F78, 'Reversal Errors'!F78, 'Stack Errors'!F78, 'Vending_Machine Errors'!F78, 'Vending_Machine_Sum Errors'!F78, 'MazeComplete Errors'!F78, 'MazeSolve Errors'!F78, 'Hamiltonian Errors'!F78)/('Failure Counts Errors'!D1-'Failure Counts Errors'!F78),0)</f>
        <v>23.511111111111113</v>
      </c>
      <c r="G78">
        <f>IFERROR(SUM('PARITY Errors'!G78, 'Pattern_Matching Errors'!G78, 'Reversal Errors'!G78, 'Stack Errors'!G78, 'Vending_Machine Errors'!G78, 'Vending_Machine_Sum Errors'!G78, 'MazeComplete Errors'!G78, 'MazeSolve Errors'!G78, 'Hamiltonian Errors'!G78)/('Failure Counts Errors'!D1-'Failure Counts Errors'!G78),0)</f>
        <v>282.8</v>
      </c>
      <c r="H78" t="str">
        <f t="shared" si="2"/>
        <v>0 (δ=0.45)</v>
      </c>
    </row>
    <row r="79" spans="1:8" x14ac:dyDescent="0.75">
      <c r="A79" s="1">
        <v>3</v>
      </c>
      <c r="B79">
        <v>0</v>
      </c>
      <c r="C79">
        <v>0.65</v>
      </c>
      <c r="D79">
        <f>IFERROR(SUM('PARITY Errors'!D79, 'Pattern_Matching Errors'!D79, 'Reversal Errors'!D79, 'Stack Errors'!D79, 'Vending_Machine Errors'!D79, 'Vending_Machine_Sum Errors'!D79, 'MazeComplete Errors'!D79, 'MazeSolve Errors'!D79, 'Hamiltonian Errors'!D79)/('Failure Counts Errors'!D1-'Failure Counts Errors'!D79),0)</f>
        <v>18.522222222222222</v>
      </c>
      <c r="E79">
        <f>IFERROR(SUM('PARITY Errors'!E79, 'Pattern_Matching Errors'!E79, 'Reversal Errors'!E79, 'Stack Errors'!E79, 'Vending_Machine Errors'!E79, 'Vending_Machine_Sum Errors'!E79, 'MazeComplete Errors'!E79, 'MazeSolve Errors'!E79, 'Hamiltonian Errors'!E79)/('Failure Counts Errors'!D1-'Failure Counts Errors'!E79),0)</f>
        <v>13.625</v>
      </c>
      <c r="F79">
        <f>IFERROR(SUM('PARITY Errors'!F79, 'Pattern_Matching Errors'!F79, 'Reversal Errors'!F79, 'Stack Errors'!F79, 'Vending_Machine Errors'!F79, 'Vending_Machine_Sum Errors'!F79, 'MazeComplete Errors'!F79, 'MazeSolve Errors'!F79, 'Hamiltonian Errors'!F79)/('Failure Counts Errors'!D1-'Failure Counts Errors'!F79),0)</f>
        <v>23.311111111111114</v>
      </c>
      <c r="G79">
        <f>IFERROR(SUM('PARITY Errors'!G79, 'Pattern_Matching Errors'!G79, 'Reversal Errors'!G79, 'Stack Errors'!G79, 'Vending_Machine Errors'!G79, 'Vending_Machine_Sum Errors'!G79, 'MazeComplete Errors'!G79, 'MazeSolve Errors'!G79, 'Hamiltonian Errors'!G79)/('Failure Counts Errors'!D1-'Failure Counts Errors'!G79),0)</f>
        <v>282.36666666666667</v>
      </c>
      <c r="H79" t="str">
        <f t="shared" si="2"/>
        <v>0 (δ=0.65)</v>
      </c>
    </row>
    <row r="80" spans="1:8" x14ac:dyDescent="0.75">
      <c r="A80" s="1">
        <v>4</v>
      </c>
      <c r="B80">
        <v>0</v>
      </c>
      <c r="C80">
        <v>0.85</v>
      </c>
      <c r="D80">
        <f>IFERROR(SUM('PARITY Errors'!D80, 'Pattern_Matching Errors'!D80, 'Reversal Errors'!D80, 'Stack Errors'!D80, 'Vending_Machine Errors'!D80, 'Vending_Machine_Sum Errors'!D80, 'MazeComplete Errors'!D80, 'MazeSolve Errors'!D80, 'Hamiltonian Errors'!D80)/('Failure Counts Errors'!D1-'Failure Counts Errors'!D80),0)</f>
        <v>18.722222222222221</v>
      </c>
      <c r="E80">
        <f>IFERROR(SUM('PARITY Errors'!E80, 'Pattern_Matching Errors'!E80, 'Reversal Errors'!E80, 'Stack Errors'!E80, 'Vending_Machine Errors'!E80, 'Vending_Machine_Sum Errors'!E80, 'MazeComplete Errors'!E80, 'MazeSolve Errors'!E80, 'Hamiltonian Errors'!E80)/('Failure Counts Errors'!D1-'Failure Counts Errors'!E80),0)</f>
        <v>13.65</v>
      </c>
      <c r="F80">
        <f>IFERROR(SUM('PARITY Errors'!F80, 'Pattern_Matching Errors'!F80, 'Reversal Errors'!F80, 'Stack Errors'!F80, 'Vending_Machine Errors'!F80, 'Vending_Machine_Sum Errors'!F80, 'MazeComplete Errors'!F80, 'MazeSolve Errors'!F80, 'Hamiltonian Errors'!F80)/('Failure Counts Errors'!D1-'Failure Counts Errors'!F80),0)</f>
        <v>24.733333333333334</v>
      </c>
      <c r="G80">
        <f>IFERROR(SUM('PARITY Errors'!G80, 'Pattern_Matching Errors'!G80, 'Reversal Errors'!G80, 'Stack Errors'!G80, 'Vending_Machine Errors'!G80, 'Vending_Machine_Sum Errors'!G80, 'MazeComplete Errors'!G80, 'MazeSolve Errors'!G80, 'Hamiltonian Errors'!G80)/('Failure Counts Errors'!D1-'Failure Counts Errors'!G80),0)</f>
        <v>281.3</v>
      </c>
      <c r="H80" t="str">
        <f t="shared" si="2"/>
        <v>0 (δ=0.85)</v>
      </c>
    </row>
    <row r="81" spans="1:8" x14ac:dyDescent="0.75">
      <c r="A81" s="1">
        <v>5</v>
      </c>
      <c r="B81">
        <v>5</v>
      </c>
      <c r="C81">
        <v>0</v>
      </c>
      <c r="D81">
        <f>IFERROR(SUM('PARITY Errors'!D81, 'Pattern_Matching Errors'!D81, 'Reversal Errors'!D81, 'Stack Errors'!D81, 'Vending_Machine Errors'!D81, 'Vending_Machine_Sum Errors'!D81, 'MazeComplete Errors'!D81, 'MazeSolve Errors'!D81, 'Hamiltonian Errors'!D81)/('Failure Counts Errors'!D1-'Failure Counts Errors'!D81),0)</f>
        <v>22.222222222222221</v>
      </c>
      <c r="E81">
        <f>IFERROR(SUM('PARITY Errors'!E81, 'Pattern_Matching Errors'!E81, 'Reversal Errors'!E81, 'Stack Errors'!E81, 'Vending_Machine Errors'!E81, 'Vending_Machine_Sum Errors'!E81, 'MazeComplete Errors'!E81, 'MazeSolve Errors'!E81, 'Hamiltonian Errors'!E81)/('Failure Counts Errors'!D1-'Failure Counts Errors'!E81),0)</f>
        <v>5.5555555555555552E-2</v>
      </c>
      <c r="F81">
        <f>IFERROR(SUM('PARITY Errors'!F81, 'Pattern_Matching Errors'!F81, 'Reversal Errors'!F81, 'Stack Errors'!F81, 'Vending_Machine Errors'!F81, 'Vending_Machine_Sum Errors'!F81, 'MazeComplete Errors'!F81, 'MazeSolve Errors'!F81, 'Hamiltonian Errors'!F81)/('Failure Counts Errors'!D1-'Failure Counts Errors'!F81),0)</f>
        <v>15.655555555555557</v>
      </c>
      <c r="G81">
        <f>IFERROR(SUM('PARITY Errors'!G81, 'Pattern_Matching Errors'!G81, 'Reversal Errors'!G81, 'Stack Errors'!G81, 'Vending_Machine Errors'!G81, 'Vending_Machine_Sum Errors'!G81, 'MazeComplete Errors'!G81, 'MazeSolve Errors'!G81, 'Hamiltonian Errors'!G81)/('Failure Counts Errors'!D1-'Failure Counts Errors'!G81),0)</f>
        <v>0</v>
      </c>
      <c r="H81" t="str">
        <f t="shared" si="2"/>
        <v>5 (δ=0)</v>
      </c>
    </row>
    <row r="82" spans="1:8" x14ac:dyDescent="0.75">
      <c r="A82" s="1">
        <v>6</v>
      </c>
      <c r="B82">
        <v>5</v>
      </c>
      <c r="C82">
        <v>0.2</v>
      </c>
      <c r="D82">
        <f>IFERROR(SUM('PARITY Errors'!D82, 'Pattern_Matching Errors'!D82, 'Reversal Errors'!D82, 'Stack Errors'!D82, 'Vending_Machine Errors'!D82, 'Vending_Machine_Sum Errors'!D82, 'MazeComplete Errors'!D82, 'MazeSolve Errors'!D82, 'Hamiltonian Errors'!D82)/('Failure Counts Errors'!D1-'Failure Counts Errors'!D82),0)</f>
        <v>22.2</v>
      </c>
      <c r="E82">
        <f>IFERROR(SUM('PARITY Errors'!E82, 'Pattern_Matching Errors'!E82, 'Reversal Errors'!E82, 'Stack Errors'!E82, 'Vending_Machine Errors'!E82, 'Vending_Machine_Sum Errors'!E82, 'MazeComplete Errors'!E82, 'MazeSolve Errors'!E82, 'Hamiltonian Errors'!E82)/('Failure Counts Errors'!D1-'Failure Counts Errors'!E82),0)</f>
        <v>0.1</v>
      </c>
      <c r="F82">
        <f>IFERROR(SUM('PARITY Errors'!F82, 'Pattern_Matching Errors'!F82, 'Reversal Errors'!F82, 'Stack Errors'!F82, 'Vending_Machine Errors'!F82, 'Vending_Machine_Sum Errors'!F82, 'MazeComplete Errors'!F82, 'MazeSolve Errors'!F82, 'Hamiltonian Errors'!F82)/('Failure Counts Errors'!D1-'Failure Counts Errors'!F82),0)</f>
        <v>13.877777777777778</v>
      </c>
      <c r="G82">
        <f>IFERROR(SUM('PARITY Errors'!G82, 'Pattern_Matching Errors'!G82, 'Reversal Errors'!G82, 'Stack Errors'!G82, 'Vending_Machine Errors'!G82, 'Vending_Machine_Sum Errors'!G82, 'MazeComplete Errors'!G82, 'MazeSolve Errors'!G82, 'Hamiltonian Errors'!G82)/('Failure Counts Errors'!D1-'Failure Counts Errors'!G82),0)</f>
        <v>0</v>
      </c>
      <c r="H82" t="str">
        <f t="shared" si="2"/>
        <v>5 (δ=0.2)</v>
      </c>
    </row>
    <row r="83" spans="1:8" x14ac:dyDescent="0.75">
      <c r="A83" s="1">
        <v>7</v>
      </c>
      <c r="B83">
        <v>5</v>
      </c>
      <c r="C83">
        <v>0.45</v>
      </c>
      <c r="D83">
        <f>IFERROR(SUM('PARITY Errors'!D83, 'Pattern_Matching Errors'!D83, 'Reversal Errors'!D83, 'Stack Errors'!D83, 'Vending_Machine Errors'!D83, 'Vending_Machine_Sum Errors'!D83, 'MazeComplete Errors'!D83, 'MazeSolve Errors'!D83, 'Hamiltonian Errors'!D83)/('Failure Counts Errors'!D1-'Failure Counts Errors'!D83),0)</f>
        <v>22.277777777777779</v>
      </c>
      <c r="E83">
        <f>IFERROR(SUM('PARITY Errors'!E83, 'Pattern_Matching Errors'!E83, 'Reversal Errors'!E83, 'Stack Errors'!E83, 'Vending_Machine Errors'!E83, 'Vending_Machine_Sum Errors'!E83, 'MazeComplete Errors'!E83, 'MazeSolve Errors'!E83, 'Hamiltonian Errors'!E83)/('Failure Counts Errors'!D1-'Failure Counts Errors'!E83),0)</f>
        <v>0.1</v>
      </c>
      <c r="F83">
        <f>IFERROR(SUM('PARITY Errors'!F83, 'Pattern_Matching Errors'!F83, 'Reversal Errors'!F83, 'Stack Errors'!F83, 'Vending_Machine Errors'!F83, 'Vending_Machine_Sum Errors'!F83, 'MazeComplete Errors'!F83, 'MazeSolve Errors'!F83, 'Hamiltonian Errors'!F83)/('Failure Counts Errors'!D1-'Failure Counts Errors'!F83),0)</f>
        <v>14.066666666666666</v>
      </c>
      <c r="G83">
        <f>IFERROR(SUM('PARITY Errors'!G83, 'Pattern_Matching Errors'!G83, 'Reversal Errors'!G83, 'Stack Errors'!G83, 'Vending_Machine Errors'!G83, 'Vending_Machine_Sum Errors'!G83, 'MazeComplete Errors'!G83, 'MazeSolve Errors'!G83, 'Hamiltonian Errors'!G83)/('Failure Counts Errors'!D1-'Failure Counts Errors'!G83),0)</f>
        <v>0</v>
      </c>
      <c r="H83" t="str">
        <f t="shared" si="2"/>
        <v>5 (δ=0.45)</v>
      </c>
    </row>
    <row r="84" spans="1:8" x14ac:dyDescent="0.75">
      <c r="A84" s="1">
        <v>8</v>
      </c>
      <c r="B84">
        <v>5</v>
      </c>
      <c r="C84">
        <v>0.65</v>
      </c>
      <c r="D84">
        <f>IFERROR(SUM('PARITY Errors'!D84, 'Pattern_Matching Errors'!D84, 'Reversal Errors'!D84, 'Stack Errors'!D84, 'Vending_Machine Errors'!D84, 'Vending_Machine_Sum Errors'!D84, 'MazeComplete Errors'!D84, 'MazeSolve Errors'!D84, 'Hamiltonian Errors'!D84)/('Failure Counts Errors'!D1-'Failure Counts Errors'!D84),0)</f>
        <v>25.125</v>
      </c>
      <c r="E84">
        <f>IFERROR(SUM('PARITY Errors'!E84, 'Pattern_Matching Errors'!E84, 'Reversal Errors'!E84, 'Stack Errors'!E84, 'Vending_Machine Errors'!E84, 'Vending_Machine_Sum Errors'!E84, 'MazeComplete Errors'!E84, 'MazeSolve Errors'!E84, 'Hamiltonian Errors'!E84)/('Failure Counts Errors'!D1-'Failure Counts Errors'!E84),0)</f>
        <v>8.8888888888888892E-2</v>
      </c>
      <c r="F84">
        <f>IFERROR(SUM('PARITY Errors'!F84, 'Pattern_Matching Errors'!F84, 'Reversal Errors'!F84, 'Stack Errors'!F84, 'Vending_Machine Errors'!F84, 'Vending_Machine_Sum Errors'!F84, 'MazeComplete Errors'!F84, 'MazeSolve Errors'!F84, 'Hamiltonian Errors'!F84)/('Failure Counts Errors'!D1-'Failure Counts Errors'!F84),0)</f>
        <v>14.455555555555556</v>
      </c>
      <c r="G84">
        <f>IFERROR(SUM('PARITY Errors'!G84, 'Pattern_Matching Errors'!G84, 'Reversal Errors'!G84, 'Stack Errors'!G84, 'Vending_Machine Errors'!G84, 'Vending_Machine_Sum Errors'!G84, 'MazeComplete Errors'!G84, 'MazeSolve Errors'!G84, 'Hamiltonian Errors'!G84)/('Failure Counts Errors'!D1-'Failure Counts Errors'!G84),0)</f>
        <v>0</v>
      </c>
      <c r="H84" t="str">
        <f t="shared" si="2"/>
        <v>5 (δ=0.65)</v>
      </c>
    </row>
    <row r="85" spans="1:8" x14ac:dyDescent="0.75">
      <c r="A85" s="1">
        <v>9</v>
      </c>
      <c r="B85">
        <v>5</v>
      </c>
      <c r="C85">
        <v>0.85</v>
      </c>
      <c r="D85">
        <f>IFERROR(SUM('PARITY Errors'!D85, 'Pattern_Matching Errors'!D85, 'Reversal Errors'!D85, 'Stack Errors'!D85, 'Vending_Machine Errors'!D85, 'Vending_Machine_Sum Errors'!D85, 'MazeComplete Errors'!D85, 'MazeSolve Errors'!D85, 'Hamiltonian Errors'!D85)/('Failure Counts Errors'!D1-'Failure Counts Errors'!D85),0)</f>
        <v>22.4</v>
      </c>
      <c r="E85">
        <f>IFERROR(SUM('PARITY Errors'!E85, 'Pattern_Matching Errors'!E85, 'Reversal Errors'!E85, 'Stack Errors'!E85, 'Vending_Machine Errors'!E85, 'Vending_Machine_Sum Errors'!E85, 'MazeComplete Errors'!E85, 'MazeSolve Errors'!E85, 'Hamiltonian Errors'!E85)/('Failure Counts Errors'!D1-'Failure Counts Errors'!E85),0)</f>
        <v>0.2</v>
      </c>
      <c r="F85">
        <f>IFERROR(SUM('PARITY Errors'!F85, 'Pattern_Matching Errors'!F85, 'Reversal Errors'!F85, 'Stack Errors'!F85, 'Vending_Machine Errors'!F85, 'Vending_Machine_Sum Errors'!F85, 'MazeComplete Errors'!F85, 'MazeSolve Errors'!F85, 'Hamiltonian Errors'!F85)/('Failure Counts Errors'!D1-'Failure Counts Errors'!F85),0)</f>
        <v>13.866666666666667</v>
      </c>
      <c r="G85">
        <f>IFERROR(SUM('PARITY Errors'!G85, 'Pattern_Matching Errors'!G85, 'Reversal Errors'!G85, 'Stack Errors'!G85, 'Vending_Machine Errors'!G85, 'Vending_Machine_Sum Errors'!G85, 'MazeComplete Errors'!G85, 'MazeSolve Errors'!G85, 'Hamiltonian Errors'!G85)/('Failure Counts Errors'!D1-'Failure Counts Errors'!G85),0)</f>
        <v>0</v>
      </c>
      <c r="H85" t="str">
        <f t="shared" si="2"/>
        <v>5 (δ=0.85)</v>
      </c>
    </row>
    <row r="86" spans="1:8" x14ac:dyDescent="0.75">
      <c r="A86" s="1">
        <v>10</v>
      </c>
      <c r="B86">
        <v>10</v>
      </c>
      <c r="C86">
        <v>0</v>
      </c>
      <c r="D86">
        <f>IFERROR(SUM('PARITY Errors'!D86, 'Pattern_Matching Errors'!D86, 'Reversal Errors'!D86, 'Stack Errors'!D86, 'Vending_Machine Errors'!D86, 'Vending_Machine_Sum Errors'!D86, 'MazeComplete Errors'!D86, 'MazeSolve Errors'!D86, 'Hamiltonian Errors'!D86)/('Failure Counts Errors'!D1-'Failure Counts Errors'!D86),0)</f>
        <v>16.755555555555556</v>
      </c>
      <c r="E86">
        <f>IFERROR(SUM('PARITY Errors'!E86, 'Pattern_Matching Errors'!E86, 'Reversal Errors'!E86, 'Stack Errors'!E86, 'Vending_Machine Errors'!E86, 'Vending_Machine_Sum Errors'!E86, 'MazeComplete Errors'!E86, 'MazeSolve Errors'!E86, 'Hamiltonian Errors'!E86)/('Failure Counts Errors'!D1-'Failure Counts Errors'!E86),0)</f>
        <v>0</v>
      </c>
      <c r="F86">
        <f>IFERROR(SUM('PARITY Errors'!F86, 'Pattern_Matching Errors'!F86, 'Reversal Errors'!F86, 'Stack Errors'!F86, 'Vending_Machine Errors'!F86, 'Vending_Machine_Sum Errors'!F86, 'MazeComplete Errors'!F86, 'MazeSolve Errors'!F86, 'Hamiltonian Errors'!F86)/('Failure Counts Errors'!D1-'Failure Counts Errors'!F86),0)</f>
        <v>18.188888888888886</v>
      </c>
      <c r="G86">
        <f>IFERROR(SUM('PARITY Errors'!G86, 'Pattern_Matching Errors'!G86, 'Reversal Errors'!G86, 'Stack Errors'!G86, 'Vending_Machine Errors'!G86, 'Vending_Machine_Sum Errors'!G86, 'MazeComplete Errors'!G86, 'MazeSolve Errors'!G86, 'Hamiltonian Errors'!G86)/('Failure Counts Errors'!D1-'Failure Counts Errors'!G86),0)</f>
        <v>0</v>
      </c>
      <c r="H86" t="str">
        <f t="shared" si="2"/>
        <v>10 (δ=0)</v>
      </c>
    </row>
    <row r="87" spans="1:8" x14ac:dyDescent="0.75">
      <c r="A87" s="1">
        <v>11</v>
      </c>
      <c r="B87">
        <v>10</v>
      </c>
      <c r="C87">
        <v>0.2</v>
      </c>
      <c r="D87">
        <f>IFERROR(SUM('PARITY Errors'!D87, 'Pattern_Matching Errors'!D87, 'Reversal Errors'!D87, 'Stack Errors'!D87, 'Vending_Machine Errors'!D87, 'Vending_Machine_Sum Errors'!D87, 'MazeComplete Errors'!D87, 'MazeSolve Errors'!D87, 'Hamiltonian Errors'!D87)/('Failure Counts Errors'!D1-'Failure Counts Errors'!D87),0)</f>
        <v>16.600000000000001</v>
      </c>
      <c r="E87">
        <f>IFERROR(SUM('PARITY Errors'!E87, 'Pattern_Matching Errors'!E87, 'Reversal Errors'!E87, 'Stack Errors'!E87, 'Vending_Machine Errors'!E87, 'Vending_Machine_Sum Errors'!E87, 'MazeComplete Errors'!E87, 'MazeSolve Errors'!E87, 'Hamiltonian Errors'!E87)/('Failure Counts Errors'!D1-'Failure Counts Errors'!E87),0)</f>
        <v>0</v>
      </c>
      <c r="F87">
        <f>IFERROR(SUM('PARITY Errors'!F87, 'Pattern_Matching Errors'!F87, 'Reversal Errors'!F87, 'Stack Errors'!F87, 'Vending_Machine Errors'!F87, 'Vending_Machine_Sum Errors'!F87, 'MazeComplete Errors'!F87, 'MazeSolve Errors'!F87, 'Hamiltonian Errors'!F87)/('Failure Counts Errors'!D1-'Failure Counts Errors'!F87),0)</f>
        <v>17.044444444444444</v>
      </c>
      <c r="G87">
        <f>IFERROR(SUM('PARITY Errors'!G87, 'Pattern_Matching Errors'!G87, 'Reversal Errors'!G87, 'Stack Errors'!G87, 'Vending_Machine Errors'!G87, 'Vending_Machine_Sum Errors'!G87, 'MazeComplete Errors'!G87, 'MazeSolve Errors'!G87, 'Hamiltonian Errors'!G87)/('Failure Counts Errors'!D1-'Failure Counts Errors'!G87),0)</f>
        <v>0</v>
      </c>
      <c r="H87" t="str">
        <f t="shared" si="2"/>
        <v>10 (δ=0.2)</v>
      </c>
    </row>
    <row r="88" spans="1:8" x14ac:dyDescent="0.75">
      <c r="A88" s="1">
        <v>12</v>
      </c>
      <c r="B88">
        <v>10</v>
      </c>
      <c r="C88">
        <v>0.45</v>
      </c>
      <c r="D88">
        <f>IFERROR(SUM('PARITY Errors'!D88, 'Pattern_Matching Errors'!D88, 'Reversal Errors'!D88, 'Stack Errors'!D88, 'Vending_Machine Errors'!D88, 'Vending_Machine_Sum Errors'!D88, 'MazeComplete Errors'!D88, 'MazeSolve Errors'!D88, 'Hamiltonian Errors'!D88)/('Failure Counts Errors'!D1-'Failure Counts Errors'!D88),0)</f>
        <v>16.866666666666664</v>
      </c>
      <c r="E88">
        <f>IFERROR(SUM('PARITY Errors'!E88, 'Pattern_Matching Errors'!E88, 'Reversal Errors'!E88, 'Stack Errors'!E88, 'Vending_Machine Errors'!E88, 'Vending_Machine_Sum Errors'!E88, 'MazeComplete Errors'!E88, 'MazeSolve Errors'!E88, 'Hamiltonian Errors'!E88)/('Failure Counts Errors'!D1-'Failure Counts Errors'!E88),0)</f>
        <v>0</v>
      </c>
      <c r="F88">
        <f>IFERROR(SUM('PARITY Errors'!F88, 'Pattern_Matching Errors'!F88, 'Reversal Errors'!F88, 'Stack Errors'!F88, 'Vending_Machine Errors'!F88, 'Vending_Machine_Sum Errors'!F88, 'MazeComplete Errors'!F88, 'MazeSolve Errors'!F88, 'Hamiltonian Errors'!F88)/('Failure Counts Errors'!D1-'Failure Counts Errors'!F88),0)</f>
        <v>16.722222222222221</v>
      </c>
      <c r="G88">
        <f>IFERROR(SUM('PARITY Errors'!G88, 'Pattern_Matching Errors'!G88, 'Reversal Errors'!G88, 'Stack Errors'!G88, 'Vending_Machine Errors'!G88, 'Vending_Machine_Sum Errors'!G88, 'MazeComplete Errors'!G88, 'MazeSolve Errors'!G88, 'Hamiltonian Errors'!G88)/('Failure Counts Errors'!D1-'Failure Counts Errors'!G88),0)</f>
        <v>0</v>
      </c>
      <c r="H88" t="str">
        <f t="shared" si="2"/>
        <v>10 (δ=0.45)</v>
      </c>
    </row>
    <row r="89" spans="1:8" x14ac:dyDescent="0.75">
      <c r="A89" s="1">
        <v>13</v>
      </c>
      <c r="B89">
        <v>10</v>
      </c>
      <c r="C89">
        <v>0.65</v>
      </c>
      <c r="D89">
        <f>IFERROR(SUM('PARITY Errors'!D89, 'Pattern_Matching Errors'!D89, 'Reversal Errors'!D89, 'Stack Errors'!D89, 'Vending_Machine Errors'!D89, 'Vending_Machine_Sum Errors'!D89, 'MazeComplete Errors'!D89, 'MazeSolve Errors'!D89, 'Hamiltonian Errors'!D89)/('Failure Counts Errors'!D1-'Failure Counts Errors'!D89),0)</f>
        <v>16.577777777777776</v>
      </c>
      <c r="E89">
        <f>IFERROR(SUM('PARITY Errors'!E89, 'Pattern_Matching Errors'!E89, 'Reversal Errors'!E89, 'Stack Errors'!E89, 'Vending_Machine Errors'!E89, 'Vending_Machine_Sum Errors'!E89, 'MazeComplete Errors'!E89, 'MazeSolve Errors'!E89, 'Hamiltonian Errors'!E89)/('Failure Counts Errors'!D1-'Failure Counts Errors'!E89),0)</f>
        <v>0</v>
      </c>
      <c r="F89">
        <f>IFERROR(SUM('PARITY Errors'!F89, 'Pattern_Matching Errors'!F89, 'Reversal Errors'!F89, 'Stack Errors'!F89, 'Vending_Machine Errors'!F89, 'Vending_Machine_Sum Errors'!F89, 'MazeComplete Errors'!F89, 'MazeSolve Errors'!F89, 'Hamiltonian Errors'!F89)/('Failure Counts Errors'!D1-'Failure Counts Errors'!F89),0)</f>
        <v>14.633333333333335</v>
      </c>
      <c r="G89">
        <f>IFERROR(SUM('PARITY Errors'!G89, 'Pattern_Matching Errors'!G89, 'Reversal Errors'!G89, 'Stack Errors'!G89, 'Vending_Machine Errors'!G89, 'Vending_Machine_Sum Errors'!G89, 'MazeComplete Errors'!G89, 'MazeSolve Errors'!G89, 'Hamiltonian Errors'!G89)/('Failure Counts Errors'!D1-'Failure Counts Errors'!G89),0)</f>
        <v>0</v>
      </c>
      <c r="H89" t="str">
        <f t="shared" si="2"/>
        <v>10 (δ=0.65)</v>
      </c>
    </row>
    <row r="90" spans="1:8" x14ac:dyDescent="0.75">
      <c r="A90" s="1">
        <v>14</v>
      </c>
      <c r="B90">
        <v>10</v>
      </c>
      <c r="C90">
        <v>0.85</v>
      </c>
      <c r="D90">
        <f>IFERROR(SUM('PARITY Errors'!D90, 'Pattern_Matching Errors'!D90, 'Reversal Errors'!D90, 'Stack Errors'!D90, 'Vending_Machine Errors'!D90, 'Vending_Machine_Sum Errors'!D90, 'MazeComplete Errors'!D90, 'MazeSolve Errors'!D90, 'Hamiltonian Errors'!D90)/('Failure Counts Errors'!D1-'Failure Counts Errors'!D90),0)</f>
        <v>17.011111111111113</v>
      </c>
      <c r="E90">
        <f>IFERROR(SUM('PARITY Errors'!E90, 'Pattern_Matching Errors'!E90, 'Reversal Errors'!E90, 'Stack Errors'!E90, 'Vending_Machine Errors'!E90, 'Vending_Machine_Sum Errors'!E90, 'MazeComplete Errors'!E90, 'MazeSolve Errors'!E90, 'Hamiltonian Errors'!E90)/('Failure Counts Errors'!D1-'Failure Counts Errors'!E90),0)</f>
        <v>0</v>
      </c>
      <c r="F90">
        <f>IFERROR(SUM('PARITY Errors'!F90, 'Pattern_Matching Errors'!F90, 'Reversal Errors'!F90, 'Stack Errors'!F90, 'Vending_Machine Errors'!F90, 'Vending_Machine_Sum Errors'!F90, 'MazeComplete Errors'!F90, 'MazeSolve Errors'!F90, 'Hamiltonian Errors'!F90)/('Failure Counts Errors'!D1-'Failure Counts Errors'!F90),0)</f>
        <v>14.955555555555556</v>
      </c>
      <c r="G90">
        <f>IFERROR(SUM('PARITY Errors'!G90, 'Pattern_Matching Errors'!G90, 'Reversal Errors'!G90, 'Stack Errors'!G90, 'Vending_Machine Errors'!G90, 'Vending_Machine_Sum Errors'!G90, 'MazeComplete Errors'!G90, 'MazeSolve Errors'!G90, 'Hamiltonian Errors'!G90)/('Failure Counts Errors'!D1-'Failure Counts Errors'!G90),0)</f>
        <v>0</v>
      </c>
      <c r="H90" t="str">
        <f t="shared" si="2"/>
        <v>10 (δ=0.85)</v>
      </c>
    </row>
    <row r="91" spans="1:8" x14ac:dyDescent="0.75">
      <c r="A91" s="1">
        <v>15</v>
      </c>
      <c r="B91">
        <v>20</v>
      </c>
      <c r="C91">
        <v>0</v>
      </c>
      <c r="D91">
        <f>IFERROR(SUM('PARITY Errors'!D91, 'Pattern_Matching Errors'!D91, 'Reversal Errors'!D91, 'Stack Errors'!D91, 'Vending_Machine Errors'!D91, 'Vending_Machine_Sum Errors'!D91, 'MazeComplete Errors'!D91, 'MazeSolve Errors'!D91, 'Hamiltonian Errors'!D91)/('Failure Counts Errors'!D1-'Failure Counts Errors'!D91),0)</f>
        <v>20.244444444444444</v>
      </c>
      <c r="E91">
        <f>IFERROR(SUM('PARITY Errors'!E91, 'Pattern_Matching Errors'!E91, 'Reversal Errors'!E91, 'Stack Errors'!E91, 'Vending_Machine Errors'!E91, 'Vending_Machine_Sum Errors'!E91, 'MazeComplete Errors'!E91, 'MazeSolve Errors'!E91, 'Hamiltonian Errors'!E91)/('Failure Counts Errors'!D1-'Failure Counts Errors'!E91),0)</f>
        <v>0</v>
      </c>
      <c r="F91">
        <f>IFERROR(SUM('PARITY Errors'!F91, 'Pattern_Matching Errors'!F91, 'Reversal Errors'!F91, 'Stack Errors'!F91, 'Vending_Machine Errors'!F91, 'Vending_Machine_Sum Errors'!F91, 'MazeComplete Errors'!F91, 'MazeSolve Errors'!F91, 'Hamiltonian Errors'!F91)/('Failure Counts Errors'!D1-'Failure Counts Errors'!F91),0)</f>
        <v>16.111111111111111</v>
      </c>
      <c r="G91">
        <f>IFERROR(SUM('PARITY Errors'!G91, 'Pattern_Matching Errors'!G91, 'Reversal Errors'!G91, 'Stack Errors'!G91, 'Vending_Machine Errors'!G91, 'Vending_Machine_Sum Errors'!G91, 'MazeComplete Errors'!G91, 'MazeSolve Errors'!G91, 'Hamiltonian Errors'!G91)/('Failure Counts Errors'!D1-'Failure Counts Errors'!G91),0)</f>
        <v>0</v>
      </c>
      <c r="H91" t="str">
        <f t="shared" si="2"/>
        <v>20 (δ=0)</v>
      </c>
    </row>
    <row r="92" spans="1:8" x14ac:dyDescent="0.75">
      <c r="A92" s="1">
        <v>16</v>
      </c>
      <c r="B92">
        <v>20</v>
      </c>
      <c r="C92">
        <v>0.2</v>
      </c>
      <c r="D92">
        <f>IFERROR(SUM('PARITY Errors'!D92, 'Pattern_Matching Errors'!D92, 'Reversal Errors'!D92, 'Stack Errors'!D92, 'Vending_Machine Errors'!D92, 'Vending_Machine_Sum Errors'!D92, 'MazeComplete Errors'!D92, 'MazeSolve Errors'!D92, 'Hamiltonian Errors'!D92)/('Failure Counts Errors'!D1-'Failure Counts Errors'!D92),0)</f>
        <v>16.388888888888889</v>
      </c>
      <c r="E92">
        <f>IFERROR(SUM('PARITY Errors'!E92, 'Pattern_Matching Errors'!E92, 'Reversal Errors'!E92, 'Stack Errors'!E92, 'Vending_Machine Errors'!E92, 'Vending_Machine_Sum Errors'!E92, 'MazeComplete Errors'!E92, 'MazeSolve Errors'!E92, 'Hamiltonian Errors'!E92)/('Failure Counts Errors'!D1-'Failure Counts Errors'!E92),0)</f>
        <v>2.2222222222222223E-2</v>
      </c>
      <c r="F92">
        <f>IFERROR(SUM('PARITY Errors'!F92, 'Pattern_Matching Errors'!F92, 'Reversal Errors'!F92, 'Stack Errors'!F92, 'Vending_Machine Errors'!F92, 'Vending_Machine_Sum Errors'!F92, 'MazeComplete Errors'!F92, 'MazeSolve Errors'!F92, 'Hamiltonian Errors'!F92)/('Failure Counts Errors'!D1-'Failure Counts Errors'!F92),0)</f>
        <v>14.02222222222222</v>
      </c>
      <c r="G92">
        <f>IFERROR(SUM('PARITY Errors'!G92, 'Pattern_Matching Errors'!G92, 'Reversal Errors'!G92, 'Stack Errors'!G92, 'Vending_Machine Errors'!G92, 'Vending_Machine_Sum Errors'!G92, 'MazeComplete Errors'!G92, 'MazeSolve Errors'!G92, 'Hamiltonian Errors'!G92)/('Failure Counts Errors'!D1-'Failure Counts Errors'!G92),0)</f>
        <v>0</v>
      </c>
      <c r="H92" t="str">
        <f t="shared" si="2"/>
        <v>20 (δ=0.2)</v>
      </c>
    </row>
    <row r="93" spans="1:8" x14ac:dyDescent="0.75">
      <c r="A93" s="1">
        <v>17</v>
      </c>
      <c r="B93">
        <v>20</v>
      </c>
      <c r="C93">
        <v>0.45</v>
      </c>
      <c r="D93">
        <f>IFERROR(SUM('PARITY Errors'!D93, 'Pattern_Matching Errors'!D93, 'Reversal Errors'!D93, 'Stack Errors'!D93, 'Vending_Machine Errors'!D93, 'Vending_Machine_Sum Errors'!D93, 'MazeComplete Errors'!D93, 'MazeSolve Errors'!D93, 'Hamiltonian Errors'!D93)/('Failure Counts Errors'!D1-'Failure Counts Errors'!D93),0)</f>
        <v>16.523333333333333</v>
      </c>
      <c r="E93">
        <f>IFERROR(SUM('PARITY Errors'!E93, 'Pattern_Matching Errors'!E93, 'Reversal Errors'!E93, 'Stack Errors'!E93, 'Vending_Machine Errors'!E93, 'Vending_Machine_Sum Errors'!E93, 'MazeComplete Errors'!E93, 'MazeSolve Errors'!E93, 'Hamiltonian Errors'!E93)/('Failure Counts Errors'!D1-'Failure Counts Errors'!E93),0)</f>
        <v>0</v>
      </c>
      <c r="F93">
        <f>IFERROR(SUM('PARITY Errors'!F93, 'Pattern_Matching Errors'!F93, 'Reversal Errors'!F93, 'Stack Errors'!F93, 'Vending_Machine Errors'!F93, 'Vending_Machine_Sum Errors'!F93, 'MazeComplete Errors'!F93, 'MazeSolve Errors'!F93, 'Hamiltonian Errors'!F93)/('Failure Counts Errors'!D1-'Failure Counts Errors'!F93),0)</f>
        <v>13.488888888888889</v>
      </c>
      <c r="G93">
        <f>IFERROR(SUM('PARITY Errors'!G93, 'Pattern_Matching Errors'!G93, 'Reversal Errors'!G93, 'Stack Errors'!G93, 'Vending_Machine Errors'!G93, 'Vending_Machine_Sum Errors'!G93, 'MazeComplete Errors'!G93, 'MazeSolve Errors'!G93, 'Hamiltonian Errors'!G93)/('Failure Counts Errors'!D1-'Failure Counts Errors'!G93),0)</f>
        <v>0</v>
      </c>
      <c r="H93" t="str">
        <f t="shared" si="2"/>
        <v>20 (δ=0.45)</v>
      </c>
    </row>
    <row r="94" spans="1:8" x14ac:dyDescent="0.75">
      <c r="A94" s="1">
        <v>18</v>
      </c>
      <c r="B94">
        <v>20</v>
      </c>
      <c r="C94">
        <v>0.65</v>
      </c>
      <c r="D94">
        <f>IFERROR(SUM('PARITY Errors'!D94, 'Pattern_Matching Errors'!D94, 'Reversal Errors'!D94, 'Stack Errors'!D94, 'Vending_Machine Errors'!D94, 'Vending_Machine_Sum Errors'!D94, 'MazeComplete Errors'!D94, 'MazeSolve Errors'!D94, 'Hamiltonian Errors'!D94)/('Failure Counts Errors'!D1-'Failure Counts Errors'!D94),0)</f>
        <v>16.577777777777776</v>
      </c>
      <c r="E94">
        <f>IFERROR(SUM('PARITY Errors'!E94, 'Pattern_Matching Errors'!E94, 'Reversal Errors'!E94, 'Stack Errors'!E94, 'Vending_Machine Errors'!E94, 'Vending_Machine_Sum Errors'!E94, 'MazeComplete Errors'!E94, 'MazeSolve Errors'!E94, 'Hamiltonian Errors'!E94)/('Failure Counts Errors'!D1-'Failure Counts Errors'!E94),0)</f>
        <v>0</v>
      </c>
      <c r="F94">
        <f>IFERROR(SUM('PARITY Errors'!F94, 'Pattern_Matching Errors'!F94, 'Reversal Errors'!F94, 'Stack Errors'!F94, 'Vending_Machine Errors'!F94, 'Vending_Machine_Sum Errors'!F94, 'MazeComplete Errors'!F94, 'MazeSolve Errors'!F94, 'Hamiltonian Errors'!F94)/('Failure Counts Errors'!D1-'Failure Counts Errors'!F94),0)</f>
        <v>14.2</v>
      </c>
      <c r="G94">
        <f>IFERROR(SUM('PARITY Errors'!G94, 'Pattern_Matching Errors'!G94, 'Reversal Errors'!G94, 'Stack Errors'!G94, 'Vending_Machine Errors'!G94, 'Vending_Machine_Sum Errors'!G94, 'MazeComplete Errors'!G94, 'MazeSolve Errors'!G94, 'Hamiltonian Errors'!G94)/('Failure Counts Errors'!D1-'Failure Counts Errors'!G94),0)</f>
        <v>0</v>
      </c>
      <c r="H94" t="str">
        <f t="shared" si="2"/>
        <v>20 (δ=0.65)</v>
      </c>
    </row>
    <row r="95" spans="1:8" x14ac:dyDescent="0.75">
      <c r="A95" s="1">
        <v>19</v>
      </c>
      <c r="B95">
        <v>20</v>
      </c>
      <c r="C95">
        <v>0.85</v>
      </c>
      <c r="D95">
        <f>IFERROR(SUM('PARITY Errors'!D95, 'Pattern_Matching Errors'!D95, 'Reversal Errors'!D95, 'Stack Errors'!D95, 'Vending_Machine Errors'!D95, 'Vending_Machine_Sum Errors'!D95, 'MazeComplete Errors'!D95, 'MazeSolve Errors'!D95, 'Hamiltonian Errors'!D95)/('Failure Counts Errors'!D1-'Failure Counts Errors'!D95),0)</f>
        <v>16</v>
      </c>
      <c r="E95">
        <f>IFERROR(SUM('PARITY Errors'!E95, 'Pattern_Matching Errors'!E95, 'Reversal Errors'!E95, 'Stack Errors'!E95, 'Vending_Machine Errors'!E95, 'Vending_Machine_Sum Errors'!E95, 'MazeComplete Errors'!E95, 'MazeSolve Errors'!E95, 'Hamiltonian Errors'!E95)/('Failure Counts Errors'!D1-'Failure Counts Errors'!E95),0)</f>
        <v>0</v>
      </c>
      <c r="F95">
        <f>IFERROR(SUM('PARITY Errors'!F95, 'Pattern_Matching Errors'!F95, 'Reversal Errors'!F95, 'Stack Errors'!F95, 'Vending_Machine Errors'!F95, 'Vending_Machine_Sum Errors'!F95, 'MazeComplete Errors'!F95, 'MazeSolve Errors'!F95, 'Hamiltonian Errors'!F95)/('Failure Counts Errors'!D1-'Failure Counts Errors'!F95),0)</f>
        <v>15.5</v>
      </c>
      <c r="G95">
        <f>IFERROR(SUM('PARITY Errors'!G95, 'Pattern_Matching Errors'!G95, 'Reversal Errors'!G95, 'Stack Errors'!G95, 'Vending_Machine Errors'!G95, 'Vending_Machine_Sum Errors'!G95, 'MazeComplete Errors'!G95, 'MazeSolve Errors'!G95, 'Hamiltonian Errors'!G95)/('Failure Counts Errors'!D1-'Failure Counts Errors'!G95),0)</f>
        <v>0</v>
      </c>
      <c r="H95" t="str">
        <f t="shared" si="2"/>
        <v>20 (δ=0.85)</v>
      </c>
    </row>
    <row r="96" spans="1:8" x14ac:dyDescent="0.75">
      <c r="A96" s="1">
        <v>20</v>
      </c>
      <c r="B96">
        <v>50</v>
      </c>
      <c r="C96">
        <v>0</v>
      </c>
      <c r="D96">
        <f>IFERROR(SUM('PARITY Errors'!D96, 'Pattern_Matching Errors'!D96, 'Reversal Errors'!D96, 'Stack Errors'!D96, 'Vending_Machine Errors'!D96, 'Vending_Machine_Sum Errors'!D96, 'MazeComplete Errors'!D96, 'MazeSolve Errors'!D96, 'Hamiltonian Errors'!D96)/('Failure Counts Errors'!D1-'Failure Counts Errors'!D96),0)</f>
        <v>13.58888888888889</v>
      </c>
      <c r="E96">
        <f>IFERROR(SUM('PARITY Errors'!E96, 'Pattern_Matching Errors'!E96, 'Reversal Errors'!E96, 'Stack Errors'!E96, 'Vending_Machine Errors'!E96, 'Vending_Machine_Sum Errors'!E96, 'MazeComplete Errors'!E96, 'MazeSolve Errors'!E96, 'Hamiltonian Errors'!E96)/('Failure Counts Errors'!D1-'Failure Counts Errors'!E96),0)</f>
        <v>0</v>
      </c>
      <c r="F96">
        <f>IFERROR(SUM('PARITY Errors'!F96, 'Pattern_Matching Errors'!F96, 'Reversal Errors'!F96, 'Stack Errors'!F96, 'Vending_Machine Errors'!F96, 'Vending_Machine_Sum Errors'!F96, 'MazeComplete Errors'!F96, 'MazeSolve Errors'!F96, 'Hamiltonian Errors'!F96)/('Failure Counts Errors'!D1-'Failure Counts Errors'!F96),0)</f>
        <v>9.1888888888888882</v>
      </c>
      <c r="G96">
        <f>IFERROR(SUM('PARITY Errors'!G96, 'Pattern_Matching Errors'!G96, 'Reversal Errors'!G96, 'Stack Errors'!G96, 'Vending_Machine Errors'!G96, 'Vending_Machine_Sum Errors'!G96, 'MazeComplete Errors'!G96, 'MazeSolve Errors'!G96, 'Hamiltonian Errors'!G96)/('Failure Counts Errors'!D1-'Failure Counts Errors'!G96),0)</f>
        <v>12.65</v>
      </c>
      <c r="H96" t="str">
        <f t="shared" si="2"/>
        <v>50 (δ=0)</v>
      </c>
    </row>
    <row r="97" spans="1:8" x14ac:dyDescent="0.75">
      <c r="A97" s="1">
        <v>21</v>
      </c>
      <c r="B97">
        <v>50</v>
      </c>
      <c r="C97">
        <v>0.2</v>
      </c>
      <c r="D97">
        <f>IFERROR(SUM('PARITY Errors'!D97, 'Pattern_Matching Errors'!D97, 'Reversal Errors'!D97, 'Stack Errors'!D97, 'Vending_Machine Errors'!D97, 'Vending_Machine_Sum Errors'!D97, 'MazeComplete Errors'!D97, 'MazeSolve Errors'!D97, 'Hamiltonian Errors'!D97)/('Failure Counts Errors'!D1-'Failure Counts Errors'!D97),0)</f>
        <v>16.777777777777779</v>
      </c>
      <c r="E97">
        <f>IFERROR(SUM('PARITY Errors'!E97, 'Pattern_Matching Errors'!E97, 'Reversal Errors'!E97, 'Stack Errors'!E97, 'Vending_Machine Errors'!E97, 'Vending_Machine_Sum Errors'!E97, 'MazeComplete Errors'!E97, 'MazeSolve Errors'!E97, 'Hamiltonian Errors'!E97)/('Failure Counts Errors'!D1-'Failure Counts Errors'!E97),0)</f>
        <v>0</v>
      </c>
      <c r="F97">
        <f>IFERROR(SUM('PARITY Errors'!F97, 'Pattern_Matching Errors'!F97, 'Reversal Errors'!F97, 'Stack Errors'!F97, 'Vending_Machine Errors'!F97, 'Vending_Machine_Sum Errors'!F97, 'MazeComplete Errors'!F97, 'MazeSolve Errors'!F97, 'Hamiltonian Errors'!F97)/('Failure Counts Errors'!D1-'Failure Counts Errors'!F97),0)</f>
        <v>8.8888888888888893</v>
      </c>
      <c r="G97">
        <f>IFERROR(SUM('PARITY Errors'!G97, 'Pattern_Matching Errors'!G97, 'Reversal Errors'!G97, 'Stack Errors'!G97, 'Vending_Machine Errors'!G97, 'Vending_Machine_Sum Errors'!G97, 'MazeComplete Errors'!G97, 'MazeSolve Errors'!G97, 'Hamiltonian Errors'!G97)/('Failure Counts Errors'!D1-'Failure Counts Errors'!G97),0)</f>
        <v>12.625</v>
      </c>
      <c r="H97" t="str">
        <f t="shared" si="2"/>
        <v>50 (δ=0.2)</v>
      </c>
    </row>
    <row r="98" spans="1:8" x14ac:dyDescent="0.75">
      <c r="A98" s="1">
        <v>22</v>
      </c>
      <c r="B98">
        <v>50</v>
      </c>
      <c r="C98">
        <v>0.45</v>
      </c>
      <c r="D98">
        <f>IFERROR(SUM('PARITY Errors'!D98, 'Pattern_Matching Errors'!D98, 'Reversal Errors'!D98, 'Stack Errors'!D98, 'Vending_Machine Errors'!D98, 'Vending_Machine_Sum Errors'!D98, 'MazeComplete Errors'!D98, 'MazeSolve Errors'!D98, 'Hamiltonian Errors'!D98)/('Failure Counts Errors'!D1-'Failure Counts Errors'!D98),0)</f>
        <v>16.788888888888891</v>
      </c>
      <c r="E98">
        <f>IFERROR(SUM('PARITY Errors'!E98, 'Pattern_Matching Errors'!E98, 'Reversal Errors'!E98, 'Stack Errors'!E98, 'Vending_Machine Errors'!E98, 'Vending_Machine_Sum Errors'!E98, 'MazeComplete Errors'!E98, 'MazeSolve Errors'!E98, 'Hamiltonian Errors'!E98)/('Failure Counts Errors'!D1-'Failure Counts Errors'!E98),0)</f>
        <v>1.1111111111111112E-2</v>
      </c>
      <c r="F98">
        <f>IFERROR(SUM('PARITY Errors'!F98, 'Pattern_Matching Errors'!F98, 'Reversal Errors'!F98, 'Stack Errors'!F98, 'Vending_Machine Errors'!F98, 'Vending_Machine_Sum Errors'!F98, 'MazeComplete Errors'!F98, 'MazeSolve Errors'!F98, 'Hamiltonian Errors'!F98)/('Failure Counts Errors'!D1-'Failure Counts Errors'!F98),0)</f>
        <v>9.6222222222222218</v>
      </c>
      <c r="G98">
        <f>IFERROR(SUM('PARITY Errors'!G98, 'Pattern_Matching Errors'!G98, 'Reversal Errors'!G98, 'Stack Errors'!G98, 'Vending_Machine Errors'!G98, 'Vending_Machine_Sum Errors'!G98, 'MazeComplete Errors'!G98, 'MazeSolve Errors'!G98, 'Hamiltonian Errors'!G98)/('Failure Counts Errors'!D1-'Failure Counts Errors'!G98),0)</f>
        <v>12.65</v>
      </c>
      <c r="H98" t="str">
        <f t="shared" si="2"/>
        <v>50 (δ=0.45)</v>
      </c>
    </row>
    <row r="99" spans="1:8" x14ac:dyDescent="0.75">
      <c r="A99" s="1">
        <v>23</v>
      </c>
      <c r="B99">
        <v>50</v>
      </c>
      <c r="C99">
        <v>0.65</v>
      </c>
      <c r="D99">
        <f>IFERROR(SUM('PARITY Errors'!D99, 'Pattern_Matching Errors'!D99, 'Reversal Errors'!D99, 'Stack Errors'!D99, 'Vending_Machine Errors'!D99, 'Vending_Machine_Sum Errors'!D99, 'MazeComplete Errors'!D99, 'MazeSolve Errors'!D99, 'Hamiltonian Errors'!D99)/('Failure Counts Errors'!D1-'Failure Counts Errors'!D99),0)</f>
        <v>16.90111111111111</v>
      </c>
      <c r="E99">
        <f>IFERROR(SUM('PARITY Errors'!E99, 'Pattern_Matching Errors'!E99, 'Reversal Errors'!E99, 'Stack Errors'!E99, 'Vending_Machine Errors'!E99, 'Vending_Machine_Sum Errors'!E99, 'MazeComplete Errors'!E99, 'MazeSolve Errors'!E99, 'Hamiltonian Errors'!E99)/('Failure Counts Errors'!D1-'Failure Counts Errors'!E99),0)</f>
        <v>1.1111111111111112E-2</v>
      </c>
      <c r="F99">
        <f>IFERROR(SUM('PARITY Errors'!F99, 'Pattern_Matching Errors'!F99, 'Reversal Errors'!F99, 'Stack Errors'!F99, 'Vending_Machine Errors'!F99, 'Vending_Machine_Sum Errors'!F99, 'MazeComplete Errors'!F99, 'MazeSolve Errors'!F99, 'Hamiltonian Errors'!F99)/('Failure Counts Errors'!D1-'Failure Counts Errors'!F99),0)</f>
        <v>9.6888888888888882</v>
      </c>
      <c r="G99">
        <f>IFERROR(SUM('PARITY Errors'!G99, 'Pattern_Matching Errors'!G99, 'Reversal Errors'!G99, 'Stack Errors'!G99, 'Vending_Machine Errors'!G99, 'Vending_Machine_Sum Errors'!G99, 'MazeComplete Errors'!G99, 'MazeSolve Errors'!G99, 'Hamiltonian Errors'!G99)/('Failure Counts Errors'!D1-'Failure Counts Errors'!G99),0)</f>
        <v>12.612500000000001</v>
      </c>
      <c r="H99" t="str">
        <f t="shared" si="2"/>
        <v>50 (δ=0.65)</v>
      </c>
    </row>
    <row r="100" spans="1:8" x14ac:dyDescent="0.75">
      <c r="A100" s="1">
        <v>24</v>
      </c>
      <c r="B100">
        <v>50</v>
      </c>
      <c r="C100">
        <v>0.85</v>
      </c>
      <c r="D100">
        <f>IFERROR(SUM('PARITY Errors'!D100, 'Pattern_Matching Errors'!D100, 'Reversal Errors'!D100, 'Stack Errors'!D100, 'Vending_Machine Errors'!D100, 'Vending_Machine_Sum Errors'!D100, 'MazeComplete Errors'!D100, 'MazeSolve Errors'!D100, 'Hamiltonian Errors'!D100)/('Failure Counts Errors'!D1-'Failure Counts Errors'!D100),0)</f>
        <v>17.044444444444444</v>
      </c>
      <c r="E100">
        <f>IFERROR(SUM('PARITY Errors'!E100, 'Pattern_Matching Errors'!E100, 'Reversal Errors'!E100, 'Stack Errors'!E100, 'Vending_Machine Errors'!E100, 'Vending_Machine_Sum Errors'!E100, 'MazeComplete Errors'!E100, 'MazeSolve Errors'!E100, 'Hamiltonian Errors'!E100)/('Failure Counts Errors'!D1-'Failure Counts Errors'!E100),0)</f>
        <v>4.4444444444444446E-2</v>
      </c>
      <c r="F100">
        <f>IFERROR(SUM('PARITY Errors'!F100, 'Pattern_Matching Errors'!F100, 'Reversal Errors'!F100, 'Stack Errors'!F100, 'Vending_Machine Errors'!F100, 'Vending_Machine_Sum Errors'!F100, 'MazeComplete Errors'!F100, 'MazeSolve Errors'!F100, 'Hamiltonian Errors'!F100)/('Failure Counts Errors'!D1-'Failure Counts Errors'!F100),0)</f>
        <v>8.6888888888888882</v>
      </c>
      <c r="G100">
        <f>IFERROR(SUM('PARITY Errors'!G100, 'Pattern_Matching Errors'!G100, 'Reversal Errors'!G100, 'Stack Errors'!G100, 'Vending_Machine Errors'!G100, 'Vending_Machine_Sum Errors'!G100, 'MazeComplete Errors'!G100, 'MazeSolve Errors'!G100, 'Hamiltonian Errors'!G100)/('Failure Counts Errors'!D1-'Failure Counts Errors'!G100),0)</f>
        <v>12.512499999999999</v>
      </c>
      <c r="H100" t="str">
        <f t="shared" si="2"/>
        <v>50 (δ=0.85)</v>
      </c>
    </row>
    <row r="101" spans="1:8" x14ac:dyDescent="0.75">
      <c r="A101" s="1">
        <v>25</v>
      </c>
      <c r="B101">
        <v>100</v>
      </c>
      <c r="C101">
        <v>0</v>
      </c>
      <c r="D101">
        <f>IFERROR(SUM('PARITY Errors'!D101, 'Pattern_Matching Errors'!D101, 'Reversal Errors'!D101, 'Stack Errors'!D101, 'Vending_Machine Errors'!D101, 'Vending_Machine_Sum Errors'!D101, 'MazeComplete Errors'!D101, 'MazeSolve Errors'!D101, 'Hamiltonian Errors'!D101)/('Failure Counts Errors'!D1-'Failure Counts Errors'!D101),0)</f>
        <v>12.922222222222224</v>
      </c>
      <c r="E101">
        <f>IFERROR(SUM('PARITY Errors'!E101, 'Pattern_Matching Errors'!E101, 'Reversal Errors'!E101, 'Stack Errors'!E101, 'Vending_Machine Errors'!E101, 'Vending_Machine_Sum Errors'!E101, 'MazeComplete Errors'!E101, 'MazeSolve Errors'!E101, 'Hamiltonian Errors'!E101)/('Failure Counts Errors'!D1-'Failure Counts Errors'!E101),0)</f>
        <v>0</v>
      </c>
      <c r="F101">
        <f>IFERROR(SUM('PARITY Errors'!F101, 'Pattern_Matching Errors'!F101, 'Reversal Errors'!F101, 'Stack Errors'!F101, 'Vending_Machine Errors'!F101, 'Vending_Machine_Sum Errors'!F101, 'MazeComplete Errors'!F101, 'MazeSolve Errors'!F101, 'Hamiltonian Errors'!F101)/('Failure Counts Errors'!D1-'Failure Counts Errors'!F101),0)</f>
        <v>4.4666666666666668</v>
      </c>
      <c r="G101">
        <f>IFERROR(SUM('PARITY Errors'!G101, 'Pattern_Matching Errors'!G101, 'Reversal Errors'!G101, 'Stack Errors'!G101, 'Vending_Machine Errors'!G101, 'Vending_Machine_Sum Errors'!G101, 'MazeComplete Errors'!G101, 'MazeSolve Errors'!G101, 'Hamiltonian Errors'!G101)/('Failure Counts Errors'!D1-'Failure Counts Errors'!G101),0)</f>
        <v>12.512499999999999</v>
      </c>
      <c r="H101" t="str">
        <f t="shared" si="2"/>
        <v>100 (δ=0)</v>
      </c>
    </row>
    <row r="102" spans="1:8" x14ac:dyDescent="0.75">
      <c r="A102" s="1">
        <v>26</v>
      </c>
      <c r="B102">
        <v>100</v>
      </c>
      <c r="C102">
        <v>0.2</v>
      </c>
      <c r="D102">
        <f>IFERROR(SUM('PARITY Errors'!D102, 'Pattern_Matching Errors'!D102, 'Reversal Errors'!D102, 'Stack Errors'!D102, 'Vending_Machine Errors'!D102, 'Vending_Machine_Sum Errors'!D102, 'MazeComplete Errors'!D102, 'MazeSolve Errors'!D102, 'Hamiltonian Errors'!D102)/('Failure Counts Errors'!D1-'Failure Counts Errors'!D102),0)</f>
        <v>9.9333333333333318</v>
      </c>
      <c r="E102">
        <f>IFERROR(SUM('PARITY Errors'!E102, 'Pattern_Matching Errors'!E102, 'Reversal Errors'!E102, 'Stack Errors'!E102, 'Vending_Machine Errors'!E102, 'Vending_Machine_Sum Errors'!E102, 'MazeComplete Errors'!E102, 'MazeSolve Errors'!E102, 'Hamiltonian Errors'!E102)/('Failure Counts Errors'!D1-'Failure Counts Errors'!E102),0)</f>
        <v>0</v>
      </c>
      <c r="F102">
        <f>IFERROR(SUM('PARITY Errors'!F102, 'Pattern_Matching Errors'!F102, 'Reversal Errors'!F102, 'Stack Errors'!F102, 'Vending_Machine Errors'!F102, 'Vending_Machine_Sum Errors'!F102, 'MazeComplete Errors'!F102, 'MazeSolve Errors'!F102, 'Hamiltonian Errors'!F102)/('Failure Counts Errors'!D1-'Failure Counts Errors'!F102),0)</f>
        <v>4.5</v>
      </c>
      <c r="G102">
        <f>IFERROR(SUM('PARITY Errors'!G102, 'Pattern_Matching Errors'!G102, 'Reversal Errors'!G102, 'Stack Errors'!G102, 'Vending_Machine Errors'!G102, 'Vending_Machine_Sum Errors'!G102, 'MazeComplete Errors'!G102, 'MazeSolve Errors'!G102, 'Hamiltonian Errors'!G102)/('Failure Counts Errors'!D1-'Failure Counts Errors'!G102),0)</f>
        <v>12.5</v>
      </c>
      <c r="H102" t="str">
        <f t="shared" si="2"/>
        <v>100 (δ=0.2)</v>
      </c>
    </row>
    <row r="103" spans="1:8" x14ac:dyDescent="0.75">
      <c r="A103" s="1">
        <v>27</v>
      </c>
      <c r="B103">
        <v>100</v>
      </c>
      <c r="C103">
        <v>0.45</v>
      </c>
      <c r="D103">
        <f>IFERROR(SUM('PARITY Errors'!D103, 'Pattern_Matching Errors'!D103, 'Reversal Errors'!D103, 'Stack Errors'!D103, 'Vending_Machine Errors'!D103, 'Vending_Machine_Sum Errors'!D103, 'MazeComplete Errors'!D103, 'MazeSolve Errors'!D103, 'Hamiltonian Errors'!D103)/('Failure Counts Errors'!D1-'Failure Counts Errors'!D103),0)</f>
        <v>10.044444444444444</v>
      </c>
      <c r="E103">
        <f>IFERROR(SUM('PARITY Errors'!E103, 'Pattern_Matching Errors'!E103, 'Reversal Errors'!E103, 'Stack Errors'!E103, 'Vending_Machine Errors'!E103, 'Vending_Machine_Sum Errors'!E103, 'MazeComplete Errors'!E103, 'MazeSolve Errors'!E103, 'Hamiltonian Errors'!E103)/('Failure Counts Errors'!D1-'Failure Counts Errors'!E103),0)</f>
        <v>2.2222222222222223E-2</v>
      </c>
      <c r="F103">
        <f>IFERROR(SUM('PARITY Errors'!F103, 'Pattern_Matching Errors'!F103, 'Reversal Errors'!F103, 'Stack Errors'!F103, 'Vending_Machine Errors'!F103, 'Vending_Machine_Sum Errors'!F103, 'MazeComplete Errors'!F103, 'MazeSolve Errors'!F103, 'Hamiltonian Errors'!F103)/('Failure Counts Errors'!D1-'Failure Counts Errors'!F103),0)</f>
        <v>5.1444444444444448</v>
      </c>
      <c r="G103">
        <f>IFERROR(SUM('PARITY Errors'!G103, 'Pattern_Matching Errors'!G103, 'Reversal Errors'!G103, 'Stack Errors'!G103, 'Vending_Machine Errors'!G103, 'Vending_Machine_Sum Errors'!G103, 'MazeComplete Errors'!G103, 'MazeSolve Errors'!G103, 'Hamiltonian Errors'!G103)/('Failure Counts Errors'!D1-'Failure Counts Errors'!G103),0)</f>
        <v>12.5</v>
      </c>
      <c r="H103" t="str">
        <f t="shared" si="2"/>
        <v>100 (δ=0.45)</v>
      </c>
    </row>
    <row r="104" spans="1:8" x14ac:dyDescent="0.75">
      <c r="A104" s="1">
        <v>28</v>
      </c>
      <c r="B104">
        <v>100</v>
      </c>
      <c r="C104">
        <v>0.65</v>
      </c>
      <c r="D104">
        <f>IFERROR(SUM('PARITY Errors'!D104, 'Pattern_Matching Errors'!D104, 'Reversal Errors'!D104, 'Stack Errors'!D104, 'Vending_Machine Errors'!D104, 'Vending_Machine_Sum Errors'!D104, 'MazeComplete Errors'!D104, 'MazeSolve Errors'!D104, 'Hamiltonian Errors'!D104)/('Failure Counts Errors'!D1-'Failure Counts Errors'!D104),0)</f>
        <v>10.09</v>
      </c>
      <c r="E104">
        <f>IFERROR(SUM('PARITY Errors'!E104, 'Pattern_Matching Errors'!E104, 'Reversal Errors'!E104, 'Stack Errors'!E104, 'Vending_Machine Errors'!E104, 'Vending_Machine_Sum Errors'!E104, 'MazeComplete Errors'!E104, 'MazeSolve Errors'!E104, 'Hamiltonian Errors'!E104)/('Failure Counts Errors'!D1-'Failure Counts Errors'!E104),0)</f>
        <v>1.1111111111111112E-2</v>
      </c>
      <c r="F104">
        <f>IFERROR(SUM('PARITY Errors'!F104, 'Pattern_Matching Errors'!F104, 'Reversal Errors'!F104, 'Stack Errors'!F104, 'Vending_Machine Errors'!F104, 'Vending_Machine_Sum Errors'!F104, 'MazeComplete Errors'!F104, 'MazeSolve Errors'!F104, 'Hamiltonian Errors'!F104)/('Failure Counts Errors'!D1-'Failure Counts Errors'!F104),0)</f>
        <v>5.2666666666666666</v>
      </c>
      <c r="G104">
        <f>IFERROR(SUM('PARITY Errors'!G104, 'Pattern_Matching Errors'!G104, 'Reversal Errors'!G104, 'Stack Errors'!G104, 'Vending_Machine Errors'!G104, 'Vending_Machine_Sum Errors'!G104, 'MazeComplete Errors'!G104, 'MazeSolve Errors'!G104, 'Hamiltonian Errors'!G104)/('Failure Counts Errors'!D1-'Failure Counts Errors'!G104),0)</f>
        <v>12.5</v>
      </c>
      <c r="H104" t="str">
        <f t="shared" si="2"/>
        <v>100 (δ=0.65)</v>
      </c>
    </row>
    <row r="105" spans="1:8" x14ac:dyDescent="0.75">
      <c r="A105" s="1">
        <v>29</v>
      </c>
      <c r="B105">
        <v>100</v>
      </c>
      <c r="C105">
        <v>0.85</v>
      </c>
      <c r="D105">
        <f>IFERROR(SUM('PARITY Errors'!D105, 'Pattern_Matching Errors'!D105, 'Reversal Errors'!D105, 'Stack Errors'!D105, 'Vending_Machine Errors'!D105, 'Vending_Machine_Sum Errors'!D105, 'MazeComplete Errors'!D105, 'MazeSolve Errors'!D105, 'Hamiltonian Errors'!D105)/('Failure Counts Errors'!D1-'Failure Counts Errors'!D105),0)</f>
        <v>10.5</v>
      </c>
      <c r="E105">
        <f>IFERROR(SUM('PARITY Errors'!E105, 'Pattern_Matching Errors'!E105, 'Reversal Errors'!E105, 'Stack Errors'!E105, 'Vending_Machine Errors'!E105, 'Vending_Machine_Sum Errors'!E105, 'MazeComplete Errors'!E105, 'MazeSolve Errors'!E105, 'Hamiltonian Errors'!E105)/('Failure Counts Errors'!D1-'Failure Counts Errors'!E105),0)</f>
        <v>1.1111111111111112E-2</v>
      </c>
      <c r="F105">
        <f>IFERROR(SUM('PARITY Errors'!F105, 'Pattern_Matching Errors'!F105, 'Reversal Errors'!F105, 'Stack Errors'!F105, 'Vending_Machine Errors'!F105, 'Vending_Machine_Sum Errors'!F105, 'MazeComplete Errors'!F105, 'MazeSolve Errors'!F105, 'Hamiltonian Errors'!F105)/('Failure Counts Errors'!D1-'Failure Counts Errors'!F105),0)</f>
        <v>5.4666666666666668</v>
      </c>
      <c r="G105">
        <f>IFERROR(SUM('PARITY Errors'!G105, 'Pattern_Matching Errors'!G105, 'Reversal Errors'!G105, 'Stack Errors'!G105, 'Vending_Machine Errors'!G105, 'Vending_Machine_Sum Errors'!G105, 'MazeComplete Errors'!G105, 'MazeSolve Errors'!G105, 'Hamiltonian Errors'!G105)/('Failure Counts Errors'!D1-'Failure Counts Errors'!G105),0)</f>
        <v>12.512499999999999</v>
      </c>
      <c r="H105" t="str">
        <f t="shared" si="2"/>
        <v>100 (δ=0.85)</v>
      </c>
    </row>
    <row r="109" spans="1:8" x14ac:dyDescent="0.75">
      <c r="A109" s="1">
        <v>0</v>
      </c>
      <c r="B109" t="s">
        <v>17</v>
      </c>
    </row>
    <row r="111" spans="1:8" x14ac:dyDescent="0.7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75">
      <c r="A112" s="1">
        <v>0</v>
      </c>
      <c r="B112">
        <v>0</v>
      </c>
      <c r="C112">
        <v>0</v>
      </c>
      <c r="D112">
        <f>IFERROR(SUM('PARITY Errors'!D112, 'Pattern_Matching Errors'!D112, 'Reversal Errors'!D112, 'Stack Errors'!D112, 'Vending_Machine Errors'!D112, 'Vending_Machine_Sum Errors'!D112, 'MazeComplete Errors'!D112, 'MazeSolve Errors'!D112, 'Hamiltonian Errors'!D112)/('Failure Counts Errors'!D1-'Failure Counts Errors'!D112),0)</f>
        <v>800</v>
      </c>
      <c r="E112">
        <f>IFERROR(SUM('PARITY Errors'!E112, 'Pattern_Matching Errors'!E112, 'Reversal Errors'!E112, 'Stack Errors'!E112, 'Vending_Machine Errors'!E112, 'Vending_Machine_Sum Errors'!E112, 'MazeComplete Errors'!E112, 'MazeSolve Errors'!E112, 'Hamiltonian Errors'!E112)/('Failure Counts Errors'!D1-'Failure Counts Errors'!E112),0)</f>
        <v>899.9</v>
      </c>
      <c r="F112">
        <f>IFERROR(SUM('PARITY Errors'!F112, 'Pattern_Matching Errors'!F112, 'Reversal Errors'!F112, 'Stack Errors'!F112, 'Vending_Machine Errors'!F112, 'Vending_Machine_Sum Errors'!F112, 'MazeComplete Errors'!F112, 'MazeSolve Errors'!F112, 'Hamiltonian Errors'!F112)/('Failure Counts Errors'!D1-'Failure Counts Errors'!F112),0)</f>
        <v>0</v>
      </c>
      <c r="G112">
        <f>IFERROR(SUM('PARITY Errors'!G112, 'Pattern_Matching Errors'!G112, 'Reversal Errors'!G112, 'Stack Errors'!G112, 'Vending_Machine Errors'!G112, 'Vending_Machine_Sum Errors'!G112, 'MazeComplete Errors'!G112, 'MazeSolve Errors'!G112, 'Hamiltonian Errors'!G112)/('Failure Counts Errors'!D1-'Failure Counts Errors'!G112),0)</f>
        <v>886.2</v>
      </c>
      <c r="H112" t="str">
        <f t="shared" ref="H112:H141" si="3">B112&amp;" (δ="&amp;C112&amp;")"</f>
        <v>0 (δ=0)</v>
      </c>
    </row>
    <row r="113" spans="1:8" x14ac:dyDescent="0.75">
      <c r="A113" s="1">
        <v>1</v>
      </c>
      <c r="B113">
        <v>0</v>
      </c>
      <c r="C113">
        <v>0.2</v>
      </c>
      <c r="D113">
        <f>IFERROR(SUM('PARITY Errors'!D113, 'Pattern_Matching Errors'!D113, 'Reversal Errors'!D113, 'Stack Errors'!D113, 'Vending_Machine Errors'!D113, 'Vending_Machine_Sum Errors'!D113, 'MazeComplete Errors'!D113, 'MazeSolve Errors'!D113, 'Hamiltonian Errors'!D113)/('Failure Counts Errors'!D1-'Failure Counts Errors'!D113),0)</f>
        <v>800</v>
      </c>
      <c r="E113">
        <f>IFERROR(SUM('PARITY Errors'!E113, 'Pattern_Matching Errors'!E113, 'Reversal Errors'!E113, 'Stack Errors'!E113, 'Vending_Machine Errors'!E113, 'Vending_Machine_Sum Errors'!E113, 'MazeComplete Errors'!E113, 'MazeSolve Errors'!E113, 'Hamiltonian Errors'!E113)/('Failure Counts Errors'!D1-'Failure Counts Errors'!E113),0)</f>
        <v>0</v>
      </c>
      <c r="F113">
        <f>IFERROR(SUM('PARITY Errors'!F113, 'Pattern_Matching Errors'!F113, 'Reversal Errors'!F113, 'Stack Errors'!F113, 'Vending_Machine Errors'!F113, 'Vending_Machine_Sum Errors'!F113, 'MazeComplete Errors'!F113, 'MazeSolve Errors'!F113, 'Hamiltonian Errors'!F113)/('Failure Counts Errors'!D1-'Failure Counts Errors'!F113),0)</f>
        <v>0</v>
      </c>
      <c r="G113">
        <f>IFERROR(SUM('PARITY Errors'!G113, 'Pattern_Matching Errors'!G113, 'Reversal Errors'!G113, 'Stack Errors'!G113, 'Vending_Machine Errors'!G113, 'Vending_Machine_Sum Errors'!G113, 'MazeComplete Errors'!G113, 'MazeSolve Errors'!G113, 'Hamiltonian Errors'!G113)/('Failure Counts Errors'!D1-'Failure Counts Errors'!G113),0)</f>
        <v>879.4</v>
      </c>
      <c r="H113" t="str">
        <f t="shared" si="3"/>
        <v>0 (δ=0.2)</v>
      </c>
    </row>
    <row r="114" spans="1:8" x14ac:dyDescent="0.75">
      <c r="A114" s="1">
        <v>2</v>
      </c>
      <c r="B114">
        <v>0</v>
      </c>
      <c r="C114">
        <v>0.45</v>
      </c>
      <c r="D114">
        <f>IFERROR(SUM('PARITY Errors'!D114, 'Pattern_Matching Errors'!D114, 'Reversal Errors'!D114, 'Stack Errors'!D114, 'Vending_Machine Errors'!D114, 'Vending_Machine_Sum Errors'!D114, 'MazeComplete Errors'!D114, 'MazeSolve Errors'!D114, 'Hamiltonian Errors'!D114)/('Failure Counts Errors'!D1-'Failure Counts Errors'!D114),0)</f>
        <v>800</v>
      </c>
      <c r="E114">
        <f>IFERROR(SUM('PARITY Errors'!E114, 'Pattern_Matching Errors'!E114, 'Reversal Errors'!E114, 'Stack Errors'!E114, 'Vending_Machine Errors'!E114, 'Vending_Machine_Sum Errors'!E114, 'MazeComplete Errors'!E114, 'MazeSolve Errors'!E114, 'Hamiltonian Errors'!E114)/('Failure Counts Errors'!D1-'Failure Counts Errors'!E114),0)</f>
        <v>899.9</v>
      </c>
      <c r="F114">
        <f>IFERROR(SUM('PARITY Errors'!F114, 'Pattern_Matching Errors'!F114, 'Reversal Errors'!F114, 'Stack Errors'!F114, 'Vending_Machine Errors'!F114, 'Vending_Machine_Sum Errors'!F114, 'MazeComplete Errors'!F114, 'MazeSolve Errors'!F114, 'Hamiltonian Errors'!F114)/('Failure Counts Errors'!D1-'Failure Counts Errors'!F114),0)</f>
        <v>0</v>
      </c>
      <c r="G114">
        <f>IFERROR(SUM('PARITY Errors'!G114, 'Pattern_Matching Errors'!G114, 'Reversal Errors'!G114, 'Stack Errors'!G114, 'Vending_Machine Errors'!G114, 'Vending_Machine_Sum Errors'!G114, 'MazeComplete Errors'!G114, 'MazeSolve Errors'!G114, 'Hamiltonian Errors'!G114)/('Failure Counts Errors'!D1-'Failure Counts Errors'!G114),0)</f>
        <v>884.6</v>
      </c>
      <c r="H114" t="str">
        <f t="shared" si="3"/>
        <v>0 (δ=0.45)</v>
      </c>
    </row>
    <row r="115" spans="1:8" x14ac:dyDescent="0.75">
      <c r="A115" s="1">
        <v>3</v>
      </c>
      <c r="B115">
        <v>0</v>
      </c>
      <c r="C115">
        <v>0.65</v>
      </c>
      <c r="D115">
        <f>IFERROR(SUM('PARITY Errors'!D115, 'Pattern_Matching Errors'!D115, 'Reversal Errors'!D115, 'Stack Errors'!D115, 'Vending_Machine Errors'!D115, 'Vending_Machine_Sum Errors'!D115, 'MazeComplete Errors'!D115, 'MazeSolve Errors'!D115, 'Hamiltonian Errors'!D115)/('Failure Counts Errors'!D1-'Failure Counts Errors'!D115),0)</f>
        <v>800</v>
      </c>
      <c r="E115">
        <f>IFERROR(SUM('PARITY Errors'!E115, 'Pattern_Matching Errors'!E115, 'Reversal Errors'!E115, 'Stack Errors'!E115, 'Vending_Machine Errors'!E115, 'Vending_Machine_Sum Errors'!E115, 'MazeComplete Errors'!E115, 'MazeSolve Errors'!E115, 'Hamiltonian Errors'!E115)/('Failure Counts Errors'!D1-'Failure Counts Errors'!E115),0)</f>
        <v>0</v>
      </c>
      <c r="F115">
        <f>IFERROR(SUM('PARITY Errors'!F115, 'Pattern_Matching Errors'!F115, 'Reversal Errors'!F115, 'Stack Errors'!F115, 'Vending_Machine Errors'!F115, 'Vending_Machine_Sum Errors'!F115, 'MazeComplete Errors'!F115, 'MazeSolve Errors'!F115, 'Hamiltonian Errors'!F115)/('Failure Counts Errors'!D1-'Failure Counts Errors'!F115),0)</f>
        <v>0</v>
      </c>
      <c r="G115">
        <f>IFERROR(SUM('PARITY Errors'!G115, 'Pattern_Matching Errors'!G115, 'Reversal Errors'!G115, 'Stack Errors'!G115, 'Vending_Machine Errors'!G115, 'Vending_Machine_Sum Errors'!G115, 'MazeComplete Errors'!G115, 'MazeSolve Errors'!G115, 'Hamiltonian Errors'!G115)/('Failure Counts Errors'!D1-'Failure Counts Errors'!G115),0)</f>
        <v>888.1</v>
      </c>
      <c r="H115" t="str">
        <f t="shared" si="3"/>
        <v>0 (δ=0.65)</v>
      </c>
    </row>
    <row r="116" spans="1:8" x14ac:dyDescent="0.75">
      <c r="A116" s="1">
        <v>4</v>
      </c>
      <c r="B116">
        <v>0</v>
      </c>
      <c r="C116">
        <v>0.85</v>
      </c>
      <c r="D116">
        <f>IFERROR(SUM('PARITY Errors'!D116, 'Pattern_Matching Errors'!D116, 'Reversal Errors'!D116, 'Stack Errors'!D116, 'Vending_Machine Errors'!D116, 'Vending_Machine_Sum Errors'!D116, 'MazeComplete Errors'!D116, 'MazeSolve Errors'!D116, 'Hamiltonian Errors'!D116)/('Failure Counts Errors'!D1-'Failure Counts Errors'!D116),0)</f>
        <v>800</v>
      </c>
      <c r="E116">
        <f>IFERROR(SUM('PARITY Errors'!E116, 'Pattern_Matching Errors'!E116, 'Reversal Errors'!E116, 'Stack Errors'!E116, 'Vending_Machine Errors'!E116, 'Vending_Machine_Sum Errors'!E116, 'MazeComplete Errors'!E116, 'MazeSolve Errors'!E116, 'Hamiltonian Errors'!E116)/('Failure Counts Errors'!D1-'Failure Counts Errors'!E116),0)</f>
        <v>0</v>
      </c>
      <c r="F116">
        <f>IFERROR(SUM('PARITY Errors'!F116, 'Pattern_Matching Errors'!F116, 'Reversal Errors'!F116, 'Stack Errors'!F116, 'Vending_Machine Errors'!F116, 'Vending_Machine_Sum Errors'!F116, 'MazeComplete Errors'!F116, 'MazeSolve Errors'!F116, 'Hamiltonian Errors'!F116)/('Failure Counts Errors'!D1-'Failure Counts Errors'!F116),0)</f>
        <v>0</v>
      </c>
      <c r="G116">
        <f>IFERROR(SUM('PARITY Errors'!G116, 'Pattern_Matching Errors'!G116, 'Reversal Errors'!G116, 'Stack Errors'!G116, 'Vending_Machine Errors'!G116, 'Vending_Machine_Sum Errors'!G116, 'MazeComplete Errors'!G116, 'MazeSolve Errors'!G116, 'Hamiltonian Errors'!G116)/('Failure Counts Errors'!D1-'Failure Counts Errors'!G116),0)</f>
        <v>888.3</v>
      </c>
      <c r="H116" t="str">
        <f t="shared" si="3"/>
        <v>0 (δ=0.85)</v>
      </c>
    </row>
    <row r="117" spans="1:8" x14ac:dyDescent="0.75">
      <c r="A117" s="1">
        <v>5</v>
      </c>
      <c r="B117">
        <v>5</v>
      </c>
      <c r="C117">
        <v>0</v>
      </c>
      <c r="D117">
        <f>IFERROR(SUM('PARITY Errors'!D117, 'Pattern_Matching Errors'!D117, 'Reversal Errors'!D117, 'Stack Errors'!D117, 'Vending_Machine Errors'!D117, 'Vending_Machine_Sum Errors'!D117, 'MazeComplete Errors'!D117, 'MazeSolve Errors'!D117, 'Hamiltonian Errors'!D117)/('Failure Counts Errors'!D1-'Failure Counts Errors'!D117),0)</f>
        <v>71.767499999999998</v>
      </c>
      <c r="E117">
        <f>IFERROR(SUM('PARITY Errors'!E117, 'Pattern_Matching Errors'!E117, 'Reversal Errors'!E117, 'Stack Errors'!E117, 'Vending_Machine Errors'!E117, 'Vending_Machine_Sum Errors'!E117, 'MazeComplete Errors'!E117, 'MazeSolve Errors'!E117, 'Hamiltonian Errors'!E117)/('Failure Counts Errors'!D1-'Failure Counts Errors'!E117),0)</f>
        <v>43.62222222222222</v>
      </c>
      <c r="F117">
        <f>IFERROR(SUM('PARITY Errors'!F117, 'Pattern_Matching Errors'!F117, 'Reversal Errors'!F117, 'Stack Errors'!F117, 'Vending_Machine Errors'!F117, 'Vending_Machine_Sum Errors'!F117, 'MazeComplete Errors'!F117, 'MazeSolve Errors'!F117, 'Hamiltonian Errors'!F117)/('Failure Counts Errors'!D1-'Failure Counts Errors'!F117),0)</f>
        <v>18.688888888888886</v>
      </c>
      <c r="G117">
        <f>IFERROR(SUM('PARITY Errors'!G117, 'Pattern_Matching Errors'!G117, 'Reversal Errors'!G117, 'Stack Errors'!G117, 'Vending_Machine Errors'!G117, 'Vending_Machine_Sum Errors'!G117, 'MazeComplete Errors'!G117, 'MazeSolve Errors'!G117, 'Hamiltonian Errors'!G117)/('Failure Counts Errors'!D1-'Failure Counts Errors'!G117),0)</f>
        <v>0.17777777777777778</v>
      </c>
      <c r="H117" t="str">
        <f t="shared" si="3"/>
        <v>5 (δ=0)</v>
      </c>
    </row>
    <row r="118" spans="1:8" x14ac:dyDescent="0.75">
      <c r="A118" s="1">
        <v>6</v>
      </c>
      <c r="B118">
        <v>5</v>
      </c>
      <c r="C118">
        <v>0.2</v>
      </c>
      <c r="D118">
        <f>IFERROR(SUM('PARITY Errors'!D118, 'Pattern_Matching Errors'!D118, 'Reversal Errors'!D118, 'Stack Errors'!D118, 'Vending_Machine Errors'!D118, 'Vending_Machine_Sum Errors'!D118, 'MazeComplete Errors'!D118, 'MazeSolve Errors'!D118, 'Hamiltonian Errors'!D118)/('Failure Counts Errors'!D1-'Failure Counts Errors'!D118),0)</f>
        <v>69.873750000000001</v>
      </c>
      <c r="E118">
        <f>IFERROR(SUM('PARITY Errors'!E118, 'Pattern_Matching Errors'!E118, 'Reversal Errors'!E118, 'Stack Errors'!E118, 'Vending_Machine Errors'!E118, 'Vending_Machine_Sum Errors'!E118, 'MazeComplete Errors'!E118, 'MazeSolve Errors'!E118, 'Hamiltonian Errors'!E118)/('Failure Counts Errors'!D1-'Failure Counts Errors'!E118),0)</f>
        <v>42.466666666666669</v>
      </c>
      <c r="F118">
        <f>IFERROR(SUM('PARITY Errors'!F118, 'Pattern_Matching Errors'!F118, 'Reversal Errors'!F118, 'Stack Errors'!F118, 'Vending_Machine Errors'!F118, 'Vending_Machine_Sum Errors'!F118, 'MazeComplete Errors'!F118, 'MazeSolve Errors'!F118, 'Hamiltonian Errors'!F118)/('Failure Counts Errors'!D1-'Failure Counts Errors'!F118),0)</f>
        <v>20.100000000000001</v>
      </c>
      <c r="G118">
        <f>IFERROR(SUM('PARITY Errors'!G118, 'Pattern_Matching Errors'!G118, 'Reversal Errors'!G118, 'Stack Errors'!G118, 'Vending_Machine Errors'!G118, 'Vending_Machine_Sum Errors'!G118, 'MazeComplete Errors'!G118, 'MazeSolve Errors'!G118, 'Hamiltonian Errors'!G118)/('Failure Counts Errors'!D1-'Failure Counts Errors'!G118),0)</f>
        <v>0.15555555555555556</v>
      </c>
      <c r="H118" t="str">
        <f t="shared" si="3"/>
        <v>5 (δ=0.2)</v>
      </c>
    </row>
    <row r="119" spans="1:8" x14ac:dyDescent="0.75">
      <c r="A119" s="1">
        <v>7</v>
      </c>
      <c r="B119">
        <v>5</v>
      </c>
      <c r="C119">
        <v>0.45</v>
      </c>
      <c r="D119">
        <f>IFERROR(SUM('PARITY Errors'!D119, 'Pattern_Matching Errors'!D119, 'Reversal Errors'!D119, 'Stack Errors'!D119, 'Vending_Machine Errors'!D119, 'Vending_Machine_Sum Errors'!D119, 'MazeComplete Errors'!D119, 'MazeSolve Errors'!D119, 'Hamiltonian Errors'!D119)/('Failure Counts Errors'!D1-'Failure Counts Errors'!D119),0)</f>
        <v>73.30125000000001</v>
      </c>
      <c r="E119">
        <f>IFERROR(SUM('PARITY Errors'!E119, 'Pattern_Matching Errors'!E119, 'Reversal Errors'!E119, 'Stack Errors'!E119, 'Vending_Machine Errors'!E119, 'Vending_Machine_Sum Errors'!E119, 'MazeComplete Errors'!E119, 'MazeSolve Errors'!E119, 'Hamiltonian Errors'!E119)/('Failure Counts Errors'!D1-'Failure Counts Errors'!E119),0)</f>
        <v>43.177777777777777</v>
      </c>
      <c r="F119">
        <f>IFERROR(SUM('PARITY Errors'!F119, 'Pattern_Matching Errors'!F119, 'Reversal Errors'!F119, 'Stack Errors'!F119, 'Vending_Machine Errors'!F119, 'Vending_Machine_Sum Errors'!F119, 'MazeComplete Errors'!F119, 'MazeSolve Errors'!F119, 'Hamiltonian Errors'!F119)/('Failure Counts Errors'!D1-'Failure Counts Errors'!F119),0)</f>
        <v>20.5</v>
      </c>
      <c r="G119">
        <f>IFERROR(SUM('PARITY Errors'!G119, 'Pattern_Matching Errors'!G119, 'Reversal Errors'!G119, 'Stack Errors'!G119, 'Vending_Machine Errors'!G119, 'Vending_Machine_Sum Errors'!G119, 'MazeComplete Errors'!G119, 'MazeSolve Errors'!G119, 'Hamiltonian Errors'!G119)/('Failure Counts Errors'!D1-'Failure Counts Errors'!G119),0)</f>
        <v>0.1111111111111111</v>
      </c>
      <c r="H119" t="str">
        <f t="shared" si="3"/>
        <v>5 (δ=0.45)</v>
      </c>
    </row>
    <row r="120" spans="1:8" x14ac:dyDescent="0.75">
      <c r="A120" s="1">
        <v>8</v>
      </c>
      <c r="B120">
        <v>5</v>
      </c>
      <c r="C120">
        <v>0.65</v>
      </c>
      <c r="D120">
        <f>IFERROR(SUM('PARITY Errors'!D120, 'Pattern_Matching Errors'!D120, 'Reversal Errors'!D120, 'Stack Errors'!D120, 'Vending_Machine Errors'!D120, 'Vending_Machine_Sum Errors'!D120, 'MazeComplete Errors'!D120, 'MazeSolve Errors'!D120, 'Hamiltonian Errors'!D120)/('Failure Counts Errors'!D1-'Failure Counts Errors'!D120),0)</f>
        <v>73.600000000000009</v>
      </c>
      <c r="E120">
        <f>IFERROR(SUM('PARITY Errors'!E120, 'Pattern_Matching Errors'!E120, 'Reversal Errors'!E120, 'Stack Errors'!E120, 'Vending_Machine Errors'!E120, 'Vending_Machine_Sum Errors'!E120, 'MazeComplete Errors'!E120, 'MazeSolve Errors'!E120, 'Hamiltonian Errors'!E120)/('Failure Counts Errors'!D1-'Failure Counts Errors'!E120),0)</f>
        <v>42.75555555555556</v>
      </c>
      <c r="F120">
        <f>IFERROR(SUM('PARITY Errors'!F120, 'Pattern_Matching Errors'!F120, 'Reversal Errors'!F120, 'Stack Errors'!F120, 'Vending_Machine Errors'!F120, 'Vending_Machine_Sum Errors'!F120, 'MazeComplete Errors'!F120, 'MazeSolve Errors'!F120, 'Hamiltonian Errors'!F120)/('Failure Counts Errors'!D1-'Failure Counts Errors'!F120),0)</f>
        <v>20.866666666666664</v>
      </c>
      <c r="G120">
        <f>IFERROR(SUM('PARITY Errors'!G120, 'Pattern_Matching Errors'!G120, 'Reversal Errors'!G120, 'Stack Errors'!G120, 'Vending_Machine Errors'!G120, 'Vending_Machine_Sum Errors'!G120, 'MazeComplete Errors'!G120, 'MazeSolve Errors'!G120, 'Hamiltonian Errors'!G120)/('Failure Counts Errors'!D1-'Failure Counts Errors'!G120),0)</f>
        <v>8.8888888888888892E-2</v>
      </c>
      <c r="H120" t="str">
        <f t="shared" si="3"/>
        <v>5 (δ=0.65)</v>
      </c>
    </row>
    <row r="121" spans="1:8" x14ac:dyDescent="0.75">
      <c r="A121" s="1">
        <v>9</v>
      </c>
      <c r="B121">
        <v>5</v>
      </c>
      <c r="C121">
        <v>0.85</v>
      </c>
      <c r="D121">
        <f>IFERROR(SUM('PARITY Errors'!D121, 'Pattern_Matching Errors'!D121, 'Reversal Errors'!D121, 'Stack Errors'!D121, 'Vending_Machine Errors'!D121, 'Vending_Machine_Sum Errors'!D121, 'MazeComplete Errors'!D121, 'MazeSolve Errors'!D121, 'Hamiltonian Errors'!D121)/('Failure Counts Errors'!D1-'Failure Counts Errors'!D121),0)</f>
        <v>72.912499999999994</v>
      </c>
      <c r="E121">
        <f>IFERROR(SUM('PARITY Errors'!E121, 'Pattern_Matching Errors'!E121, 'Reversal Errors'!E121, 'Stack Errors'!E121, 'Vending_Machine Errors'!E121, 'Vending_Machine_Sum Errors'!E121, 'MazeComplete Errors'!E121, 'MazeSolve Errors'!E121, 'Hamiltonian Errors'!E121)/('Failure Counts Errors'!D1-'Failure Counts Errors'!E121),0)</f>
        <v>42.277777777777779</v>
      </c>
      <c r="F121">
        <f>IFERROR(SUM('PARITY Errors'!F121, 'Pattern_Matching Errors'!F121, 'Reversal Errors'!F121, 'Stack Errors'!F121, 'Vending_Machine Errors'!F121, 'Vending_Machine_Sum Errors'!F121, 'MazeComplete Errors'!F121, 'MazeSolve Errors'!F121, 'Hamiltonian Errors'!F121)/('Failure Counts Errors'!D1-'Failure Counts Errors'!F121),0)</f>
        <v>20.222222222222221</v>
      </c>
      <c r="G121">
        <f>IFERROR(SUM('PARITY Errors'!G121, 'Pattern_Matching Errors'!G121, 'Reversal Errors'!G121, 'Stack Errors'!G121, 'Vending_Machine Errors'!G121, 'Vending_Machine_Sum Errors'!G121, 'MazeComplete Errors'!G121, 'MazeSolve Errors'!G121, 'Hamiltonian Errors'!G121)/('Failure Counts Errors'!D1-'Failure Counts Errors'!G121),0)</f>
        <v>8.8888888888888892E-2</v>
      </c>
      <c r="H121" t="str">
        <f t="shared" si="3"/>
        <v>5 (δ=0.85)</v>
      </c>
    </row>
    <row r="122" spans="1:8" x14ac:dyDescent="0.75">
      <c r="A122" s="1">
        <v>10</v>
      </c>
      <c r="B122">
        <v>10</v>
      </c>
      <c r="C122">
        <v>0</v>
      </c>
      <c r="D122">
        <f>IFERROR(SUM('PARITY Errors'!D122, 'Pattern_Matching Errors'!D122, 'Reversal Errors'!D122, 'Stack Errors'!D122, 'Vending_Machine Errors'!D122, 'Vending_Machine_Sum Errors'!D122, 'MazeComplete Errors'!D122, 'MazeSolve Errors'!D122, 'Hamiltonian Errors'!D122)/('Failure Counts Errors'!D1-'Failure Counts Errors'!D122),0)</f>
        <v>44.524444444444448</v>
      </c>
      <c r="E122">
        <f>IFERROR(SUM('PARITY Errors'!E122, 'Pattern_Matching Errors'!E122, 'Reversal Errors'!E122, 'Stack Errors'!E122, 'Vending_Machine Errors'!E122, 'Vending_Machine_Sum Errors'!E122, 'MazeComplete Errors'!E122, 'MazeSolve Errors'!E122, 'Hamiltonian Errors'!E122)/('Failure Counts Errors'!D1-'Failure Counts Errors'!E122),0)</f>
        <v>13.733333333333334</v>
      </c>
      <c r="F122">
        <f>IFERROR(SUM('PARITY Errors'!F122, 'Pattern_Matching Errors'!F122, 'Reversal Errors'!F122, 'Stack Errors'!F122, 'Vending_Machine Errors'!F122, 'Vending_Machine_Sum Errors'!F122, 'MazeComplete Errors'!F122, 'MazeSolve Errors'!F122, 'Hamiltonian Errors'!F122)/('Failure Counts Errors'!D1-'Failure Counts Errors'!F122),0)</f>
        <v>21.844444444444441</v>
      </c>
      <c r="G122">
        <f>IFERROR(SUM('PARITY Errors'!G122, 'Pattern_Matching Errors'!G122, 'Reversal Errors'!G122, 'Stack Errors'!G122, 'Vending_Machine Errors'!G122, 'Vending_Machine_Sum Errors'!G122, 'MazeComplete Errors'!G122, 'MazeSolve Errors'!G122, 'Hamiltonian Errors'!G122)/('Failure Counts Errors'!D1-'Failure Counts Errors'!G122),0)</f>
        <v>0</v>
      </c>
      <c r="H122" t="str">
        <f t="shared" si="3"/>
        <v>10 (δ=0)</v>
      </c>
    </row>
    <row r="123" spans="1:8" x14ac:dyDescent="0.75">
      <c r="A123" s="1">
        <v>11</v>
      </c>
      <c r="B123">
        <v>10</v>
      </c>
      <c r="C123">
        <v>0.2</v>
      </c>
      <c r="D123">
        <f>IFERROR(SUM('PARITY Errors'!D123, 'Pattern_Matching Errors'!D123, 'Reversal Errors'!D123, 'Stack Errors'!D123, 'Vending_Machine Errors'!D123, 'Vending_Machine_Sum Errors'!D123, 'MazeComplete Errors'!D123, 'MazeSolve Errors'!D123, 'Hamiltonian Errors'!D123)/('Failure Counts Errors'!D1-'Failure Counts Errors'!D123),0)</f>
        <v>45.599999999999994</v>
      </c>
      <c r="E123">
        <f>IFERROR(SUM('PARITY Errors'!E123, 'Pattern_Matching Errors'!E123, 'Reversal Errors'!E123, 'Stack Errors'!E123, 'Vending_Machine Errors'!E123, 'Vending_Machine_Sum Errors'!E123, 'MazeComplete Errors'!E123, 'MazeSolve Errors'!E123, 'Hamiltonian Errors'!E123)/('Failure Counts Errors'!D1-'Failure Counts Errors'!E123),0)</f>
        <v>14.155555555555557</v>
      </c>
      <c r="F123">
        <f>IFERROR(SUM('PARITY Errors'!F123, 'Pattern_Matching Errors'!F123, 'Reversal Errors'!F123, 'Stack Errors'!F123, 'Vending_Machine Errors'!F123, 'Vending_Machine_Sum Errors'!F123, 'MazeComplete Errors'!F123, 'MazeSolve Errors'!F123, 'Hamiltonian Errors'!F123)/('Failure Counts Errors'!D1-'Failure Counts Errors'!F123),0)</f>
        <v>23.711111111111112</v>
      </c>
      <c r="G123">
        <f>IFERROR(SUM('PARITY Errors'!G123, 'Pattern_Matching Errors'!G123, 'Reversal Errors'!G123, 'Stack Errors'!G123, 'Vending_Machine Errors'!G123, 'Vending_Machine_Sum Errors'!G123, 'MazeComplete Errors'!G123, 'MazeSolve Errors'!G123, 'Hamiltonian Errors'!G123)/('Failure Counts Errors'!D1-'Failure Counts Errors'!G123),0)</f>
        <v>0</v>
      </c>
      <c r="H123" t="str">
        <f t="shared" si="3"/>
        <v>10 (δ=0.2)</v>
      </c>
    </row>
    <row r="124" spans="1:8" x14ac:dyDescent="0.75">
      <c r="A124" s="1">
        <v>12</v>
      </c>
      <c r="B124">
        <v>10</v>
      </c>
      <c r="C124">
        <v>0.45</v>
      </c>
      <c r="D124">
        <f>IFERROR(SUM('PARITY Errors'!D124, 'Pattern_Matching Errors'!D124, 'Reversal Errors'!D124, 'Stack Errors'!D124, 'Vending_Machine Errors'!D124, 'Vending_Machine_Sum Errors'!D124, 'MazeComplete Errors'!D124, 'MazeSolve Errors'!D124, 'Hamiltonian Errors'!D124)/('Failure Counts Errors'!D1-'Failure Counts Errors'!D124),0)</f>
        <v>47.413333333333327</v>
      </c>
      <c r="E124">
        <f>IFERROR(SUM('PARITY Errors'!E124, 'Pattern_Matching Errors'!E124, 'Reversal Errors'!E124, 'Stack Errors'!E124, 'Vending_Machine Errors'!E124, 'Vending_Machine_Sum Errors'!E124, 'MazeComplete Errors'!E124, 'MazeSolve Errors'!E124, 'Hamiltonian Errors'!E124)/('Failure Counts Errors'!D1-'Failure Counts Errors'!E124),0)</f>
        <v>13.81111111111111</v>
      </c>
      <c r="F124">
        <f>IFERROR(SUM('PARITY Errors'!F124, 'Pattern_Matching Errors'!F124, 'Reversal Errors'!F124, 'Stack Errors'!F124, 'Vending_Machine Errors'!F124, 'Vending_Machine_Sum Errors'!F124, 'MazeComplete Errors'!F124, 'MazeSolve Errors'!F124, 'Hamiltonian Errors'!F124)/('Failure Counts Errors'!D1-'Failure Counts Errors'!F124),0)</f>
        <v>23.411111111111111</v>
      </c>
      <c r="G124">
        <f>IFERROR(SUM('PARITY Errors'!G124, 'Pattern_Matching Errors'!G124, 'Reversal Errors'!G124, 'Stack Errors'!G124, 'Vending_Machine Errors'!G124, 'Vending_Machine_Sum Errors'!G124, 'MazeComplete Errors'!G124, 'MazeSolve Errors'!G124, 'Hamiltonian Errors'!G124)/('Failure Counts Errors'!D1-'Failure Counts Errors'!G124),0)</f>
        <v>0</v>
      </c>
      <c r="H124" t="str">
        <f t="shared" si="3"/>
        <v>10 (δ=0.45)</v>
      </c>
    </row>
    <row r="125" spans="1:8" x14ac:dyDescent="0.75">
      <c r="A125" s="1">
        <v>13</v>
      </c>
      <c r="B125">
        <v>10</v>
      </c>
      <c r="C125">
        <v>0.65</v>
      </c>
      <c r="D125">
        <f>IFERROR(SUM('PARITY Errors'!D125, 'Pattern_Matching Errors'!D125, 'Reversal Errors'!D125, 'Stack Errors'!D125, 'Vending_Machine Errors'!D125, 'Vending_Machine_Sum Errors'!D125, 'MazeComplete Errors'!D125, 'MazeSolve Errors'!D125, 'Hamiltonian Errors'!D125)/('Failure Counts Errors'!D1-'Failure Counts Errors'!D125),0)</f>
        <v>48.966666666666669</v>
      </c>
      <c r="E125">
        <f>IFERROR(SUM('PARITY Errors'!E125, 'Pattern_Matching Errors'!E125, 'Reversal Errors'!E125, 'Stack Errors'!E125, 'Vending_Machine Errors'!E125, 'Vending_Machine_Sum Errors'!E125, 'MazeComplete Errors'!E125, 'MazeSolve Errors'!E125, 'Hamiltonian Errors'!E125)/('Failure Counts Errors'!D1-'Failure Counts Errors'!E125),0)</f>
        <v>14.155555555555555</v>
      </c>
      <c r="F125">
        <f>IFERROR(SUM('PARITY Errors'!F125, 'Pattern_Matching Errors'!F125, 'Reversal Errors'!F125, 'Stack Errors'!F125, 'Vending_Machine Errors'!F125, 'Vending_Machine_Sum Errors'!F125, 'MazeComplete Errors'!F125, 'MazeSolve Errors'!F125, 'Hamiltonian Errors'!F125)/('Failure Counts Errors'!D1-'Failure Counts Errors'!F125),0)</f>
        <v>24.122222222222224</v>
      </c>
      <c r="G125">
        <f>IFERROR(SUM('PARITY Errors'!G125, 'Pattern_Matching Errors'!G125, 'Reversal Errors'!G125, 'Stack Errors'!G125, 'Vending_Machine Errors'!G125, 'Vending_Machine_Sum Errors'!G125, 'MazeComplete Errors'!G125, 'MazeSolve Errors'!G125, 'Hamiltonian Errors'!G125)/('Failure Counts Errors'!D1-'Failure Counts Errors'!G125),0)</f>
        <v>0</v>
      </c>
      <c r="H125" t="str">
        <f t="shared" si="3"/>
        <v>10 (δ=0.65)</v>
      </c>
    </row>
    <row r="126" spans="1:8" x14ac:dyDescent="0.75">
      <c r="A126" s="1">
        <v>14</v>
      </c>
      <c r="B126">
        <v>10</v>
      </c>
      <c r="C126">
        <v>0.85</v>
      </c>
      <c r="D126">
        <f>IFERROR(SUM('PARITY Errors'!D126, 'Pattern_Matching Errors'!D126, 'Reversal Errors'!D126, 'Stack Errors'!D126, 'Vending_Machine Errors'!D126, 'Vending_Machine_Sum Errors'!D126, 'MazeComplete Errors'!D126, 'MazeSolve Errors'!D126, 'Hamiltonian Errors'!D126)/('Failure Counts Errors'!D1-'Failure Counts Errors'!D126),0)</f>
        <v>50.241111111111103</v>
      </c>
      <c r="E126">
        <f>IFERROR(SUM('PARITY Errors'!E126, 'Pattern_Matching Errors'!E126, 'Reversal Errors'!E126, 'Stack Errors'!E126, 'Vending_Machine Errors'!E126, 'Vending_Machine_Sum Errors'!E126, 'MazeComplete Errors'!E126, 'MazeSolve Errors'!E126, 'Hamiltonian Errors'!E126)/('Failure Counts Errors'!D1-'Failure Counts Errors'!E126),0)</f>
        <v>14.755555555555556</v>
      </c>
      <c r="F126">
        <f>IFERROR(SUM('PARITY Errors'!F126, 'Pattern_Matching Errors'!F126, 'Reversal Errors'!F126, 'Stack Errors'!F126, 'Vending_Machine Errors'!F126, 'Vending_Machine_Sum Errors'!F126, 'MazeComplete Errors'!F126, 'MazeSolve Errors'!F126, 'Hamiltonian Errors'!F126)/('Failure Counts Errors'!D1-'Failure Counts Errors'!F126),0)</f>
        <v>24.544444444444441</v>
      </c>
      <c r="G126">
        <f>IFERROR(SUM('PARITY Errors'!G126, 'Pattern_Matching Errors'!G126, 'Reversal Errors'!G126, 'Stack Errors'!G126, 'Vending_Machine Errors'!G126, 'Vending_Machine_Sum Errors'!G126, 'MazeComplete Errors'!G126, 'MazeSolve Errors'!G126, 'Hamiltonian Errors'!G126)/('Failure Counts Errors'!D1-'Failure Counts Errors'!G126),0)</f>
        <v>0</v>
      </c>
      <c r="H126" t="str">
        <f t="shared" si="3"/>
        <v>10 (δ=0.85)</v>
      </c>
    </row>
    <row r="127" spans="1:8" x14ac:dyDescent="0.75">
      <c r="A127" s="1">
        <v>15</v>
      </c>
      <c r="B127">
        <v>20</v>
      </c>
      <c r="C127">
        <v>0</v>
      </c>
      <c r="D127">
        <f>IFERROR(SUM('PARITY Errors'!D127, 'Pattern_Matching Errors'!D127, 'Reversal Errors'!D127, 'Stack Errors'!D127, 'Vending_Machine Errors'!D127, 'Vending_Machine_Sum Errors'!D127, 'MazeComplete Errors'!D127, 'MazeSolve Errors'!D127, 'Hamiltonian Errors'!D127)/('Failure Counts Errors'!D1-'Failure Counts Errors'!D127),0)</f>
        <v>12.968888888888889</v>
      </c>
      <c r="E127">
        <f>IFERROR(SUM('PARITY Errors'!E127, 'Pattern_Matching Errors'!E127, 'Reversal Errors'!E127, 'Stack Errors'!E127, 'Vending_Machine Errors'!E127, 'Vending_Machine_Sum Errors'!E127, 'MazeComplete Errors'!E127, 'MazeSolve Errors'!E127, 'Hamiltonian Errors'!E127)/('Failure Counts Errors'!D1-'Failure Counts Errors'!E127),0)</f>
        <v>0.60000000000000009</v>
      </c>
      <c r="F127">
        <f>IFERROR(SUM('PARITY Errors'!F127, 'Pattern_Matching Errors'!F127, 'Reversal Errors'!F127, 'Stack Errors'!F127, 'Vending_Machine Errors'!F127, 'Vending_Machine_Sum Errors'!F127, 'MazeComplete Errors'!F127, 'MazeSolve Errors'!F127, 'Hamiltonian Errors'!F127)/('Failure Counts Errors'!D1-'Failure Counts Errors'!F127),0)</f>
        <v>21.077777777777779</v>
      </c>
      <c r="G127">
        <f>IFERROR(SUM('PARITY Errors'!G127, 'Pattern_Matching Errors'!G127, 'Reversal Errors'!G127, 'Stack Errors'!G127, 'Vending_Machine Errors'!G127, 'Vending_Machine_Sum Errors'!G127, 'MazeComplete Errors'!G127, 'MazeSolve Errors'!G127, 'Hamiltonian Errors'!G127)/('Failure Counts Errors'!D1-'Failure Counts Errors'!G127),0)</f>
        <v>2.2222222222222223E-2</v>
      </c>
      <c r="H127" t="str">
        <f t="shared" si="3"/>
        <v>20 (δ=0)</v>
      </c>
    </row>
    <row r="128" spans="1:8" x14ac:dyDescent="0.75">
      <c r="A128" s="1">
        <v>16</v>
      </c>
      <c r="B128">
        <v>20</v>
      </c>
      <c r="C128">
        <v>0.2</v>
      </c>
      <c r="D128">
        <f>IFERROR(SUM('PARITY Errors'!D128, 'Pattern_Matching Errors'!D128, 'Reversal Errors'!D128, 'Stack Errors'!D128, 'Vending_Machine Errors'!D128, 'Vending_Machine_Sum Errors'!D128, 'MazeComplete Errors'!D128, 'MazeSolve Errors'!D128, 'Hamiltonian Errors'!D128)/('Failure Counts Errors'!D1-'Failure Counts Errors'!D128),0)</f>
        <v>11.844444444444445</v>
      </c>
      <c r="E128">
        <f>IFERROR(SUM('PARITY Errors'!E128, 'Pattern_Matching Errors'!E128, 'Reversal Errors'!E128, 'Stack Errors'!E128, 'Vending_Machine Errors'!E128, 'Vending_Machine_Sum Errors'!E128, 'MazeComplete Errors'!E128, 'MazeSolve Errors'!E128, 'Hamiltonian Errors'!E128)/('Failure Counts Errors'!D1-'Failure Counts Errors'!E128),0)</f>
        <v>0.61111111111111116</v>
      </c>
      <c r="F128">
        <f>IFERROR(SUM('PARITY Errors'!F128, 'Pattern_Matching Errors'!F128, 'Reversal Errors'!F128, 'Stack Errors'!F128, 'Vending_Machine Errors'!F128, 'Vending_Machine_Sum Errors'!F128, 'MazeComplete Errors'!F128, 'MazeSolve Errors'!F128, 'Hamiltonian Errors'!F128)/('Failure Counts Errors'!D1-'Failure Counts Errors'!F128),0)</f>
        <v>21.555555555555557</v>
      </c>
      <c r="G128">
        <f>IFERROR(SUM('PARITY Errors'!G128, 'Pattern_Matching Errors'!G128, 'Reversal Errors'!G128, 'Stack Errors'!G128, 'Vending_Machine Errors'!G128, 'Vending_Machine_Sum Errors'!G128, 'MazeComplete Errors'!G128, 'MazeSolve Errors'!G128, 'Hamiltonian Errors'!G128)/('Failure Counts Errors'!D1-'Failure Counts Errors'!G128),0)</f>
        <v>3.3333333333333333E-2</v>
      </c>
      <c r="H128" t="str">
        <f t="shared" si="3"/>
        <v>20 (δ=0.2)</v>
      </c>
    </row>
    <row r="129" spans="1:8" x14ac:dyDescent="0.75">
      <c r="A129" s="1">
        <v>17</v>
      </c>
      <c r="B129">
        <v>20</v>
      </c>
      <c r="C129">
        <v>0.45</v>
      </c>
      <c r="D129">
        <f>IFERROR(SUM('PARITY Errors'!D129, 'Pattern_Matching Errors'!D129, 'Reversal Errors'!D129, 'Stack Errors'!D129, 'Vending_Machine Errors'!D129, 'Vending_Machine_Sum Errors'!D129, 'MazeComplete Errors'!D129, 'MazeSolve Errors'!D129, 'Hamiltonian Errors'!D129)/('Failure Counts Errors'!D1-'Failure Counts Errors'!D129),0)</f>
        <v>12.333333333333334</v>
      </c>
      <c r="E129">
        <f>IFERROR(SUM('PARITY Errors'!E129, 'Pattern_Matching Errors'!E129, 'Reversal Errors'!E129, 'Stack Errors'!E129, 'Vending_Machine Errors'!E129, 'Vending_Machine_Sum Errors'!E129, 'MazeComplete Errors'!E129, 'MazeSolve Errors'!E129, 'Hamiltonian Errors'!E129)/('Failure Counts Errors'!D1-'Failure Counts Errors'!E129),0)</f>
        <v>0.75555555555555554</v>
      </c>
      <c r="F129">
        <f>IFERROR(SUM('PARITY Errors'!F129, 'Pattern_Matching Errors'!F129, 'Reversal Errors'!F129, 'Stack Errors'!F129, 'Vending_Machine Errors'!F129, 'Vending_Machine_Sum Errors'!F129, 'MazeComplete Errors'!F129, 'MazeSolve Errors'!F129, 'Hamiltonian Errors'!F129)/('Failure Counts Errors'!D1-'Failure Counts Errors'!F129),0)</f>
        <v>22.188888888888886</v>
      </c>
      <c r="G129">
        <f>IFERROR(SUM('PARITY Errors'!G129, 'Pattern_Matching Errors'!G129, 'Reversal Errors'!G129, 'Stack Errors'!G129, 'Vending_Machine Errors'!G129, 'Vending_Machine_Sum Errors'!G129, 'MazeComplete Errors'!G129, 'MazeSolve Errors'!G129, 'Hamiltonian Errors'!G129)/('Failure Counts Errors'!D1-'Failure Counts Errors'!G129),0)</f>
        <v>2.2222222222222223E-2</v>
      </c>
      <c r="H129" t="str">
        <f t="shared" si="3"/>
        <v>20 (δ=0.45)</v>
      </c>
    </row>
    <row r="130" spans="1:8" x14ac:dyDescent="0.75">
      <c r="A130" s="1">
        <v>18</v>
      </c>
      <c r="B130">
        <v>20</v>
      </c>
      <c r="C130">
        <v>0.65</v>
      </c>
      <c r="D130">
        <f>IFERROR(SUM('PARITY Errors'!D130, 'Pattern_Matching Errors'!D130, 'Reversal Errors'!D130, 'Stack Errors'!D130, 'Vending_Machine Errors'!D130, 'Vending_Machine_Sum Errors'!D130, 'MazeComplete Errors'!D130, 'MazeSolve Errors'!D130, 'Hamiltonian Errors'!D130)/('Failure Counts Errors'!D1-'Failure Counts Errors'!D130),0)</f>
        <v>12.466666666666667</v>
      </c>
      <c r="E130">
        <f>IFERROR(SUM('PARITY Errors'!E130, 'Pattern_Matching Errors'!E130, 'Reversal Errors'!E130, 'Stack Errors'!E130, 'Vending_Machine Errors'!E130, 'Vending_Machine_Sum Errors'!E130, 'MazeComplete Errors'!E130, 'MazeSolve Errors'!E130, 'Hamiltonian Errors'!E130)/('Failure Counts Errors'!D1-'Failure Counts Errors'!E130),0)</f>
        <v>0.92222222222222228</v>
      </c>
      <c r="F130">
        <f>IFERROR(SUM('PARITY Errors'!F130, 'Pattern_Matching Errors'!F130, 'Reversal Errors'!F130, 'Stack Errors'!F130, 'Vending_Machine Errors'!F130, 'Vending_Machine_Sum Errors'!F130, 'MazeComplete Errors'!F130, 'MazeSolve Errors'!F130, 'Hamiltonian Errors'!F130)/('Failure Counts Errors'!D1-'Failure Counts Errors'!F130),0)</f>
        <v>20.944444444444443</v>
      </c>
      <c r="G130">
        <f>IFERROR(SUM('PARITY Errors'!G130, 'Pattern_Matching Errors'!G130, 'Reversal Errors'!G130, 'Stack Errors'!G130, 'Vending_Machine Errors'!G130, 'Vending_Machine_Sum Errors'!G130, 'MazeComplete Errors'!G130, 'MazeSolve Errors'!G130, 'Hamiltonian Errors'!G130)/('Failure Counts Errors'!D1-'Failure Counts Errors'!G130),0)</f>
        <v>3.3333333333333333E-2</v>
      </c>
      <c r="H130" t="str">
        <f t="shared" si="3"/>
        <v>20 (δ=0.65)</v>
      </c>
    </row>
    <row r="131" spans="1:8" x14ac:dyDescent="0.75">
      <c r="A131" s="1">
        <v>19</v>
      </c>
      <c r="B131">
        <v>20</v>
      </c>
      <c r="C131">
        <v>0.85</v>
      </c>
      <c r="D131">
        <f>IFERROR(SUM('PARITY Errors'!D131, 'Pattern_Matching Errors'!D131, 'Reversal Errors'!D131, 'Stack Errors'!D131, 'Vending_Machine Errors'!D131, 'Vending_Machine_Sum Errors'!D131, 'MazeComplete Errors'!D131, 'MazeSolve Errors'!D131, 'Hamiltonian Errors'!D131)/('Failure Counts Errors'!D1-'Failure Counts Errors'!D131),0)</f>
        <v>13.854444444444445</v>
      </c>
      <c r="E131">
        <f>IFERROR(SUM('PARITY Errors'!E131, 'Pattern_Matching Errors'!E131, 'Reversal Errors'!E131, 'Stack Errors'!E131, 'Vending_Machine Errors'!E131, 'Vending_Machine_Sum Errors'!E131, 'MazeComplete Errors'!E131, 'MazeSolve Errors'!E131, 'Hamiltonian Errors'!E131)/('Failure Counts Errors'!D1-'Failure Counts Errors'!E131),0)</f>
        <v>1.5222222222222221</v>
      </c>
      <c r="F131">
        <f>IFERROR(SUM('PARITY Errors'!F131, 'Pattern_Matching Errors'!F131, 'Reversal Errors'!F131, 'Stack Errors'!F131, 'Vending_Machine Errors'!F131, 'Vending_Machine_Sum Errors'!F131, 'MazeComplete Errors'!F131, 'MazeSolve Errors'!F131, 'Hamiltonian Errors'!F131)/('Failure Counts Errors'!D1-'Failure Counts Errors'!F131),0)</f>
        <v>22.144444444444442</v>
      </c>
      <c r="G131">
        <f>IFERROR(SUM('PARITY Errors'!G131, 'Pattern_Matching Errors'!G131, 'Reversal Errors'!G131, 'Stack Errors'!G131, 'Vending_Machine Errors'!G131, 'Vending_Machine_Sum Errors'!G131, 'MazeComplete Errors'!G131, 'MazeSolve Errors'!G131, 'Hamiltonian Errors'!G131)/('Failure Counts Errors'!D1-'Failure Counts Errors'!G131),0)</f>
        <v>4.4444444444444446E-2</v>
      </c>
      <c r="H131" t="str">
        <f t="shared" si="3"/>
        <v>20 (δ=0.85)</v>
      </c>
    </row>
    <row r="132" spans="1:8" x14ac:dyDescent="0.75">
      <c r="A132" s="1">
        <v>20</v>
      </c>
      <c r="B132">
        <v>50</v>
      </c>
      <c r="C132">
        <v>0</v>
      </c>
      <c r="D132">
        <f>IFERROR(SUM('PARITY Errors'!D132, 'Pattern_Matching Errors'!D132, 'Reversal Errors'!D132, 'Stack Errors'!D132, 'Vending_Machine Errors'!D132, 'Vending_Machine_Sum Errors'!D132, 'MazeComplete Errors'!D132, 'MazeSolve Errors'!D132, 'Hamiltonian Errors'!D132)/('Failure Counts Errors'!D1-'Failure Counts Errors'!D132),0)</f>
        <v>16.114444444444445</v>
      </c>
      <c r="E132">
        <f>IFERROR(SUM('PARITY Errors'!E132, 'Pattern_Matching Errors'!E132, 'Reversal Errors'!E132, 'Stack Errors'!E132, 'Vending_Machine Errors'!E132, 'Vending_Machine_Sum Errors'!E132, 'MazeComplete Errors'!E132, 'MazeSolve Errors'!E132, 'Hamiltonian Errors'!E132)/('Failure Counts Errors'!D1-'Failure Counts Errors'!E132),0)</f>
        <v>7.7777777777777779E-2</v>
      </c>
      <c r="F132">
        <f>IFERROR(SUM('PARITY Errors'!F132, 'Pattern_Matching Errors'!F132, 'Reversal Errors'!F132, 'Stack Errors'!F132, 'Vending_Machine Errors'!F132, 'Vending_Machine_Sum Errors'!F132, 'MazeComplete Errors'!F132, 'MazeSolve Errors'!F132, 'Hamiltonian Errors'!F132)/('Failure Counts Errors'!D1-'Failure Counts Errors'!F132),0)</f>
        <v>9.4555555555555557</v>
      </c>
      <c r="G132">
        <f>IFERROR(SUM('PARITY Errors'!G132, 'Pattern_Matching Errors'!G132, 'Reversal Errors'!G132, 'Stack Errors'!G132, 'Vending_Machine Errors'!G132, 'Vending_Machine_Sum Errors'!G132, 'MazeComplete Errors'!G132, 'MazeSolve Errors'!G132, 'Hamiltonian Errors'!G132)/('Failure Counts Errors'!D1-'Failure Counts Errors'!G132),0)</f>
        <v>12.55</v>
      </c>
      <c r="H132" t="str">
        <f t="shared" si="3"/>
        <v>50 (δ=0)</v>
      </c>
    </row>
    <row r="133" spans="1:8" x14ac:dyDescent="0.75">
      <c r="A133" s="1">
        <v>21</v>
      </c>
      <c r="B133">
        <v>50</v>
      </c>
      <c r="C133">
        <v>0.2</v>
      </c>
      <c r="D133">
        <f>IFERROR(SUM('PARITY Errors'!D133, 'Pattern_Matching Errors'!D133, 'Reversal Errors'!D133, 'Stack Errors'!D133, 'Vending_Machine Errors'!D133, 'Vending_Machine_Sum Errors'!D133, 'MazeComplete Errors'!D133, 'MazeSolve Errors'!D133, 'Hamiltonian Errors'!D133)/('Failure Counts Errors'!D1-'Failure Counts Errors'!D133),0)</f>
        <v>15.622222222222225</v>
      </c>
      <c r="E133">
        <f>IFERROR(SUM('PARITY Errors'!E133, 'Pattern_Matching Errors'!E133, 'Reversal Errors'!E133, 'Stack Errors'!E133, 'Vending_Machine Errors'!E133, 'Vending_Machine_Sum Errors'!E133, 'MazeComplete Errors'!E133, 'MazeSolve Errors'!E133, 'Hamiltonian Errors'!E133)/('Failure Counts Errors'!D1-'Failure Counts Errors'!E133),0)</f>
        <v>6.666666666666668E-2</v>
      </c>
      <c r="F133">
        <f>IFERROR(SUM('PARITY Errors'!F133, 'Pattern_Matching Errors'!F133, 'Reversal Errors'!F133, 'Stack Errors'!F133, 'Vending_Machine Errors'!F133, 'Vending_Machine_Sum Errors'!F133, 'MazeComplete Errors'!F133, 'MazeSolve Errors'!F133, 'Hamiltonian Errors'!F133)/('Failure Counts Errors'!D1-'Failure Counts Errors'!F133),0)</f>
        <v>8.8555555555555561</v>
      </c>
      <c r="G133">
        <f>IFERROR(SUM('PARITY Errors'!G133, 'Pattern_Matching Errors'!G133, 'Reversal Errors'!G133, 'Stack Errors'!G133, 'Vending_Machine Errors'!G133, 'Vending_Machine_Sum Errors'!G133, 'MazeComplete Errors'!G133, 'MazeSolve Errors'!G133, 'Hamiltonian Errors'!G133)/('Failure Counts Errors'!D1-'Failure Counts Errors'!G133),0)</f>
        <v>12.6</v>
      </c>
      <c r="H133" t="str">
        <f t="shared" si="3"/>
        <v>50 (δ=0.2)</v>
      </c>
    </row>
    <row r="134" spans="1:8" x14ac:dyDescent="0.75">
      <c r="A134" s="1">
        <v>22</v>
      </c>
      <c r="B134">
        <v>50</v>
      </c>
      <c r="C134">
        <v>0.45</v>
      </c>
      <c r="D134">
        <f>IFERROR(SUM('PARITY Errors'!D134, 'Pattern_Matching Errors'!D134, 'Reversal Errors'!D134, 'Stack Errors'!D134, 'Vending_Machine Errors'!D134, 'Vending_Machine_Sum Errors'!D134, 'MazeComplete Errors'!D134, 'MazeSolve Errors'!D134, 'Hamiltonian Errors'!D134)/('Failure Counts Errors'!D1-'Failure Counts Errors'!D134),0)</f>
        <v>15.844444444444443</v>
      </c>
      <c r="E134">
        <f>IFERROR(SUM('PARITY Errors'!E134, 'Pattern_Matching Errors'!E134, 'Reversal Errors'!E134, 'Stack Errors'!E134, 'Vending_Machine Errors'!E134, 'Vending_Machine_Sum Errors'!E134, 'MazeComplete Errors'!E134, 'MazeSolve Errors'!E134, 'Hamiltonian Errors'!E134)/('Failure Counts Errors'!D1-'Failure Counts Errors'!E134),0)</f>
        <v>0.16666666666666666</v>
      </c>
      <c r="F134">
        <f>IFERROR(SUM('PARITY Errors'!F134, 'Pattern_Matching Errors'!F134, 'Reversal Errors'!F134, 'Stack Errors'!F134, 'Vending_Machine Errors'!F134, 'Vending_Machine_Sum Errors'!F134, 'MazeComplete Errors'!F134, 'MazeSolve Errors'!F134, 'Hamiltonian Errors'!F134)/('Failure Counts Errors'!D1-'Failure Counts Errors'!F134),0)</f>
        <v>8.5333333333333332</v>
      </c>
      <c r="G134">
        <f>IFERROR(SUM('PARITY Errors'!G134, 'Pattern_Matching Errors'!G134, 'Reversal Errors'!G134, 'Stack Errors'!G134, 'Vending_Machine Errors'!G134, 'Vending_Machine_Sum Errors'!G134, 'MazeComplete Errors'!G134, 'MazeSolve Errors'!G134, 'Hamiltonian Errors'!G134)/('Failure Counts Errors'!D1-'Failure Counts Errors'!G134),0)</f>
        <v>12.5375</v>
      </c>
      <c r="H134" t="str">
        <f t="shared" si="3"/>
        <v>50 (δ=0.45)</v>
      </c>
    </row>
    <row r="135" spans="1:8" x14ac:dyDescent="0.75">
      <c r="A135" s="1">
        <v>23</v>
      </c>
      <c r="B135">
        <v>50</v>
      </c>
      <c r="C135">
        <v>0.65</v>
      </c>
      <c r="D135">
        <f>IFERROR(SUM('PARITY Errors'!D135, 'Pattern_Matching Errors'!D135, 'Reversal Errors'!D135, 'Stack Errors'!D135, 'Vending_Machine Errors'!D135, 'Vending_Machine_Sum Errors'!D135, 'MazeComplete Errors'!D135, 'MazeSolve Errors'!D135, 'Hamiltonian Errors'!D135)/('Failure Counts Errors'!D1-'Failure Counts Errors'!D135),0)</f>
        <v>15.58888888888889</v>
      </c>
      <c r="E135">
        <f>IFERROR(SUM('PARITY Errors'!E135, 'Pattern_Matching Errors'!E135, 'Reversal Errors'!E135, 'Stack Errors'!E135, 'Vending_Machine Errors'!E135, 'Vending_Machine_Sum Errors'!E135, 'MazeComplete Errors'!E135, 'MazeSolve Errors'!E135, 'Hamiltonian Errors'!E135)/('Failure Counts Errors'!D1-'Failure Counts Errors'!E135),0)</f>
        <v>0.23333333333333334</v>
      </c>
      <c r="F135">
        <f>IFERROR(SUM('PARITY Errors'!F135, 'Pattern_Matching Errors'!F135, 'Reversal Errors'!F135, 'Stack Errors'!F135, 'Vending_Machine Errors'!F135, 'Vending_Machine_Sum Errors'!F135, 'MazeComplete Errors'!F135, 'MazeSolve Errors'!F135, 'Hamiltonian Errors'!F135)/('Failure Counts Errors'!D1-'Failure Counts Errors'!F135),0)</f>
        <v>8.0888888888888886</v>
      </c>
      <c r="G135">
        <f>IFERROR(SUM('PARITY Errors'!G135, 'Pattern_Matching Errors'!G135, 'Reversal Errors'!G135, 'Stack Errors'!G135, 'Vending_Machine Errors'!G135, 'Vending_Machine_Sum Errors'!G135, 'MazeComplete Errors'!G135, 'MazeSolve Errors'!G135, 'Hamiltonian Errors'!G135)/('Failure Counts Errors'!D1-'Failure Counts Errors'!G135),0)</f>
        <v>12.5375</v>
      </c>
      <c r="H135" t="str">
        <f t="shared" si="3"/>
        <v>50 (δ=0.65)</v>
      </c>
    </row>
    <row r="136" spans="1:8" x14ac:dyDescent="0.75">
      <c r="A136" s="1">
        <v>24</v>
      </c>
      <c r="B136">
        <v>50</v>
      </c>
      <c r="C136">
        <v>0.85</v>
      </c>
      <c r="D136">
        <f>IFERROR(SUM('PARITY Errors'!D136, 'Pattern_Matching Errors'!D136, 'Reversal Errors'!D136, 'Stack Errors'!D136, 'Vending_Machine Errors'!D136, 'Vending_Machine_Sum Errors'!D136, 'MazeComplete Errors'!D136, 'MazeSolve Errors'!D136, 'Hamiltonian Errors'!D136)/('Failure Counts Errors'!D1-'Failure Counts Errors'!D136),0)</f>
        <v>17.455555555555552</v>
      </c>
      <c r="E136">
        <f>IFERROR(SUM('PARITY Errors'!E136, 'Pattern_Matching Errors'!E136, 'Reversal Errors'!E136, 'Stack Errors'!E136, 'Vending_Machine Errors'!E136, 'Vending_Machine_Sum Errors'!E136, 'MazeComplete Errors'!E136, 'MazeSolve Errors'!E136, 'Hamiltonian Errors'!E136)/('Failure Counts Errors'!D1-'Failure Counts Errors'!E136),0)</f>
        <v>0.61111111111111116</v>
      </c>
      <c r="F136">
        <f>IFERROR(SUM('PARITY Errors'!F136, 'Pattern_Matching Errors'!F136, 'Reversal Errors'!F136, 'Stack Errors'!F136, 'Vending_Machine Errors'!F136, 'Vending_Machine_Sum Errors'!F136, 'MazeComplete Errors'!F136, 'MazeSolve Errors'!F136, 'Hamiltonian Errors'!F136)/('Failure Counts Errors'!D1-'Failure Counts Errors'!F136),0)</f>
        <v>6.833333333333333</v>
      </c>
      <c r="G136">
        <f>IFERROR(SUM('PARITY Errors'!G136, 'Pattern_Matching Errors'!G136, 'Reversal Errors'!G136, 'Stack Errors'!G136, 'Vending_Machine Errors'!G136, 'Vending_Machine_Sum Errors'!G136, 'MazeComplete Errors'!G136, 'MazeSolve Errors'!G136, 'Hamiltonian Errors'!G136)/('Failure Counts Errors'!D1-'Failure Counts Errors'!G136),0)</f>
        <v>12.512499999999999</v>
      </c>
      <c r="H136" t="str">
        <f t="shared" si="3"/>
        <v>50 (δ=0.85)</v>
      </c>
    </row>
    <row r="137" spans="1:8" x14ac:dyDescent="0.75">
      <c r="A137" s="1">
        <v>25</v>
      </c>
      <c r="B137">
        <v>100</v>
      </c>
      <c r="C137">
        <v>0</v>
      </c>
      <c r="D137">
        <f>IFERROR(SUM('PARITY Errors'!D137, 'Pattern_Matching Errors'!D137, 'Reversal Errors'!D137, 'Stack Errors'!D137, 'Vending_Machine Errors'!D137, 'Vending_Machine_Sum Errors'!D137, 'MazeComplete Errors'!D137, 'MazeSolve Errors'!D137, 'Hamiltonian Errors'!D137)/('Failure Counts Errors'!D1-'Failure Counts Errors'!D137),0)</f>
        <v>21.955555555555556</v>
      </c>
      <c r="E137">
        <f>IFERROR(SUM('PARITY Errors'!E137, 'Pattern_Matching Errors'!E137, 'Reversal Errors'!E137, 'Stack Errors'!E137, 'Vending_Machine Errors'!E137, 'Vending_Machine_Sum Errors'!E137, 'MazeComplete Errors'!E137, 'MazeSolve Errors'!E137, 'Hamiltonian Errors'!E137)/('Failure Counts Errors'!D1-'Failure Counts Errors'!E137),0)</f>
        <v>2.2222222222222223E-2</v>
      </c>
      <c r="F137">
        <f>IFERROR(SUM('PARITY Errors'!F137, 'Pattern_Matching Errors'!F137, 'Reversal Errors'!F137, 'Stack Errors'!F137, 'Vending_Machine Errors'!F137, 'Vending_Machine_Sum Errors'!F137, 'MazeComplete Errors'!F137, 'MazeSolve Errors'!F137, 'Hamiltonian Errors'!F137)/('Failure Counts Errors'!D1-'Failure Counts Errors'!F137),0)</f>
        <v>4.677777777777778</v>
      </c>
      <c r="G137">
        <f>IFERROR(SUM('PARITY Errors'!G137, 'Pattern_Matching Errors'!G137, 'Reversal Errors'!G137, 'Stack Errors'!G137, 'Vending_Machine Errors'!G137, 'Vending_Machine_Sum Errors'!G137, 'MazeComplete Errors'!G137, 'MazeSolve Errors'!G137, 'Hamiltonian Errors'!G137)/('Failure Counts Errors'!D1-'Failure Counts Errors'!G137),0)</f>
        <v>12.8</v>
      </c>
      <c r="H137" t="str">
        <f t="shared" si="3"/>
        <v>100 (δ=0)</v>
      </c>
    </row>
    <row r="138" spans="1:8" x14ac:dyDescent="0.75">
      <c r="A138" s="1">
        <v>26</v>
      </c>
      <c r="B138">
        <v>100</v>
      </c>
      <c r="C138">
        <v>0.2</v>
      </c>
      <c r="D138">
        <f>IFERROR(SUM('PARITY Errors'!D138, 'Pattern_Matching Errors'!D138, 'Reversal Errors'!D138, 'Stack Errors'!D138, 'Vending_Machine Errors'!D138, 'Vending_Machine_Sum Errors'!D138, 'MazeComplete Errors'!D138, 'MazeSolve Errors'!D138, 'Hamiltonian Errors'!D138)/('Failure Counts Errors'!D1-'Failure Counts Errors'!D138),0)</f>
        <v>23.977777777777778</v>
      </c>
      <c r="E138">
        <f>IFERROR(SUM('PARITY Errors'!E138, 'Pattern_Matching Errors'!E138, 'Reversal Errors'!E138, 'Stack Errors'!E138, 'Vending_Machine Errors'!E138, 'Vending_Machine_Sum Errors'!E138, 'MazeComplete Errors'!E138, 'MazeSolve Errors'!E138, 'Hamiltonian Errors'!E138)/('Failure Counts Errors'!D1-'Failure Counts Errors'!E138),0)</f>
        <v>1.1111111111111112E-2</v>
      </c>
      <c r="F138">
        <f>IFERROR(SUM('PARITY Errors'!F138, 'Pattern_Matching Errors'!F138, 'Reversal Errors'!F138, 'Stack Errors'!F138, 'Vending_Machine Errors'!F138, 'Vending_Machine_Sum Errors'!F138, 'MazeComplete Errors'!F138, 'MazeSolve Errors'!F138, 'Hamiltonian Errors'!F138)/('Failure Counts Errors'!D1-'Failure Counts Errors'!F138),0)</f>
        <v>4.5333333333333332</v>
      </c>
      <c r="G138">
        <f>IFERROR(SUM('PARITY Errors'!G138, 'Pattern_Matching Errors'!G138, 'Reversal Errors'!G138, 'Stack Errors'!G138, 'Vending_Machine Errors'!G138, 'Vending_Machine_Sum Errors'!G138, 'MazeComplete Errors'!G138, 'MazeSolve Errors'!G138, 'Hamiltonian Errors'!G138)/('Failure Counts Errors'!D1-'Failure Counts Errors'!G138),0)</f>
        <v>12.675000000000001</v>
      </c>
      <c r="H138" t="str">
        <f t="shared" si="3"/>
        <v>100 (δ=0.2)</v>
      </c>
    </row>
    <row r="139" spans="1:8" x14ac:dyDescent="0.75">
      <c r="A139" s="1">
        <v>27</v>
      </c>
      <c r="B139">
        <v>100</v>
      </c>
      <c r="C139">
        <v>0.45</v>
      </c>
      <c r="D139">
        <f>IFERROR(SUM('PARITY Errors'!D139, 'Pattern_Matching Errors'!D139, 'Reversal Errors'!D139, 'Stack Errors'!D139, 'Vending_Machine Errors'!D139, 'Vending_Machine_Sum Errors'!D139, 'MazeComplete Errors'!D139, 'MazeSolve Errors'!D139, 'Hamiltonian Errors'!D139)/('Failure Counts Errors'!D1-'Failure Counts Errors'!D139),0)</f>
        <v>24.655555555555555</v>
      </c>
      <c r="E139">
        <f>IFERROR(SUM('PARITY Errors'!E139, 'Pattern_Matching Errors'!E139, 'Reversal Errors'!E139, 'Stack Errors'!E139, 'Vending_Machine Errors'!E139, 'Vending_Machine_Sum Errors'!E139, 'MazeComplete Errors'!E139, 'MazeSolve Errors'!E139, 'Hamiltonian Errors'!E139)/('Failure Counts Errors'!D1-'Failure Counts Errors'!E139),0)</f>
        <v>5.5555555555555552E-2</v>
      </c>
      <c r="F139">
        <f>IFERROR(SUM('PARITY Errors'!F139, 'Pattern_Matching Errors'!F139, 'Reversal Errors'!F139, 'Stack Errors'!F139, 'Vending_Machine Errors'!F139, 'Vending_Machine_Sum Errors'!F139, 'MazeComplete Errors'!F139, 'MazeSolve Errors'!F139, 'Hamiltonian Errors'!F139)/('Failure Counts Errors'!D1-'Failure Counts Errors'!F139),0)</f>
        <v>4.8000000000000007</v>
      </c>
      <c r="G139">
        <f>IFERROR(SUM('PARITY Errors'!G139, 'Pattern_Matching Errors'!G139, 'Reversal Errors'!G139, 'Stack Errors'!G139, 'Vending_Machine Errors'!G139, 'Vending_Machine_Sum Errors'!G139, 'MazeComplete Errors'!G139, 'MazeSolve Errors'!G139, 'Hamiltonian Errors'!G139)/('Failure Counts Errors'!D1-'Failure Counts Errors'!G139),0)</f>
        <v>12.637499999999999</v>
      </c>
      <c r="H139" t="str">
        <f t="shared" si="3"/>
        <v>100 (δ=0.45)</v>
      </c>
    </row>
    <row r="140" spans="1:8" x14ac:dyDescent="0.75">
      <c r="A140" s="1">
        <v>28</v>
      </c>
      <c r="B140">
        <v>100</v>
      </c>
      <c r="C140">
        <v>0.65</v>
      </c>
      <c r="D140">
        <f>IFERROR(SUM('PARITY Errors'!D140, 'Pattern_Matching Errors'!D140, 'Reversal Errors'!D140, 'Stack Errors'!D140, 'Vending_Machine Errors'!D140, 'Vending_Machine_Sum Errors'!D140, 'MazeComplete Errors'!D140, 'MazeSolve Errors'!D140, 'Hamiltonian Errors'!D140)/('Failure Counts Errors'!D1-'Failure Counts Errors'!D140),0)</f>
        <v>25.133333333333333</v>
      </c>
      <c r="E140">
        <f>IFERROR(SUM('PARITY Errors'!E140, 'Pattern_Matching Errors'!E140, 'Reversal Errors'!E140, 'Stack Errors'!E140, 'Vending_Machine Errors'!E140, 'Vending_Machine_Sum Errors'!E140, 'MazeComplete Errors'!E140, 'MazeSolve Errors'!E140, 'Hamiltonian Errors'!E140)/('Failure Counts Errors'!D1-'Failure Counts Errors'!E140),0)</f>
        <v>5.5555555555555552E-2</v>
      </c>
      <c r="F140">
        <f>IFERROR(SUM('PARITY Errors'!F140, 'Pattern_Matching Errors'!F140, 'Reversal Errors'!F140, 'Stack Errors'!F140, 'Vending_Machine Errors'!F140, 'Vending_Machine_Sum Errors'!F140, 'MazeComplete Errors'!F140, 'MazeSolve Errors'!F140, 'Hamiltonian Errors'!F140)/('Failure Counts Errors'!D1-'Failure Counts Errors'!F140),0)</f>
        <v>4.833333333333333</v>
      </c>
      <c r="G140">
        <f>IFERROR(SUM('PARITY Errors'!G140, 'Pattern_Matching Errors'!G140, 'Reversal Errors'!G140, 'Stack Errors'!G140, 'Vending_Machine Errors'!G140, 'Vending_Machine_Sum Errors'!G140, 'MazeComplete Errors'!G140, 'MazeSolve Errors'!G140, 'Hamiltonian Errors'!G140)/('Failure Counts Errors'!D1-'Failure Counts Errors'!G140),0)</f>
        <v>12.625</v>
      </c>
      <c r="H140" t="str">
        <f t="shared" si="3"/>
        <v>100 (δ=0.65)</v>
      </c>
    </row>
    <row r="141" spans="1:8" x14ac:dyDescent="0.75">
      <c r="A141" s="1">
        <v>29</v>
      </c>
      <c r="B141">
        <v>100</v>
      </c>
      <c r="C141">
        <v>0.85</v>
      </c>
      <c r="D141">
        <f>IFERROR(SUM('PARITY Errors'!D141, 'Pattern_Matching Errors'!D141, 'Reversal Errors'!D141, 'Stack Errors'!D141, 'Vending_Machine Errors'!D141, 'Vending_Machine_Sum Errors'!D141, 'MazeComplete Errors'!D141, 'MazeSolve Errors'!D141, 'Hamiltonian Errors'!D141)/('Failure Counts Errors'!D1-'Failure Counts Errors'!D141),0)</f>
        <v>28.621111111111116</v>
      </c>
      <c r="E141">
        <f>IFERROR(SUM('PARITY Errors'!E141, 'Pattern_Matching Errors'!E141, 'Reversal Errors'!E141, 'Stack Errors'!E141, 'Vending_Machine Errors'!E141, 'Vending_Machine_Sum Errors'!E141, 'MazeComplete Errors'!E141, 'MazeSolve Errors'!E141, 'Hamiltonian Errors'!E141)/('Failure Counts Errors'!D1-'Failure Counts Errors'!E141),0)</f>
        <v>0.26666666666666666</v>
      </c>
      <c r="F141">
        <f>IFERROR(SUM('PARITY Errors'!F141, 'Pattern_Matching Errors'!F141, 'Reversal Errors'!F141, 'Stack Errors'!F141, 'Vending_Machine Errors'!F141, 'Vending_Machine_Sum Errors'!F141, 'MazeComplete Errors'!F141, 'MazeSolve Errors'!F141, 'Hamiltonian Errors'!F141)/('Failure Counts Errors'!D1-'Failure Counts Errors'!F141),0)</f>
        <v>3.9666666666666668</v>
      </c>
      <c r="G141">
        <f>IFERROR(SUM('PARITY Errors'!G141, 'Pattern_Matching Errors'!G141, 'Reversal Errors'!G141, 'Stack Errors'!G141, 'Vending_Machine Errors'!G141, 'Vending_Machine_Sum Errors'!G141, 'MazeComplete Errors'!G141, 'MazeSolve Errors'!G141, 'Hamiltonian Errors'!G141)/('Failure Counts Errors'!D1-'Failure Counts Errors'!G141),0)</f>
        <v>12.5625</v>
      </c>
      <c r="H141" t="str">
        <f t="shared" si="3"/>
        <v>100 (δ=0.85)</v>
      </c>
    </row>
    <row r="145" spans="1:8" x14ac:dyDescent="0.75">
      <c r="A145" s="1">
        <v>0</v>
      </c>
      <c r="B145" t="s">
        <v>18</v>
      </c>
    </row>
    <row r="147" spans="1:8" x14ac:dyDescent="0.7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75">
      <c r="A148" s="1">
        <v>0</v>
      </c>
      <c r="B148">
        <v>0</v>
      </c>
      <c r="C148">
        <v>0</v>
      </c>
      <c r="D148">
        <f>IFERROR(SUM('PARITY Errors'!D148, 'Pattern_Matching Errors'!D148, 'Reversal Errors'!D148, 'Stack Errors'!D148, 'Vending_Machine Errors'!D148, 'Vending_Machine_Sum Errors'!D148, 'MazeComplete Errors'!D148, 'MazeSolve Errors'!D148, 'Hamiltonian Errors'!D148)/('Failure Counts Errors'!D1-'Failure Counts Errors'!D148),0)</f>
        <v>83.016666666666666</v>
      </c>
      <c r="E148">
        <f>IFERROR(SUM('PARITY Errors'!E148, 'Pattern_Matching Errors'!E148, 'Reversal Errors'!E148, 'Stack Errors'!E148, 'Vending_Machine Errors'!E148, 'Vending_Machine_Sum Errors'!E148, 'MazeComplete Errors'!E148, 'MazeSolve Errors'!E148, 'Hamiltonian Errors'!E148)/('Failure Counts Errors'!D1-'Failure Counts Errors'!E148),0)</f>
        <v>12.255555555555553</v>
      </c>
      <c r="F148">
        <f>IFERROR(SUM('PARITY Errors'!F148, 'Pattern_Matching Errors'!F148, 'Reversal Errors'!F148, 'Stack Errors'!F148, 'Vending_Machine Errors'!F148, 'Vending_Machine_Sum Errors'!F148, 'MazeComplete Errors'!F148, 'MazeSolve Errors'!F148, 'Hamiltonian Errors'!F148)/('Failure Counts Errors'!D1-'Failure Counts Errors'!F148),0)</f>
        <v>13.266666666666667</v>
      </c>
      <c r="G148">
        <f>IFERROR(SUM('PARITY Errors'!G148, 'Pattern_Matching Errors'!G148, 'Reversal Errors'!G148, 'Stack Errors'!G148, 'Vending_Machine Errors'!G148, 'Vending_Machine_Sum Errors'!G148, 'MazeComplete Errors'!G148, 'MazeSolve Errors'!G148, 'Hamiltonian Errors'!G148)/('Failure Counts Errors'!D1-'Failure Counts Errors'!G148),0)</f>
        <v>800</v>
      </c>
      <c r="H148" t="str">
        <f t="shared" ref="H148:H177" si="4">B148&amp;" (δ="&amp;C148&amp;")"</f>
        <v>0 (δ=0)</v>
      </c>
    </row>
    <row r="149" spans="1:8" x14ac:dyDescent="0.75">
      <c r="A149" s="1">
        <v>1</v>
      </c>
      <c r="B149">
        <v>0</v>
      </c>
      <c r="C149">
        <v>0.2</v>
      </c>
      <c r="D149">
        <f>IFERROR(SUM('PARITY Errors'!D149, 'Pattern_Matching Errors'!D149, 'Reversal Errors'!D149, 'Stack Errors'!D149, 'Vending_Machine Errors'!D149, 'Vending_Machine_Sum Errors'!D149, 'MazeComplete Errors'!D149, 'MazeSolve Errors'!D149, 'Hamiltonian Errors'!D149)/('Failure Counts Errors'!D1-'Failure Counts Errors'!D149),0)</f>
        <v>71.3</v>
      </c>
      <c r="E149">
        <f>IFERROR(SUM('PARITY Errors'!E149, 'Pattern_Matching Errors'!E149, 'Reversal Errors'!E149, 'Stack Errors'!E149, 'Vending_Machine Errors'!E149, 'Vending_Machine_Sum Errors'!E149, 'MazeComplete Errors'!E149, 'MazeSolve Errors'!E149, 'Hamiltonian Errors'!E149)/('Failure Counts Errors'!D1-'Failure Counts Errors'!E149),0)</f>
        <v>12.744444444444445</v>
      </c>
      <c r="F149">
        <f>IFERROR(SUM('PARITY Errors'!F149, 'Pattern_Matching Errors'!F149, 'Reversal Errors'!F149, 'Stack Errors'!F149, 'Vending_Machine Errors'!F149, 'Vending_Machine_Sum Errors'!F149, 'MazeComplete Errors'!F149, 'MazeSolve Errors'!F149, 'Hamiltonian Errors'!F149)/('Failure Counts Errors'!D1-'Failure Counts Errors'!F149),0)</f>
        <v>15.011111111111111</v>
      </c>
      <c r="G149">
        <f>IFERROR(SUM('PARITY Errors'!G149, 'Pattern_Matching Errors'!G149, 'Reversal Errors'!G149, 'Stack Errors'!G149, 'Vending_Machine Errors'!G149, 'Vending_Machine_Sum Errors'!G149, 'MazeComplete Errors'!G149, 'MazeSolve Errors'!G149, 'Hamiltonian Errors'!G149)/('Failure Counts Errors'!D1-'Failure Counts Errors'!G149),0)</f>
        <v>800</v>
      </c>
      <c r="H149" t="str">
        <f t="shared" si="4"/>
        <v>0 (δ=0.2)</v>
      </c>
    </row>
    <row r="150" spans="1:8" x14ac:dyDescent="0.75">
      <c r="A150" s="1">
        <v>2</v>
      </c>
      <c r="B150">
        <v>0</v>
      </c>
      <c r="C150">
        <v>0.45</v>
      </c>
      <c r="D150">
        <f>IFERROR(SUM('PARITY Errors'!D150, 'Pattern_Matching Errors'!D150, 'Reversal Errors'!D150, 'Stack Errors'!D150, 'Vending_Machine Errors'!D150, 'Vending_Machine_Sum Errors'!D150, 'MazeComplete Errors'!D150, 'MazeSolve Errors'!D150, 'Hamiltonian Errors'!D150)/('Failure Counts Errors'!D1-'Failure Counts Errors'!D150),0)</f>
        <v>71.028571428571425</v>
      </c>
      <c r="E150">
        <f>IFERROR(SUM('PARITY Errors'!E150, 'Pattern_Matching Errors'!E150, 'Reversal Errors'!E150, 'Stack Errors'!E150, 'Vending_Machine Errors'!E150, 'Vending_Machine_Sum Errors'!E150, 'MazeComplete Errors'!E150, 'MazeSolve Errors'!E150, 'Hamiltonian Errors'!E150)/('Failure Counts Errors'!D1-'Failure Counts Errors'!E150),0)</f>
        <v>12.633333333333333</v>
      </c>
      <c r="F150">
        <f>IFERROR(SUM('PARITY Errors'!F150, 'Pattern_Matching Errors'!F150, 'Reversal Errors'!F150, 'Stack Errors'!F150, 'Vending_Machine Errors'!F150, 'Vending_Machine_Sum Errors'!F150, 'MazeComplete Errors'!F150, 'MazeSolve Errors'!F150, 'Hamiltonian Errors'!F150)/('Failure Counts Errors'!D1-'Failure Counts Errors'!F150),0)</f>
        <v>15.122222222222225</v>
      </c>
      <c r="G150">
        <f>IFERROR(SUM('PARITY Errors'!G150, 'Pattern_Matching Errors'!G150, 'Reversal Errors'!G150, 'Stack Errors'!G150, 'Vending_Machine Errors'!G150, 'Vending_Machine_Sum Errors'!G150, 'MazeComplete Errors'!G150, 'MazeSolve Errors'!G150, 'Hamiltonian Errors'!G150)/('Failure Counts Errors'!D1-'Failure Counts Errors'!G150),0)</f>
        <v>800</v>
      </c>
      <c r="H150" t="str">
        <f t="shared" si="4"/>
        <v>0 (δ=0.45)</v>
      </c>
    </row>
    <row r="151" spans="1:8" x14ac:dyDescent="0.75">
      <c r="A151" s="1">
        <v>3</v>
      </c>
      <c r="B151">
        <v>0</v>
      </c>
      <c r="C151">
        <v>0.65</v>
      </c>
      <c r="D151">
        <f>IFERROR(SUM('PARITY Errors'!D151, 'Pattern_Matching Errors'!D151, 'Reversal Errors'!D151, 'Stack Errors'!D151, 'Vending_Machine Errors'!D151, 'Vending_Machine_Sum Errors'!D151, 'MazeComplete Errors'!D151, 'MazeSolve Errors'!D151, 'Hamiltonian Errors'!D151)/('Failure Counts Errors'!D1-'Failure Counts Errors'!D151),0)</f>
        <v>84.083333333333343</v>
      </c>
      <c r="E151">
        <f>IFERROR(SUM('PARITY Errors'!E151, 'Pattern_Matching Errors'!E151, 'Reversal Errors'!E151, 'Stack Errors'!E151, 'Vending_Machine Errors'!E151, 'Vending_Machine_Sum Errors'!E151, 'MazeComplete Errors'!E151, 'MazeSolve Errors'!E151, 'Hamiltonian Errors'!E151)/('Failure Counts Errors'!D1-'Failure Counts Errors'!E151),0)</f>
        <v>12.755555555555555</v>
      </c>
      <c r="F151">
        <f>IFERROR(SUM('PARITY Errors'!F151, 'Pattern_Matching Errors'!F151, 'Reversal Errors'!F151, 'Stack Errors'!F151, 'Vending_Machine Errors'!F151, 'Vending_Machine_Sum Errors'!F151, 'MazeComplete Errors'!F151, 'MazeSolve Errors'!F151, 'Hamiltonian Errors'!F151)/('Failure Counts Errors'!D1-'Failure Counts Errors'!F151),0)</f>
        <v>15.255555555555556</v>
      </c>
      <c r="G151">
        <f>IFERROR(SUM('PARITY Errors'!G151, 'Pattern_Matching Errors'!G151, 'Reversal Errors'!G151, 'Stack Errors'!G151, 'Vending_Machine Errors'!G151, 'Vending_Machine_Sum Errors'!G151, 'MazeComplete Errors'!G151, 'MazeSolve Errors'!G151, 'Hamiltonian Errors'!G151)/('Failure Counts Errors'!D1-'Failure Counts Errors'!G151),0)</f>
        <v>800</v>
      </c>
      <c r="H151" t="str">
        <f t="shared" si="4"/>
        <v>0 (δ=0.65)</v>
      </c>
    </row>
    <row r="152" spans="1:8" x14ac:dyDescent="0.75">
      <c r="A152" s="1">
        <v>4</v>
      </c>
      <c r="B152">
        <v>0</v>
      </c>
      <c r="C152">
        <v>0.85</v>
      </c>
      <c r="D152">
        <f>IFERROR(SUM('PARITY Errors'!D152, 'Pattern_Matching Errors'!D152, 'Reversal Errors'!D152, 'Stack Errors'!D152, 'Vending_Machine Errors'!D152, 'Vending_Machine_Sum Errors'!D152, 'MazeComplete Errors'!D152, 'MazeSolve Errors'!D152, 'Hamiltonian Errors'!D152)/('Failure Counts Errors'!D1-'Failure Counts Errors'!D152),0)</f>
        <v>72.2</v>
      </c>
      <c r="E152">
        <f>IFERROR(SUM('PARITY Errors'!E152, 'Pattern_Matching Errors'!E152, 'Reversal Errors'!E152, 'Stack Errors'!E152, 'Vending_Machine Errors'!E152, 'Vending_Machine_Sum Errors'!E152, 'MazeComplete Errors'!E152, 'MazeSolve Errors'!E152, 'Hamiltonian Errors'!E152)/('Failure Counts Errors'!D1-'Failure Counts Errors'!E152),0)</f>
        <v>12.41111111111111</v>
      </c>
      <c r="F152">
        <f>IFERROR(SUM('PARITY Errors'!F152, 'Pattern_Matching Errors'!F152, 'Reversal Errors'!F152, 'Stack Errors'!F152, 'Vending_Machine Errors'!F152, 'Vending_Machine_Sum Errors'!F152, 'MazeComplete Errors'!F152, 'MazeSolve Errors'!F152, 'Hamiltonian Errors'!F152)/('Failure Counts Errors'!D1-'Failure Counts Errors'!F152),0)</f>
        <v>15.899999999999999</v>
      </c>
      <c r="G152">
        <f>IFERROR(SUM('PARITY Errors'!G152, 'Pattern_Matching Errors'!G152, 'Reversal Errors'!G152, 'Stack Errors'!G152, 'Vending_Machine Errors'!G152, 'Vending_Machine_Sum Errors'!G152, 'MazeComplete Errors'!G152, 'MazeSolve Errors'!G152, 'Hamiltonian Errors'!G152)/('Failure Counts Errors'!D1-'Failure Counts Errors'!G152),0)</f>
        <v>800</v>
      </c>
      <c r="H152" t="str">
        <f t="shared" si="4"/>
        <v>0 (δ=0.85)</v>
      </c>
    </row>
    <row r="153" spans="1:8" x14ac:dyDescent="0.75">
      <c r="A153" s="1">
        <v>5</v>
      </c>
      <c r="B153">
        <v>5</v>
      </c>
      <c r="C153">
        <v>0</v>
      </c>
      <c r="D153">
        <f>IFERROR(SUM('PARITY Errors'!D153, 'Pattern_Matching Errors'!D153, 'Reversal Errors'!D153, 'Stack Errors'!D153, 'Vending_Machine Errors'!D153, 'Vending_Machine_Sum Errors'!D153, 'MazeComplete Errors'!D153, 'MazeSolve Errors'!D153, 'Hamiltonian Errors'!D153)/('Failure Counts Errors'!D1-'Failure Counts Errors'!D153),0)</f>
        <v>11.966666666666665</v>
      </c>
      <c r="E153">
        <f>IFERROR(SUM('PARITY Errors'!E153, 'Pattern_Matching Errors'!E153, 'Reversal Errors'!E153, 'Stack Errors'!E153, 'Vending_Machine Errors'!E153, 'Vending_Machine_Sum Errors'!E153, 'MazeComplete Errors'!E153, 'MazeSolve Errors'!E153, 'Hamiltonian Errors'!E153)/('Failure Counts Errors'!D1-'Failure Counts Errors'!E153),0)</f>
        <v>0</v>
      </c>
      <c r="F153">
        <f>IFERROR(SUM('PARITY Errors'!F153, 'Pattern_Matching Errors'!F153, 'Reversal Errors'!F153, 'Stack Errors'!F153, 'Vending_Machine Errors'!F153, 'Vending_Machine_Sum Errors'!F153, 'MazeComplete Errors'!F153, 'MazeSolve Errors'!F153, 'Hamiltonian Errors'!F153)/('Failure Counts Errors'!D1-'Failure Counts Errors'!F153),0)</f>
        <v>13.311111111111112</v>
      </c>
      <c r="G153">
        <f>IFERROR(SUM('PARITY Errors'!G153, 'Pattern_Matching Errors'!G153, 'Reversal Errors'!G153, 'Stack Errors'!G153, 'Vending_Machine Errors'!G153, 'Vending_Machine_Sum Errors'!G153, 'MazeComplete Errors'!G153, 'MazeSolve Errors'!G153, 'Hamiltonian Errors'!G153)/('Failure Counts Errors'!D1-'Failure Counts Errors'!G153),0)</f>
        <v>0</v>
      </c>
      <c r="H153" t="str">
        <f t="shared" si="4"/>
        <v>5 (δ=0)</v>
      </c>
    </row>
    <row r="154" spans="1:8" x14ac:dyDescent="0.75">
      <c r="A154" s="1">
        <v>6</v>
      </c>
      <c r="B154">
        <v>5</v>
      </c>
      <c r="C154">
        <v>0.2</v>
      </c>
      <c r="D154">
        <f>IFERROR(SUM('PARITY Errors'!D154, 'Pattern_Matching Errors'!D154, 'Reversal Errors'!D154, 'Stack Errors'!D154, 'Vending_Machine Errors'!D154, 'Vending_Machine_Sum Errors'!D154, 'MazeComplete Errors'!D154, 'MazeSolve Errors'!D154, 'Hamiltonian Errors'!D154)/('Failure Counts Errors'!D1-'Failure Counts Errors'!D154),0)</f>
        <v>13.922222222222222</v>
      </c>
      <c r="E154">
        <f>IFERROR(SUM('PARITY Errors'!E154, 'Pattern_Matching Errors'!E154, 'Reversal Errors'!E154, 'Stack Errors'!E154, 'Vending_Machine Errors'!E154, 'Vending_Machine_Sum Errors'!E154, 'MazeComplete Errors'!E154, 'MazeSolve Errors'!E154, 'Hamiltonian Errors'!E154)/('Failure Counts Errors'!D1-'Failure Counts Errors'!E154),0)</f>
        <v>0</v>
      </c>
      <c r="F154">
        <f>IFERROR(SUM('PARITY Errors'!F154, 'Pattern_Matching Errors'!F154, 'Reversal Errors'!F154, 'Stack Errors'!F154, 'Vending_Machine Errors'!F154, 'Vending_Machine_Sum Errors'!F154, 'MazeComplete Errors'!F154, 'MazeSolve Errors'!F154, 'Hamiltonian Errors'!F154)/('Failure Counts Errors'!D1-'Failure Counts Errors'!F154),0)</f>
        <v>12.711111111111112</v>
      </c>
      <c r="G154">
        <f>IFERROR(SUM('PARITY Errors'!G154, 'Pattern_Matching Errors'!G154, 'Reversal Errors'!G154, 'Stack Errors'!G154, 'Vending_Machine Errors'!G154, 'Vending_Machine_Sum Errors'!G154, 'MazeComplete Errors'!G154, 'MazeSolve Errors'!G154, 'Hamiltonian Errors'!G154)/('Failure Counts Errors'!D1-'Failure Counts Errors'!G154),0)</f>
        <v>0</v>
      </c>
      <c r="H154" t="str">
        <f t="shared" si="4"/>
        <v>5 (δ=0.2)</v>
      </c>
    </row>
    <row r="155" spans="1:8" x14ac:dyDescent="0.75">
      <c r="A155" s="1">
        <v>7</v>
      </c>
      <c r="B155">
        <v>5</v>
      </c>
      <c r="C155">
        <v>0.45</v>
      </c>
      <c r="D155">
        <f>IFERROR(SUM('PARITY Errors'!D155, 'Pattern_Matching Errors'!D155, 'Reversal Errors'!D155, 'Stack Errors'!D155, 'Vending_Machine Errors'!D155, 'Vending_Machine_Sum Errors'!D155, 'MazeComplete Errors'!D155, 'MazeSolve Errors'!D155, 'Hamiltonian Errors'!D155)/('Failure Counts Errors'!D1-'Failure Counts Errors'!D155),0)</f>
        <v>14.18888888888889</v>
      </c>
      <c r="E155">
        <f>IFERROR(SUM('PARITY Errors'!E155, 'Pattern_Matching Errors'!E155, 'Reversal Errors'!E155, 'Stack Errors'!E155, 'Vending_Machine Errors'!E155, 'Vending_Machine_Sum Errors'!E155, 'MazeComplete Errors'!E155, 'MazeSolve Errors'!E155, 'Hamiltonian Errors'!E155)/('Failure Counts Errors'!D1-'Failure Counts Errors'!E155),0)</f>
        <v>0</v>
      </c>
      <c r="F155">
        <f>IFERROR(SUM('PARITY Errors'!F155, 'Pattern_Matching Errors'!F155, 'Reversal Errors'!F155, 'Stack Errors'!F155, 'Vending_Machine Errors'!F155, 'Vending_Machine_Sum Errors'!F155, 'MazeComplete Errors'!F155, 'MazeSolve Errors'!F155, 'Hamiltonian Errors'!F155)/('Failure Counts Errors'!D1-'Failure Counts Errors'!F155),0)</f>
        <v>11.666666666666666</v>
      </c>
      <c r="G155">
        <f>IFERROR(SUM('PARITY Errors'!G155, 'Pattern_Matching Errors'!G155, 'Reversal Errors'!G155, 'Stack Errors'!G155, 'Vending_Machine Errors'!G155, 'Vending_Machine_Sum Errors'!G155, 'MazeComplete Errors'!G155, 'MazeSolve Errors'!G155, 'Hamiltonian Errors'!G155)/('Failure Counts Errors'!D1-'Failure Counts Errors'!G155),0)</f>
        <v>0</v>
      </c>
      <c r="H155" t="str">
        <f t="shared" si="4"/>
        <v>5 (δ=0.45)</v>
      </c>
    </row>
    <row r="156" spans="1:8" x14ac:dyDescent="0.75">
      <c r="A156" s="1">
        <v>8</v>
      </c>
      <c r="B156">
        <v>5</v>
      </c>
      <c r="C156">
        <v>0.65</v>
      </c>
      <c r="D156">
        <f>IFERROR(SUM('PARITY Errors'!D156, 'Pattern_Matching Errors'!D156, 'Reversal Errors'!D156, 'Stack Errors'!D156, 'Vending_Machine Errors'!D156, 'Vending_Machine_Sum Errors'!D156, 'MazeComplete Errors'!D156, 'MazeSolve Errors'!D156, 'Hamiltonian Errors'!D156)/('Failure Counts Errors'!D1-'Failure Counts Errors'!D156),0)</f>
        <v>14.166666666666666</v>
      </c>
      <c r="E156">
        <f>IFERROR(SUM('PARITY Errors'!E156, 'Pattern_Matching Errors'!E156, 'Reversal Errors'!E156, 'Stack Errors'!E156, 'Vending_Machine Errors'!E156, 'Vending_Machine_Sum Errors'!E156, 'MazeComplete Errors'!E156, 'MazeSolve Errors'!E156, 'Hamiltonian Errors'!E156)/('Failure Counts Errors'!D1-'Failure Counts Errors'!E156),0)</f>
        <v>0</v>
      </c>
      <c r="F156">
        <f>IFERROR(SUM('PARITY Errors'!F156, 'Pattern_Matching Errors'!F156, 'Reversal Errors'!F156, 'Stack Errors'!F156, 'Vending_Machine Errors'!F156, 'Vending_Machine_Sum Errors'!F156, 'MazeComplete Errors'!F156, 'MazeSolve Errors'!F156, 'Hamiltonian Errors'!F156)/('Failure Counts Errors'!D1-'Failure Counts Errors'!F156),0)</f>
        <v>12.066666666666666</v>
      </c>
      <c r="G156">
        <f>IFERROR(SUM('PARITY Errors'!G156, 'Pattern_Matching Errors'!G156, 'Reversal Errors'!G156, 'Stack Errors'!G156, 'Vending_Machine Errors'!G156, 'Vending_Machine_Sum Errors'!G156, 'MazeComplete Errors'!G156, 'MazeSolve Errors'!G156, 'Hamiltonian Errors'!G156)/('Failure Counts Errors'!D1-'Failure Counts Errors'!G156),0)</f>
        <v>0</v>
      </c>
      <c r="H156" t="str">
        <f t="shared" si="4"/>
        <v>5 (δ=0.65)</v>
      </c>
    </row>
    <row r="157" spans="1:8" x14ac:dyDescent="0.75">
      <c r="A157" s="1">
        <v>9</v>
      </c>
      <c r="B157">
        <v>5</v>
      </c>
      <c r="C157">
        <v>0.85</v>
      </c>
      <c r="D157">
        <f>IFERROR(SUM('PARITY Errors'!D157, 'Pattern_Matching Errors'!D157, 'Reversal Errors'!D157, 'Stack Errors'!D157, 'Vending_Machine Errors'!D157, 'Vending_Machine_Sum Errors'!D157, 'MazeComplete Errors'!D157, 'MazeSolve Errors'!D157, 'Hamiltonian Errors'!D157)/('Failure Counts Errors'!D1-'Failure Counts Errors'!D157),0)</f>
        <v>14.744444444444444</v>
      </c>
      <c r="E157">
        <f>IFERROR(SUM('PARITY Errors'!E157, 'Pattern_Matching Errors'!E157, 'Reversal Errors'!E157, 'Stack Errors'!E157, 'Vending_Machine Errors'!E157, 'Vending_Machine_Sum Errors'!E157, 'MazeComplete Errors'!E157, 'MazeSolve Errors'!E157, 'Hamiltonian Errors'!E157)/('Failure Counts Errors'!D1-'Failure Counts Errors'!E157),0)</f>
        <v>0</v>
      </c>
      <c r="F157">
        <f>IFERROR(SUM('PARITY Errors'!F157, 'Pattern_Matching Errors'!F157, 'Reversal Errors'!F157, 'Stack Errors'!F157, 'Vending_Machine Errors'!F157, 'Vending_Machine_Sum Errors'!F157, 'MazeComplete Errors'!F157, 'MazeSolve Errors'!F157, 'Hamiltonian Errors'!F157)/('Failure Counts Errors'!D1-'Failure Counts Errors'!F157),0)</f>
        <v>13.822222222222225</v>
      </c>
      <c r="G157">
        <f>IFERROR(SUM('PARITY Errors'!G157, 'Pattern_Matching Errors'!G157, 'Reversal Errors'!G157, 'Stack Errors'!G157, 'Vending_Machine Errors'!G157, 'Vending_Machine_Sum Errors'!G157, 'MazeComplete Errors'!G157, 'MazeSolve Errors'!G157, 'Hamiltonian Errors'!G157)/('Failure Counts Errors'!D1-'Failure Counts Errors'!G157),0)</f>
        <v>0</v>
      </c>
      <c r="H157" t="str">
        <f t="shared" si="4"/>
        <v>5 (δ=0.85)</v>
      </c>
    </row>
    <row r="158" spans="1:8" x14ac:dyDescent="0.75">
      <c r="A158" s="1">
        <v>10</v>
      </c>
      <c r="B158">
        <v>10</v>
      </c>
      <c r="C158">
        <v>0</v>
      </c>
      <c r="D158">
        <f>IFERROR(SUM('PARITY Errors'!D158, 'Pattern_Matching Errors'!D158, 'Reversal Errors'!D158, 'Stack Errors'!D158, 'Vending_Machine Errors'!D158, 'Vending_Machine_Sum Errors'!D158, 'MazeComplete Errors'!D158, 'MazeSolve Errors'!D158, 'Hamiltonian Errors'!D158)/('Failure Counts Errors'!D1-'Failure Counts Errors'!D158),0)</f>
        <v>16.977777777777774</v>
      </c>
      <c r="E158">
        <f>IFERROR(SUM('PARITY Errors'!E158, 'Pattern_Matching Errors'!E158, 'Reversal Errors'!E158, 'Stack Errors'!E158, 'Vending_Machine Errors'!E158, 'Vending_Machine_Sum Errors'!E158, 'MazeComplete Errors'!E158, 'MazeSolve Errors'!E158, 'Hamiltonian Errors'!E158)/('Failure Counts Errors'!D1-'Failure Counts Errors'!E158),0)</f>
        <v>0</v>
      </c>
      <c r="F158">
        <f>IFERROR(SUM('PARITY Errors'!F158, 'Pattern_Matching Errors'!F158, 'Reversal Errors'!F158, 'Stack Errors'!F158, 'Vending_Machine Errors'!F158, 'Vending_Machine_Sum Errors'!F158, 'MazeComplete Errors'!F158, 'MazeSolve Errors'!F158, 'Hamiltonian Errors'!F158)/('Failure Counts Errors'!D1-'Failure Counts Errors'!F158),0)</f>
        <v>14.377777777777778</v>
      </c>
      <c r="G158">
        <f>IFERROR(SUM('PARITY Errors'!G158, 'Pattern_Matching Errors'!G158, 'Reversal Errors'!G158, 'Stack Errors'!G158, 'Vending_Machine Errors'!G158, 'Vending_Machine_Sum Errors'!G158, 'MazeComplete Errors'!G158, 'MazeSolve Errors'!G158, 'Hamiltonian Errors'!G158)/('Failure Counts Errors'!D1-'Failure Counts Errors'!G158),0)</f>
        <v>0</v>
      </c>
      <c r="H158" t="str">
        <f t="shared" si="4"/>
        <v>10 (δ=0)</v>
      </c>
    </row>
    <row r="159" spans="1:8" x14ac:dyDescent="0.75">
      <c r="A159" s="1">
        <v>11</v>
      </c>
      <c r="B159">
        <v>10</v>
      </c>
      <c r="C159">
        <v>0.2</v>
      </c>
      <c r="D159">
        <f>IFERROR(SUM('PARITY Errors'!D159, 'Pattern_Matching Errors'!D159, 'Reversal Errors'!D159, 'Stack Errors'!D159, 'Vending_Machine Errors'!D159, 'Vending_Machine_Sum Errors'!D159, 'MazeComplete Errors'!D159, 'MazeSolve Errors'!D159, 'Hamiltonian Errors'!D159)/('Failure Counts Errors'!D1-'Failure Counts Errors'!D159),0)</f>
        <v>16.777777777777779</v>
      </c>
      <c r="E159">
        <f>IFERROR(SUM('PARITY Errors'!E159, 'Pattern_Matching Errors'!E159, 'Reversal Errors'!E159, 'Stack Errors'!E159, 'Vending_Machine Errors'!E159, 'Vending_Machine_Sum Errors'!E159, 'MazeComplete Errors'!E159, 'MazeSolve Errors'!E159, 'Hamiltonian Errors'!E159)/('Failure Counts Errors'!D1-'Failure Counts Errors'!E159),0)</f>
        <v>0</v>
      </c>
      <c r="F159">
        <f>IFERROR(SUM('PARITY Errors'!F159, 'Pattern_Matching Errors'!F159, 'Reversal Errors'!F159, 'Stack Errors'!F159, 'Vending_Machine Errors'!F159, 'Vending_Machine_Sum Errors'!F159, 'MazeComplete Errors'!F159, 'MazeSolve Errors'!F159, 'Hamiltonian Errors'!F159)/('Failure Counts Errors'!D1-'Failure Counts Errors'!F159),0)</f>
        <v>14.877777777777775</v>
      </c>
      <c r="G159">
        <f>IFERROR(SUM('PARITY Errors'!G159, 'Pattern_Matching Errors'!G159, 'Reversal Errors'!G159, 'Stack Errors'!G159, 'Vending_Machine Errors'!G159, 'Vending_Machine_Sum Errors'!G159, 'MazeComplete Errors'!G159, 'MazeSolve Errors'!G159, 'Hamiltonian Errors'!G159)/('Failure Counts Errors'!D1-'Failure Counts Errors'!G159),0)</f>
        <v>0</v>
      </c>
      <c r="H159" t="str">
        <f t="shared" si="4"/>
        <v>10 (δ=0.2)</v>
      </c>
    </row>
    <row r="160" spans="1:8" x14ac:dyDescent="0.75">
      <c r="A160" s="1">
        <v>12</v>
      </c>
      <c r="B160">
        <v>10</v>
      </c>
      <c r="C160">
        <v>0.45</v>
      </c>
      <c r="D160">
        <f>IFERROR(SUM('PARITY Errors'!D160, 'Pattern_Matching Errors'!D160, 'Reversal Errors'!D160, 'Stack Errors'!D160, 'Vending_Machine Errors'!D160, 'Vending_Machine_Sum Errors'!D160, 'MazeComplete Errors'!D160, 'MazeSolve Errors'!D160, 'Hamiltonian Errors'!D160)/('Failure Counts Errors'!D1-'Failure Counts Errors'!D160),0)</f>
        <v>17.066666666666663</v>
      </c>
      <c r="E160">
        <f>IFERROR(SUM('PARITY Errors'!E160, 'Pattern_Matching Errors'!E160, 'Reversal Errors'!E160, 'Stack Errors'!E160, 'Vending_Machine Errors'!E160, 'Vending_Machine_Sum Errors'!E160, 'MazeComplete Errors'!E160, 'MazeSolve Errors'!E160, 'Hamiltonian Errors'!E160)/('Failure Counts Errors'!D1-'Failure Counts Errors'!E160),0)</f>
        <v>0</v>
      </c>
      <c r="F160">
        <f>IFERROR(SUM('PARITY Errors'!F160, 'Pattern_Matching Errors'!F160, 'Reversal Errors'!F160, 'Stack Errors'!F160, 'Vending_Machine Errors'!F160, 'Vending_Machine_Sum Errors'!F160, 'MazeComplete Errors'!F160, 'MazeSolve Errors'!F160, 'Hamiltonian Errors'!F160)/('Failure Counts Errors'!D1-'Failure Counts Errors'!F160),0)</f>
        <v>14.955555555555556</v>
      </c>
      <c r="G160">
        <f>IFERROR(SUM('PARITY Errors'!G160, 'Pattern_Matching Errors'!G160, 'Reversal Errors'!G160, 'Stack Errors'!G160, 'Vending_Machine Errors'!G160, 'Vending_Machine_Sum Errors'!G160, 'MazeComplete Errors'!G160, 'MazeSolve Errors'!G160, 'Hamiltonian Errors'!G160)/('Failure Counts Errors'!D1-'Failure Counts Errors'!G160),0)</f>
        <v>0</v>
      </c>
      <c r="H160" t="str">
        <f t="shared" si="4"/>
        <v>10 (δ=0.45)</v>
      </c>
    </row>
    <row r="161" spans="1:8" x14ac:dyDescent="0.75">
      <c r="A161" s="1">
        <v>13</v>
      </c>
      <c r="B161">
        <v>10</v>
      </c>
      <c r="C161">
        <v>0.65</v>
      </c>
      <c r="D161">
        <f>IFERROR(SUM('PARITY Errors'!D161, 'Pattern_Matching Errors'!D161, 'Reversal Errors'!D161, 'Stack Errors'!D161, 'Vending_Machine Errors'!D161, 'Vending_Machine_Sum Errors'!D161, 'MazeComplete Errors'!D161, 'MazeSolve Errors'!D161, 'Hamiltonian Errors'!D161)/('Failure Counts Errors'!D1-'Failure Counts Errors'!D161),0)</f>
        <v>17.188888888888886</v>
      </c>
      <c r="E161">
        <f>IFERROR(SUM('PARITY Errors'!E161, 'Pattern_Matching Errors'!E161, 'Reversal Errors'!E161, 'Stack Errors'!E161, 'Vending_Machine Errors'!E161, 'Vending_Machine_Sum Errors'!E161, 'MazeComplete Errors'!E161, 'MazeSolve Errors'!E161, 'Hamiltonian Errors'!E161)/('Failure Counts Errors'!D1-'Failure Counts Errors'!E161),0)</f>
        <v>0</v>
      </c>
      <c r="F161">
        <f>IFERROR(SUM('PARITY Errors'!F161, 'Pattern_Matching Errors'!F161, 'Reversal Errors'!F161, 'Stack Errors'!F161, 'Vending_Machine Errors'!F161, 'Vending_Machine_Sum Errors'!F161, 'MazeComplete Errors'!F161, 'MazeSolve Errors'!F161, 'Hamiltonian Errors'!F161)/('Failure Counts Errors'!D1-'Failure Counts Errors'!F161),0)</f>
        <v>15.288888888888888</v>
      </c>
      <c r="G161">
        <f>IFERROR(SUM('PARITY Errors'!G161, 'Pattern_Matching Errors'!G161, 'Reversal Errors'!G161, 'Stack Errors'!G161, 'Vending_Machine Errors'!G161, 'Vending_Machine_Sum Errors'!G161, 'MazeComplete Errors'!G161, 'MazeSolve Errors'!G161, 'Hamiltonian Errors'!G161)/('Failure Counts Errors'!D1-'Failure Counts Errors'!G161),0)</f>
        <v>0</v>
      </c>
      <c r="H161" t="str">
        <f t="shared" si="4"/>
        <v>10 (δ=0.65)</v>
      </c>
    </row>
    <row r="162" spans="1:8" x14ac:dyDescent="0.75">
      <c r="A162" s="1">
        <v>14</v>
      </c>
      <c r="B162">
        <v>10</v>
      </c>
      <c r="C162">
        <v>0.85</v>
      </c>
      <c r="D162">
        <f>IFERROR(SUM('PARITY Errors'!D162, 'Pattern_Matching Errors'!D162, 'Reversal Errors'!D162, 'Stack Errors'!D162, 'Vending_Machine Errors'!D162, 'Vending_Machine_Sum Errors'!D162, 'MazeComplete Errors'!D162, 'MazeSolve Errors'!D162, 'Hamiltonian Errors'!D162)/('Failure Counts Errors'!D1-'Failure Counts Errors'!D162),0)</f>
        <v>16.822222222222219</v>
      </c>
      <c r="E162">
        <f>IFERROR(SUM('PARITY Errors'!E162, 'Pattern_Matching Errors'!E162, 'Reversal Errors'!E162, 'Stack Errors'!E162, 'Vending_Machine Errors'!E162, 'Vending_Machine_Sum Errors'!E162, 'MazeComplete Errors'!E162, 'MazeSolve Errors'!E162, 'Hamiltonian Errors'!E162)/('Failure Counts Errors'!D1-'Failure Counts Errors'!E162),0)</f>
        <v>0</v>
      </c>
      <c r="F162">
        <f>IFERROR(SUM('PARITY Errors'!F162, 'Pattern_Matching Errors'!F162, 'Reversal Errors'!F162, 'Stack Errors'!F162, 'Vending_Machine Errors'!F162, 'Vending_Machine_Sum Errors'!F162, 'MazeComplete Errors'!F162, 'MazeSolve Errors'!F162, 'Hamiltonian Errors'!F162)/('Failure Counts Errors'!D1-'Failure Counts Errors'!F162),0)</f>
        <v>15.322222222222223</v>
      </c>
      <c r="G162">
        <f>IFERROR(SUM('PARITY Errors'!G162, 'Pattern_Matching Errors'!G162, 'Reversal Errors'!G162, 'Stack Errors'!G162, 'Vending_Machine Errors'!G162, 'Vending_Machine_Sum Errors'!G162, 'MazeComplete Errors'!G162, 'MazeSolve Errors'!G162, 'Hamiltonian Errors'!G162)/('Failure Counts Errors'!D1-'Failure Counts Errors'!G162),0)</f>
        <v>0</v>
      </c>
      <c r="H162" t="str">
        <f t="shared" si="4"/>
        <v>10 (δ=0.85)</v>
      </c>
    </row>
    <row r="163" spans="1:8" x14ac:dyDescent="0.75">
      <c r="A163" s="1">
        <v>15</v>
      </c>
      <c r="B163">
        <v>20</v>
      </c>
      <c r="C163">
        <v>0</v>
      </c>
      <c r="D163">
        <f>IFERROR(SUM('PARITY Errors'!D163, 'Pattern_Matching Errors'!D163, 'Reversal Errors'!D163, 'Stack Errors'!D163, 'Vending_Machine Errors'!D163, 'Vending_Machine_Sum Errors'!D163, 'MazeComplete Errors'!D163, 'MazeSolve Errors'!D163, 'Hamiltonian Errors'!D163)/('Failure Counts Errors'!D1-'Failure Counts Errors'!D163),0)</f>
        <v>8.0666666666666664</v>
      </c>
      <c r="E163">
        <f>IFERROR(SUM('PARITY Errors'!E163, 'Pattern_Matching Errors'!E163, 'Reversal Errors'!E163, 'Stack Errors'!E163, 'Vending_Machine Errors'!E163, 'Vending_Machine_Sum Errors'!E163, 'MazeComplete Errors'!E163, 'MazeSolve Errors'!E163, 'Hamiltonian Errors'!E163)/('Failure Counts Errors'!D1-'Failure Counts Errors'!E163),0)</f>
        <v>0</v>
      </c>
      <c r="F163">
        <f>IFERROR(SUM('PARITY Errors'!F163, 'Pattern_Matching Errors'!F163, 'Reversal Errors'!F163, 'Stack Errors'!F163, 'Vending_Machine Errors'!F163, 'Vending_Machine_Sum Errors'!F163, 'MazeComplete Errors'!F163, 'MazeSolve Errors'!F163, 'Hamiltonian Errors'!F163)/('Failure Counts Errors'!D1-'Failure Counts Errors'!F163),0)</f>
        <v>12.31111111111111</v>
      </c>
      <c r="G163">
        <f>IFERROR(SUM('PARITY Errors'!G163, 'Pattern_Matching Errors'!G163, 'Reversal Errors'!G163, 'Stack Errors'!G163, 'Vending_Machine Errors'!G163, 'Vending_Machine_Sum Errors'!G163, 'MazeComplete Errors'!G163, 'MazeSolve Errors'!G163, 'Hamiltonian Errors'!G163)/('Failure Counts Errors'!D1-'Failure Counts Errors'!G163),0)</f>
        <v>0</v>
      </c>
      <c r="H163" t="str">
        <f t="shared" si="4"/>
        <v>20 (δ=0)</v>
      </c>
    </row>
    <row r="164" spans="1:8" x14ac:dyDescent="0.75">
      <c r="A164" s="1">
        <v>16</v>
      </c>
      <c r="B164">
        <v>20</v>
      </c>
      <c r="C164">
        <v>0.2</v>
      </c>
      <c r="D164">
        <f>IFERROR(SUM('PARITY Errors'!D164, 'Pattern_Matching Errors'!D164, 'Reversal Errors'!D164, 'Stack Errors'!D164, 'Vending_Machine Errors'!D164, 'Vending_Machine_Sum Errors'!D164, 'MazeComplete Errors'!D164, 'MazeSolve Errors'!D164, 'Hamiltonian Errors'!D164)/('Failure Counts Errors'!D1-'Failure Counts Errors'!D164),0)</f>
        <v>9.6111111111111107</v>
      </c>
      <c r="E164">
        <f>IFERROR(SUM('PARITY Errors'!E164, 'Pattern_Matching Errors'!E164, 'Reversal Errors'!E164, 'Stack Errors'!E164, 'Vending_Machine Errors'!E164, 'Vending_Machine_Sum Errors'!E164, 'MazeComplete Errors'!E164, 'MazeSolve Errors'!E164, 'Hamiltonian Errors'!E164)/('Failure Counts Errors'!D1-'Failure Counts Errors'!E164),0)</f>
        <v>0</v>
      </c>
      <c r="F164">
        <f>IFERROR(SUM('PARITY Errors'!F164, 'Pattern_Matching Errors'!F164, 'Reversal Errors'!F164, 'Stack Errors'!F164, 'Vending_Machine Errors'!F164, 'Vending_Machine_Sum Errors'!F164, 'MazeComplete Errors'!F164, 'MazeSolve Errors'!F164, 'Hamiltonian Errors'!F164)/('Failure Counts Errors'!D1-'Failure Counts Errors'!F164),0)</f>
        <v>11.555555555555555</v>
      </c>
      <c r="G164">
        <f>IFERROR(SUM('PARITY Errors'!G164, 'Pattern_Matching Errors'!G164, 'Reversal Errors'!G164, 'Stack Errors'!G164, 'Vending_Machine Errors'!G164, 'Vending_Machine_Sum Errors'!G164, 'MazeComplete Errors'!G164, 'MazeSolve Errors'!G164, 'Hamiltonian Errors'!G164)/('Failure Counts Errors'!D1-'Failure Counts Errors'!G164),0)</f>
        <v>0</v>
      </c>
      <c r="H164" t="str">
        <f t="shared" si="4"/>
        <v>20 (δ=0.2)</v>
      </c>
    </row>
    <row r="165" spans="1:8" x14ac:dyDescent="0.75">
      <c r="A165" s="1">
        <v>17</v>
      </c>
      <c r="B165">
        <v>20</v>
      </c>
      <c r="C165">
        <v>0.45</v>
      </c>
      <c r="D165">
        <f>IFERROR(SUM('PARITY Errors'!D165, 'Pattern_Matching Errors'!D165, 'Reversal Errors'!D165, 'Stack Errors'!D165, 'Vending_Machine Errors'!D165, 'Vending_Machine_Sum Errors'!D165, 'MazeComplete Errors'!D165, 'MazeSolve Errors'!D165, 'Hamiltonian Errors'!D165)/('Failure Counts Errors'!D1-'Failure Counts Errors'!D165),0)</f>
        <v>10.266666666666667</v>
      </c>
      <c r="E165">
        <f>IFERROR(SUM('PARITY Errors'!E165, 'Pattern_Matching Errors'!E165, 'Reversal Errors'!E165, 'Stack Errors'!E165, 'Vending_Machine Errors'!E165, 'Vending_Machine_Sum Errors'!E165, 'MazeComplete Errors'!E165, 'MazeSolve Errors'!E165, 'Hamiltonian Errors'!E165)/('Failure Counts Errors'!D1-'Failure Counts Errors'!E165),0)</f>
        <v>0</v>
      </c>
      <c r="F165">
        <f>IFERROR(SUM('PARITY Errors'!F165, 'Pattern_Matching Errors'!F165, 'Reversal Errors'!F165, 'Stack Errors'!F165, 'Vending_Machine Errors'!F165, 'Vending_Machine_Sum Errors'!F165, 'MazeComplete Errors'!F165, 'MazeSolve Errors'!F165, 'Hamiltonian Errors'!F165)/('Failure Counts Errors'!D1-'Failure Counts Errors'!F165),0)</f>
        <v>10</v>
      </c>
      <c r="G165">
        <f>IFERROR(SUM('PARITY Errors'!G165, 'Pattern_Matching Errors'!G165, 'Reversal Errors'!G165, 'Stack Errors'!G165, 'Vending_Machine Errors'!G165, 'Vending_Machine_Sum Errors'!G165, 'MazeComplete Errors'!G165, 'MazeSolve Errors'!G165, 'Hamiltonian Errors'!G165)/('Failure Counts Errors'!D1-'Failure Counts Errors'!G165),0)</f>
        <v>0</v>
      </c>
      <c r="H165" t="str">
        <f t="shared" si="4"/>
        <v>20 (δ=0.45)</v>
      </c>
    </row>
    <row r="166" spans="1:8" x14ac:dyDescent="0.75">
      <c r="A166" s="1">
        <v>18</v>
      </c>
      <c r="B166">
        <v>20</v>
      </c>
      <c r="C166">
        <v>0.65</v>
      </c>
      <c r="D166">
        <f>IFERROR(SUM('PARITY Errors'!D166, 'Pattern_Matching Errors'!D166, 'Reversal Errors'!D166, 'Stack Errors'!D166, 'Vending_Machine Errors'!D166, 'Vending_Machine_Sum Errors'!D166, 'MazeComplete Errors'!D166, 'MazeSolve Errors'!D166, 'Hamiltonian Errors'!D166)/('Failure Counts Errors'!D1-'Failure Counts Errors'!D166),0)</f>
        <v>10.022222222222222</v>
      </c>
      <c r="E166">
        <f>IFERROR(SUM('PARITY Errors'!E166, 'Pattern_Matching Errors'!E166, 'Reversal Errors'!E166, 'Stack Errors'!E166, 'Vending_Machine Errors'!E166, 'Vending_Machine_Sum Errors'!E166, 'MazeComplete Errors'!E166, 'MazeSolve Errors'!E166, 'Hamiltonian Errors'!E166)/('Failure Counts Errors'!D1-'Failure Counts Errors'!E166),0)</f>
        <v>0</v>
      </c>
      <c r="F166">
        <f>IFERROR(SUM('PARITY Errors'!F166, 'Pattern_Matching Errors'!F166, 'Reversal Errors'!F166, 'Stack Errors'!F166, 'Vending_Machine Errors'!F166, 'Vending_Machine_Sum Errors'!F166, 'MazeComplete Errors'!F166, 'MazeSolve Errors'!F166, 'Hamiltonian Errors'!F166)/('Failure Counts Errors'!D1-'Failure Counts Errors'!F166),0)</f>
        <v>13.944444444444446</v>
      </c>
      <c r="G166">
        <f>IFERROR(SUM('PARITY Errors'!G166, 'Pattern_Matching Errors'!G166, 'Reversal Errors'!G166, 'Stack Errors'!G166, 'Vending_Machine Errors'!G166, 'Vending_Machine_Sum Errors'!G166, 'MazeComplete Errors'!G166, 'MazeSolve Errors'!G166, 'Hamiltonian Errors'!G166)/('Failure Counts Errors'!D1-'Failure Counts Errors'!G166),0)</f>
        <v>0</v>
      </c>
      <c r="H166" t="str">
        <f t="shared" si="4"/>
        <v>20 (δ=0.65)</v>
      </c>
    </row>
    <row r="167" spans="1:8" x14ac:dyDescent="0.75">
      <c r="A167" s="1">
        <v>19</v>
      </c>
      <c r="B167">
        <v>20</v>
      </c>
      <c r="C167">
        <v>0.85</v>
      </c>
      <c r="D167">
        <f>IFERROR(SUM('PARITY Errors'!D167, 'Pattern_Matching Errors'!D167, 'Reversal Errors'!D167, 'Stack Errors'!D167, 'Vending_Machine Errors'!D167, 'Vending_Machine_Sum Errors'!D167, 'MazeComplete Errors'!D167, 'MazeSolve Errors'!D167, 'Hamiltonian Errors'!D167)/('Failure Counts Errors'!D1-'Failure Counts Errors'!D167),0)</f>
        <v>10.211111111111109</v>
      </c>
      <c r="E167">
        <f>IFERROR(SUM('PARITY Errors'!E167, 'Pattern_Matching Errors'!E167, 'Reversal Errors'!E167, 'Stack Errors'!E167, 'Vending_Machine Errors'!E167, 'Vending_Machine_Sum Errors'!E167, 'MazeComplete Errors'!E167, 'MazeSolve Errors'!E167, 'Hamiltonian Errors'!E167)/('Failure Counts Errors'!D1-'Failure Counts Errors'!E167),0)</f>
        <v>0</v>
      </c>
      <c r="F167">
        <f>IFERROR(SUM('PARITY Errors'!F167, 'Pattern_Matching Errors'!F167, 'Reversal Errors'!F167, 'Stack Errors'!F167, 'Vending_Machine Errors'!F167, 'Vending_Machine_Sum Errors'!F167, 'MazeComplete Errors'!F167, 'MazeSolve Errors'!F167, 'Hamiltonian Errors'!F167)/('Failure Counts Errors'!D1-'Failure Counts Errors'!F167),0)</f>
        <v>13.111111111111111</v>
      </c>
      <c r="G167">
        <f>IFERROR(SUM('PARITY Errors'!G167, 'Pattern_Matching Errors'!G167, 'Reversal Errors'!G167, 'Stack Errors'!G167, 'Vending_Machine Errors'!G167, 'Vending_Machine_Sum Errors'!G167, 'MazeComplete Errors'!G167, 'MazeSolve Errors'!G167, 'Hamiltonian Errors'!G167)/('Failure Counts Errors'!D1-'Failure Counts Errors'!G167),0)</f>
        <v>0</v>
      </c>
      <c r="H167" t="str">
        <f t="shared" si="4"/>
        <v>20 (δ=0.85)</v>
      </c>
    </row>
    <row r="168" spans="1:8" x14ac:dyDescent="0.75">
      <c r="A168" s="1">
        <v>20</v>
      </c>
      <c r="B168">
        <v>50</v>
      </c>
      <c r="C168">
        <v>0</v>
      </c>
      <c r="D168">
        <f>IFERROR(SUM('PARITY Errors'!D168, 'Pattern_Matching Errors'!D168, 'Reversal Errors'!D168, 'Stack Errors'!D168, 'Vending_Machine Errors'!D168, 'Vending_Machine_Sum Errors'!D168, 'MazeComplete Errors'!D168, 'MazeSolve Errors'!D168, 'Hamiltonian Errors'!D168)/('Failure Counts Errors'!D1-'Failure Counts Errors'!D168),0)</f>
        <v>8.2999999999999989</v>
      </c>
      <c r="E168">
        <f>IFERROR(SUM('PARITY Errors'!E168, 'Pattern_Matching Errors'!E168, 'Reversal Errors'!E168, 'Stack Errors'!E168, 'Vending_Machine Errors'!E168, 'Vending_Machine_Sum Errors'!E168, 'MazeComplete Errors'!E168, 'MazeSolve Errors'!E168, 'Hamiltonian Errors'!E168)/('Failure Counts Errors'!D1-'Failure Counts Errors'!E168),0)</f>
        <v>0</v>
      </c>
      <c r="F168">
        <f>IFERROR(SUM('PARITY Errors'!F168, 'Pattern_Matching Errors'!F168, 'Reversal Errors'!F168, 'Stack Errors'!F168, 'Vending_Machine Errors'!F168, 'Vending_Machine_Sum Errors'!F168, 'MazeComplete Errors'!F168, 'MazeSolve Errors'!F168, 'Hamiltonian Errors'!F168)/('Failure Counts Errors'!D1-'Failure Counts Errors'!F168),0)</f>
        <v>5.9111111111111114</v>
      </c>
      <c r="G168">
        <f>IFERROR(SUM('PARITY Errors'!G168, 'Pattern_Matching Errors'!G168, 'Reversal Errors'!G168, 'Stack Errors'!G168, 'Vending_Machine Errors'!G168, 'Vending_Machine_Sum Errors'!G168, 'MazeComplete Errors'!G168, 'MazeSolve Errors'!G168, 'Hamiltonian Errors'!G168)/('Failure Counts Errors'!D1-'Failure Counts Errors'!G168),0)</f>
        <v>12.6</v>
      </c>
      <c r="H168" t="str">
        <f t="shared" si="4"/>
        <v>50 (δ=0)</v>
      </c>
    </row>
    <row r="169" spans="1:8" x14ac:dyDescent="0.75">
      <c r="A169" s="1">
        <v>21</v>
      </c>
      <c r="B169">
        <v>50</v>
      </c>
      <c r="C169">
        <v>0.2</v>
      </c>
      <c r="D169">
        <f>IFERROR(SUM('PARITY Errors'!D169, 'Pattern_Matching Errors'!D169, 'Reversal Errors'!D169, 'Stack Errors'!D169, 'Vending_Machine Errors'!D169, 'Vending_Machine_Sum Errors'!D169, 'MazeComplete Errors'!D169, 'MazeSolve Errors'!D169, 'Hamiltonian Errors'!D169)/('Failure Counts Errors'!D1-'Failure Counts Errors'!D169),0)</f>
        <v>7.7555555555555555</v>
      </c>
      <c r="E169">
        <f>IFERROR(SUM('PARITY Errors'!E169, 'Pattern_Matching Errors'!E169, 'Reversal Errors'!E169, 'Stack Errors'!E169, 'Vending_Machine Errors'!E169, 'Vending_Machine_Sum Errors'!E169, 'MazeComplete Errors'!E169, 'MazeSolve Errors'!E169, 'Hamiltonian Errors'!E169)/('Failure Counts Errors'!D1-'Failure Counts Errors'!E169),0)</f>
        <v>0</v>
      </c>
      <c r="F169">
        <f>IFERROR(SUM('PARITY Errors'!F169, 'Pattern_Matching Errors'!F169, 'Reversal Errors'!F169, 'Stack Errors'!F169, 'Vending_Machine Errors'!F169, 'Vending_Machine_Sum Errors'!F169, 'MazeComplete Errors'!F169, 'MazeSolve Errors'!F169, 'Hamiltonian Errors'!F169)/('Failure Counts Errors'!D1-'Failure Counts Errors'!F169),0)</f>
        <v>6.7333333333333334</v>
      </c>
      <c r="G169">
        <f>IFERROR(SUM('PARITY Errors'!G169, 'Pattern_Matching Errors'!G169, 'Reversal Errors'!G169, 'Stack Errors'!G169, 'Vending_Machine Errors'!G169, 'Vending_Machine_Sum Errors'!G169, 'MazeComplete Errors'!G169, 'MazeSolve Errors'!G169, 'Hamiltonian Errors'!G169)/('Failure Counts Errors'!D1-'Failure Counts Errors'!G169),0)</f>
        <v>12.6</v>
      </c>
      <c r="H169" t="str">
        <f t="shared" si="4"/>
        <v>50 (δ=0.2)</v>
      </c>
    </row>
    <row r="170" spans="1:8" x14ac:dyDescent="0.75">
      <c r="A170" s="1">
        <v>22</v>
      </c>
      <c r="B170">
        <v>50</v>
      </c>
      <c r="C170">
        <v>0.45</v>
      </c>
      <c r="D170">
        <f>IFERROR(SUM('PARITY Errors'!D170, 'Pattern_Matching Errors'!D170, 'Reversal Errors'!D170, 'Stack Errors'!D170, 'Vending_Machine Errors'!D170, 'Vending_Machine_Sum Errors'!D170, 'MazeComplete Errors'!D170, 'MazeSolve Errors'!D170, 'Hamiltonian Errors'!D170)/('Failure Counts Errors'!D1-'Failure Counts Errors'!D170),0)</f>
        <v>8.9222222222222225</v>
      </c>
      <c r="E170">
        <f>IFERROR(SUM('PARITY Errors'!E170, 'Pattern_Matching Errors'!E170, 'Reversal Errors'!E170, 'Stack Errors'!E170, 'Vending_Machine Errors'!E170, 'Vending_Machine_Sum Errors'!E170, 'MazeComplete Errors'!E170, 'MazeSolve Errors'!E170, 'Hamiltonian Errors'!E170)/('Failure Counts Errors'!D1-'Failure Counts Errors'!E170),0)</f>
        <v>0</v>
      </c>
      <c r="F170">
        <f>IFERROR(SUM('PARITY Errors'!F170, 'Pattern_Matching Errors'!F170, 'Reversal Errors'!F170, 'Stack Errors'!F170, 'Vending_Machine Errors'!F170, 'Vending_Machine_Sum Errors'!F170, 'MazeComplete Errors'!F170, 'MazeSolve Errors'!F170, 'Hamiltonian Errors'!F170)/('Failure Counts Errors'!D1-'Failure Counts Errors'!F170),0)</f>
        <v>7.1999999999999993</v>
      </c>
      <c r="G170">
        <f>IFERROR(SUM('PARITY Errors'!G170, 'Pattern_Matching Errors'!G170, 'Reversal Errors'!G170, 'Stack Errors'!G170, 'Vending_Machine Errors'!G170, 'Vending_Machine_Sum Errors'!G170, 'MazeComplete Errors'!G170, 'MazeSolve Errors'!G170, 'Hamiltonian Errors'!G170)/('Failure Counts Errors'!D1-'Failure Counts Errors'!G170),0)</f>
        <v>12.612500000000001</v>
      </c>
      <c r="H170" t="str">
        <f t="shared" si="4"/>
        <v>50 (δ=0.45)</v>
      </c>
    </row>
    <row r="171" spans="1:8" x14ac:dyDescent="0.75">
      <c r="A171" s="1">
        <v>23</v>
      </c>
      <c r="B171">
        <v>50</v>
      </c>
      <c r="C171">
        <v>0.65</v>
      </c>
      <c r="D171">
        <f>IFERROR(SUM('PARITY Errors'!D171, 'Pattern_Matching Errors'!D171, 'Reversal Errors'!D171, 'Stack Errors'!D171, 'Vending_Machine Errors'!D171, 'Vending_Machine_Sum Errors'!D171, 'MazeComplete Errors'!D171, 'MazeSolve Errors'!D171, 'Hamiltonian Errors'!D171)/('Failure Counts Errors'!D1-'Failure Counts Errors'!D171),0)</f>
        <v>9.3000000000000007</v>
      </c>
      <c r="E171">
        <f>IFERROR(SUM('PARITY Errors'!E171, 'Pattern_Matching Errors'!E171, 'Reversal Errors'!E171, 'Stack Errors'!E171, 'Vending_Machine Errors'!E171, 'Vending_Machine_Sum Errors'!E171, 'MazeComplete Errors'!E171, 'MazeSolve Errors'!E171, 'Hamiltonian Errors'!E171)/('Failure Counts Errors'!D1-'Failure Counts Errors'!E171),0)</f>
        <v>0</v>
      </c>
      <c r="F171">
        <f>IFERROR(SUM('PARITY Errors'!F171, 'Pattern_Matching Errors'!F171, 'Reversal Errors'!F171, 'Stack Errors'!F171, 'Vending_Machine Errors'!F171, 'Vending_Machine_Sum Errors'!F171, 'MazeComplete Errors'!F171, 'MazeSolve Errors'!F171, 'Hamiltonian Errors'!F171)/('Failure Counts Errors'!D1-'Failure Counts Errors'!F171),0)</f>
        <v>6.4111111111111114</v>
      </c>
      <c r="G171">
        <f>IFERROR(SUM('PARITY Errors'!G171, 'Pattern_Matching Errors'!G171, 'Reversal Errors'!G171, 'Stack Errors'!G171, 'Vending_Machine Errors'!G171, 'Vending_Machine_Sum Errors'!G171, 'MazeComplete Errors'!G171, 'MazeSolve Errors'!G171, 'Hamiltonian Errors'!G171)/('Failure Counts Errors'!D1-'Failure Counts Errors'!G171),0)</f>
        <v>12.5625</v>
      </c>
      <c r="H171" t="str">
        <f t="shared" si="4"/>
        <v>50 (δ=0.65)</v>
      </c>
    </row>
    <row r="172" spans="1:8" x14ac:dyDescent="0.75">
      <c r="A172" s="1">
        <v>24</v>
      </c>
      <c r="B172">
        <v>50</v>
      </c>
      <c r="C172">
        <v>0.85</v>
      </c>
      <c r="D172">
        <f>IFERROR(SUM('PARITY Errors'!D172, 'Pattern_Matching Errors'!D172, 'Reversal Errors'!D172, 'Stack Errors'!D172, 'Vending_Machine Errors'!D172, 'Vending_Machine_Sum Errors'!D172, 'MazeComplete Errors'!D172, 'MazeSolve Errors'!D172, 'Hamiltonian Errors'!D172)/('Failure Counts Errors'!D1-'Failure Counts Errors'!D172),0)</f>
        <v>10.7</v>
      </c>
      <c r="E172">
        <f>IFERROR(SUM('PARITY Errors'!E172, 'Pattern_Matching Errors'!E172, 'Reversal Errors'!E172, 'Stack Errors'!E172, 'Vending_Machine Errors'!E172, 'Vending_Machine_Sum Errors'!E172, 'MazeComplete Errors'!E172, 'MazeSolve Errors'!E172, 'Hamiltonian Errors'!E172)/('Failure Counts Errors'!D1-'Failure Counts Errors'!E172),0)</f>
        <v>0</v>
      </c>
      <c r="F172">
        <f>IFERROR(SUM('PARITY Errors'!F172, 'Pattern_Matching Errors'!F172, 'Reversal Errors'!F172, 'Stack Errors'!F172, 'Vending_Machine Errors'!F172, 'Vending_Machine_Sum Errors'!F172, 'MazeComplete Errors'!F172, 'MazeSolve Errors'!F172, 'Hamiltonian Errors'!F172)/('Failure Counts Errors'!D1-'Failure Counts Errors'!F172),0)</f>
        <v>5.4444444444444446</v>
      </c>
      <c r="G172">
        <f>IFERROR(SUM('PARITY Errors'!G172, 'Pattern_Matching Errors'!G172, 'Reversal Errors'!G172, 'Stack Errors'!G172, 'Vending_Machine Errors'!G172, 'Vending_Machine_Sum Errors'!G172, 'MazeComplete Errors'!G172, 'MazeSolve Errors'!G172, 'Hamiltonian Errors'!G172)/('Failure Counts Errors'!D1-'Failure Counts Errors'!G172),0)</f>
        <v>12.5</v>
      </c>
      <c r="H172" t="str">
        <f t="shared" si="4"/>
        <v>50 (δ=0.85)</v>
      </c>
    </row>
    <row r="173" spans="1:8" x14ac:dyDescent="0.75">
      <c r="A173" s="1">
        <v>25</v>
      </c>
      <c r="B173">
        <v>100</v>
      </c>
      <c r="C173">
        <v>0</v>
      </c>
      <c r="D173">
        <f>IFERROR(SUM('PARITY Errors'!D173, 'Pattern_Matching Errors'!D173, 'Reversal Errors'!D173, 'Stack Errors'!D173, 'Vending_Machine Errors'!D173, 'Vending_Machine_Sum Errors'!D173, 'MazeComplete Errors'!D173, 'MazeSolve Errors'!D173, 'Hamiltonian Errors'!D173)/('Failure Counts Errors'!D1-'Failure Counts Errors'!D173),0)</f>
        <v>7.0666666666666664</v>
      </c>
      <c r="E173">
        <f>IFERROR(SUM('PARITY Errors'!E173, 'Pattern_Matching Errors'!E173, 'Reversal Errors'!E173, 'Stack Errors'!E173, 'Vending_Machine Errors'!E173, 'Vending_Machine_Sum Errors'!E173, 'MazeComplete Errors'!E173, 'MazeSolve Errors'!E173, 'Hamiltonian Errors'!E173)/('Failure Counts Errors'!D1-'Failure Counts Errors'!E173),0)</f>
        <v>0</v>
      </c>
      <c r="F173">
        <f>IFERROR(SUM('PARITY Errors'!F173, 'Pattern_Matching Errors'!F173, 'Reversal Errors'!F173, 'Stack Errors'!F173, 'Vending_Machine Errors'!F173, 'Vending_Machine_Sum Errors'!F173, 'MazeComplete Errors'!F173, 'MazeSolve Errors'!F173, 'Hamiltonian Errors'!F173)/('Failure Counts Errors'!D1-'Failure Counts Errors'!F173),0)</f>
        <v>2.0999999999999996</v>
      </c>
      <c r="G173">
        <f>IFERROR(SUM('PARITY Errors'!G173, 'Pattern_Matching Errors'!G173, 'Reversal Errors'!G173, 'Stack Errors'!G173, 'Vending_Machine Errors'!G173, 'Vending_Machine_Sum Errors'!G173, 'MazeComplete Errors'!G173, 'MazeSolve Errors'!G173, 'Hamiltonian Errors'!G173)/('Failure Counts Errors'!D1-'Failure Counts Errors'!G173),0)</f>
        <v>12.65</v>
      </c>
      <c r="H173" t="str">
        <f t="shared" si="4"/>
        <v>100 (δ=0)</v>
      </c>
    </row>
    <row r="174" spans="1:8" x14ac:dyDescent="0.75">
      <c r="A174" s="1">
        <v>26</v>
      </c>
      <c r="B174">
        <v>100</v>
      </c>
      <c r="C174">
        <v>0.2</v>
      </c>
      <c r="D174">
        <f>IFERROR(SUM('PARITY Errors'!D174, 'Pattern_Matching Errors'!D174, 'Reversal Errors'!D174, 'Stack Errors'!D174, 'Vending_Machine Errors'!D174, 'Vending_Machine_Sum Errors'!D174, 'MazeComplete Errors'!D174, 'MazeSolve Errors'!D174, 'Hamiltonian Errors'!D174)/('Failure Counts Errors'!D1-'Failure Counts Errors'!D174),0)</f>
        <v>9.0555555555555536</v>
      </c>
      <c r="E174">
        <f>IFERROR(SUM('PARITY Errors'!E174, 'Pattern_Matching Errors'!E174, 'Reversal Errors'!E174, 'Stack Errors'!E174, 'Vending_Machine Errors'!E174, 'Vending_Machine_Sum Errors'!E174, 'MazeComplete Errors'!E174, 'MazeSolve Errors'!E174, 'Hamiltonian Errors'!E174)/('Failure Counts Errors'!D1-'Failure Counts Errors'!E174),0)</f>
        <v>0</v>
      </c>
      <c r="F174">
        <f>IFERROR(SUM('PARITY Errors'!F174, 'Pattern_Matching Errors'!F174, 'Reversal Errors'!F174, 'Stack Errors'!F174, 'Vending_Machine Errors'!F174, 'Vending_Machine_Sum Errors'!F174, 'MazeComplete Errors'!F174, 'MazeSolve Errors'!F174, 'Hamiltonian Errors'!F174)/('Failure Counts Errors'!D1-'Failure Counts Errors'!F174),0)</f>
        <v>1.7111111111111112</v>
      </c>
      <c r="G174">
        <f>IFERROR(SUM('PARITY Errors'!G174, 'Pattern_Matching Errors'!G174, 'Reversal Errors'!G174, 'Stack Errors'!G174, 'Vending_Machine Errors'!G174, 'Vending_Machine_Sum Errors'!G174, 'MazeComplete Errors'!G174, 'MazeSolve Errors'!G174, 'Hamiltonian Errors'!G174)/('Failure Counts Errors'!D1-'Failure Counts Errors'!G174),0)</f>
        <v>12.612500000000001</v>
      </c>
      <c r="H174" t="str">
        <f t="shared" si="4"/>
        <v>100 (δ=0.2)</v>
      </c>
    </row>
    <row r="175" spans="1:8" x14ac:dyDescent="0.75">
      <c r="A175" s="1">
        <v>27</v>
      </c>
      <c r="B175">
        <v>100</v>
      </c>
      <c r="C175">
        <v>0.45</v>
      </c>
      <c r="D175">
        <f>IFERROR(SUM('PARITY Errors'!D175, 'Pattern_Matching Errors'!D175, 'Reversal Errors'!D175, 'Stack Errors'!D175, 'Vending_Machine Errors'!D175, 'Vending_Machine_Sum Errors'!D175, 'MazeComplete Errors'!D175, 'MazeSolve Errors'!D175, 'Hamiltonian Errors'!D175)/('Failure Counts Errors'!D1-'Failure Counts Errors'!D175),0)</f>
        <v>9.6222222222222218</v>
      </c>
      <c r="E175">
        <f>IFERROR(SUM('PARITY Errors'!E175, 'Pattern_Matching Errors'!E175, 'Reversal Errors'!E175, 'Stack Errors'!E175, 'Vending_Machine Errors'!E175, 'Vending_Machine_Sum Errors'!E175, 'MazeComplete Errors'!E175, 'MazeSolve Errors'!E175, 'Hamiltonian Errors'!E175)/('Failure Counts Errors'!D1-'Failure Counts Errors'!E175),0)</f>
        <v>0</v>
      </c>
      <c r="F175">
        <f>IFERROR(SUM('PARITY Errors'!F175, 'Pattern_Matching Errors'!F175, 'Reversal Errors'!F175, 'Stack Errors'!F175, 'Vending_Machine Errors'!F175, 'Vending_Machine_Sum Errors'!F175, 'MazeComplete Errors'!F175, 'MazeSolve Errors'!F175, 'Hamiltonian Errors'!F175)/('Failure Counts Errors'!D1-'Failure Counts Errors'!F175),0)</f>
        <v>1.7444444444444445</v>
      </c>
      <c r="G175">
        <f>IFERROR(SUM('PARITY Errors'!G175, 'Pattern_Matching Errors'!G175, 'Reversal Errors'!G175, 'Stack Errors'!G175, 'Vending_Machine Errors'!G175, 'Vending_Machine_Sum Errors'!G175, 'MazeComplete Errors'!G175, 'MazeSolve Errors'!G175, 'Hamiltonian Errors'!G175)/('Failure Counts Errors'!D1-'Failure Counts Errors'!G175),0)</f>
        <v>12.612500000000001</v>
      </c>
      <c r="H175" t="str">
        <f t="shared" si="4"/>
        <v>100 (δ=0.45)</v>
      </c>
    </row>
    <row r="176" spans="1:8" x14ac:dyDescent="0.75">
      <c r="A176" s="1">
        <v>28</v>
      </c>
      <c r="B176">
        <v>100</v>
      </c>
      <c r="C176">
        <v>0.65</v>
      </c>
      <c r="D176">
        <f>IFERROR(SUM('PARITY Errors'!D176, 'Pattern_Matching Errors'!D176, 'Reversal Errors'!D176, 'Stack Errors'!D176, 'Vending_Machine Errors'!D176, 'Vending_Machine_Sum Errors'!D176, 'MazeComplete Errors'!D176, 'MazeSolve Errors'!D176, 'Hamiltonian Errors'!D176)/('Failure Counts Errors'!D1-'Failure Counts Errors'!D176),0)</f>
        <v>10.388888888888889</v>
      </c>
      <c r="E176">
        <f>IFERROR(SUM('PARITY Errors'!E176, 'Pattern_Matching Errors'!E176, 'Reversal Errors'!E176, 'Stack Errors'!E176, 'Vending_Machine Errors'!E176, 'Vending_Machine_Sum Errors'!E176, 'MazeComplete Errors'!E176, 'MazeSolve Errors'!E176, 'Hamiltonian Errors'!E176)/('Failure Counts Errors'!D1-'Failure Counts Errors'!E176),0)</f>
        <v>0</v>
      </c>
      <c r="F176">
        <f>IFERROR(SUM('PARITY Errors'!F176, 'Pattern_Matching Errors'!F176, 'Reversal Errors'!F176, 'Stack Errors'!F176, 'Vending_Machine Errors'!F176, 'Vending_Machine_Sum Errors'!F176, 'MazeComplete Errors'!F176, 'MazeSolve Errors'!F176, 'Hamiltonian Errors'!F176)/('Failure Counts Errors'!D1-'Failure Counts Errors'!F176),0)</f>
        <v>1.6777777777777778</v>
      </c>
      <c r="G176">
        <f>IFERROR(SUM('PARITY Errors'!G176, 'Pattern_Matching Errors'!G176, 'Reversal Errors'!G176, 'Stack Errors'!G176, 'Vending_Machine Errors'!G176, 'Vending_Machine_Sum Errors'!G176, 'MazeComplete Errors'!G176, 'MazeSolve Errors'!G176, 'Hamiltonian Errors'!G176)/('Failure Counts Errors'!D1-'Failure Counts Errors'!G176),0)</f>
        <v>12.5625</v>
      </c>
      <c r="H176" t="str">
        <f t="shared" si="4"/>
        <v>100 (δ=0.65)</v>
      </c>
    </row>
    <row r="177" spans="1:8" x14ac:dyDescent="0.75">
      <c r="A177" s="1">
        <v>29</v>
      </c>
      <c r="B177">
        <v>100</v>
      </c>
      <c r="C177">
        <v>0.85</v>
      </c>
      <c r="D177">
        <f>IFERROR(SUM('PARITY Errors'!D177, 'Pattern_Matching Errors'!D177, 'Reversal Errors'!D177, 'Stack Errors'!D177, 'Vending_Machine Errors'!D177, 'Vending_Machine_Sum Errors'!D177, 'MazeComplete Errors'!D177, 'MazeSolve Errors'!D177, 'Hamiltonian Errors'!D177)/('Failure Counts Errors'!D1-'Failure Counts Errors'!D177),0)</f>
        <v>11.722222222222221</v>
      </c>
      <c r="E177">
        <f>IFERROR(SUM('PARITY Errors'!E177, 'Pattern_Matching Errors'!E177, 'Reversal Errors'!E177, 'Stack Errors'!E177, 'Vending_Machine Errors'!E177, 'Vending_Machine_Sum Errors'!E177, 'MazeComplete Errors'!E177, 'MazeSolve Errors'!E177, 'Hamiltonian Errors'!E177)/('Failure Counts Errors'!D1-'Failure Counts Errors'!E177),0)</f>
        <v>0</v>
      </c>
      <c r="F177">
        <f>IFERROR(SUM('PARITY Errors'!F177, 'Pattern_Matching Errors'!F177, 'Reversal Errors'!F177, 'Stack Errors'!F177, 'Vending_Machine Errors'!F177, 'Vending_Machine_Sum Errors'!F177, 'MazeComplete Errors'!F177, 'MazeSolve Errors'!F177, 'Hamiltonian Errors'!F177)/('Failure Counts Errors'!D1-'Failure Counts Errors'!F177),0)</f>
        <v>1.3888888888888888</v>
      </c>
      <c r="G177">
        <f>IFERROR(SUM('PARITY Errors'!G177, 'Pattern_Matching Errors'!G177, 'Reversal Errors'!G177, 'Stack Errors'!G177, 'Vending_Machine Errors'!G177, 'Vending_Machine_Sum Errors'!G177, 'MazeComplete Errors'!G177, 'MazeSolve Errors'!G177, 'Hamiltonian Errors'!G177)/('Failure Counts Errors'!D1-'Failure Counts Errors'!G177),0)</f>
        <v>12.625</v>
      </c>
      <c r="H177" t="str">
        <f t="shared" si="4"/>
        <v>100 (δ=0.85)</v>
      </c>
    </row>
    <row r="181" spans="1:8" x14ac:dyDescent="0.75">
      <c r="A181" s="1">
        <v>0</v>
      </c>
      <c r="B181" t="s">
        <v>19</v>
      </c>
    </row>
    <row r="183" spans="1:8" x14ac:dyDescent="0.7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75">
      <c r="A184" s="1">
        <v>0</v>
      </c>
      <c r="B184">
        <v>0</v>
      </c>
      <c r="C184">
        <v>0</v>
      </c>
      <c r="D184">
        <f>IFERROR(SUM('PARITY Errors'!D184, 'Pattern_Matching Errors'!D184, 'Reversal Errors'!D184, 'Stack Errors'!D184, 'Vending_Machine Errors'!D184, 'Vending_Machine_Sum Errors'!D184, 'MazeComplete Errors'!D184, 'MazeSolve Errors'!D184, 'Hamiltonian Errors'!D184)/('Failure Counts Errors'!D1-'Failure Counts Errors'!D184),0)</f>
        <v>29.700000000000003</v>
      </c>
      <c r="E184">
        <f>IFERROR(SUM('PARITY Errors'!E184, 'Pattern_Matching Errors'!E184, 'Reversal Errors'!E184, 'Stack Errors'!E184, 'Vending_Machine Errors'!E184, 'Vending_Machine_Sum Errors'!E184, 'MazeComplete Errors'!E184, 'MazeSolve Errors'!E184, 'Hamiltonian Errors'!E184)/('Failure Counts Errors'!D1-'Failure Counts Errors'!E184),0)</f>
        <v>10.677777777777779</v>
      </c>
      <c r="F184">
        <f>IFERROR(SUM('PARITY Errors'!F184, 'Pattern_Matching Errors'!F184, 'Reversal Errors'!F184, 'Stack Errors'!F184, 'Vending_Machine Errors'!F184, 'Vending_Machine_Sum Errors'!F184, 'MazeComplete Errors'!F184, 'MazeSolve Errors'!F184, 'Hamiltonian Errors'!F184)/('Failure Counts Errors'!D1-'Failure Counts Errors'!F184),0)</f>
        <v>8.1222222222222236</v>
      </c>
      <c r="G184">
        <f>IFERROR(SUM('PARITY Errors'!G184, 'Pattern_Matching Errors'!G184, 'Reversal Errors'!G184, 'Stack Errors'!G184, 'Vending_Machine Errors'!G184, 'Vending_Machine_Sum Errors'!G184, 'MazeComplete Errors'!G184, 'MazeSolve Errors'!G184, 'Hamiltonian Errors'!G184)/('Failure Counts Errors'!D1-'Failure Counts Errors'!G184),0)</f>
        <v>150.32</v>
      </c>
      <c r="H184" t="str">
        <f t="shared" ref="H184:H213" si="5">B184&amp;" (δ="&amp;C184&amp;")"</f>
        <v>0 (δ=0)</v>
      </c>
    </row>
    <row r="185" spans="1:8" x14ac:dyDescent="0.75">
      <c r="A185" s="1">
        <v>1</v>
      </c>
      <c r="B185">
        <v>0</v>
      </c>
      <c r="C185">
        <v>0.2</v>
      </c>
      <c r="D185">
        <f>IFERROR(SUM('PARITY Errors'!D185, 'Pattern_Matching Errors'!D185, 'Reversal Errors'!D185, 'Stack Errors'!D185, 'Vending_Machine Errors'!D185, 'Vending_Machine_Sum Errors'!D185, 'MazeComplete Errors'!D185, 'MazeSolve Errors'!D185, 'Hamiltonian Errors'!D185)/('Failure Counts Errors'!D1-'Failure Counts Errors'!D185),0)</f>
        <v>30.611111111111111</v>
      </c>
      <c r="E185">
        <f>IFERROR(SUM('PARITY Errors'!E185, 'Pattern_Matching Errors'!E185, 'Reversal Errors'!E185, 'Stack Errors'!E185, 'Vending_Machine Errors'!E185, 'Vending_Machine_Sum Errors'!E185, 'MazeComplete Errors'!E185, 'MazeSolve Errors'!E185, 'Hamiltonian Errors'!E185)/('Failure Counts Errors'!D1-'Failure Counts Errors'!E185),0)</f>
        <v>11.088888888888889</v>
      </c>
      <c r="F185">
        <f>IFERROR(SUM('PARITY Errors'!F185, 'Pattern_Matching Errors'!F185, 'Reversal Errors'!F185, 'Stack Errors'!F185, 'Vending_Machine Errors'!F185, 'Vending_Machine_Sum Errors'!F185, 'MazeComplete Errors'!F185, 'MazeSolve Errors'!F185, 'Hamiltonian Errors'!F185)/('Failure Counts Errors'!D1-'Failure Counts Errors'!F185),0)</f>
        <v>8.5666666666666664</v>
      </c>
      <c r="G185">
        <f>IFERROR(SUM('PARITY Errors'!G185, 'Pattern_Matching Errors'!G185, 'Reversal Errors'!G185, 'Stack Errors'!G185, 'Vending_Machine Errors'!G185, 'Vending_Machine_Sum Errors'!G185, 'MazeComplete Errors'!G185, 'MazeSolve Errors'!G185, 'Hamiltonian Errors'!G185)/('Failure Counts Errors'!D1-'Failure Counts Errors'!G185),0)</f>
        <v>149.46</v>
      </c>
      <c r="H185" t="str">
        <f t="shared" si="5"/>
        <v>0 (δ=0.2)</v>
      </c>
    </row>
    <row r="186" spans="1:8" x14ac:dyDescent="0.75">
      <c r="A186" s="1">
        <v>2</v>
      </c>
      <c r="B186">
        <v>0</v>
      </c>
      <c r="C186">
        <v>0.45</v>
      </c>
      <c r="D186">
        <f>IFERROR(SUM('PARITY Errors'!D186, 'Pattern_Matching Errors'!D186, 'Reversal Errors'!D186, 'Stack Errors'!D186, 'Vending_Machine Errors'!D186, 'Vending_Machine_Sum Errors'!D186, 'MazeComplete Errors'!D186, 'MazeSolve Errors'!D186, 'Hamiltonian Errors'!D186)/('Failure Counts Errors'!D1-'Failure Counts Errors'!D186),0)</f>
        <v>31.483333333333334</v>
      </c>
      <c r="E186">
        <f>IFERROR(SUM('PARITY Errors'!E186, 'Pattern_Matching Errors'!E186, 'Reversal Errors'!E186, 'Stack Errors'!E186, 'Vending_Machine Errors'!E186, 'Vending_Machine_Sum Errors'!E186, 'MazeComplete Errors'!E186, 'MazeSolve Errors'!E186, 'Hamiltonian Errors'!E186)/('Failure Counts Errors'!D1-'Failure Counts Errors'!E186),0)</f>
        <v>11.600000000000001</v>
      </c>
      <c r="F186">
        <f>IFERROR(SUM('PARITY Errors'!F186, 'Pattern_Matching Errors'!F186, 'Reversal Errors'!F186, 'Stack Errors'!F186, 'Vending_Machine Errors'!F186, 'Vending_Machine_Sum Errors'!F186, 'MazeComplete Errors'!F186, 'MazeSolve Errors'!F186, 'Hamiltonian Errors'!F186)/('Failure Counts Errors'!D1-'Failure Counts Errors'!F186),0)</f>
        <v>8.5333333333333332</v>
      </c>
      <c r="G186">
        <f>IFERROR(SUM('PARITY Errors'!G186, 'Pattern_Matching Errors'!G186, 'Reversal Errors'!G186, 'Stack Errors'!G186, 'Vending_Machine Errors'!G186, 'Vending_Machine_Sum Errors'!G186, 'MazeComplete Errors'!G186, 'MazeSolve Errors'!G186, 'Hamiltonian Errors'!G186)/('Failure Counts Errors'!D1-'Failure Counts Errors'!G186),0)</f>
        <v>149.56</v>
      </c>
      <c r="H186" t="str">
        <f t="shared" si="5"/>
        <v>0 (δ=0.45)</v>
      </c>
    </row>
    <row r="187" spans="1:8" x14ac:dyDescent="0.75">
      <c r="A187" s="1">
        <v>3</v>
      </c>
      <c r="B187">
        <v>0</v>
      </c>
      <c r="C187">
        <v>0.65</v>
      </c>
      <c r="D187">
        <f>IFERROR(SUM('PARITY Errors'!D187, 'Pattern_Matching Errors'!D187, 'Reversal Errors'!D187, 'Stack Errors'!D187, 'Vending_Machine Errors'!D187, 'Vending_Machine_Sum Errors'!D187, 'MazeComplete Errors'!D187, 'MazeSolve Errors'!D187, 'Hamiltonian Errors'!D187)/('Failure Counts Errors'!D1-'Failure Counts Errors'!D187),0)</f>
        <v>31.344444444444441</v>
      </c>
      <c r="E187">
        <f>IFERROR(SUM('PARITY Errors'!E187, 'Pattern_Matching Errors'!E187, 'Reversal Errors'!E187, 'Stack Errors'!E187, 'Vending_Machine Errors'!E187, 'Vending_Machine_Sum Errors'!E187, 'MazeComplete Errors'!E187, 'MazeSolve Errors'!E187, 'Hamiltonian Errors'!E187)/('Failure Counts Errors'!D1-'Failure Counts Errors'!E187),0)</f>
        <v>11.744444444444445</v>
      </c>
      <c r="F187">
        <f>IFERROR(SUM('PARITY Errors'!F187, 'Pattern_Matching Errors'!F187, 'Reversal Errors'!F187, 'Stack Errors'!F187, 'Vending_Machine Errors'!F187, 'Vending_Machine_Sum Errors'!F187, 'MazeComplete Errors'!F187, 'MazeSolve Errors'!F187, 'Hamiltonian Errors'!F187)/('Failure Counts Errors'!D1-'Failure Counts Errors'!F187),0)</f>
        <v>9.8111111111111118</v>
      </c>
      <c r="G187">
        <f>IFERROR(SUM('PARITY Errors'!G187, 'Pattern_Matching Errors'!G187, 'Reversal Errors'!G187, 'Stack Errors'!G187, 'Vending_Machine Errors'!G187, 'Vending_Machine_Sum Errors'!G187, 'MazeComplete Errors'!G187, 'MazeSolve Errors'!G187, 'Hamiltonian Errors'!G187)/('Failure Counts Errors'!D1-'Failure Counts Errors'!G187),0)</f>
        <v>149.22</v>
      </c>
      <c r="H187" t="str">
        <f t="shared" si="5"/>
        <v>0 (δ=0.65)</v>
      </c>
    </row>
    <row r="188" spans="1:8" x14ac:dyDescent="0.75">
      <c r="A188" s="1">
        <v>4</v>
      </c>
      <c r="B188">
        <v>0</v>
      </c>
      <c r="C188">
        <v>0.85</v>
      </c>
      <c r="D188">
        <f>IFERROR(SUM('PARITY Errors'!D188, 'Pattern_Matching Errors'!D188, 'Reversal Errors'!D188, 'Stack Errors'!D188, 'Vending_Machine Errors'!D188, 'Vending_Machine_Sum Errors'!D188, 'MazeComplete Errors'!D188, 'MazeSolve Errors'!D188, 'Hamiltonian Errors'!D188)/('Failure Counts Errors'!D1-'Failure Counts Errors'!D188),0)</f>
        <v>33.37777777777778</v>
      </c>
      <c r="E188">
        <f>IFERROR(SUM('PARITY Errors'!E188, 'Pattern_Matching Errors'!E188, 'Reversal Errors'!E188, 'Stack Errors'!E188, 'Vending_Machine Errors'!E188, 'Vending_Machine_Sum Errors'!E188, 'MazeComplete Errors'!E188, 'MazeSolve Errors'!E188, 'Hamiltonian Errors'!E188)/('Failure Counts Errors'!D1-'Failure Counts Errors'!E188),0)</f>
        <v>12.299999999999999</v>
      </c>
      <c r="F188">
        <f>IFERROR(SUM('PARITY Errors'!F188, 'Pattern_Matching Errors'!F188, 'Reversal Errors'!F188, 'Stack Errors'!F188, 'Vending_Machine Errors'!F188, 'Vending_Machine_Sum Errors'!F188, 'MazeComplete Errors'!F188, 'MazeSolve Errors'!F188, 'Hamiltonian Errors'!F188)/('Failure Counts Errors'!D1-'Failure Counts Errors'!F188),0)</f>
        <v>10</v>
      </c>
      <c r="G188">
        <f>IFERROR(SUM('PARITY Errors'!G188, 'Pattern_Matching Errors'!G188, 'Reversal Errors'!G188, 'Stack Errors'!G188, 'Vending_Machine Errors'!G188, 'Vending_Machine_Sum Errors'!G188, 'MazeComplete Errors'!G188, 'MazeSolve Errors'!G188, 'Hamiltonian Errors'!G188)/('Failure Counts Errors'!D1-'Failure Counts Errors'!G188),0)</f>
        <v>149.16000000000003</v>
      </c>
      <c r="H188" t="str">
        <f t="shared" si="5"/>
        <v>0 (δ=0.85)</v>
      </c>
    </row>
    <row r="189" spans="1:8" x14ac:dyDescent="0.75">
      <c r="A189" s="1">
        <v>5</v>
      </c>
      <c r="B189">
        <v>5</v>
      </c>
      <c r="C189">
        <v>0</v>
      </c>
      <c r="D189">
        <f>IFERROR(SUM('PARITY Errors'!D189, 'Pattern_Matching Errors'!D189, 'Reversal Errors'!D189, 'Stack Errors'!D189, 'Vending_Machine Errors'!D189, 'Vending_Machine_Sum Errors'!D189, 'MazeComplete Errors'!D189, 'MazeSolve Errors'!D189, 'Hamiltonian Errors'!D189)/('Failure Counts Errors'!D1-'Failure Counts Errors'!D189),0)</f>
        <v>22.111111111111111</v>
      </c>
      <c r="E189">
        <f>IFERROR(SUM('PARITY Errors'!E189, 'Pattern_Matching Errors'!E189, 'Reversal Errors'!E189, 'Stack Errors'!E189, 'Vending_Machine Errors'!E189, 'Vending_Machine_Sum Errors'!E189, 'MazeComplete Errors'!E189, 'MazeSolve Errors'!E189, 'Hamiltonian Errors'!E189)/('Failure Counts Errors'!D1-'Failure Counts Errors'!E189),0)</f>
        <v>4.677777777777778</v>
      </c>
      <c r="F189">
        <f>IFERROR(SUM('PARITY Errors'!F189, 'Pattern_Matching Errors'!F189, 'Reversal Errors'!F189, 'Stack Errors'!F189, 'Vending_Machine Errors'!F189, 'Vending_Machine_Sum Errors'!F189, 'MazeComplete Errors'!F189, 'MazeSolve Errors'!F189, 'Hamiltonian Errors'!F189)/('Failure Counts Errors'!D1-'Failure Counts Errors'!F189),0)</f>
        <v>10.622222222222222</v>
      </c>
      <c r="G189">
        <f>IFERROR(SUM('PARITY Errors'!G189, 'Pattern_Matching Errors'!G189, 'Reversal Errors'!G189, 'Stack Errors'!G189, 'Vending_Machine Errors'!G189, 'Vending_Machine_Sum Errors'!G189, 'MazeComplete Errors'!G189, 'MazeSolve Errors'!G189, 'Hamiltonian Errors'!G189)/('Failure Counts Errors'!D1-'Failure Counts Errors'!G189),0)</f>
        <v>18.722222222222221</v>
      </c>
      <c r="H189" t="str">
        <f t="shared" si="5"/>
        <v>5 (δ=0)</v>
      </c>
    </row>
    <row r="190" spans="1:8" x14ac:dyDescent="0.75">
      <c r="A190" s="1">
        <v>6</v>
      </c>
      <c r="B190">
        <v>5</v>
      </c>
      <c r="C190">
        <v>0.2</v>
      </c>
      <c r="D190">
        <f>IFERROR(SUM('PARITY Errors'!D190, 'Pattern_Matching Errors'!D190, 'Reversal Errors'!D190, 'Stack Errors'!D190, 'Vending_Machine Errors'!D190, 'Vending_Machine_Sum Errors'!D190, 'MazeComplete Errors'!D190, 'MazeSolve Errors'!D190, 'Hamiltonian Errors'!D190)/('Failure Counts Errors'!D1-'Failure Counts Errors'!D190),0)</f>
        <v>22.495555555555555</v>
      </c>
      <c r="E190">
        <f>IFERROR(SUM('PARITY Errors'!E190, 'Pattern_Matching Errors'!E190, 'Reversal Errors'!E190, 'Stack Errors'!E190, 'Vending_Machine Errors'!E190, 'Vending_Machine_Sum Errors'!E190, 'MazeComplete Errors'!E190, 'MazeSolve Errors'!E190, 'Hamiltonian Errors'!E190)/('Failure Counts Errors'!D1-'Failure Counts Errors'!E190),0)</f>
        <v>7.37</v>
      </c>
      <c r="F190">
        <f>IFERROR(SUM('PARITY Errors'!F190, 'Pattern_Matching Errors'!F190, 'Reversal Errors'!F190, 'Stack Errors'!F190, 'Vending_Machine Errors'!F190, 'Vending_Machine_Sum Errors'!F190, 'MazeComplete Errors'!F190, 'MazeSolve Errors'!F190, 'Hamiltonian Errors'!F190)/('Failure Counts Errors'!D1-'Failure Counts Errors'!F190),0)</f>
        <v>13.066666666666668</v>
      </c>
      <c r="G190">
        <f>IFERROR(SUM('PARITY Errors'!G190, 'Pattern_Matching Errors'!G190, 'Reversal Errors'!G190, 'Stack Errors'!G190, 'Vending_Machine Errors'!G190, 'Vending_Machine_Sum Errors'!G190, 'MazeComplete Errors'!G190, 'MazeSolve Errors'!G190, 'Hamiltonian Errors'!G190)/('Failure Counts Errors'!D1-'Failure Counts Errors'!G190),0)</f>
        <v>21.033333333333328</v>
      </c>
      <c r="H190" t="str">
        <f t="shared" si="5"/>
        <v>5 (δ=0.2)</v>
      </c>
    </row>
    <row r="191" spans="1:8" x14ac:dyDescent="0.75">
      <c r="A191" s="1">
        <v>7</v>
      </c>
      <c r="B191">
        <v>5</v>
      </c>
      <c r="C191">
        <v>0.45</v>
      </c>
      <c r="D191">
        <f>IFERROR(SUM('PARITY Errors'!D191, 'Pattern_Matching Errors'!D191, 'Reversal Errors'!D191, 'Stack Errors'!D191, 'Vending_Machine Errors'!D191, 'Vending_Machine_Sum Errors'!D191, 'MazeComplete Errors'!D191, 'MazeSolve Errors'!D191, 'Hamiltonian Errors'!D191)/('Failure Counts Errors'!D1-'Failure Counts Errors'!D191),0)</f>
        <v>22.8</v>
      </c>
      <c r="E191">
        <f>IFERROR(SUM('PARITY Errors'!E191, 'Pattern_Matching Errors'!E191, 'Reversal Errors'!E191, 'Stack Errors'!E191, 'Vending_Machine Errors'!E191, 'Vending_Machine_Sum Errors'!E191, 'MazeComplete Errors'!E191, 'MazeSolve Errors'!E191, 'Hamiltonian Errors'!E191)/('Failure Counts Errors'!D1-'Failure Counts Errors'!E191),0)</f>
        <v>8.5888888888888886</v>
      </c>
      <c r="F191">
        <f>IFERROR(SUM('PARITY Errors'!F191, 'Pattern_Matching Errors'!F191, 'Reversal Errors'!F191, 'Stack Errors'!F191, 'Vending_Machine Errors'!F191, 'Vending_Machine_Sum Errors'!F191, 'MazeComplete Errors'!F191, 'MazeSolve Errors'!F191, 'Hamiltonian Errors'!F191)/('Failure Counts Errors'!D1-'Failure Counts Errors'!F191),0)</f>
        <v>14.200000000000001</v>
      </c>
      <c r="G191">
        <f>IFERROR(SUM('PARITY Errors'!G191, 'Pattern_Matching Errors'!G191, 'Reversal Errors'!G191, 'Stack Errors'!G191, 'Vending_Machine Errors'!G191, 'Vending_Machine_Sum Errors'!G191, 'MazeComplete Errors'!G191, 'MazeSolve Errors'!G191, 'Hamiltonian Errors'!G191)/('Failure Counts Errors'!D1-'Failure Counts Errors'!G191),0)</f>
        <v>21.899999999999995</v>
      </c>
      <c r="H191" t="str">
        <f t="shared" si="5"/>
        <v>5 (δ=0.45)</v>
      </c>
    </row>
    <row r="192" spans="1:8" x14ac:dyDescent="0.75">
      <c r="A192" s="1">
        <v>8</v>
      </c>
      <c r="B192">
        <v>5</v>
      </c>
      <c r="C192">
        <v>0.65</v>
      </c>
      <c r="D192">
        <f>IFERROR(SUM('PARITY Errors'!D192, 'Pattern_Matching Errors'!D192, 'Reversal Errors'!D192, 'Stack Errors'!D192, 'Vending_Machine Errors'!D192, 'Vending_Machine_Sum Errors'!D192, 'MazeComplete Errors'!D192, 'MazeSolve Errors'!D192, 'Hamiltonian Errors'!D192)/('Failure Counts Errors'!D1-'Failure Counts Errors'!D192),0)</f>
        <v>22.866666666666667</v>
      </c>
      <c r="E192">
        <f>IFERROR(SUM('PARITY Errors'!E192, 'Pattern_Matching Errors'!E192, 'Reversal Errors'!E192, 'Stack Errors'!E192, 'Vending_Machine Errors'!E192, 'Vending_Machine_Sum Errors'!E192, 'MazeComplete Errors'!E192, 'MazeSolve Errors'!E192, 'Hamiltonian Errors'!E192)/('Failure Counts Errors'!D1-'Failure Counts Errors'!E192),0)</f>
        <v>10.533333333333333</v>
      </c>
      <c r="F192">
        <f>IFERROR(SUM('PARITY Errors'!F192, 'Pattern_Matching Errors'!F192, 'Reversal Errors'!F192, 'Stack Errors'!F192, 'Vending_Machine Errors'!F192, 'Vending_Machine_Sum Errors'!F192, 'MazeComplete Errors'!F192, 'MazeSolve Errors'!F192, 'Hamiltonian Errors'!F192)/('Failure Counts Errors'!D1-'Failure Counts Errors'!F192),0)</f>
        <v>15.255555555555553</v>
      </c>
      <c r="G192">
        <f>IFERROR(SUM('PARITY Errors'!G192, 'Pattern_Matching Errors'!G192, 'Reversal Errors'!G192, 'Stack Errors'!G192, 'Vending_Machine Errors'!G192, 'Vending_Machine_Sum Errors'!G192, 'MazeComplete Errors'!G192, 'MazeSolve Errors'!G192, 'Hamiltonian Errors'!G192)/('Failure Counts Errors'!D1-'Failure Counts Errors'!G192),0)</f>
        <v>23.522222222222222</v>
      </c>
      <c r="H192" t="str">
        <f t="shared" si="5"/>
        <v>5 (δ=0.65)</v>
      </c>
    </row>
    <row r="193" spans="1:11" x14ac:dyDescent="0.75">
      <c r="A193" s="1">
        <v>9</v>
      </c>
      <c r="B193">
        <v>5</v>
      </c>
      <c r="C193">
        <v>0.85</v>
      </c>
      <c r="D193">
        <f>IFERROR(SUM('PARITY Errors'!D193, 'Pattern_Matching Errors'!D193, 'Reversal Errors'!D193, 'Stack Errors'!D193, 'Vending_Machine Errors'!D193, 'Vending_Machine_Sum Errors'!D193, 'MazeComplete Errors'!D193, 'MazeSolve Errors'!D193, 'Hamiltonian Errors'!D193)/('Failure Counts Errors'!D1-'Failure Counts Errors'!D193),0)</f>
        <v>22.531111111111112</v>
      </c>
      <c r="E193">
        <f>IFERROR(SUM('PARITY Errors'!E193, 'Pattern_Matching Errors'!E193, 'Reversal Errors'!E193, 'Stack Errors'!E193, 'Vending_Machine Errors'!E193, 'Vending_Machine_Sum Errors'!E193, 'MazeComplete Errors'!E193, 'MazeSolve Errors'!E193, 'Hamiltonian Errors'!E193)/('Failure Counts Errors'!D1-'Failure Counts Errors'!E193),0)</f>
        <v>12.722222222222221</v>
      </c>
      <c r="F193">
        <f>IFERROR(SUM('PARITY Errors'!F193, 'Pattern_Matching Errors'!F193, 'Reversal Errors'!F193, 'Stack Errors'!F193, 'Vending_Machine Errors'!F193, 'Vending_Machine_Sum Errors'!F193, 'MazeComplete Errors'!F193, 'MazeSolve Errors'!F193, 'Hamiltonian Errors'!F193)/('Failure Counts Errors'!D1-'Failure Counts Errors'!F193),0)</f>
        <v>17.766666666666666</v>
      </c>
      <c r="G193">
        <f>IFERROR(SUM('PARITY Errors'!G193, 'Pattern_Matching Errors'!G193, 'Reversal Errors'!G193, 'Stack Errors'!G193, 'Vending_Machine Errors'!G193, 'Vending_Machine_Sum Errors'!G193, 'MazeComplete Errors'!G193, 'MazeSolve Errors'!G193, 'Hamiltonian Errors'!G193)/('Failure Counts Errors'!D1-'Failure Counts Errors'!G193),0)</f>
        <v>25.722222222222221</v>
      </c>
      <c r="H193" t="str">
        <f t="shared" si="5"/>
        <v>5 (δ=0.85)</v>
      </c>
    </row>
    <row r="194" spans="1:11" x14ac:dyDescent="0.75">
      <c r="A194" s="1">
        <v>10</v>
      </c>
      <c r="B194">
        <v>10</v>
      </c>
      <c r="C194">
        <v>0</v>
      </c>
      <c r="D194">
        <f>IFERROR(SUM('PARITY Errors'!D194, 'Pattern_Matching Errors'!D194, 'Reversal Errors'!D194, 'Stack Errors'!D194, 'Vending_Machine Errors'!D194, 'Vending_Machine_Sum Errors'!D194, 'MazeComplete Errors'!D194, 'MazeSolve Errors'!D194, 'Hamiltonian Errors'!D194)/('Failure Counts Errors'!D1-'Failure Counts Errors'!D194),0)</f>
        <v>23.333333333333332</v>
      </c>
      <c r="E194">
        <f>IFERROR(SUM('PARITY Errors'!E194, 'Pattern_Matching Errors'!E194, 'Reversal Errors'!E194, 'Stack Errors'!E194, 'Vending_Machine Errors'!E194, 'Vending_Machine_Sum Errors'!E194, 'MazeComplete Errors'!E194, 'MazeSolve Errors'!E194, 'Hamiltonian Errors'!E194)/('Failure Counts Errors'!D1-'Failure Counts Errors'!E194),0)</f>
        <v>5.3111111111111109</v>
      </c>
      <c r="F194">
        <f>IFERROR(SUM('PARITY Errors'!F194, 'Pattern_Matching Errors'!F194, 'Reversal Errors'!F194, 'Stack Errors'!F194, 'Vending_Machine Errors'!F194, 'Vending_Machine_Sum Errors'!F194, 'MazeComplete Errors'!F194, 'MazeSolve Errors'!F194, 'Hamiltonian Errors'!F194)/('Failure Counts Errors'!D1-'Failure Counts Errors'!F194),0)</f>
        <v>9.0888888888888903</v>
      </c>
      <c r="G194">
        <f>IFERROR(SUM('PARITY Errors'!G194, 'Pattern_Matching Errors'!G194, 'Reversal Errors'!G194, 'Stack Errors'!G194, 'Vending_Machine Errors'!G194, 'Vending_Machine_Sum Errors'!G194, 'MazeComplete Errors'!G194, 'MazeSolve Errors'!G194, 'Hamiltonian Errors'!G194)/('Failure Counts Errors'!D1-'Failure Counts Errors'!G194),0)</f>
        <v>19.733333333333334</v>
      </c>
      <c r="H194" t="str">
        <f t="shared" si="5"/>
        <v>10 (δ=0)</v>
      </c>
    </row>
    <row r="195" spans="1:11" x14ac:dyDescent="0.75">
      <c r="A195" s="1">
        <v>11</v>
      </c>
      <c r="B195">
        <v>10</v>
      </c>
      <c r="C195">
        <v>0.2</v>
      </c>
      <c r="D195">
        <f>IFERROR(SUM('PARITY Errors'!D195, 'Pattern_Matching Errors'!D195, 'Reversal Errors'!D195, 'Stack Errors'!D195, 'Vending_Machine Errors'!D195, 'Vending_Machine_Sum Errors'!D195, 'MazeComplete Errors'!D195, 'MazeSolve Errors'!D195, 'Hamiltonian Errors'!D195)/('Failure Counts Errors'!D1-'Failure Counts Errors'!D195),0)</f>
        <v>18</v>
      </c>
      <c r="E195">
        <f>IFERROR(SUM('PARITY Errors'!E195, 'Pattern_Matching Errors'!E195, 'Reversal Errors'!E195, 'Stack Errors'!E195, 'Vending_Machine Errors'!E195, 'Vending_Machine_Sum Errors'!E195, 'MazeComplete Errors'!E195, 'MazeSolve Errors'!E195, 'Hamiltonian Errors'!E195)/('Failure Counts Errors'!D1-'Failure Counts Errors'!E195),0)</f>
        <v>8.5666666666666664</v>
      </c>
      <c r="F195">
        <f>IFERROR(SUM('PARITY Errors'!F195, 'Pattern_Matching Errors'!F195, 'Reversal Errors'!F195, 'Stack Errors'!F195, 'Vending_Machine Errors'!F195, 'Vending_Machine_Sum Errors'!F195, 'MazeComplete Errors'!F195, 'MazeSolve Errors'!F195, 'Hamiltonian Errors'!F195)/('Failure Counts Errors'!D1-'Failure Counts Errors'!F195),0)</f>
        <v>10.3</v>
      </c>
      <c r="G195">
        <f>IFERROR(SUM('PARITY Errors'!G195, 'Pattern_Matching Errors'!G195, 'Reversal Errors'!G195, 'Stack Errors'!G195, 'Vending_Machine Errors'!G195, 'Vending_Machine_Sum Errors'!G195, 'MazeComplete Errors'!G195, 'MazeSolve Errors'!G195, 'Hamiltonian Errors'!G195)/('Failure Counts Errors'!D1-'Failure Counts Errors'!G195),0)</f>
        <v>23.511111111111106</v>
      </c>
      <c r="H195" t="str">
        <f t="shared" si="5"/>
        <v>10 (δ=0.2)</v>
      </c>
    </row>
    <row r="196" spans="1:11" x14ac:dyDescent="0.75">
      <c r="A196" s="1">
        <v>12</v>
      </c>
      <c r="B196">
        <v>10</v>
      </c>
      <c r="C196">
        <v>0.45</v>
      </c>
      <c r="D196">
        <f>IFERROR(SUM('PARITY Errors'!D196, 'Pattern_Matching Errors'!D196, 'Reversal Errors'!D196, 'Stack Errors'!D196, 'Vending_Machine Errors'!D196, 'Vending_Machine_Sum Errors'!D196, 'MazeComplete Errors'!D196, 'MazeSolve Errors'!D196, 'Hamiltonian Errors'!D196)/('Failure Counts Errors'!D1-'Failure Counts Errors'!D196),0)</f>
        <v>17.416666666666668</v>
      </c>
      <c r="E196">
        <f>IFERROR(SUM('PARITY Errors'!E196, 'Pattern_Matching Errors'!E196, 'Reversal Errors'!E196, 'Stack Errors'!E196, 'Vending_Machine Errors'!E196, 'Vending_Machine_Sum Errors'!E196, 'MazeComplete Errors'!E196, 'MazeSolve Errors'!E196, 'Hamiltonian Errors'!E196)/('Failure Counts Errors'!D1-'Failure Counts Errors'!E196),0)</f>
        <v>10.088888888888889</v>
      </c>
      <c r="F196">
        <f>IFERROR(SUM('PARITY Errors'!F196, 'Pattern_Matching Errors'!F196, 'Reversal Errors'!F196, 'Stack Errors'!F196, 'Vending_Machine Errors'!F196, 'Vending_Machine_Sum Errors'!F196, 'MazeComplete Errors'!F196, 'MazeSolve Errors'!F196, 'Hamiltonian Errors'!F196)/('Failure Counts Errors'!D1-'Failure Counts Errors'!F196),0)</f>
        <v>10.733333333333333</v>
      </c>
      <c r="G196">
        <f>IFERROR(SUM('PARITY Errors'!G196, 'Pattern_Matching Errors'!G196, 'Reversal Errors'!G196, 'Stack Errors'!G196, 'Vending_Machine Errors'!G196, 'Vending_Machine_Sum Errors'!G196, 'MazeComplete Errors'!G196, 'MazeSolve Errors'!G196, 'Hamiltonian Errors'!G196)/('Failure Counts Errors'!D1-'Failure Counts Errors'!G196),0)</f>
        <v>24.444444444444443</v>
      </c>
      <c r="H196" t="str">
        <f t="shared" si="5"/>
        <v>10 (δ=0.45)</v>
      </c>
      <c r="K196">
        <f>SUM('PARITY Errors'!G210, 'Pattern_Matching Errors'!G210, 'Reversal Errors'!G210, 'Stack Errors'!G210, 'Vending_Machine Errors'!G210, 'Vending_Machine_Sum Errors'!G210, 'MazeComplete Errors'!G210, 'MazeSolve Errors'!G210, 'Hamiltonian Errors'!G210)</f>
        <v>800</v>
      </c>
    </row>
    <row r="197" spans="1:11" x14ac:dyDescent="0.75">
      <c r="A197" s="1">
        <v>13</v>
      </c>
      <c r="B197">
        <v>10</v>
      </c>
      <c r="C197">
        <v>0.65</v>
      </c>
      <c r="D197">
        <f>IFERROR(SUM('PARITY Errors'!D197, 'Pattern_Matching Errors'!D197, 'Reversal Errors'!D197, 'Stack Errors'!D197, 'Vending_Machine Errors'!D197, 'Vending_Machine_Sum Errors'!D197, 'MazeComplete Errors'!D197, 'MazeSolve Errors'!D197, 'Hamiltonian Errors'!D197)/('Failure Counts Errors'!D1-'Failure Counts Errors'!D197),0)</f>
        <v>18.466666666666669</v>
      </c>
      <c r="E197">
        <f>IFERROR(SUM('PARITY Errors'!E197, 'Pattern_Matching Errors'!E197, 'Reversal Errors'!E197, 'Stack Errors'!E197, 'Vending_Machine Errors'!E197, 'Vending_Machine_Sum Errors'!E197, 'MazeComplete Errors'!E197, 'MazeSolve Errors'!E197, 'Hamiltonian Errors'!E197)/('Failure Counts Errors'!D1-'Failure Counts Errors'!E197),0)</f>
        <v>12.266666666666667</v>
      </c>
      <c r="F197">
        <f>IFERROR(SUM('PARITY Errors'!F197, 'Pattern_Matching Errors'!F197, 'Reversal Errors'!F197, 'Stack Errors'!F197, 'Vending_Machine Errors'!F197, 'Vending_Machine_Sum Errors'!F197, 'MazeComplete Errors'!F197, 'MazeSolve Errors'!F197, 'Hamiltonian Errors'!F197)/('Failure Counts Errors'!D1-'Failure Counts Errors'!F197),0)</f>
        <v>12.044444444444444</v>
      </c>
      <c r="G197">
        <f>IFERROR(SUM('PARITY Errors'!G197, 'Pattern_Matching Errors'!G197, 'Reversal Errors'!G197, 'Stack Errors'!G197, 'Vending_Machine Errors'!G197, 'Vending_Machine_Sum Errors'!G197, 'MazeComplete Errors'!G197, 'MazeSolve Errors'!G197, 'Hamiltonian Errors'!G197)/('Failure Counts Errors'!D1-'Failure Counts Errors'!G197),0)</f>
        <v>26.37777777777778</v>
      </c>
      <c r="H197" t="str">
        <f t="shared" si="5"/>
        <v>10 (δ=0.65)</v>
      </c>
      <c r="K197">
        <f>('Failure Counts Errors'!D1-'Failure Counts Errors'!G213)</f>
        <v>1</v>
      </c>
    </row>
    <row r="198" spans="1:11" x14ac:dyDescent="0.75">
      <c r="A198" s="1">
        <v>14</v>
      </c>
      <c r="B198">
        <v>10</v>
      </c>
      <c r="C198">
        <v>0.85</v>
      </c>
      <c r="D198">
        <f>IFERROR(SUM('PARITY Errors'!D198, 'Pattern_Matching Errors'!D198, 'Reversal Errors'!D198, 'Stack Errors'!D198, 'Vending_Machine Errors'!D198, 'Vending_Machine_Sum Errors'!D198, 'MazeComplete Errors'!D198, 'MazeSolve Errors'!D198, 'Hamiltonian Errors'!D198)/('Failure Counts Errors'!D1-'Failure Counts Errors'!D198),0)</f>
        <v>18.233333333333334</v>
      </c>
      <c r="E198">
        <f>IFERROR(SUM('PARITY Errors'!E198, 'Pattern_Matching Errors'!E198, 'Reversal Errors'!E198, 'Stack Errors'!E198, 'Vending_Machine Errors'!E198, 'Vending_Machine_Sum Errors'!E198, 'MazeComplete Errors'!E198, 'MazeSolve Errors'!E198, 'Hamiltonian Errors'!E198)/('Failure Counts Errors'!D1-'Failure Counts Errors'!E198),0)</f>
        <v>14.822222222222223</v>
      </c>
      <c r="F198">
        <f>IFERROR(SUM('PARITY Errors'!F198, 'Pattern_Matching Errors'!F198, 'Reversal Errors'!F198, 'Stack Errors'!F198, 'Vending_Machine Errors'!F198, 'Vending_Machine_Sum Errors'!F198, 'MazeComplete Errors'!F198, 'MazeSolve Errors'!F198, 'Hamiltonian Errors'!F198)/('Failure Counts Errors'!D1-'Failure Counts Errors'!F198),0)</f>
        <v>14.833333333333334</v>
      </c>
      <c r="G198">
        <f>IFERROR(SUM('PARITY Errors'!G198, 'Pattern_Matching Errors'!G198, 'Reversal Errors'!G198, 'Stack Errors'!G198, 'Vending_Machine Errors'!G198, 'Vending_Machine_Sum Errors'!G198, 'MazeComplete Errors'!G198, 'MazeSolve Errors'!G198, 'Hamiltonian Errors'!G198)/('Failure Counts Errors'!D1-'Failure Counts Errors'!G198),0)</f>
        <v>28.055555555555557</v>
      </c>
      <c r="H198" t="str">
        <f t="shared" si="5"/>
        <v>10 (δ=0.85)</v>
      </c>
    </row>
    <row r="199" spans="1:11" x14ac:dyDescent="0.75">
      <c r="A199" s="1">
        <v>15</v>
      </c>
      <c r="B199">
        <v>20</v>
      </c>
      <c r="C199">
        <v>0</v>
      </c>
      <c r="D199">
        <f>IFERROR(SUM('PARITY Errors'!D199, 'Pattern_Matching Errors'!D199, 'Reversal Errors'!D199, 'Stack Errors'!D199, 'Vending_Machine Errors'!D199, 'Vending_Machine_Sum Errors'!D199, 'MazeComplete Errors'!D199, 'MazeSolve Errors'!D199, 'Hamiltonian Errors'!D199)/('Failure Counts Errors'!D1-'Failure Counts Errors'!D199),0)</f>
        <v>21.088888888888889</v>
      </c>
      <c r="E199">
        <f>IFERROR(SUM('PARITY Errors'!E199, 'Pattern_Matching Errors'!E199, 'Reversal Errors'!E199, 'Stack Errors'!E199, 'Vending_Machine Errors'!E199, 'Vending_Machine_Sum Errors'!E199, 'MazeComplete Errors'!E199, 'MazeSolve Errors'!E199, 'Hamiltonian Errors'!E199)/('Failure Counts Errors'!D1-'Failure Counts Errors'!E199),0)</f>
        <v>6.5111111111111111</v>
      </c>
      <c r="F199">
        <f>IFERROR(SUM('PARITY Errors'!F199, 'Pattern_Matching Errors'!F199, 'Reversal Errors'!F199, 'Stack Errors'!F199, 'Vending_Machine Errors'!F199, 'Vending_Machine_Sum Errors'!F199, 'MazeComplete Errors'!F199, 'MazeSolve Errors'!F199, 'Hamiltonian Errors'!F199)/('Failure Counts Errors'!D1-'Failure Counts Errors'!F199),0)</f>
        <v>11.488888888888889</v>
      </c>
      <c r="G199">
        <f>IFERROR(SUM('PARITY Errors'!G199, 'Pattern_Matching Errors'!G199, 'Reversal Errors'!G199, 'Stack Errors'!G199, 'Vending_Machine Errors'!G199, 'Vending_Machine_Sum Errors'!G199, 'MazeComplete Errors'!G199, 'MazeSolve Errors'!G199, 'Hamiltonian Errors'!G199)/('Failure Counts Errors'!D1-'Failure Counts Errors'!G199),0)</f>
        <v>55.933333333333337</v>
      </c>
      <c r="H199" t="str">
        <f t="shared" si="5"/>
        <v>20 (δ=0)</v>
      </c>
    </row>
    <row r="200" spans="1:11" x14ac:dyDescent="0.75">
      <c r="A200" s="1">
        <v>16</v>
      </c>
      <c r="B200">
        <v>20</v>
      </c>
      <c r="C200">
        <v>0.2</v>
      </c>
      <c r="D200">
        <f>IFERROR(SUM('PARITY Errors'!D200, 'Pattern_Matching Errors'!D200, 'Reversal Errors'!D200, 'Stack Errors'!D200, 'Vending_Machine Errors'!D200, 'Vending_Machine_Sum Errors'!D200, 'MazeComplete Errors'!D200, 'MazeSolve Errors'!D200, 'Hamiltonian Errors'!D200)/('Failure Counts Errors'!D1-'Failure Counts Errors'!D200),0)</f>
        <v>13.733333333333334</v>
      </c>
      <c r="E200">
        <f>IFERROR(SUM('PARITY Errors'!E200, 'Pattern_Matching Errors'!E200, 'Reversal Errors'!E200, 'Stack Errors'!E200, 'Vending_Machine Errors'!E200, 'Vending_Machine_Sum Errors'!E200, 'MazeComplete Errors'!E200, 'MazeSolve Errors'!E200, 'Hamiltonian Errors'!E200)/('Failure Counts Errors'!D1-'Failure Counts Errors'!E200),0)</f>
        <v>9.9222222222222225</v>
      </c>
      <c r="F200">
        <f>IFERROR(SUM('PARITY Errors'!F200, 'Pattern_Matching Errors'!F200, 'Reversal Errors'!F200, 'Stack Errors'!F200, 'Vending_Machine Errors'!F200, 'Vending_Machine_Sum Errors'!F200, 'MazeComplete Errors'!F200, 'MazeSolve Errors'!F200, 'Hamiltonian Errors'!F200)/('Failure Counts Errors'!D1-'Failure Counts Errors'!F200),0)</f>
        <v>12.533333333333335</v>
      </c>
      <c r="G200">
        <f>IFERROR(SUM('PARITY Errors'!G200, 'Pattern_Matching Errors'!G200, 'Reversal Errors'!G200, 'Stack Errors'!G200, 'Vending_Machine Errors'!G200, 'Vending_Machine_Sum Errors'!G200, 'MazeComplete Errors'!G200, 'MazeSolve Errors'!G200, 'Hamiltonian Errors'!G200)/('Failure Counts Errors'!D1-'Failure Counts Errors'!G200),0)</f>
        <v>60.783333333333331</v>
      </c>
      <c r="H200" t="str">
        <f t="shared" si="5"/>
        <v>20 (δ=0.2)</v>
      </c>
    </row>
    <row r="201" spans="1:11" x14ac:dyDescent="0.75">
      <c r="A201" s="1">
        <v>17</v>
      </c>
      <c r="B201">
        <v>20</v>
      </c>
      <c r="C201">
        <v>0.45</v>
      </c>
      <c r="D201">
        <f>IFERROR(SUM('PARITY Errors'!D201, 'Pattern_Matching Errors'!D201, 'Reversal Errors'!D201, 'Stack Errors'!D201, 'Vending_Machine Errors'!D201, 'Vending_Machine_Sum Errors'!D201, 'MazeComplete Errors'!D201, 'MazeSolve Errors'!D201, 'Hamiltonian Errors'!D201)/('Failure Counts Errors'!D1-'Failure Counts Errors'!D201),0)</f>
        <v>14.777777777777779</v>
      </c>
      <c r="E201">
        <f>IFERROR(SUM('PARITY Errors'!E201, 'Pattern_Matching Errors'!E201, 'Reversal Errors'!E201, 'Stack Errors'!E201, 'Vending_Machine Errors'!E201, 'Vending_Machine_Sum Errors'!E201, 'MazeComplete Errors'!E201, 'MazeSolve Errors'!E201, 'Hamiltonian Errors'!E201)/('Failure Counts Errors'!D1-'Failure Counts Errors'!E201),0)</f>
        <v>11.100000000000001</v>
      </c>
      <c r="F201">
        <f>IFERROR(SUM('PARITY Errors'!F201, 'Pattern_Matching Errors'!F201, 'Reversal Errors'!F201, 'Stack Errors'!F201, 'Vending_Machine Errors'!F201, 'Vending_Machine_Sum Errors'!F201, 'MazeComplete Errors'!F201, 'MazeSolve Errors'!F201, 'Hamiltonian Errors'!F201)/('Failure Counts Errors'!D1-'Failure Counts Errors'!F201),0)</f>
        <v>13.155555555555555</v>
      </c>
      <c r="G201">
        <f>IFERROR(SUM('PARITY Errors'!G201, 'Pattern_Matching Errors'!G201, 'Reversal Errors'!G201, 'Stack Errors'!G201, 'Vending_Machine Errors'!G201, 'Vending_Machine_Sum Errors'!G201, 'MazeComplete Errors'!G201, 'MazeSolve Errors'!G201, 'Hamiltonian Errors'!G201)/('Failure Counts Errors'!D1-'Failure Counts Errors'!G201),0)</f>
        <v>61.966666666666669</v>
      </c>
      <c r="H201" t="str">
        <f t="shared" si="5"/>
        <v>20 (δ=0.45)</v>
      </c>
    </row>
    <row r="202" spans="1:11" x14ac:dyDescent="0.75">
      <c r="A202" s="1">
        <v>18</v>
      </c>
      <c r="B202">
        <v>20</v>
      </c>
      <c r="C202">
        <v>0.65</v>
      </c>
      <c r="D202">
        <f>IFERROR(SUM('PARITY Errors'!D202, 'Pattern_Matching Errors'!D202, 'Reversal Errors'!D202, 'Stack Errors'!D202, 'Vending_Machine Errors'!D202, 'Vending_Machine_Sum Errors'!D202, 'MazeComplete Errors'!D202, 'MazeSolve Errors'!D202, 'Hamiltonian Errors'!D202)/('Failure Counts Errors'!D1-'Failure Counts Errors'!D202),0)</f>
        <v>16.933333333333334</v>
      </c>
      <c r="E202">
        <f>IFERROR(SUM('PARITY Errors'!E202, 'Pattern_Matching Errors'!E202, 'Reversal Errors'!E202, 'Stack Errors'!E202, 'Vending_Machine Errors'!E202, 'Vending_Machine_Sum Errors'!E202, 'MazeComplete Errors'!E202, 'MazeSolve Errors'!E202, 'Hamiltonian Errors'!E202)/('Failure Counts Errors'!D1-'Failure Counts Errors'!E202),0)</f>
        <v>14.08888888888889</v>
      </c>
      <c r="F202">
        <f>IFERROR(SUM('PARITY Errors'!F202, 'Pattern_Matching Errors'!F202, 'Reversal Errors'!F202, 'Stack Errors'!F202, 'Vending_Machine Errors'!F202, 'Vending_Machine_Sum Errors'!F202, 'MazeComplete Errors'!F202, 'MazeSolve Errors'!F202, 'Hamiltonian Errors'!F202)/('Failure Counts Errors'!D1-'Failure Counts Errors'!F202),0)</f>
        <v>14.511111111111111</v>
      </c>
      <c r="G202">
        <f>IFERROR(SUM('PARITY Errors'!G202, 'Pattern_Matching Errors'!G202, 'Reversal Errors'!G202, 'Stack Errors'!G202, 'Vending_Machine Errors'!G202, 'Vending_Machine_Sum Errors'!G202, 'MazeComplete Errors'!G202, 'MazeSolve Errors'!G202, 'Hamiltonian Errors'!G202)/('Failure Counts Errors'!D1-'Failure Counts Errors'!G202),0)</f>
        <v>64.283333333333346</v>
      </c>
      <c r="H202" t="str">
        <f t="shared" si="5"/>
        <v>20 (δ=0.65)</v>
      </c>
    </row>
    <row r="203" spans="1:11" x14ac:dyDescent="0.75">
      <c r="A203" s="1">
        <v>19</v>
      </c>
      <c r="B203">
        <v>20</v>
      </c>
      <c r="C203">
        <v>0.85</v>
      </c>
      <c r="D203">
        <f>IFERROR(SUM('PARITY Errors'!D203, 'Pattern_Matching Errors'!D203, 'Reversal Errors'!D203, 'Stack Errors'!D203, 'Vending_Machine Errors'!D203, 'Vending_Machine_Sum Errors'!D203, 'MazeComplete Errors'!D203, 'MazeSolve Errors'!D203, 'Hamiltonian Errors'!D203)/('Failure Counts Errors'!D1-'Failure Counts Errors'!D203),0)</f>
        <v>19.700000000000003</v>
      </c>
      <c r="E203">
        <f>IFERROR(SUM('PARITY Errors'!E203, 'Pattern_Matching Errors'!E203, 'Reversal Errors'!E203, 'Stack Errors'!E203, 'Vending_Machine Errors'!E203, 'Vending_Machine_Sum Errors'!E203, 'MazeComplete Errors'!E203, 'MazeSolve Errors'!E203, 'Hamiltonian Errors'!E203)/('Failure Counts Errors'!D1-'Failure Counts Errors'!E203),0)</f>
        <v>17.422222222222224</v>
      </c>
      <c r="F203">
        <f>IFERROR(SUM('PARITY Errors'!F203, 'Pattern_Matching Errors'!F203, 'Reversal Errors'!F203, 'Stack Errors'!F203, 'Vending_Machine Errors'!F203, 'Vending_Machine_Sum Errors'!F203, 'MazeComplete Errors'!F203, 'MazeSolve Errors'!F203, 'Hamiltonian Errors'!F203)/('Failure Counts Errors'!D1-'Failure Counts Errors'!F203),0)</f>
        <v>16.433333333333334</v>
      </c>
      <c r="G203">
        <f>IFERROR(SUM('PARITY Errors'!G203, 'Pattern_Matching Errors'!G203, 'Reversal Errors'!G203, 'Stack Errors'!G203, 'Vending_Machine Errors'!G203, 'Vending_Machine_Sum Errors'!G203, 'MazeComplete Errors'!G203, 'MazeSolve Errors'!G203, 'Hamiltonian Errors'!G203)/('Failure Counts Errors'!D1-'Failure Counts Errors'!G203),0)</f>
        <v>66.183333333333337</v>
      </c>
      <c r="H203" t="str">
        <f t="shared" si="5"/>
        <v>20 (δ=0.85)</v>
      </c>
    </row>
    <row r="204" spans="1:11" x14ac:dyDescent="0.75">
      <c r="A204" s="1">
        <v>20</v>
      </c>
      <c r="B204">
        <v>50</v>
      </c>
      <c r="C204">
        <v>0</v>
      </c>
      <c r="D204">
        <f>IFERROR(SUM('PARITY Errors'!D204, 'Pattern_Matching Errors'!D204, 'Reversal Errors'!D204, 'Stack Errors'!D204, 'Vending_Machine Errors'!D204, 'Vending_Machine_Sum Errors'!D204, 'MazeComplete Errors'!D204, 'MazeSolve Errors'!D204, 'Hamiltonian Errors'!D204)/('Failure Counts Errors'!D1-'Failure Counts Errors'!D204),0)</f>
        <v>31.825000000000003</v>
      </c>
      <c r="E204">
        <f>IFERROR(SUM('PARITY Errors'!E204, 'Pattern_Matching Errors'!E204, 'Reversal Errors'!E204, 'Stack Errors'!E204, 'Vending_Machine Errors'!E204, 'Vending_Machine_Sum Errors'!E204, 'MazeComplete Errors'!E204, 'MazeSolve Errors'!E204, 'Hamiltonian Errors'!E204)/('Failure Counts Errors'!D1-'Failure Counts Errors'!E204),0)</f>
        <v>18.662499999999998</v>
      </c>
      <c r="F204">
        <f>IFERROR(SUM('PARITY Errors'!F204, 'Pattern_Matching Errors'!F204, 'Reversal Errors'!F204, 'Stack Errors'!F204, 'Vending_Machine Errors'!F204, 'Vending_Machine_Sum Errors'!F204, 'MazeComplete Errors'!F204, 'MazeSolve Errors'!F204, 'Hamiltonian Errors'!F204)/('Failure Counts Errors'!D1-'Failure Counts Errors'!F204),0)</f>
        <v>23.924999999999997</v>
      </c>
      <c r="G204">
        <f>IFERROR(SUM('PARITY Errors'!G204, 'Pattern_Matching Errors'!G204, 'Reversal Errors'!G204, 'Stack Errors'!G204, 'Vending_Machine Errors'!G204, 'Vending_Machine_Sum Errors'!G204, 'MazeComplete Errors'!G204, 'MazeSolve Errors'!G204, 'Hamiltonian Errors'!G204)/('Failure Counts Errors'!D1-'Failure Counts Errors'!G204),0)</f>
        <v>208.20000000000002</v>
      </c>
      <c r="H204" t="str">
        <f t="shared" si="5"/>
        <v>50 (δ=0)</v>
      </c>
    </row>
    <row r="205" spans="1:11" x14ac:dyDescent="0.75">
      <c r="A205" s="1">
        <v>21</v>
      </c>
      <c r="B205">
        <v>50</v>
      </c>
      <c r="C205">
        <v>0.2</v>
      </c>
      <c r="D205">
        <f>IFERROR(SUM('PARITY Errors'!D205, 'Pattern_Matching Errors'!D205, 'Reversal Errors'!D205, 'Stack Errors'!D205, 'Vending_Machine Errors'!D205, 'Vending_Machine_Sum Errors'!D205, 'MazeComplete Errors'!D205, 'MazeSolve Errors'!D205, 'Hamiltonian Errors'!D205)/('Failure Counts Errors'!D1-'Failure Counts Errors'!D205),0)</f>
        <v>25.9375</v>
      </c>
      <c r="E205">
        <f>IFERROR(SUM('PARITY Errors'!E205, 'Pattern_Matching Errors'!E205, 'Reversal Errors'!E205, 'Stack Errors'!E205, 'Vending_Machine Errors'!E205, 'Vending_Machine_Sum Errors'!E205, 'MazeComplete Errors'!E205, 'MazeSolve Errors'!E205, 'Hamiltonian Errors'!E205)/('Failure Counts Errors'!D1-'Failure Counts Errors'!E205),0)</f>
        <v>22.412499999999998</v>
      </c>
      <c r="F205">
        <f>IFERROR(SUM('PARITY Errors'!F205, 'Pattern_Matching Errors'!F205, 'Reversal Errors'!F205, 'Stack Errors'!F205, 'Vending_Machine Errors'!F205, 'Vending_Machine_Sum Errors'!F205, 'MazeComplete Errors'!F205, 'MazeSolve Errors'!F205, 'Hamiltonian Errors'!F205)/('Failure Counts Errors'!D1-'Failure Counts Errors'!F205),0)</f>
        <v>25.25</v>
      </c>
      <c r="G205">
        <f>IFERROR(SUM('PARITY Errors'!G205, 'Pattern_Matching Errors'!G205, 'Reversal Errors'!G205, 'Stack Errors'!G205, 'Vending_Machine Errors'!G205, 'Vending_Machine_Sum Errors'!G205, 'MazeComplete Errors'!G205, 'MazeSolve Errors'!G205, 'Hamiltonian Errors'!G205)/('Failure Counts Errors'!D1-'Failure Counts Errors'!G205),0)</f>
        <v>213.19999999999996</v>
      </c>
      <c r="H205" t="str">
        <f t="shared" si="5"/>
        <v>50 (δ=0.2)</v>
      </c>
    </row>
    <row r="206" spans="1:11" x14ac:dyDescent="0.75">
      <c r="A206" s="1">
        <v>22</v>
      </c>
      <c r="B206">
        <v>50</v>
      </c>
      <c r="C206">
        <v>0.45</v>
      </c>
      <c r="D206">
        <f>IFERROR(SUM('PARITY Errors'!D206, 'Pattern_Matching Errors'!D206, 'Reversal Errors'!D206, 'Stack Errors'!D206, 'Vending_Machine Errors'!D206, 'Vending_Machine_Sum Errors'!D206, 'MazeComplete Errors'!D206, 'MazeSolve Errors'!D206, 'Hamiltonian Errors'!D206)/('Failure Counts Errors'!D1-'Failure Counts Errors'!D206),0)</f>
        <v>26.65</v>
      </c>
      <c r="E206">
        <f>IFERROR(SUM('PARITY Errors'!E206, 'Pattern_Matching Errors'!E206, 'Reversal Errors'!E206, 'Stack Errors'!E206, 'Vending_Machine Errors'!E206, 'Vending_Machine_Sum Errors'!E206, 'MazeComplete Errors'!E206, 'MazeSolve Errors'!E206, 'Hamiltonian Errors'!E206)/('Failure Counts Errors'!D1-'Failure Counts Errors'!E206),0)</f>
        <v>24.112499999999997</v>
      </c>
      <c r="F206">
        <f>IFERROR(SUM('PARITY Errors'!F206, 'Pattern_Matching Errors'!F206, 'Reversal Errors'!F206, 'Stack Errors'!F206, 'Vending_Machine Errors'!F206, 'Vending_Machine_Sum Errors'!F206, 'MazeComplete Errors'!F206, 'MazeSolve Errors'!F206, 'Hamiltonian Errors'!F206)/('Failure Counts Errors'!D1-'Failure Counts Errors'!F206),0)</f>
        <v>26.337500000000002</v>
      </c>
      <c r="G206">
        <f>IFERROR(SUM('PARITY Errors'!G206, 'Pattern_Matching Errors'!G206, 'Reversal Errors'!G206, 'Stack Errors'!G206, 'Vending_Machine Errors'!G206, 'Vending_Machine_Sum Errors'!G206, 'MazeComplete Errors'!G206, 'MazeSolve Errors'!G206, 'Hamiltonian Errors'!G206)/('Failure Counts Errors'!D1-'Failure Counts Errors'!G206),0)</f>
        <v>216.73333333333335</v>
      </c>
      <c r="H206" t="str">
        <f t="shared" si="5"/>
        <v>50 (δ=0.45)</v>
      </c>
    </row>
    <row r="207" spans="1:11" x14ac:dyDescent="0.75">
      <c r="A207" s="1">
        <v>23</v>
      </c>
      <c r="B207">
        <v>50</v>
      </c>
      <c r="C207">
        <v>0.65</v>
      </c>
      <c r="D207">
        <f>IFERROR(SUM('PARITY Errors'!D207, 'Pattern_Matching Errors'!D207, 'Reversal Errors'!D207, 'Stack Errors'!D207, 'Vending_Machine Errors'!D207, 'Vending_Machine_Sum Errors'!D207, 'MazeComplete Errors'!D207, 'MazeSolve Errors'!D207, 'Hamiltonian Errors'!D207)/('Failure Counts Errors'!D1-'Failure Counts Errors'!D207),0)</f>
        <v>29.124999999999996</v>
      </c>
      <c r="E207">
        <f>IFERROR(SUM('PARITY Errors'!E207, 'Pattern_Matching Errors'!E207, 'Reversal Errors'!E207, 'Stack Errors'!E207, 'Vending_Machine Errors'!E207, 'Vending_Machine_Sum Errors'!E207, 'MazeComplete Errors'!E207, 'MazeSolve Errors'!E207, 'Hamiltonian Errors'!E207)/('Failure Counts Errors'!D1-'Failure Counts Errors'!E207),0)</f>
        <v>27.299999999999997</v>
      </c>
      <c r="F207">
        <f>IFERROR(SUM('PARITY Errors'!F207, 'Pattern_Matching Errors'!F207, 'Reversal Errors'!F207, 'Stack Errors'!F207, 'Vending_Machine Errors'!F207, 'Vending_Machine_Sum Errors'!F207, 'MazeComplete Errors'!F207, 'MazeSolve Errors'!F207, 'Hamiltonian Errors'!F207)/('Failure Counts Errors'!D1-'Failure Counts Errors'!F207),0)</f>
        <v>28.400000000000002</v>
      </c>
      <c r="G207">
        <f>IFERROR(SUM('PARITY Errors'!G207, 'Pattern_Matching Errors'!G207, 'Reversal Errors'!G207, 'Stack Errors'!G207, 'Vending_Machine Errors'!G207, 'Vending_Machine_Sum Errors'!G207, 'MazeComplete Errors'!G207, 'MazeSolve Errors'!G207, 'Hamiltonian Errors'!G207)/('Failure Counts Errors'!D1-'Failure Counts Errors'!G207),0)</f>
        <v>219.30000000000004</v>
      </c>
      <c r="H207" t="str">
        <f t="shared" si="5"/>
        <v>50 (δ=0.65)</v>
      </c>
    </row>
    <row r="208" spans="1:11" x14ac:dyDescent="0.75">
      <c r="A208" s="1">
        <v>24</v>
      </c>
      <c r="B208">
        <v>50</v>
      </c>
      <c r="C208">
        <v>0.85</v>
      </c>
      <c r="D208">
        <f>IFERROR(SUM('PARITY Errors'!D208, 'Pattern_Matching Errors'!D208, 'Reversal Errors'!D208, 'Stack Errors'!D208, 'Vending_Machine Errors'!D208, 'Vending_Machine_Sum Errors'!D208, 'MazeComplete Errors'!D208, 'MazeSolve Errors'!D208, 'Hamiltonian Errors'!D208)/('Failure Counts Errors'!D1-'Failure Counts Errors'!D208),0)</f>
        <v>31.024999999999999</v>
      </c>
      <c r="E208">
        <f>IFERROR(SUM('PARITY Errors'!E208, 'Pattern_Matching Errors'!E208, 'Reversal Errors'!E208, 'Stack Errors'!E208, 'Vending_Machine Errors'!E208, 'Vending_Machine_Sum Errors'!E208, 'MazeComplete Errors'!E208, 'MazeSolve Errors'!E208, 'Hamiltonian Errors'!E208)/('Failure Counts Errors'!D1-'Failure Counts Errors'!E208),0)</f>
        <v>31.0625</v>
      </c>
      <c r="F208">
        <f>IFERROR(SUM('PARITY Errors'!F208, 'Pattern_Matching Errors'!F208, 'Reversal Errors'!F208, 'Stack Errors'!F208, 'Vending_Machine Errors'!F208, 'Vending_Machine_Sum Errors'!F208, 'MazeComplete Errors'!F208, 'MazeSolve Errors'!F208, 'Hamiltonian Errors'!F208)/('Failure Counts Errors'!D1-'Failure Counts Errors'!F208),0)</f>
        <v>31.237500000000001</v>
      </c>
      <c r="G208">
        <f>IFERROR(SUM('PARITY Errors'!G208, 'Pattern_Matching Errors'!G208, 'Reversal Errors'!G208, 'Stack Errors'!G208, 'Vending_Machine Errors'!G208, 'Vending_Machine_Sum Errors'!G208, 'MazeComplete Errors'!G208, 'MazeSolve Errors'!G208, 'Hamiltonian Errors'!G208)/('Failure Counts Errors'!D1-'Failure Counts Errors'!G208),0)</f>
        <v>224.79999999999998</v>
      </c>
      <c r="H208" t="str">
        <f t="shared" si="5"/>
        <v>50 (δ=0.85)</v>
      </c>
    </row>
    <row r="209" spans="1:8" x14ac:dyDescent="0.75">
      <c r="A209" s="1">
        <v>25</v>
      </c>
      <c r="B209">
        <v>100</v>
      </c>
      <c r="C209">
        <v>0</v>
      </c>
      <c r="D209">
        <f>IFERROR(SUM('PARITY Errors'!D209, 'Pattern_Matching Errors'!D209, 'Reversal Errors'!D209, 'Stack Errors'!D209, 'Vending_Machine Errors'!D209, 'Vending_Machine_Sum Errors'!D209, 'MazeComplete Errors'!D209, 'MazeSolve Errors'!D209, 'Hamiltonian Errors'!D209)/('Failure Counts Errors'!D1-'Failure Counts Errors'!D209),0)</f>
        <v>37.557142857142857</v>
      </c>
      <c r="E209">
        <f>IFERROR(SUM('PARITY Errors'!E209, 'Pattern_Matching Errors'!E209, 'Reversal Errors'!E209, 'Stack Errors'!E209, 'Vending_Machine Errors'!E209, 'Vending_Machine_Sum Errors'!E209, 'MazeComplete Errors'!E209, 'MazeSolve Errors'!E209, 'Hamiltonian Errors'!E209)/('Failure Counts Errors'!D1-'Failure Counts Errors'!E209),0)</f>
        <v>32.700000000000003</v>
      </c>
      <c r="F209">
        <f>IFERROR(SUM('PARITY Errors'!F209, 'Pattern_Matching Errors'!F209, 'Reversal Errors'!F209, 'Stack Errors'!F209, 'Vending_Machine Errors'!F209, 'Vending_Machine_Sum Errors'!F209, 'MazeComplete Errors'!F209, 'MazeSolve Errors'!F209, 'Hamiltonian Errors'!F209)/('Failure Counts Errors'!D1-'Failure Counts Errors'!F209),0)</f>
        <v>38.914285714285711</v>
      </c>
      <c r="G209">
        <f>IFERROR(SUM('PARITY Errors'!G209, 'Pattern_Matching Errors'!G209, 'Reversal Errors'!G209, 'Stack Errors'!G209, 'Vending_Machine Errors'!G209, 'Vending_Machine_Sum Errors'!G209, 'MazeComplete Errors'!G209, 'MazeSolve Errors'!G209, 'Hamiltonian Errors'!G209)/('Failure Counts Errors'!D1-'Failure Counts Errors'!G209),0)</f>
        <v>800</v>
      </c>
      <c r="H209" t="str">
        <f t="shared" si="5"/>
        <v>100 (δ=0)</v>
      </c>
    </row>
    <row r="210" spans="1:8" x14ac:dyDescent="0.75">
      <c r="A210" s="1">
        <v>26</v>
      </c>
      <c r="B210">
        <v>100</v>
      </c>
      <c r="C210">
        <v>0.2</v>
      </c>
      <c r="D210">
        <f>IFERROR(SUM('PARITY Errors'!D210, 'Pattern_Matching Errors'!D210, 'Reversal Errors'!D210, 'Stack Errors'!D210, 'Vending_Machine Errors'!D210, 'Vending_Machine_Sum Errors'!D210, 'MazeComplete Errors'!D210, 'MazeSolve Errors'!D210, 'Hamiltonian Errors'!D210)/('Failure Counts Errors'!D1-'Failure Counts Errors'!D210),0)</f>
        <v>36.299999999999997</v>
      </c>
      <c r="E210">
        <f>IFERROR(SUM('PARITY Errors'!E210, 'Pattern_Matching Errors'!E210, 'Reversal Errors'!E210, 'Stack Errors'!E210, 'Vending_Machine Errors'!E210, 'Vending_Machine_Sum Errors'!E210, 'MazeComplete Errors'!E210, 'MazeSolve Errors'!E210, 'Hamiltonian Errors'!E210)/('Failure Counts Errors'!D1-'Failure Counts Errors'!E210),0)</f>
        <v>35.85857142857143</v>
      </c>
      <c r="F210">
        <f>IFERROR(SUM('PARITY Errors'!F210, 'Pattern_Matching Errors'!F210, 'Reversal Errors'!F210, 'Stack Errors'!F210, 'Vending_Machine Errors'!F210, 'Vending_Machine_Sum Errors'!F210, 'MazeComplete Errors'!F210, 'MazeSolve Errors'!F210, 'Hamiltonian Errors'!F210)/('Failure Counts Errors'!D1-'Failure Counts Errors'!F210),0)</f>
        <v>40.714285714285715</v>
      </c>
      <c r="G210">
        <f>IFERROR(SUM('PARITY Errors'!G210, 'Pattern_Matching Errors'!G210, 'Reversal Errors'!G210, 'Stack Errors'!G210, 'Vending_Machine Errors'!G210, 'Vending_Machine_Sum Errors'!G210, 'MazeComplete Errors'!G210, 'MazeSolve Errors'!G210, 'Hamiltonian Errors'!G210)/('Failure Counts Errors'!D1-'Failure Counts Errors'!G210),0)</f>
        <v>800</v>
      </c>
      <c r="H210" t="str">
        <f t="shared" si="5"/>
        <v>100 (δ=0.2)</v>
      </c>
    </row>
    <row r="211" spans="1:8" x14ac:dyDescent="0.75">
      <c r="A211" s="1">
        <v>27</v>
      </c>
      <c r="B211">
        <v>100</v>
      </c>
      <c r="C211">
        <v>0.45</v>
      </c>
      <c r="D211">
        <f>IFERROR(SUM('PARITY Errors'!D211, 'Pattern_Matching Errors'!D211, 'Reversal Errors'!D211, 'Stack Errors'!D211, 'Vending_Machine Errors'!D211, 'Vending_Machine_Sum Errors'!D211, 'MazeComplete Errors'!D211, 'MazeSolve Errors'!D211, 'Hamiltonian Errors'!D211)/('Failure Counts Errors'!D1-'Failure Counts Errors'!D211),0)</f>
        <v>38</v>
      </c>
      <c r="E211">
        <f>IFERROR(SUM('PARITY Errors'!E211, 'Pattern_Matching Errors'!E211, 'Reversal Errors'!E211, 'Stack Errors'!E211, 'Vending_Machine Errors'!E211, 'Vending_Machine_Sum Errors'!E211, 'MazeComplete Errors'!E211, 'MazeSolve Errors'!E211, 'Hamiltonian Errors'!E211)/('Failure Counts Errors'!D1-'Failure Counts Errors'!E211),0)</f>
        <v>38.071428571428569</v>
      </c>
      <c r="F211">
        <f>IFERROR(SUM('PARITY Errors'!F211, 'Pattern_Matching Errors'!F211, 'Reversal Errors'!F211, 'Stack Errors'!F211, 'Vending_Machine Errors'!F211, 'Vending_Machine_Sum Errors'!F211, 'MazeComplete Errors'!F211, 'MazeSolve Errors'!F211, 'Hamiltonian Errors'!F211)/('Failure Counts Errors'!D1-'Failure Counts Errors'!F211),0)</f>
        <v>41.199999999999996</v>
      </c>
      <c r="G211">
        <f>IFERROR(SUM('PARITY Errors'!G211, 'Pattern_Matching Errors'!G211, 'Reversal Errors'!G211, 'Stack Errors'!G211, 'Vending_Machine Errors'!G211, 'Vending_Machine_Sum Errors'!G211, 'MazeComplete Errors'!G211, 'MazeSolve Errors'!G211, 'Hamiltonian Errors'!G211)/('Failure Counts Errors'!D1-'Failure Counts Errors'!G211),0)</f>
        <v>800</v>
      </c>
      <c r="H211" t="str">
        <f t="shared" si="5"/>
        <v>100 (δ=0.45)</v>
      </c>
    </row>
    <row r="212" spans="1:8" x14ac:dyDescent="0.75">
      <c r="A212" s="1">
        <v>28</v>
      </c>
      <c r="B212">
        <v>100</v>
      </c>
      <c r="C212">
        <v>0.65</v>
      </c>
      <c r="D212">
        <f>IFERROR(SUM('PARITY Errors'!D212, 'Pattern_Matching Errors'!D212, 'Reversal Errors'!D212, 'Stack Errors'!D212, 'Vending_Machine Errors'!D212, 'Vending_Machine_Sum Errors'!D212, 'MazeComplete Errors'!D212, 'MazeSolve Errors'!D212, 'Hamiltonian Errors'!D212)/('Failure Counts Errors'!D1-'Failure Counts Errors'!D212),0)</f>
        <v>39.542857142857144</v>
      </c>
      <c r="E212">
        <f>IFERROR(SUM('PARITY Errors'!E212, 'Pattern_Matching Errors'!E212, 'Reversal Errors'!E212, 'Stack Errors'!E212, 'Vending_Machine Errors'!E212, 'Vending_Machine_Sum Errors'!E212, 'MazeComplete Errors'!E212, 'MazeSolve Errors'!E212, 'Hamiltonian Errors'!E212)/('Failure Counts Errors'!D1-'Failure Counts Errors'!E212),0)</f>
        <v>41.471428571428575</v>
      </c>
      <c r="F212">
        <f>IFERROR(SUM('PARITY Errors'!F212, 'Pattern_Matching Errors'!F212, 'Reversal Errors'!F212, 'Stack Errors'!F212, 'Vending_Machine Errors'!F212, 'Vending_Machine_Sum Errors'!F212, 'MazeComplete Errors'!F212, 'MazeSolve Errors'!F212, 'Hamiltonian Errors'!F212)/('Failure Counts Errors'!D1-'Failure Counts Errors'!F212),0)</f>
        <v>43.171428571428571</v>
      </c>
      <c r="G212">
        <f>IFERROR(SUM('PARITY Errors'!G212, 'Pattern_Matching Errors'!G212, 'Reversal Errors'!G212, 'Stack Errors'!G212, 'Vending_Machine Errors'!G212, 'Vending_Machine_Sum Errors'!G212, 'MazeComplete Errors'!G212, 'MazeSolve Errors'!G212, 'Hamiltonian Errors'!G212)/('Failure Counts Errors'!D1-'Failure Counts Errors'!G212),0)</f>
        <v>800</v>
      </c>
      <c r="H212" t="str">
        <f t="shared" si="5"/>
        <v>100 (δ=0.65)</v>
      </c>
    </row>
    <row r="213" spans="1:8" x14ac:dyDescent="0.75">
      <c r="A213" s="1">
        <v>29</v>
      </c>
      <c r="B213">
        <v>100</v>
      </c>
      <c r="C213">
        <v>0.85</v>
      </c>
      <c r="D213">
        <f>IFERROR(SUM('PARITY Errors'!D213, 'Pattern_Matching Errors'!D213, 'Reversal Errors'!D213, 'Stack Errors'!D213, 'Vending_Machine Errors'!D213, 'Vending_Machine_Sum Errors'!D213, 'MazeComplete Errors'!D213, 'MazeSolve Errors'!D213, 'Hamiltonian Errors'!D213)/('Failure Counts Errors'!D1-'Failure Counts Errors'!D213),0)</f>
        <v>41.988571428571426</v>
      </c>
      <c r="E213">
        <f>IFERROR(SUM('PARITY Errors'!E213, 'Pattern_Matching Errors'!E213, 'Reversal Errors'!E213, 'Stack Errors'!E213, 'Vending_Machine Errors'!E213, 'Vending_Machine_Sum Errors'!E213, 'MazeComplete Errors'!E213, 'MazeSolve Errors'!E213, 'Hamiltonian Errors'!E213)/('Failure Counts Errors'!D1-'Failure Counts Errors'!E213),0)</f>
        <v>46.142857142857146</v>
      </c>
      <c r="F213">
        <f>IFERROR(SUM('PARITY Errors'!F213, 'Pattern_Matching Errors'!F213, 'Reversal Errors'!F213, 'Stack Errors'!F213, 'Vending_Machine Errors'!F213, 'Vending_Machine_Sum Errors'!F213, 'MazeComplete Errors'!F213, 'MazeSolve Errors'!F213, 'Hamiltonian Errors'!F213)/('Failure Counts Errors'!D1-'Failure Counts Errors'!F213),0)</f>
        <v>46.385714285714286</v>
      </c>
      <c r="G213">
        <f>IFERROR(SUM('PARITY Errors'!G213, 'Pattern_Matching Errors'!G213, 'Reversal Errors'!G213, 'Stack Errors'!G213, 'Vending_Machine Errors'!G213, 'Vending_Machine_Sum Errors'!G213, 'MazeComplete Errors'!G213, 'MazeSolve Errors'!G213, 'Hamiltonian Errors'!G213)/('Failure Counts Errors'!D1-'Failure Counts Errors'!G213),0)</f>
        <v>800</v>
      </c>
      <c r="H213" t="str">
        <f t="shared" si="5"/>
        <v>100 (δ=0.85)</v>
      </c>
    </row>
    <row r="217" spans="1:8" x14ac:dyDescent="0.75">
      <c r="A217" s="1">
        <v>0</v>
      </c>
      <c r="B217" t="s">
        <v>20</v>
      </c>
    </row>
    <row r="219" spans="1:8" x14ac:dyDescent="0.7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75">
      <c r="A220" s="1">
        <v>0</v>
      </c>
      <c r="B220">
        <v>0</v>
      </c>
      <c r="C220">
        <v>0</v>
      </c>
      <c r="D220">
        <f>IFERROR(SUM('PARITY Errors'!D220, 'Pattern_Matching Errors'!D220, 'Reversal Errors'!D220, 'Stack Errors'!D220, 'Vending_Machine Errors'!D220, 'Vending_Machine_Sum Errors'!D220, 'MazeComplete Errors'!D220, 'MazeSolve Errors'!D220, 'Hamiltonian Errors'!D220)/('Failure Counts Errors'!D1-'Failure Counts Errors'!D220),0)</f>
        <v>60.788888888888891</v>
      </c>
      <c r="E220">
        <f>IFERROR(SUM('PARITY Errors'!E220, 'Pattern_Matching Errors'!E220, 'Reversal Errors'!E220, 'Stack Errors'!E220, 'Vending_Machine Errors'!E220, 'Vending_Machine_Sum Errors'!E220, 'MazeComplete Errors'!E220, 'MazeSolve Errors'!E220, 'Hamiltonian Errors'!E220)/('Failure Counts Errors'!D1-'Failure Counts Errors'!E220),0)</f>
        <v>90.957142857142841</v>
      </c>
      <c r="F220">
        <f>IFERROR(SUM('PARITY Errors'!F220, 'Pattern_Matching Errors'!F220, 'Reversal Errors'!F220, 'Stack Errors'!F220, 'Vending_Machine Errors'!F220, 'Vending_Machine_Sum Errors'!F220, 'MazeComplete Errors'!F220, 'MazeSolve Errors'!F220, 'Hamiltonian Errors'!F220)/('Failure Counts Errors'!D1-'Failure Counts Errors'!F220),0)</f>
        <v>55.322222222222223</v>
      </c>
      <c r="G220">
        <f>IFERROR(SUM('PARITY Errors'!G220, 'Pattern_Matching Errors'!G220, 'Reversal Errors'!G220, 'Stack Errors'!G220, 'Vending_Machine Errors'!G220, 'Vending_Machine_Sum Errors'!G220, 'MazeComplete Errors'!G220, 'MazeSolve Errors'!G220, 'Hamiltonian Errors'!G220)/('Failure Counts Errors'!D1-'Failure Counts Errors'!G220),0)</f>
        <v>99.733333333333334</v>
      </c>
      <c r="H220" t="str">
        <f t="shared" ref="H220:H249" si="6">B220&amp;" (δ="&amp;C220&amp;")"</f>
        <v>0 (δ=0)</v>
      </c>
    </row>
    <row r="221" spans="1:8" x14ac:dyDescent="0.75">
      <c r="A221" s="1">
        <v>1</v>
      </c>
      <c r="B221">
        <v>0</v>
      </c>
      <c r="C221">
        <v>0.2</v>
      </c>
      <c r="D221">
        <f>IFERROR(SUM('PARITY Errors'!D221, 'Pattern_Matching Errors'!D221, 'Reversal Errors'!D221, 'Stack Errors'!D221, 'Vending_Machine Errors'!D221, 'Vending_Machine_Sum Errors'!D221, 'MazeComplete Errors'!D221, 'MazeSolve Errors'!D221, 'Hamiltonian Errors'!D221)/('Failure Counts Errors'!D1-'Failure Counts Errors'!D221),0)</f>
        <v>54.32555555555556</v>
      </c>
      <c r="E221">
        <f>IFERROR(SUM('PARITY Errors'!E221, 'Pattern_Matching Errors'!E221, 'Reversal Errors'!E221, 'Stack Errors'!E221, 'Vending_Machine Errors'!E221, 'Vending_Machine_Sum Errors'!E221, 'MazeComplete Errors'!E221, 'MazeSolve Errors'!E221, 'Hamiltonian Errors'!E221)/('Failure Counts Errors'!D1-'Failure Counts Errors'!E221),0)</f>
        <v>90.05714285714285</v>
      </c>
      <c r="F221">
        <f>IFERROR(SUM('PARITY Errors'!F221, 'Pattern_Matching Errors'!F221, 'Reversal Errors'!F221, 'Stack Errors'!F221, 'Vending_Machine Errors'!F221, 'Vending_Machine_Sum Errors'!F221, 'MazeComplete Errors'!F221, 'MazeSolve Errors'!F221, 'Hamiltonian Errors'!F221)/('Failure Counts Errors'!D1-'Failure Counts Errors'!F221),0)</f>
        <v>54.288888888888891</v>
      </c>
      <c r="G221">
        <f>IFERROR(SUM('PARITY Errors'!G221, 'Pattern_Matching Errors'!G221, 'Reversal Errors'!G221, 'Stack Errors'!G221, 'Vending_Machine Errors'!G221, 'Vending_Machine_Sum Errors'!G221, 'MazeComplete Errors'!G221, 'MazeSolve Errors'!G221, 'Hamiltonian Errors'!G221)/('Failure Counts Errors'!D1-'Failure Counts Errors'!G221),0)</f>
        <v>100.73333333333335</v>
      </c>
      <c r="H221" t="str">
        <f t="shared" si="6"/>
        <v>0 (δ=0.2)</v>
      </c>
    </row>
    <row r="222" spans="1:8" x14ac:dyDescent="0.75">
      <c r="A222" s="1">
        <v>2</v>
      </c>
      <c r="B222">
        <v>0</v>
      </c>
      <c r="C222">
        <v>0.45</v>
      </c>
      <c r="D222">
        <f>IFERROR(SUM('PARITY Errors'!D222, 'Pattern_Matching Errors'!D222, 'Reversal Errors'!D222, 'Stack Errors'!D222, 'Vending_Machine Errors'!D222, 'Vending_Machine_Sum Errors'!D222, 'MazeComplete Errors'!D222, 'MazeSolve Errors'!D222, 'Hamiltonian Errors'!D222)/('Failure Counts Errors'!D1-'Failure Counts Errors'!D222),0)</f>
        <v>51.011111111111113</v>
      </c>
      <c r="E222">
        <f>IFERROR(SUM('PARITY Errors'!E222, 'Pattern_Matching Errors'!E222, 'Reversal Errors'!E222, 'Stack Errors'!E222, 'Vending_Machine Errors'!E222, 'Vending_Machine_Sum Errors'!E222, 'MazeComplete Errors'!E222, 'MazeSolve Errors'!E222, 'Hamiltonian Errors'!E222)/('Failure Counts Errors'!D1-'Failure Counts Errors'!E222),0)</f>
        <v>88.428571428571431</v>
      </c>
      <c r="F222">
        <f>IFERROR(SUM('PARITY Errors'!F222, 'Pattern_Matching Errors'!F222, 'Reversal Errors'!F222, 'Stack Errors'!F222, 'Vending_Machine Errors'!F222, 'Vending_Machine_Sum Errors'!F222, 'MazeComplete Errors'!F222, 'MazeSolve Errors'!F222, 'Hamiltonian Errors'!F222)/('Failure Counts Errors'!D1-'Failure Counts Errors'!F222),0)</f>
        <v>54.68888888888889</v>
      </c>
      <c r="G222">
        <f>IFERROR(SUM('PARITY Errors'!G222, 'Pattern_Matching Errors'!G222, 'Reversal Errors'!G222, 'Stack Errors'!G222, 'Vending_Machine Errors'!G222, 'Vending_Machine_Sum Errors'!G222, 'MazeComplete Errors'!G222, 'MazeSolve Errors'!G222, 'Hamiltonian Errors'!G222)/('Failure Counts Errors'!D1-'Failure Counts Errors'!G222),0)</f>
        <v>101.14999999999999</v>
      </c>
      <c r="H222" t="str">
        <f t="shared" si="6"/>
        <v>0 (δ=0.45)</v>
      </c>
    </row>
    <row r="223" spans="1:8" x14ac:dyDescent="0.75">
      <c r="A223" s="1">
        <v>3</v>
      </c>
      <c r="B223">
        <v>0</v>
      </c>
      <c r="C223">
        <v>0.65</v>
      </c>
      <c r="D223">
        <f>IFERROR(SUM('PARITY Errors'!D223, 'Pattern_Matching Errors'!D223, 'Reversal Errors'!D223, 'Stack Errors'!D223, 'Vending_Machine Errors'!D223, 'Vending_Machine_Sum Errors'!D223, 'MazeComplete Errors'!D223, 'MazeSolve Errors'!D223, 'Hamiltonian Errors'!D223)/('Failure Counts Errors'!D1-'Failure Counts Errors'!D223),0)</f>
        <v>57.06666666666667</v>
      </c>
      <c r="E223">
        <f>IFERROR(SUM('PARITY Errors'!E223, 'Pattern_Matching Errors'!E223, 'Reversal Errors'!E223, 'Stack Errors'!E223, 'Vending_Machine Errors'!E223, 'Vending_Machine_Sum Errors'!E223, 'MazeComplete Errors'!E223, 'MazeSolve Errors'!E223, 'Hamiltonian Errors'!E223)/('Failure Counts Errors'!D1-'Failure Counts Errors'!E223),0)</f>
        <v>87.54285714285713</v>
      </c>
      <c r="F223">
        <f>IFERROR(SUM('PARITY Errors'!F223, 'Pattern_Matching Errors'!F223, 'Reversal Errors'!F223, 'Stack Errors'!F223, 'Vending_Machine Errors'!F223, 'Vending_Machine_Sum Errors'!F223, 'MazeComplete Errors'!F223, 'MazeSolve Errors'!F223, 'Hamiltonian Errors'!F223)/('Failure Counts Errors'!D1-'Failure Counts Errors'!F223),0)</f>
        <v>52.655555555555551</v>
      </c>
      <c r="G223">
        <f>IFERROR(SUM('PARITY Errors'!G223, 'Pattern_Matching Errors'!G223, 'Reversal Errors'!G223, 'Stack Errors'!G223, 'Vending_Machine Errors'!G223, 'Vending_Machine_Sum Errors'!G223, 'MazeComplete Errors'!G223, 'MazeSolve Errors'!G223, 'Hamiltonian Errors'!G223)/('Failure Counts Errors'!D1-'Failure Counts Errors'!G223),0)</f>
        <v>101.86666666666667</v>
      </c>
      <c r="H223" t="str">
        <f t="shared" si="6"/>
        <v>0 (δ=0.65)</v>
      </c>
    </row>
    <row r="224" spans="1:8" x14ac:dyDescent="0.75">
      <c r="A224" s="1">
        <v>4</v>
      </c>
      <c r="B224">
        <v>0</v>
      </c>
      <c r="C224">
        <v>0.85</v>
      </c>
      <c r="D224">
        <f>IFERROR(SUM('PARITY Errors'!D224, 'Pattern_Matching Errors'!D224, 'Reversal Errors'!D224, 'Stack Errors'!D224, 'Vending_Machine Errors'!D224, 'Vending_Machine_Sum Errors'!D224, 'MazeComplete Errors'!D224, 'MazeSolve Errors'!D224, 'Hamiltonian Errors'!D224)/('Failure Counts Errors'!D1-'Failure Counts Errors'!D224),0)</f>
        <v>60.669999999999995</v>
      </c>
      <c r="E224">
        <f>IFERROR(SUM('PARITY Errors'!E224, 'Pattern_Matching Errors'!E224, 'Reversal Errors'!E224, 'Stack Errors'!E224, 'Vending_Machine Errors'!E224, 'Vending_Machine_Sum Errors'!E224, 'MazeComplete Errors'!E224, 'MazeSolve Errors'!E224, 'Hamiltonian Errors'!E224)/('Failure Counts Errors'!D1-'Failure Counts Errors'!E224),0)</f>
        <v>84.94285714285715</v>
      </c>
      <c r="F224">
        <f>IFERROR(SUM('PARITY Errors'!F224, 'Pattern_Matching Errors'!F224, 'Reversal Errors'!F224, 'Stack Errors'!F224, 'Vending_Machine Errors'!F224, 'Vending_Machine_Sum Errors'!F224, 'MazeComplete Errors'!F224, 'MazeSolve Errors'!F224, 'Hamiltonian Errors'!F224)/('Failure Counts Errors'!D1-'Failure Counts Errors'!F224),0)</f>
        <v>51.888888888888886</v>
      </c>
      <c r="G224">
        <f>IFERROR(SUM('PARITY Errors'!G224, 'Pattern_Matching Errors'!G224, 'Reversal Errors'!G224, 'Stack Errors'!G224, 'Vending_Machine Errors'!G224, 'Vending_Machine_Sum Errors'!G224, 'MazeComplete Errors'!G224, 'MazeSolve Errors'!G224, 'Hamiltonian Errors'!G224)/('Failure Counts Errors'!D1-'Failure Counts Errors'!G224),0)</f>
        <v>102.23333333333335</v>
      </c>
      <c r="H224" t="str">
        <f t="shared" si="6"/>
        <v>0 (δ=0.85)</v>
      </c>
    </row>
    <row r="225" spans="1:8" x14ac:dyDescent="0.75">
      <c r="A225" s="1">
        <v>5</v>
      </c>
      <c r="B225">
        <v>5</v>
      </c>
      <c r="C225">
        <v>0</v>
      </c>
      <c r="D225">
        <f>IFERROR(SUM('PARITY Errors'!D225, 'Pattern_Matching Errors'!D225, 'Reversal Errors'!D225, 'Stack Errors'!D225, 'Vending_Machine Errors'!D225, 'Vending_Machine_Sum Errors'!D225, 'MazeComplete Errors'!D225, 'MazeSolve Errors'!D225, 'Hamiltonian Errors'!D225)/('Failure Counts Errors'!D1-'Failure Counts Errors'!D225),0)</f>
        <v>66.99777777777777</v>
      </c>
      <c r="E225">
        <f>IFERROR(SUM('PARITY Errors'!E225, 'Pattern_Matching Errors'!E225, 'Reversal Errors'!E225, 'Stack Errors'!E225, 'Vending_Machine Errors'!E225, 'Vending_Machine_Sum Errors'!E225, 'MazeComplete Errors'!E225, 'MazeSolve Errors'!E225, 'Hamiltonian Errors'!E225)/('Failure Counts Errors'!D1-'Failure Counts Errors'!E225),0)</f>
        <v>47.555555555555557</v>
      </c>
      <c r="F225">
        <f>IFERROR(SUM('PARITY Errors'!F225, 'Pattern_Matching Errors'!F225, 'Reversal Errors'!F225, 'Stack Errors'!F225, 'Vending_Machine Errors'!F225, 'Vending_Machine_Sum Errors'!F225, 'MazeComplete Errors'!F225, 'MazeSolve Errors'!F225, 'Hamiltonian Errors'!F225)/('Failure Counts Errors'!D1-'Failure Counts Errors'!F225),0)</f>
        <v>32.266666666666673</v>
      </c>
      <c r="G225">
        <f>IFERROR(SUM('PARITY Errors'!G225, 'Pattern_Matching Errors'!G225, 'Reversal Errors'!G225, 'Stack Errors'!G225, 'Vending_Machine Errors'!G225, 'Vending_Machine_Sum Errors'!G225, 'MazeComplete Errors'!G225, 'MazeSolve Errors'!G225, 'Hamiltonian Errors'!G225)/('Failure Counts Errors'!D1-'Failure Counts Errors'!G225),0)</f>
        <v>43.07500000000001</v>
      </c>
      <c r="H225" t="str">
        <f t="shared" si="6"/>
        <v>5 (δ=0)</v>
      </c>
    </row>
    <row r="226" spans="1:8" x14ac:dyDescent="0.75">
      <c r="A226" s="1">
        <v>6</v>
      </c>
      <c r="B226">
        <v>5</v>
      </c>
      <c r="C226">
        <v>0.2</v>
      </c>
      <c r="D226">
        <f>IFERROR(SUM('PARITY Errors'!D226, 'Pattern_Matching Errors'!D226, 'Reversal Errors'!D226, 'Stack Errors'!D226, 'Vending_Machine Errors'!D226, 'Vending_Machine_Sum Errors'!D226, 'MazeComplete Errors'!D226, 'MazeSolve Errors'!D226, 'Hamiltonian Errors'!D226)/('Failure Counts Errors'!D1-'Failure Counts Errors'!D226),0)</f>
        <v>59.144444444444439</v>
      </c>
      <c r="E226">
        <f>IFERROR(SUM('PARITY Errors'!E226, 'Pattern_Matching Errors'!E226, 'Reversal Errors'!E226, 'Stack Errors'!E226, 'Vending_Machine Errors'!E226, 'Vending_Machine_Sum Errors'!E226, 'MazeComplete Errors'!E226, 'MazeSolve Errors'!E226, 'Hamiltonian Errors'!E226)/('Failure Counts Errors'!D1-'Failure Counts Errors'!E226),0)</f>
        <v>49.011111111111113</v>
      </c>
      <c r="F226">
        <f>IFERROR(SUM('PARITY Errors'!F226, 'Pattern_Matching Errors'!F226, 'Reversal Errors'!F226, 'Stack Errors'!F226, 'Vending_Machine Errors'!F226, 'Vending_Machine_Sum Errors'!F226, 'MazeComplete Errors'!F226, 'MazeSolve Errors'!F226, 'Hamiltonian Errors'!F226)/('Failure Counts Errors'!D1-'Failure Counts Errors'!F226),0)</f>
        <v>34.177777777777777</v>
      </c>
      <c r="G226">
        <f>IFERROR(SUM('PARITY Errors'!G226, 'Pattern_Matching Errors'!G226, 'Reversal Errors'!G226, 'Stack Errors'!G226, 'Vending_Machine Errors'!G226, 'Vending_Machine_Sum Errors'!G226, 'MazeComplete Errors'!G226, 'MazeSolve Errors'!G226, 'Hamiltonian Errors'!G226)/('Failure Counts Errors'!D1-'Failure Counts Errors'!G226),0)</f>
        <v>43.3</v>
      </c>
      <c r="H226" t="str">
        <f t="shared" si="6"/>
        <v>5 (δ=0.2)</v>
      </c>
    </row>
    <row r="227" spans="1:8" x14ac:dyDescent="0.75">
      <c r="A227" s="1">
        <v>7</v>
      </c>
      <c r="B227">
        <v>5</v>
      </c>
      <c r="C227">
        <v>0.45</v>
      </c>
      <c r="D227">
        <f>IFERROR(SUM('PARITY Errors'!D227, 'Pattern_Matching Errors'!D227, 'Reversal Errors'!D227, 'Stack Errors'!D227, 'Vending_Machine Errors'!D227, 'Vending_Machine_Sum Errors'!D227, 'MazeComplete Errors'!D227, 'MazeSolve Errors'!D227, 'Hamiltonian Errors'!D227)/('Failure Counts Errors'!D1-'Failure Counts Errors'!D227),0)</f>
        <v>59.47999999999999</v>
      </c>
      <c r="E227">
        <f>IFERROR(SUM('PARITY Errors'!E227, 'Pattern_Matching Errors'!E227, 'Reversal Errors'!E227, 'Stack Errors'!E227, 'Vending_Machine Errors'!E227, 'Vending_Machine_Sum Errors'!E227, 'MazeComplete Errors'!E227, 'MazeSolve Errors'!E227, 'Hamiltonian Errors'!E227)/('Failure Counts Errors'!D1-'Failure Counts Errors'!E227),0)</f>
        <v>49.488888888888887</v>
      </c>
      <c r="F227">
        <f>IFERROR(SUM('PARITY Errors'!F227, 'Pattern_Matching Errors'!F227, 'Reversal Errors'!F227, 'Stack Errors'!F227, 'Vending_Machine Errors'!F227, 'Vending_Machine_Sum Errors'!F227, 'MazeComplete Errors'!F227, 'MazeSolve Errors'!F227, 'Hamiltonian Errors'!F227)/('Failure Counts Errors'!D1-'Failure Counts Errors'!F227),0)</f>
        <v>34.36666666666666</v>
      </c>
      <c r="G227">
        <f>IFERROR(SUM('PARITY Errors'!G227, 'Pattern_Matching Errors'!G227, 'Reversal Errors'!G227, 'Stack Errors'!G227, 'Vending_Machine Errors'!G227, 'Vending_Machine_Sum Errors'!G227, 'MazeComplete Errors'!G227, 'MazeSolve Errors'!G227, 'Hamiltonian Errors'!G227)/('Failure Counts Errors'!D1-'Failure Counts Errors'!G227),0)</f>
        <v>49.314285714285724</v>
      </c>
      <c r="H227" t="str">
        <f t="shared" si="6"/>
        <v>5 (δ=0.45)</v>
      </c>
    </row>
    <row r="228" spans="1:8" x14ac:dyDescent="0.75">
      <c r="A228" s="1">
        <v>8</v>
      </c>
      <c r="B228">
        <v>5</v>
      </c>
      <c r="C228">
        <v>0.65</v>
      </c>
      <c r="D228">
        <f>IFERROR(SUM('PARITY Errors'!D228, 'Pattern_Matching Errors'!D228, 'Reversal Errors'!D228, 'Stack Errors'!D228, 'Vending_Machine Errors'!D228, 'Vending_Machine_Sum Errors'!D228, 'MazeComplete Errors'!D228, 'MazeSolve Errors'!D228, 'Hamiltonian Errors'!D228)/('Failure Counts Errors'!D1-'Failure Counts Errors'!D228),0)</f>
        <v>59.655555555555566</v>
      </c>
      <c r="E228">
        <f>IFERROR(SUM('PARITY Errors'!E228, 'Pattern_Matching Errors'!E228, 'Reversal Errors'!E228, 'Stack Errors'!E228, 'Vending_Machine Errors'!E228, 'Vending_Machine_Sum Errors'!E228, 'MazeComplete Errors'!E228, 'MazeSolve Errors'!E228, 'Hamiltonian Errors'!E228)/('Failure Counts Errors'!D1-'Failure Counts Errors'!E228),0)</f>
        <v>49.366666666666667</v>
      </c>
      <c r="F228">
        <f>IFERROR(SUM('PARITY Errors'!F228, 'Pattern_Matching Errors'!F228, 'Reversal Errors'!F228, 'Stack Errors'!F228, 'Vending_Machine Errors'!F228, 'Vending_Machine_Sum Errors'!F228, 'MazeComplete Errors'!F228, 'MazeSolve Errors'!F228, 'Hamiltonian Errors'!F228)/('Failure Counts Errors'!D1-'Failure Counts Errors'!F228),0)</f>
        <v>33.788888888888891</v>
      </c>
      <c r="G228">
        <f>IFERROR(SUM('PARITY Errors'!G228, 'Pattern_Matching Errors'!G228, 'Reversal Errors'!G228, 'Stack Errors'!G228, 'Vending_Machine Errors'!G228, 'Vending_Machine_Sum Errors'!G228, 'MazeComplete Errors'!G228, 'MazeSolve Errors'!G228, 'Hamiltonian Errors'!G228)/('Failure Counts Errors'!D1-'Failure Counts Errors'!G228),0)</f>
        <v>43.650000000000006</v>
      </c>
      <c r="H228" t="str">
        <f t="shared" si="6"/>
        <v>5 (δ=0.65)</v>
      </c>
    </row>
    <row r="229" spans="1:8" x14ac:dyDescent="0.75">
      <c r="A229" s="1">
        <v>9</v>
      </c>
      <c r="B229">
        <v>5</v>
      </c>
      <c r="C229">
        <v>0.85</v>
      </c>
      <c r="D229">
        <f>IFERROR(SUM('PARITY Errors'!D229, 'Pattern_Matching Errors'!D229, 'Reversal Errors'!D229, 'Stack Errors'!D229, 'Vending_Machine Errors'!D229, 'Vending_Machine_Sum Errors'!D229, 'MazeComplete Errors'!D229, 'MazeSolve Errors'!D229, 'Hamiltonian Errors'!D229)/('Failure Counts Errors'!D1-'Failure Counts Errors'!D229),0)</f>
        <v>60.541111111111114</v>
      </c>
      <c r="E229">
        <f>IFERROR(SUM('PARITY Errors'!E229, 'Pattern_Matching Errors'!E229, 'Reversal Errors'!E229, 'Stack Errors'!E229, 'Vending_Machine Errors'!E229, 'Vending_Machine_Sum Errors'!E229, 'MazeComplete Errors'!E229, 'MazeSolve Errors'!E229, 'Hamiltonian Errors'!E229)/('Failure Counts Errors'!D1-'Failure Counts Errors'!E229),0)</f>
        <v>50.411111111111119</v>
      </c>
      <c r="F229">
        <f>IFERROR(SUM('PARITY Errors'!F229, 'Pattern_Matching Errors'!F229, 'Reversal Errors'!F229, 'Stack Errors'!F229, 'Vending_Machine Errors'!F229, 'Vending_Machine_Sum Errors'!F229, 'MazeComplete Errors'!F229, 'MazeSolve Errors'!F229, 'Hamiltonian Errors'!F229)/('Failure Counts Errors'!D1-'Failure Counts Errors'!F229),0)</f>
        <v>35.811111111111103</v>
      </c>
      <c r="G229">
        <f>IFERROR(SUM('PARITY Errors'!G229, 'Pattern_Matching Errors'!G229, 'Reversal Errors'!G229, 'Stack Errors'!G229, 'Vending_Machine Errors'!G229, 'Vending_Machine_Sum Errors'!G229, 'MazeComplete Errors'!G229, 'MazeSolve Errors'!G229, 'Hamiltonian Errors'!G229)/('Failure Counts Errors'!D1-'Failure Counts Errors'!G229),0)</f>
        <v>49.071428571428577</v>
      </c>
      <c r="H229" t="str">
        <f t="shared" si="6"/>
        <v>5 (δ=0.85)</v>
      </c>
    </row>
    <row r="230" spans="1:8" x14ac:dyDescent="0.75">
      <c r="A230" s="1">
        <v>10</v>
      </c>
      <c r="B230">
        <v>10</v>
      </c>
      <c r="C230">
        <v>0</v>
      </c>
      <c r="D230">
        <f>IFERROR(SUM('PARITY Errors'!D230, 'Pattern_Matching Errors'!D230, 'Reversal Errors'!D230, 'Stack Errors'!D230, 'Vending_Machine Errors'!D230, 'Vending_Machine_Sum Errors'!D230, 'MazeComplete Errors'!D230, 'MazeSolve Errors'!D230, 'Hamiltonian Errors'!D230)/('Failure Counts Errors'!D1-'Failure Counts Errors'!D230),0)</f>
        <v>68.239999999999995</v>
      </c>
      <c r="E230">
        <f>IFERROR(SUM('PARITY Errors'!E230, 'Pattern_Matching Errors'!E230, 'Reversal Errors'!E230, 'Stack Errors'!E230, 'Vending_Machine Errors'!E230, 'Vending_Machine_Sum Errors'!E230, 'MazeComplete Errors'!E230, 'MazeSolve Errors'!E230, 'Hamiltonian Errors'!E230)/('Failure Counts Errors'!D1-'Failure Counts Errors'!E230),0)</f>
        <v>40.411111111111119</v>
      </c>
      <c r="F230">
        <f>IFERROR(SUM('PARITY Errors'!F230, 'Pattern_Matching Errors'!F230, 'Reversal Errors'!F230, 'Stack Errors'!F230, 'Vending_Machine Errors'!F230, 'Vending_Machine_Sum Errors'!F230, 'MazeComplete Errors'!F230, 'MazeSolve Errors'!F230, 'Hamiltonian Errors'!F230)/('Failure Counts Errors'!D1-'Failure Counts Errors'!F230),0)</f>
        <v>37.344444444444441</v>
      </c>
      <c r="G230">
        <f>IFERROR(SUM('PARITY Errors'!G230, 'Pattern_Matching Errors'!G230, 'Reversal Errors'!G230, 'Stack Errors'!G230, 'Vending_Machine Errors'!G230, 'Vending_Machine_Sum Errors'!G230, 'MazeComplete Errors'!G230, 'MazeSolve Errors'!G230, 'Hamiltonian Errors'!G230)/('Failure Counts Errors'!D1-'Failure Counts Errors'!G230),0)</f>
        <v>79.11666666666666</v>
      </c>
      <c r="H230" t="str">
        <f t="shared" si="6"/>
        <v>10 (δ=0)</v>
      </c>
    </row>
    <row r="231" spans="1:8" x14ac:dyDescent="0.75">
      <c r="A231" s="1">
        <v>11</v>
      </c>
      <c r="B231">
        <v>10</v>
      </c>
      <c r="C231">
        <v>0.2</v>
      </c>
      <c r="D231">
        <f>IFERROR(SUM('PARITY Errors'!D231, 'Pattern_Matching Errors'!D231, 'Reversal Errors'!D231, 'Stack Errors'!D231, 'Vending_Machine Errors'!D231, 'Vending_Machine_Sum Errors'!D231, 'MazeComplete Errors'!D231, 'MazeSolve Errors'!D231, 'Hamiltonian Errors'!D231)/('Failure Counts Errors'!D1-'Failure Counts Errors'!D231),0)</f>
        <v>69.23333333333332</v>
      </c>
      <c r="E231">
        <f>IFERROR(SUM('PARITY Errors'!E231, 'Pattern_Matching Errors'!E231, 'Reversal Errors'!E231, 'Stack Errors'!E231, 'Vending_Machine Errors'!E231, 'Vending_Machine_Sum Errors'!E231, 'MazeComplete Errors'!E231, 'MazeSolve Errors'!E231, 'Hamiltonian Errors'!E231)/('Failure Counts Errors'!D1-'Failure Counts Errors'!E231),0)</f>
        <v>41.877777777777773</v>
      </c>
      <c r="F231">
        <f>IFERROR(SUM('PARITY Errors'!F231, 'Pattern_Matching Errors'!F231, 'Reversal Errors'!F231, 'Stack Errors'!F231, 'Vending_Machine Errors'!F231, 'Vending_Machine_Sum Errors'!F231, 'MazeComplete Errors'!F231, 'MazeSolve Errors'!F231, 'Hamiltonian Errors'!F231)/('Failure Counts Errors'!D1-'Failure Counts Errors'!F231),0)</f>
        <v>38.355555555555561</v>
      </c>
      <c r="G231">
        <f>IFERROR(SUM('PARITY Errors'!G231, 'Pattern_Matching Errors'!G231, 'Reversal Errors'!G231, 'Stack Errors'!G231, 'Vending_Machine Errors'!G231, 'Vending_Machine_Sum Errors'!G231, 'MazeComplete Errors'!G231, 'MazeSolve Errors'!G231, 'Hamiltonian Errors'!G231)/('Failure Counts Errors'!D1-'Failure Counts Errors'!G231),0)</f>
        <v>79.38333333333334</v>
      </c>
      <c r="H231" t="str">
        <f t="shared" si="6"/>
        <v>10 (δ=0.2)</v>
      </c>
    </row>
    <row r="232" spans="1:8" x14ac:dyDescent="0.75">
      <c r="A232" s="1">
        <v>12</v>
      </c>
      <c r="B232">
        <v>10</v>
      </c>
      <c r="C232">
        <v>0.45</v>
      </c>
      <c r="D232">
        <f>IFERROR(SUM('PARITY Errors'!D232, 'Pattern_Matching Errors'!D232, 'Reversal Errors'!D232, 'Stack Errors'!D232, 'Vending_Machine Errors'!D232, 'Vending_Machine_Sum Errors'!D232, 'MazeComplete Errors'!D232, 'MazeSolve Errors'!D232, 'Hamiltonian Errors'!D232)/('Failure Counts Errors'!D1-'Failure Counts Errors'!D232),0)</f>
        <v>70.010000000000005</v>
      </c>
      <c r="E232">
        <f>IFERROR(SUM('PARITY Errors'!E232, 'Pattern_Matching Errors'!E232, 'Reversal Errors'!E232, 'Stack Errors'!E232, 'Vending_Machine Errors'!E232, 'Vending_Machine_Sum Errors'!E232, 'MazeComplete Errors'!E232, 'MazeSolve Errors'!E232, 'Hamiltonian Errors'!E232)/('Failure Counts Errors'!D1-'Failure Counts Errors'!E232),0)</f>
        <v>41.222222222222221</v>
      </c>
      <c r="F232">
        <f>IFERROR(SUM('PARITY Errors'!F232, 'Pattern_Matching Errors'!F232, 'Reversal Errors'!F232, 'Stack Errors'!F232, 'Vending_Machine Errors'!F232, 'Vending_Machine_Sum Errors'!F232, 'MazeComplete Errors'!F232, 'MazeSolve Errors'!F232, 'Hamiltonian Errors'!F232)/('Failure Counts Errors'!D1-'Failure Counts Errors'!F232),0)</f>
        <v>38.011111111111113</v>
      </c>
      <c r="G232">
        <f>IFERROR(SUM('PARITY Errors'!G232, 'Pattern_Matching Errors'!G232, 'Reversal Errors'!G232, 'Stack Errors'!G232, 'Vending_Machine Errors'!G232, 'Vending_Machine_Sum Errors'!G232, 'MazeComplete Errors'!G232, 'MazeSolve Errors'!G232, 'Hamiltonian Errors'!G232)/('Failure Counts Errors'!D1-'Failure Counts Errors'!G232),0)</f>
        <v>79.05</v>
      </c>
      <c r="H232" t="str">
        <f t="shared" si="6"/>
        <v>10 (δ=0.45)</v>
      </c>
    </row>
    <row r="233" spans="1:8" x14ac:dyDescent="0.75">
      <c r="A233" s="1">
        <v>13</v>
      </c>
      <c r="B233">
        <v>10</v>
      </c>
      <c r="C233">
        <v>0.65</v>
      </c>
      <c r="D233">
        <f>IFERROR(SUM('PARITY Errors'!D233, 'Pattern_Matching Errors'!D233, 'Reversal Errors'!D233, 'Stack Errors'!D233, 'Vending_Machine Errors'!D233, 'Vending_Machine_Sum Errors'!D233, 'MazeComplete Errors'!D233, 'MazeSolve Errors'!D233, 'Hamiltonian Errors'!D233)/('Failure Counts Errors'!D1-'Failure Counts Errors'!D233),0)</f>
        <v>70.591111111111118</v>
      </c>
      <c r="E233">
        <f>IFERROR(SUM('PARITY Errors'!E233, 'Pattern_Matching Errors'!E233, 'Reversal Errors'!E233, 'Stack Errors'!E233, 'Vending_Machine Errors'!E233, 'Vending_Machine_Sum Errors'!E233, 'MazeComplete Errors'!E233, 'MazeSolve Errors'!E233, 'Hamiltonian Errors'!E233)/('Failure Counts Errors'!D1-'Failure Counts Errors'!E233),0)</f>
        <v>41.677777777777777</v>
      </c>
      <c r="F233">
        <f>IFERROR(SUM('PARITY Errors'!F233, 'Pattern_Matching Errors'!F233, 'Reversal Errors'!F233, 'Stack Errors'!F233, 'Vending_Machine Errors'!F233, 'Vending_Machine_Sum Errors'!F233, 'MazeComplete Errors'!F233, 'MazeSolve Errors'!F233, 'Hamiltonian Errors'!F233)/('Failure Counts Errors'!D1-'Failure Counts Errors'!F233),0)</f>
        <v>38.311111111111103</v>
      </c>
      <c r="G233">
        <f>IFERROR(SUM('PARITY Errors'!G233, 'Pattern_Matching Errors'!G233, 'Reversal Errors'!G233, 'Stack Errors'!G233, 'Vending_Machine Errors'!G233, 'Vending_Machine_Sum Errors'!G233, 'MazeComplete Errors'!G233, 'MazeSolve Errors'!G233, 'Hamiltonian Errors'!G233)/('Failure Counts Errors'!D1-'Failure Counts Errors'!G233),0)</f>
        <v>95.36</v>
      </c>
      <c r="H233" t="str">
        <f t="shared" si="6"/>
        <v>10 (δ=0.65)</v>
      </c>
    </row>
    <row r="234" spans="1:8" x14ac:dyDescent="0.75">
      <c r="A234" s="1">
        <v>14</v>
      </c>
      <c r="B234">
        <v>10</v>
      </c>
      <c r="C234">
        <v>0.85</v>
      </c>
      <c r="D234">
        <f>IFERROR(SUM('PARITY Errors'!D234, 'Pattern_Matching Errors'!D234, 'Reversal Errors'!D234, 'Stack Errors'!D234, 'Vending_Machine Errors'!D234, 'Vending_Machine_Sum Errors'!D234, 'MazeComplete Errors'!D234, 'MazeSolve Errors'!D234, 'Hamiltonian Errors'!D234)/('Failure Counts Errors'!D1-'Failure Counts Errors'!D234),0)</f>
        <v>71.077777777777783</v>
      </c>
      <c r="E234">
        <f>IFERROR(SUM('PARITY Errors'!E234, 'Pattern_Matching Errors'!E234, 'Reversal Errors'!E234, 'Stack Errors'!E234, 'Vending_Machine Errors'!E234, 'Vending_Machine_Sum Errors'!E234, 'MazeComplete Errors'!E234, 'MazeSolve Errors'!E234, 'Hamiltonian Errors'!E234)/('Failure Counts Errors'!D1-'Failure Counts Errors'!E234),0)</f>
        <v>42.86666666666666</v>
      </c>
      <c r="F234">
        <f>IFERROR(SUM('PARITY Errors'!F234, 'Pattern_Matching Errors'!F234, 'Reversal Errors'!F234, 'Stack Errors'!F234, 'Vending_Machine Errors'!F234, 'Vending_Machine_Sum Errors'!F234, 'MazeComplete Errors'!F234, 'MazeSolve Errors'!F234, 'Hamiltonian Errors'!F234)/('Failure Counts Errors'!D1-'Failure Counts Errors'!F234),0)</f>
        <v>38.322222222222223</v>
      </c>
      <c r="G234">
        <f>IFERROR(SUM('PARITY Errors'!G234, 'Pattern_Matching Errors'!G234, 'Reversal Errors'!G234, 'Stack Errors'!G234, 'Vending_Machine Errors'!G234, 'Vending_Machine_Sum Errors'!G234, 'MazeComplete Errors'!G234, 'MazeSolve Errors'!G234, 'Hamiltonian Errors'!G234)/('Failure Counts Errors'!D1-'Failure Counts Errors'!G234),0)</f>
        <v>79.366666666666674</v>
      </c>
      <c r="H234" t="str">
        <f t="shared" si="6"/>
        <v>10 (δ=0.85)</v>
      </c>
    </row>
    <row r="235" spans="1:8" x14ac:dyDescent="0.75">
      <c r="A235" s="1">
        <v>15</v>
      </c>
      <c r="B235">
        <v>20</v>
      </c>
      <c r="C235">
        <v>0</v>
      </c>
      <c r="D235">
        <f>IFERROR(SUM('PARITY Errors'!D235, 'Pattern_Matching Errors'!D235, 'Reversal Errors'!D235, 'Stack Errors'!D235, 'Vending_Machine Errors'!D235, 'Vending_Machine_Sum Errors'!D235, 'MazeComplete Errors'!D235, 'MazeSolve Errors'!D235, 'Hamiltonian Errors'!D235)/('Failure Counts Errors'!D1-'Failure Counts Errors'!D235),0)</f>
        <v>78.350000000000009</v>
      </c>
      <c r="E235">
        <f>IFERROR(SUM('PARITY Errors'!E235, 'Pattern_Matching Errors'!E235, 'Reversal Errors'!E235, 'Stack Errors'!E235, 'Vending_Machine Errors'!E235, 'Vending_Machine_Sum Errors'!E235, 'MazeComplete Errors'!E235, 'MazeSolve Errors'!E235, 'Hamiltonian Errors'!E235)/('Failure Counts Errors'!D1-'Failure Counts Errors'!E235),0)</f>
        <v>30.766666666666666</v>
      </c>
      <c r="F235">
        <f>IFERROR(SUM('PARITY Errors'!F235, 'Pattern_Matching Errors'!F235, 'Reversal Errors'!F235, 'Stack Errors'!F235, 'Vending_Machine Errors'!F235, 'Vending_Machine_Sum Errors'!F235, 'MazeComplete Errors'!F235, 'MazeSolve Errors'!F235, 'Hamiltonian Errors'!F235)/('Failure Counts Errors'!D1-'Failure Counts Errors'!F235),0)</f>
        <v>46.187500000000007</v>
      </c>
      <c r="G235">
        <f>IFERROR(SUM('PARITY Errors'!G235, 'Pattern_Matching Errors'!G235, 'Reversal Errors'!G235, 'Stack Errors'!G235, 'Vending_Machine Errors'!G235, 'Vending_Machine_Sum Errors'!G235, 'MazeComplete Errors'!G235, 'MazeSolve Errors'!G235, 'Hamiltonian Errors'!G235)/('Failure Counts Errors'!D1-'Failure Counts Errors'!G235),0)</f>
        <v>121.55999999999999</v>
      </c>
      <c r="H235" t="str">
        <f t="shared" si="6"/>
        <v>20 (δ=0)</v>
      </c>
    </row>
    <row r="236" spans="1:8" x14ac:dyDescent="0.75">
      <c r="A236" s="1">
        <v>16</v>
      </c>
      <c r="B236">
        <v>20</v>
      </c>
      <c r="C236">
        <v>0.2</v>
      </c>
      <c r="D236">
        <f>IFERROR(SUM('PARITY Errors'!D236, 'Pattern_Matching Errors'!D236, 'Reversal Errors'!D236, 'Stack Errors'!D236, 'Vending_Machine Errors'!D236, 'Vending_Machine_Sum Errors'!D236, 'MazeComplete Errors'!D236, 'MazeSolve Errors'!D236, 'Hamiltonian Errors'!D236)/('Failure Counts Errors'!D1-'Failure Counts Errors'!D236),0)</f>
        <v>79.166250000000005</v>
      </c>
      <c r="E236">
        <f>IFERROR(SUM('PARITY Errors'!E236, 'Pattern_Matching Errors'!E236, 'Reversal Errors'!E236, 'Stack Errors'!E236, 'Vending_Machine Errors'!E236, 'Vending_Machine_Sum Errors'!E236, 'MazeComplete Errors'!E236, 'MazeSolve Errors'!E236, 'Hamiltonian Errors'!E236)/('Failure Counts Errors'!D1-'Failure Counts Errors'!E236),0)</f>
        <v>33.633333333333333</v>
      </c>
      <c r="F236">
        <f>IFERROR(SUM('PARITY Errors'!F236, 'Pattern_Matching Errors'!F236, 'Reversal Errors'!F236, 'Stack Errors'!F236, 'Vending_Machine Errors'!F236, 'Vending_Machine_Sum Errors'!F236, 'MazeComplete Errors'!F236, 'MazeSolve Errors'!F236, 'Hamiltonian Errors'!F236)/('Failure Counts Errors'!D1-'Failure Counts Errors'!F236),0)</f>
        <v>45.337500000000006</v>
      </c>
      <c r="G236">
        <f>IFERROR(SUM('PARITY Errors'!G236, 'Pattern_Matching Errors'!G236, 'Reversal Errors'!G236, 'Stack Errors'!G236, 'Vending_Machine Errors'!G236, 'Vending_Machine_Sum Errors'!G236, 'MazeComplete Errors'!G236, 'MazeSolve Errors'!G236, 'Hamiltonian Errors'!G236)/('Failure Counts Errors'!D1-'Failure Counts Errors'!G236),0)</f>
        <v>120.92</v>
      </c>
      <c r="H236" t="str">
        <f t="shared" si="6"/>
        <v>20 (δ=0.2)</v>
      </c>
    </row>
    <row r="237" spans="1:8" x14ac:dyDescent="0.75">
      <c r="A237" s="1">
        <v>17</v>
      </c>
      <c r="B237">
        <v>20</v>
      </c>
      <c r="C237">
        <v>0.45</v>
      </c>
      <c r="D237">
        <f>IFERROR(SUM('PARITY Errors'!D237, 'Pattern_Matching Errors'!D237, 'Reversal Errors'!D237, 'Stack Errors'!D237, 'Vending_Machine Errors'!D237, 'Vending_Machine_Sum Errors'!D237, 'MazeComplete Errors'!D237, 'MazeSolve Errors'!D237, 'Hamiltonian Errors'!D237)/('Failure Counts Errors'!D1-'Failure Counts Errors'!D237),0)</f>
        <v>80.5625</v>
      </c>
      <c r="E237">
        <f>IFERROR(SUM('PARITY Errors'!E237, 'Pattern_Matching Errors'!E237, 'Reversal Errors'!E237, 'Stack Errors'!E237, 'Vending_Machine Errors'!E237, 'Vending_Machine_Sum Errors'!E237, 'MazeComplete Errors'!E237, 'MazeSolve Errors'!E237, 'Hamiltonian Errors'!E237)/('Failure Counts Errors'!D1-'Failure Counts Errors'!E237),0)</f>
        <v>34.28</v>
      </c>
      <c r="F237">
        <f>IFERROR(SUM('PARITY Errors'!F237, 'Pattern_Matching Errors'!F237, 'Reversal Errors'!F237, 'Stack Errors'!F237, 'Vending_Machine Errors'!F237, 'Vending_Machine_Sum Errors'!F237, 'MazeComplete Errors'!F237, 'MazeSolve Errors'!F237, 'Hamiltonian Errors'!F237)/('Failure Counts Errors'!D1-'Failure Counts Errors'!F237),0)</f>
        <v>46.362500000000004</v>
      </c>
      <c r="G237">
        <f>IFERROR(SUM('PARITY Errors'!G237, 'Pattern_Matching Errors'!G237, 'Reversal Errors'!G237, 'Stack Errors'!G237, 'Vending_Machine Errors'!G237, 'Vending_Machine_Sum Errors'!G237, 'MazeComplete Errors'!G237, 'MazeSolve Errors'!G237, 'Hamiltonian Errors'!G237)/('Failure Counts Errors'!D1-'Failure Counts Errors'!G237),0)</f>
        <v>120.84</v>
      </c>
      <c r="H237" t="str">
        <f t="shared" si="6"/>
        <v>20 (δ=0.45)</v>
      </c>
    </row>
    <row r="238" spans="1:8" x14ac:dyDescent="0.75">
      <c r="A238" s="1">
        <v>18</v>
      </c>
      <c r="B238">
        <v>20</v>
      </c>
      <c r="C238">
        <v>0.65</v>
      </c>
      <c r="D238">
        <f>IFERROR(SUM('PARITY Errors'!D238, 'Pattern_Matching Errors'!D238, 'Reversal Errors'!D238, 'Stack Errors'!D238, 'Vending_Machine Errors'!D238, 'Vending_Machine_Sum Errors'!D238, 'MazeComplete Errors'!D238, 'MazeSolve Errors'!D238, 'Hamiltonian Errors'!D238)/('Failure Counts Errors'!D1-'Failure Counts Errors'!D238),0)</f>
        <v>81.75</v>
      </c>
      <c r="E238">
        <f>IFERROR(SUM('PARITY Errors'!E238, 'Pattern_Matching Errors'!E238, 'Reversal Errors'!E238, 'Stack Errors'!E238, 'Vending_Machine Errors'!E238, 'Vending_Machine_Sum Errors'!E238, 'MazeComplete Errors'!E238, 'MazeSolve Errors'!E238, 'Hamiltonian Errors'!E238)/('Failure Counts Errors'!D1-'Failure Counts Errors'!E238),0)</f>
        <v>35.144444444444446</v>
      </c>
      <c r="F238">
        <f>IFERROR(SUM('PARITY Errors'!F238, 'Pattern_Matching Errors'!F238, 'Reversal Errors'!F238, 'Stack Errors'!F238, 'Vending_Machine Errors'!F238, 'Vending_Machine_Sum Errors'!F238, 'MazeComplete Errors'!F238, 'MazeSolve Errors'!F238, 'Hamiltonian Errors'!F238)/('Failure Counts Errors'!D1-'Failure Counts Errors'!F238),0)</f>
        <v>46.0625</v>
      </c>
      <c r="G238">
        <f>IFERROR(SUM('PARITY Errors'!G238, 'Pattern_Matching Errors'!G238, 'Reversal Errors'!G238, 'Stack Errors'!G238, 'Vending_Machine Errors'!G238, 'Vending_Machine_Sum Errors'!G238, 'MazeComplete Errors'!G238, 'MazeSolve Errors'!G238, 'Hamiltonian Errors'!G238)/('Failure Counts Errors'!D1-'Failure Counts Errors'!G238),0)</f>
        <v>176.14999999999998</v>
      </c>
      <c r="H238" t="str">
        <f t="shared" si="6"/>
        <v>20 (δ=0.65)</v>
      </c>
    </row>
    <row r="239" spans="1:8" x14ac:dyDescent="0.75">
      <c r="A239" s="1">
        <v>19</v>
      </c>
      <c r="B239">
        <v>20</v>
      </c>
      <c r="C239">
        <v>0.85</v>
      </c>
      <c r="D239">
        <f>IFERROR(SUM('PARITY Errors'!D239, 'Pattern_Matching Errors'!D239, 'Reversal Errors'!D239, 'Stack Errors'!D239, 'Vending_Machine Errors'!D239, 'Vending_Machine_Sum Errors'!D239, 'MazeComplete Errors'!D239, 'MazeSolve Errors'!D239, 'Hamiltonian Errors'!D239)/('Failure Counts Errors'!D1-'Failure Counts Errors'!D239),0)</f>
        <v>83.237500000000011</v>
      </c>
      <c r="E239">
        <f>IFERROR(SUM('PARITY Errors'!E239, 'Pattern_Matching Errors'!E239, 'Reversal Errors'!E239, 'Stack Errors'!E239, 'Vending_Machine Errors'!E239, 'Vending_Machine_Sum Errors'!E239, 'MazeComplete Errors'!E239, 'MazeSolve Errors'!E239, 'Hamiltonian Errors'!E239)/('Failure Counts Errors'!D1-'Failure Counts Errors'!E239),0)</f>
        <v>36.433333333333337</v>
      </c>
      <c r="F239">
        <f>IFERROR(SUM('PARITY Errors'!F239, 'Pattern_Matching Errors'!F239, 'Reversal Errors'!F239, 'Stack Errors'!F239, 'Vending_Machine Errors'!F239, 'Vending_Machine_Sum Errors'!F239, 'MazeComplete Errors'!F239, 'MazeSolve Errors'!F239, 'Hamiltonian Errors'!F239)/('Failure Counts Errors'!D1-'Failure Counts Errors'!F239),0)</f>
        <v>46.449999999999996</v>
      </c>
      <c r="G239">
        <f>IFERROR(SUM('PARITY Errors'!G239, 'Pattern_Matching Errors'!G239, 'Reversal Errors'!G239, 'Stack Errors'!G239, 'Vending_Machine Errors'!G239, 'Vending_Machine_Sum Errors'!G239, 'MazeComplete Errors'!G239, 'MazeSolve Errors'!G239, 'Hamiltonian Errors'!G239)/('Failure Counts Errors'!D1-'Failure Counts Errors'!G239),0)</f>
        <v>235</v>
      </c>
      <c r="H239" t="str">
        <f t="shared" si="6"/>
        <v>20 (δ=0.85)</v>
      </c>
    </row>
    <row r="240" spans="1:8" x14ac:dyDescent="0.75">
      <c r="A240" s="1">
        <v>20</v>
      </c>
      <c r="B240">
        <v>50</v>
      </c>
      <c r="C240">
        <v>0</v>
      </c>
      <c r="D240">
        <f>IFERROR(SUM('PARITY Errors'!D240, 'Pattern_Matching Errors'!D240, 'Reversal Errors'!D240, 'Stack Errors'!D240, 'Vending_Machine Errors'!D240, 'Vending_Machine_Sum Errors'!D240, 'MazeComplete Errors'!D240, 'MazeSolve Errors'!D240, 'Hamiltonian Errors'!D240)/('Failure Counts Errors'!D1-'Failure Counts Errors'!D240),0)</f>
        <v>140.35999999999999</v>
      </c>
      <c r="E240">
        <f>IFERROR(SUM('PARITY Errors'!E240, 'Pattern_Matching Errors'!E240, 'Reversal Errors'!E240, 'Stack Errors'!E240, 'Vending_Machine Errors'!E240, 'Vending_Machine_Sum Errors'!E240, 'MazeComplete Errors'!E240, 'MazeSolve Errors'!E240, 'Hamiltonian Errors'!E240)/('Failure Counts Errors'!D1-'Failure Counts Errors'!E240),0)</f>
        <v>70.086666666666659</v>
      </c>
      <c r="F240">
        <f>IFERROR(SUM('PARITY Errors'!F240, 'Pattern_Matching Errors'!F240, 'Reversal Errors'!F240, 'Stack Errors'!F240, 'Vending_Machine Errors'!F240, 'Vending_Machine_Sum Errors'!F240, 'MazeComplete Errors'!F240, 'MazeSolve Errors'!F240, 'Hamiltonian Errors'!F240)/('Failure Counts Errors'!D1-'Failure Counts Errors'!F240),0)</f>
        <v>174.1</v>
      </c>
      <c r="G240">
        <f>IFERROR(SUM('PARITY Errors'!G240, 'Pattern_Matching Errors'!G240, 'Reversal Errors'!G240, 'Stack Errors'!G240, 'Vending_Machine Errors'!G240, 'Vending_Machine_Sum Errors'!G240, 'MazeComplete Errors'!G240, 'MazeSolve Errors'!G240, 'Hamiltonian Errors'!G240)/('Failure Counts Errors'!D1-'Failure Counts Errors'!G240),0)</f>
        <v>402.8</v>
      </c>
      <c r="H240" t="str">
        <f t="shared" si="6"/>
        <v>50 (δ=0)</v>
      </c>
    </row>
    <row r="241" spans="1:8" x14ac:dyDescent="0.75">
      <c r="A241" s="1">
        <v>21</v>
      </c>
      <c r="B241">
        <v>50</v>
      </c>
      <c r="C241">
        <v>0.2</v>
      </c>
      <c r="D241">
        <f>IFERROR(SUM('PARITY Errors'!D241, 'Pattern_Matching Errors'!D241, 'Reversal Errors'!D241, 'Stack Errors'!D241, 'Vending_Machine Errors'!D241, 'Vending_Machine_Sum Errors'!D241, 'MazeComplete Errors'!D241, 'MazeSolve Errors'!D241, 'Hamiltonian Errors'!D241)/('Failure Counts Errors'!D1-'Failure Counts Errors'!D241),0)</f>
        <v>139.72</v>
      </c>
      <c r="E241">
        <f>IFERROR(SUM('PARITY Errors'!E241, 'Pattern_Matching Errors'!E241, 'Reversal Errors'!E241, 'Stack Errors'!E241, 'Vending_Machine Errors'!E241, 'Vending_Machine_Sum Errors'!E241, 'MazeComplete Errors'!E241, 'MazeSolve Errors'!E241, 'Hamiltonian Errors'!E241)/('Failure Counts Errors'!D1-'Failure Counts Errors'!E241),0)</f>
        <v>74.083333333333329</v>
      </c>
      <c r="F241">
        <f>IFERROR(SUM('PARITY Errors'!F241, 'Pattern_Matching Errors'!F241, 'Reversal Errors'!F241, 'Stack Errors'!F241, 'Vending_Machine Errors'!F241, 'Vending_Machine_Sum Errors'!F241, 'MazeComplete Errors'!F241, 'MazeSolve Errors'!F241, 'Hamiltonian Errors'!F241)/('Failure Counts Errors'!D1-'Failure Counts Errors'!F241),0)</f>
        <v>173.64999999999998</v>
      </c>
      <c r="G241">
        <f>IFERROR(SUM('PARITY Errors'!G241, 'Pattern_Matching Errors'!G241, 'Reversal Errors'!G241, 'Stack Errors'!G241, 'Vending_Machine Errors'!G241, 'Vending_Machine_Sum Errors'!G241, 'MazeComplete Errors'!G241, 'MazeSolve Errors'!G241, 'Hamiltonian Errors'!G241)/('Failure Counts Errors'!D1-'Failure Counts Errors'!G241),0)</f>
        <v>402.85</v>
      </c>
      <c r="H241" t="str">
        <f t="shared" si="6"/>
        <v>50 (δ=0.2)</v>
      </c>
    </row>
    <row r="242" spans="1:8" x14ac:dyDescent="0.75">
      <c r="A242" s="1">
        <v>22</v>
      </c>
      <c r="B242">
        <v>50</v>
      </c>
      <c r="C242">
        <v>0.45</v>
      </c>
      <c r="D242">
        <f>IFERROR(SUM('PARITY Errors'!D242, 'Pattern_Matching Errors'!D242, 'Reversal Errors'!D242, 'Stack Errors'!D242, 'Vending_Machine Errors'!D242, 'Vending_Machine_Sum Errors'!D242, 'MazeComplete Errors'!D242, 'MazeSolve Errors'!D242, 'Hamiltonian Errors'!D242)/('Failure Counts Errors'!D1-'Failure Counts Errors'!D242),0)</f>
        <v>141.26</v>
      </c>
      <c r="E242">
        <f>IFERROR(SUM('PARITY Errors'!E242, 'Pattern_Matching Errors'!E242, 'Reversal Errors'!E242, 'Stack Errors'!E242, 'Vending_Machine Errors'!E242, 'Vending_Machine_Sum Errors'!E242, 'MazeComplete Errors'!E242, 'MazeSolve Errors'!E242, 'Hamiltonian Errors'!E242)/('Failure Counts Errors'!D1-'Failure Counts Errors'!E242),0)</f>
        <v>75.383333333333326</v>
      </c>
      <c r="F242">
        <f>IFERROR(SUM('PARITY Errors'!F242, 'Pattern_Matching Errors'!F242, 'Reversal Errors'!F242, 'Stack Errors'!F242, 'Vending_Machine Errors'!F242, 'Vending_Machine_Sum Errors'!F242, 'MazeComplete Errors'!F242, 'MazeSolve Errors'!F242, 'Hamiltonian Errors'!F242)/('Failure Counts Errors'!D1-'Failure Counts Errors'!F242),0)</f>
        <v>172.42500000000001</v>
      </c>
      <c r="G242">
        <f>IFERROR(SUM('PARITY Errors'!G242, 'Pattern_Matching Errors'!G242, 'Reversal Errors'!G242, 'Stack Errors'!G242, 'Vending_Machine Errors'!G242, 'Vending_Machine_Sum Errors'!G242, 'MazeComplete Errors'!G242, 'MazeSolve Errors'!G242, 'Hamiltonian Errors'!G242)/('Failure Counts Errors'!D1-'Failure Counts Errors'!G242),0)</f>
        <v>402.05</v>
      </c>
      <c r="H242" t="str">
        <f t="shared" si="6"/>
        <v>50 (δ=0.45)</v>
      </c>
    </row>
    <row r="243" spans="1:8" x14ac:dyDescent="0.75">
      <c r="A243" s="1">
        <v>23</v>
      </c>
      <c r="B243">
        <v>50</v>
      </c>
      <c r="C243">
        <v>0.65</v>
      </c>
      <c r="D243">
        <f>IFERROR(SUM('PARITY Errors'!D243, 'Pattern_Matching Errors'!D243, 'Reversal Errors'!D243, 'Stack Errors'!D243, 'Vending_Machine Errors'!D243, 'Vending_Machine_Sum Errors'!D243, 'MazeComplete Errors'!D243, 'MazeSolve Errors'!D243, 'Hamiltonian Errors'!D243)/('Failure Counts Errors'!D1-'Failure Counts Errors'!D243),0)</f>
        <v>141.078</v>
      </c>
      <c r="E243">
        <f>IFERROR(SUM('PARITY Errors'!E243, 'Pattern_Matching Errors'!E243, 'Reversal Errors'!E243, 'Stack Errors'!E243, 'Vending_Machine Errors'!E243, 'Vending_Machine_Sum Errors'!E243, 'MazeComplete Errors'!E243, 'MazeSolve Errors'!E243, 'Hamiltonian Errors'!E243)/('Failure Counts Errors'!D1-'Failure Counts Errors'!E243),0)</f>
        <v>77.576666666666668</v>
      </c>
      <c r="F243">
        <f>IFERROR(SUM('PARITY Errors'!F243, 'Pattern_Matching Errors'!F243, 'Reversal Errors'!F243, 'Stack Errors'!F243, 'Vending_Machine Errors'!F243, 'Vending_Machine_Sum Errors'!F243, 'MazeComplete Errors'!F243, 'MazeSolve Errors'!F243, 'Hamiltonian Errors'!F243)/('Failure Counts Errors'!D1-'Failure Counts Errors'!F243),0)</f>
        <v>172.15</v>
      </c>
      <c r="G243">
        <f>IFERROR(SUM('PARITY Errors'!G243, 'Pattern_Matching Errors'!G243, 'Reversal Errors'!G243, 'Stack Errors'!G243, 'Vending_Machine Errors'!G243, 'Vending_Machine_Sum Errors'!G243, 'MazeComplete Errors'!G243, 'MazeSolve Errors'!G243, 'Hamiltonian Errors'!G243)/('Failure Counts Errors'!D1-'Failure Counts Errors'!G243),0)</f>
        <v>402.9</v>
      </c>
      <c r="H243" t="str">
        <f t="shared" si="6"/>
        <v>50 (δ=0.65)</v>
      </c>
    </row>
    <row r="244" spans="1:8" x14ac:dyDescent="0.75">
      <c r="A244" s="1">
        <v>24</v>
      </c>
      <c r="B244">
        <v>50</v>
      </c>
      <c r="C244">
        <v>0.85</v>
      </c>
      <c r="D244">
        <f>IFERROR(SUM('PARITY Errors'!D244, 'Pattern_Matching Errors'!D244, 'Reversal Errors'!D244, 'Stack Errors'!D244, 'Vending_Machine Errors'!D244, 'Vending_Machine_Sum Errors'!D244, 'MazeComplete Errors'!D244, 'MazeSolve Errors'!D244, 'Hamiltonian Errors'!D244)/('Failure Counts Errors'!D1-'Failure Counts Errors'!D244),0)</f>
        <v>141.76</v>
      </c>
      <c r="E244">
        <f>IFERROR(SUM('PARITY Errors'!E244, 'Pattern_Matching Errors'!E244, 'Reversal Errors'!E244, 'Stack Errors'!E244, 'Vending_Machine Errors'!E244, 'Vending_Machine_Sum Errors'!E244, 'MazeComplete Errors'!E244, 'MazeSolve Errors'!E244, 'Hamiltonian Errors'!E244)/('Failure Counts Errors'!D1-'Failure Counts Errors'!E244),0)</f>
        <v>79.900000000000006</v>
      </c>
      <c r="F244">
        <f>IFERROR(SUM('PARITY Errors'!F244, 'Pattern_Matching Errors'!F244, 'Reversal Errors'!F244, 'Stack Errors'!F244, 'Vending_Machine Errors'!F244, 'Vending_Machine_Sum Errors'!F244, 'MazeComplete Errors'!F244, 'MazeSolve Errors'!F244, 'Hamiltonian Errors'!F244)/('Failure Counts Errors'!D1-'Failure Counts Errors'!F244),0)</f>
        <v>173.65</v>
      </c>
      <c r="G244">
        <f>IFERROR(SUM('PARITY Errors'!G244, 'Pattern_Matching Errors'!G244, 'Reversal Errors'!G244, 'Stack Errors'!G244, 'Vending_Machine Errors'!G244, 'Vending_Machine_Sum Errors'!G244, 'MazeComplete Errors'!G244, 'MazeSolve Errors'!G244, 'Hamiltonian Errors'!G244)/('Failure Counts Errors'!D1-'Failure Counts Errors'!G244),0)</f>
        <v>403</v>
      </c>
      <c r="H244" t="str">
        <f t="shared" si="6"/>
        <v>50 (δ=0.85)</v>
      </c>
    </row>
    <row r="245" spans="1:8" x14ac:dyDescent="0.75">
      <c r="A245" s="1">
        <v>25</v>
      </c>
      <c r="B245">
        <v>100</v>
      </c>
      <c r="C245">
        <v>0</v>
      </c>
      <c r="D245">
        <f>IFERROR(SUM('PARITY Errors'!D245, 'Pattern_Matching Errors'!D245, 'Reversal Errors'!D245, 'Stack Errors'!D245, 'Vending_Machine Errors'!D245, 'Vending_Machine_Sum Errors'!D245, 'MazeComplete Errors'!D245, 'MazeSolve Errors'!D245, 'Hamiltonian Errors'!D245)/('Failure Counts Errors'!D1-'Failure Counts Errors'!D245),0)</f>
        <v>259.33333333333331</v>
      </c>
      <c r="E245">
        <f>IFERROR(SUM('PARITY Errors'!E245, 'Pattern_Matching Errors'!E245, 'Reversal Errors'!E245, 'Stack Errors'!E245, 'Vending_Machine Errors'!E245, 'Vending_Machine_Sum Errors'!E245, 'MazeComplete Errors'!E245, 'MazeSolve Errors'!E245, 'Hamiltonian Errors'!E245)/('Failure Counts Errors'!D1-'Failure Counts Errors'!E245),0)</f>
        <v>241.39999999999998</v>
      </c>
      <c r="F245">
        <f>IFERROR(SUM('PARITY Errors'!F245, 'Pattern_Matching Errors'!F245, 'Reversal Errors'!F245, 'Stack Errors'!F245, 'Vending_Machine Errors'!F245, 'Vending_Machine_Sum Errors'!F245, 'MazeComplete Errors'!F245, 'MazeSolve Errors'!F245, 'Hamiltonian Errors'!F245)/('Failure Counts Errors'!D1-'Failure Counts Errors'!F245),0)</f>
        <v>406.45</v>
      </c>
      <c r="G245">
        <f>IFERROR(SUM('PARITY Errors'!G245, 'Pattern_Matching Errors'!G245, 'Reversal Errors'!G245, 'Stack Errors'!G245, 'Vending_Machine Errors'!G245, 'Vending_Machine_Sum Errors'!G245, 'MazeComplete Errors'!G245, 'MazeSolve Errors'!G245, 'Hamiltonian Errors'!G245)/('Failure Counts Errors'!D1-'Failure Counts Errors'!G245),0)</f>
        <v>0</v>
      </c>
      <c r="H245" t="str">
        <f t="shared" si="6"/>
        <v>100 (δ=0)</v>
      </c>
    </row>
    <row r="246" spans="1:8" x14ac:dyDescent="0.75">
      <c r="A246" s="1">
        <v>26</v>
      </c>
      <c r="B246">
        <v>100</v>
      </c>
      <c r="C246">
        <v>0.2</v>
      </c>
      <c r="D246">
        <f>IFERROR(SUM('PARITY Errors'!D246, 'Pattern_Matching Errors'!D246, 'Reversal Errors'!D246, 'Stack Errors'!D246, 'Vending_Machine Errors'!D246, 'Vending_Machine_Sum Errors'!D246, 'MazeComplete Errors'!D246, 'MazeSolve Errors'!D246, 'Hamiltonian Errors'!D246)/('Failure Counts Errors'!D1-'Failure Counts Errors'!D246),0)</f>
        <v>259.63333333333333</v>
      </c>
      <c r="E246">
        <f>IFERROR(SUM('PARITY Errors'!E246, 'Pattern_Matching Errors'!E246, 'Reversal Errors'!E246, 'Stack Errors'!E246, 'Vending_Machine Errors'!E246, 'Vending_Machine_Sum Errors'!E246, 'MazeComplete Errors'!E246, 'MazeSolve Errors'!E246, 'Hamiltonian Errors'!E246)/('Failure Counts Errors'!D1-'Failure Counts Errors'!E246),0)</f>
        <v>249.56666666666663</v>
      </c>
      <c r="F246">
        <f>IFERROR(SUM('PARITY Errors'!F246, 'Pattern_Matching Errors'!F246, 'Reversal Errors'!F246, 'Stack Errors'!F246, 'Vending_Machine Errors'!F246, 'Vending_Machine_Sum Errors'!F246, 'MazeComplete Errors'!F246, 'MazeSolve Errors'!F246, 'Hamiltonian Errors'!F246)/('Failure Counts Errors'!D1-'Failure Counts Errors'!F246),0)</f>
        <v>405.1</v>
      </c>
      <c r="G246">
        <f>IFERROR(SUM('PARITY Errors'!G246, 'Pattern_Matching Errors'!G246, 'Reversal Errors'!G246, 'Stack Errors'!G246, 'Vending_Machine Errors'!G246, 'Vending_Machine_Sum Errors'!G246, 'MazeComplete Errors'!G246, 'MazeSolve Errors'!G246, 'Hamiltonian Errors'!G246)/('Failure Counts Errors'!D1-'Failure Counts Errors'!G246),0)</f>
        <v>0</v>
      </c>
      <c r="H246" t="str">
        <f t="shared" si="6"/>
        <v>100 (δ=0.2)</v>
      </c>
    </row>
    <row r="247" spans="1:8" x14ac:dyDescent="0.75">
      <c r="A247" s="1">
        <v>27</v>
      </c>
      <c r="B247">
        <v>100</v>
      </c>
      <c r="C247">
        <v>0.45</v>
      </c>
      <c r="D247">
        <f>IFERROR(SUM('PARITY Errors'!D247, 'Pattern_Matching Errors'!D247, 'Reversal Errors'!D247, 'Stack Errors'!D247, 'Vending_Machine Errors'!D247, 'Vending_Machine_Sum Errors'!D247, 'MazeComplete Errors'!D247, 'MazeSolve Errors'!D247, 'Hamiltonian Errors'!D247)/('Failure Counts Errors'!D1-'Failure Counts Errors'!D247),0)</f>
        <v>261.73333333333335</v>
      </c>
      <c r="E247">
        <f>IFERROR(SUM('PARITY Errors'!E247, 'Pattern_Matching Errors'!E247, 'Reversal Errors'!E247, 'Stack Errors'!E247, 'Vending_Machine Errors'!E247, 'Vending_Machine_Sum Errors'!E247, 'MazeComplete Errors'!E247, 'MazeSolve Errors'!E247, 'Hamiltonian Errors'!E247)/('Failure Counts Errors'!D1-'Failure Counts Errors'!E247),0)</f>
        <v>252.26666666666665</v>
      </c>
      <c r="F247">
        <f>IFERROR(SUM('PARITY Errors'!F247, 'Pattern_Matching Errors'!F247, 'Reversal Errors'!F247, 'Stack Errors'!F247, 'Vending_Machine Errors'!F247, 'Vending_Machine_Sum Errors'!F247, 'MazeComplete Errors'!F247, 'MazeSolve Errors'!F247, 'Hamiltonian Errors'!F247)/('Failure Counts Errors'!D1-'Failure Counts Errors'!F247),0)</f>
        <v>405.25</v>
      </c>
      <c r="G247">
        <f>IFERROR(SUM('PARITY Errors'!G247, 'Pattern_Matching Errors'!G247, 'Reversal Errors'!G247, 'Stack Errors'!G247, 'Vending_Machine Errors'!G247, 'Vending_Machine_Sum Errors'!G247, 'MazeComplete Errors'!G247, 'MazeSolve Errors'!G247, 'Hamiltonian Errors'!G247)/('Failure Counts Errors'!D1-'Failure Counts Errors'!G247),0)</f>
        <v>0</v>
      </c>
      <c r="H247" t="str">
        <f t="shared" si="6"/>
        <v>100 (δ=0.45)</v>
      </c>
    </row>
    <row r="248" spans="1:8" x14ac:dyDescent="0.75">
      <c r="A248" s="1">
        <v>28</v>
      </c>
      <c r="B248">
        <v>100</v>
      </c>
      <c r="C248">
        <v>0.65</v>
      </c>
      <c r="D248">
        <f>IFERROR(SUM('PARITY Errors'!D248, 'Pattern_Matching Errors'!D248, 'Reversal Errors'!D248, 'Stack Errors'!D248, 'Vending_Machine Errors'!D248, 'Vending_Machine_Sum Errors'!D248, 'MazeComplete Errors'!D248, 'MazeSolve Errors'!D248, 'Hamiltonian Errors'!D248)/('Failure Counts Errors'!D1-'Failure Counts Errors'!D248),0)</f>
        <v>262.03333333333336</v>
      </c>
      <c r="E248">
        <f>IFERROR(SUM('PARITY Errors'!E248, 'Pattern_Matching Errors'!E248, 'Reversal Errors'!E248, 'Stack Errors'!E248, 'Vending_Machine Errors'!E248, 'Vending_Machine_Sum Errors'!E248, 'MazeComplete Errors'!E248, 'MazeSolve Errors'!E248, 'Hamiltonian Errors'!E248)/('Failure Counts Errors'!D1-'Failure Counts Errors'!E248),0)</f>
        <v>254.03333333333333</v>
      </c>
      <c r="F248">
        <f>IFERROR(SUM('PARITY Errors'!F248, 'Pattern_Matching Errors'!F248, 'Reversal Errors'!F248, 'Stack Errors'!F248, 'Vending_Machine Errors'!F248, 'Vending_Machine_Sum Errors'!F248, 'MazeComplete Errors'!F248, 'MazeSolve Errors'!F248, 'Hamiltonian Errors'!F248)/('Failure Counts Errors'!D1-'Failure Counts Errors'!F248),0)</f>
        <v>404.8</v>
      </c>
      <c r="G248">
        <f>IFERROR(SUM('PARITY Errors'!G248, 'Pattern_Matching Errors'!G248, 'Reversal Errors'!G248, 'Stack Errors'!G248, 'Vending_Machine Errors'!G248, 'Vending_Machine_Sum Errors'!G248, 'MazeComplete Errors'!G248, 'MazeSolve Errors'!G248, 'Hamiltonian Errors'!G248)/('Failure Counts Errors'!D1-'Failure Counts Errors'!G248),0)</f>
        <v>0</v>
      </c>
      <c r="H248" t="str">
        <f t="shared" si="6"/>
        <v>100 (δ=0.65)</v>
      </c>
    </row>
    <row r="249" spans="1:8" x14ac:dyDescent="0.75">
      <c r="A249" s="1">
        <v>29</v>
      </c>
      <c r="B249">
        <v>100</v>
      </c>
      <c r="C249">
        <v>0.85</v>
      </c>
      <c r="D249">
        <f>IFERROR(SUM('PARITY Errors'!D249, 'Pattern_Matching Errors'!D249, 'Reversal Errors'!D249, 'Stack Errors'!D249, 'Vending_Machine Errors'!D249, 'Vending_Machine_Sum Errors'!D249, 'MazeComplete Errors'!D249, 'MazeSolve Errors'!D249, 'Hamiltonian Errors'!D249)/('Failure Counts Errors'!D1-'Failure Counts Errors'!D249),0)</f>
        <v>262.7</v>
      </c>
      <c r="E249">
        <f>IFERROR(SUM('PARITY Errors'!E249, 'Pattern_Matching Errors'!E249, 'Reversal Errors'!E249, 'Stack Errors'!E249, 'Vending_Machine Errors'!E249, 'Vending_Machine_Sum Errors'!E249, 'MazeComplete Errors'!E249, 'MazeSolve Errors'!E249, 'Hamiltonian Errors'!E249)/('Failure Counts Errors'!D1-'Failure Counts Errors'!E249),0)</f>
        <v>257.5</v>
      </c>
      <c r="F249">
        <f>IFERROR(SUM('PARITY Errors'!F249, 'Pattern_Matching Errors'!F249, 'Reversal Errors'!F249, 'Stack Errors'!F249, 'Vending_Machine Errors'!F249, 'Vending_Machine_Sum Errors'!F249, 'MazeComplete Errors'!F249, 'MazeSolve Errors'!F249, 'Hamiltonian Errors'!F249)/('Failure Counts Errors'!D1-'Failure Counts Errors'!F249),0)</f>
        <v>405.45</v>
      </c>
      <c r="G249">
        <f>IFERROR(SUM('PARITY Errors'!G249, 'Pattern_Matching Errors'!G249, 'Reversal Errors'!G249, 'Stack Errors'!G249, 'Vending_Machine Errors'!G249, 'Vending_Machine_Sum Errors'!G249, 'MazeComplete Errors'!G249, 'MazeSolve Errors'!G249, 'Hamiltonian Errors'!G249)/('Failure Counts Errors'!D1-'Failure Counts Errors'!G249),0)</f>
        <v>0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249"/>
  <sheetViews>
    <sheetView topLeftCell="A177" workbookViewId="0">
      <selection activeCell="F199" sqref="F199"/>
    </sheetView>
  </sheetViews>
  <sheetFormatPr defaultRowHeight="14.75" x14ac:dyDescent="0.75"/>
  <sheetData>
    <row r="1" spans="1:8" x14ac:dyDescent="0.75">
      <c r="A1" s="1">
        <v>0</v>
      </c>
      <c r="B1" t="s">
        <v>13</v>
      </c>
      <c r="D1">
        <v>9</v>
      </c>
    </row>
    <row r="3" spans="1:8" x14ac:dyDescent="0.7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75">
      <c r="A4" s="1">
        <v>0</v>
      </c>
      <c r="B4">
        <v>2</v>
      </c>
      <c r="C4">
        <v>0</v>
      </c>
      <c r="D4">
        <f>COUNTIF('PARITY Errors'!D4, 100) + COUNTIF('Pattern_Matching Errors'!D4, 100) + COUNTIF('Reversal Errors'!D4, 100) + COUNTIF('Stack Errors'!D4, 100) + COUNTIF('Vending_Machine Errors'!D4, 100) + COUNTIF('Vending_Machine_Sum Errors'!D4, 100) + COUNTIF('MazeComplete Errors'!D4, 100) + COUNTIF('MazeSolve Errors'!D4, 100) + COUNTIF('Hamiltonian Errors'!D4, 100)</f>
        <v>9</v>
      </c>
      <c r="E4">
        <f>COUNTIF('PARITY Errors'!E4, 100) + COUNTIF('Pattern_Matching Errors'!E4, 100) + COUNTIF('Reversal Errors'!E4, 100) + COUNTIF('Stack Errors'!E4, 100) + COUNTIF('Vending_Machine Errors'!E4, 100) + COUNTIF('Vending_Machine_Sum Errors'!E4, 100) + COUNTIF('MazeComplete Errors'!E4, 100) + COUNTIF('MazeSolve Errors'!E4, 100) + COUNTIF('Hamiltonian Errors'!E4, 100)</f>
        <v>3</v>
      </c>
      <c r="F4">
        <f>COUNTIF('PARITY Errors'!F4, 100) + COUNTIF('Pattern_Matching Errors'!F4, 100) + COUNTIF('Reversal Errors'!F4, 100) + COUNTIF('Stack Errors'!F4, 100) + COUNTIF('Vending_Machine Errors'!F4, 100) + COUNTIF('Vending_Machine_Sum Errors'!F4, 100) + COUNTIF('MazeComplete Errors'!F4, 100) + COUNTIF('MazeSolve Errors'!F4, 100) + COUNTIF('Hamiltonian Errors'!F4, 100)</f>
        <v>0</v>
      </c>
      <c r="G4">
        <f>COUNTIF('PARITY Errors'!G4, 100) + COUNTIF('Pattern_Matching Errors'!G4, 100) + COUNTIF('Reversal Errors'!G4, 100) + COUNTIF('Stack Errors'!G4, 100) + COUNTIF('Vending_Machine Errors'!G4, 100) + COUNTIF('Vending_Machine_Sum Errors'!G4, 100) + COUNTIF('MazeComplete Errors'!G4, 100) + COUNTIF('MazeSolve Errors'!G4, 100) + COUNTIF('Hamiltonian Errors'!G4, 100)</f>
        <v>0</v>
      </c>
      <c r="H4" t="str">
        <f t="shared" ref="H4:H33" si="0">B4&amp;" (δ="&amp;C4&amp;")"</f>
        <v>2 (δ=0)</v>
      </c>
    </row>
    <row r="5" spans="1:8" x14ac:dyDescent="0.75">
      <c r="A5" s="1">
        <v>1</v>
      </c>
      <c r="B5">
        <v>2</v>
      </c>
      <c r="C5">
        <v>0.2</v>
      </c>
      <c r="D5">
        <f>COUNTIF('PARITY Errors'!D5, 100) + COUNTIF('Pattern_Matching Errors'!D5, 100) + COUNTIF('Reversal Errors'!D5, 100) + COUNTIF('Stack Errors'!D5, 100) + COUNTIF('Vending_Machine Errors'!D5, 100) + COUNTIF('Vending_Machine_Sum Errors'!D5, 100) + COUNTIF('MazeComplete Errors'!D5, 100) + COUNTIF('MazeSolve Errors'!D5, 100) + COUNTIF('Hamiltonian Errors'!D5, 100)</f>
        <v>9</v>
      </c>
      <c r="E5">
        <f>COUNTIF('PARITY Errors'!E5, 100) + COUNTIF('Pattern_Matching Errors'!E5, 100) + COUNTIF('Reversal Errors'!E5, 100) + COUNTIF('Stack Errors'!E5, 100) + COUNTIF('Vending_Machine Errors'!E5, 100) + COUNTIF('Vending_Machine_Sum Errors'!E5, 100) + COUNTIF('MazeComplete Errors'!E5, 100) + COUNTIF('MazeSolve Errors'!E5, 100) + COUNTIF('Hamiltonian Errors'!E5, 100)</f>
        <v>3</v>
      </c>
      <c r="F5">
        <f>COUNTIF('PARITY Errors'!F5, 100) + COUNTIF('Pattern_Matching Errors'!F5, 100) + COUNTIF('Reversal Errors'!F5, 100) + COUNTIF('Stack Errors'!F5, 100) + COUNTIF('Vending_Machine Errors'!F5, 100) + COUNTIF('Vending_Machine_Sum Errors'!F5, 100) + COUNTIF('MazeComplete Errors'!F5, 100) + COUNTIF('MazeSolve Errors'!F5, 100) + COUNTIF('Hamiltonian Errors'!F5, 100)</f>
        <v>0</v>
      </c>
      <c r="G5">
        <f>COUNTIF('PARITY Errors'!G5, 100) + COUNTIF('Pattern_Matching Errors'!G5, 100) + COUNTIF('Reversal Errors'!G5, 100) + COUNTIF('Stack Errors'!G5, 100) + COUNTIF('Vending_Machine Errors'!G5, 100) + COUNTIF('Vending_Machine_Sum Errors'!G5, 100) + COUNTIF('MazeComplete Errors'!G5, 100) + COUNTIF('MazeSolve Errors'!G5, 100) + COUNTIF('Hamiltonian Errors'!G5, 100)</f>
        <v>0</v>
      </c>
      <c r="H5" t="str">
        <f t="shared" si="0"/>
        <v>2 (δ=0.2)</v>
      </c>
    </row>
    <row r="6" spans="1:8" x14ac:dyDescent="0.75">
      <c r="A6" s="1">
        <v>2</v>
      </c>
      <c r="B6">
        <v>2</v>
      </c>
      <c r="C6">
        <v>0.45</v>
      </c>
      <c r="D6">
        <f>COUNTIF('PARITY Errors'!D6, 100) + COUNTIF('Pattern_Matching Errors'!D6, 100) + COUNTIF('Reversal Errors'!D6, 100) + COUNTIF('Stack Errors'!D6, 100) + COUNTIF('Vending_Machine Errors'!D6, 100) + COUNTIF('Vending_Machine_Sum Errors'!D6, 100) + COUNTIF('MazeComplete Errors'!D6, 100) + COUNTIF('MazeSolve Errors'!D6, 100) + COUNTIF('Hamiltonian Errors'!D6, 100)</f>
        <v>9</v>
      </c>
      <c r="E6">
        <f>COUNTIF('PARITY Errors'!E6, 100) + COUNTIF('Pattern_Matching Errors'!E6, 100) + COUNTIF('Reversal Errors'!E6, 100) + COUNTIF('Stack Errors'!E6, 100) + COUNTIF('Vending_Machine Errors'!E6, 100) + COUNTIF('Vending_Machine_Sum Errors'!E6, 100) + COUNTIF('MazeComplete Errors'!E6, 100) + COUNTIF('MazeSolve Errors'!E6, 100) + COUNTIF('Hamiltonian Errors'!E6, 100)</f>
        <v>3</v>
      </c>
      <c r="F6">
        <f>COUNTIF('PARITY Errors'!F6, 100) + COUNTIF('Pattern_Matching Errors'!F6, 100) + COUNTIF('Reversal Errors'!F6, 100) + COUNTIF('Stack Errors'!F6, 100) + COUNTIF('Vending_Machine Errors'!F6, 100) + COUNTIF('Vending_Machine_Sum Errors'!F6, 100) + COUNTIF('MazeComplete Errors'!F6, 100) + COUNTIF('MazeSolve Errors'!F6, 100) + COUNTIF('Hamiltonian Errors'!F6, 100)</f>
        <v>0</v>
      </c>
      <c r="G6">
        <f>COUNTIF('PARITY Errors'!G6, 100) + COUNTIF('Pattern_Matching Errors'!G6, 100) + COUNTIF('Reversal Errors'!G6, 100) + COUNTIF('Stack Errors'!G6, 100) + COUNTIF('Vending_Machine Errors'!G6, 100) + COUNTIF('Vending_Machine_Sum Errors'!G6, 100) + COUNTIF('MazeComplete Errors'!G6, 100) + COUNTIF('MazeSolve Errors'!G6, 100) + COUNTIF('Hamiltonian Errors'!G6, 100)</f>
        <v>0</v>
      </c>
      <c r="H6" t="str">
        <f t="shared" si="0"/>
        <v>2 (δ=0.45)</v>
      </c>
    </row>
    <row r="7" spans="1:8" x14ac:dyDescent="0.75">
      <c r="A7" s="1">
        <v>3</v>
      </c>
      <c r="B7">
        <v>2</v>
      </c>
      <c r="C7">
        <v>0.65</v>
      </c>
      <c r="D7">
        <f>COUNTIF('PARITY Errors'!D7, 100) + COUNTIF('Pattern_Matching Errors'!D7, 100) + COUNTIF('Reversal Errors'!D7, 100) + COUNTIF('Stack Errors'!D7, 100) + COUNTIF('Vending_Machine Errors'!D7, 100) + COUNTIF('Vending_Machine_Sum Errors'!D7, 100) + COUNTIF('MazeComplete Errors'!D7, 100) + COUNTIF('MazeSolve Errors'!D7, 100) + COUNTIF('Hamiltonian Errors'!D7, 100)</f>
        <v>9</v>
      </c>
      <c r="E7">
        <f>COUNTIF('PARITY Errors'!E7, 100) + COUNTIF('Pattern_Matching Errors'!E7, 100) + COUNTIF('Reversal Errors'!E7, 100) + COUNTIF('Stack Errors'!E7, 100) + COUNTIF('Vending_Machine Errors'!E7, 100) + COUNTIF('Vending_Machine_Sum Errors'!E7, 100) + COUNTIF('MazeComplete Errors'!E7, 100) + COUNTIF('MazeSolve Errors'!E7, 100) + COUNTIF('Hamiltonian Errors'!E7, 100)</f>
        <v>4</v>
      </c>
      <c r="F7">
        <f>COUNTIF('PARITY Errors'!F7, 100) + COUNTIF('Pattern_Matching Errors'!F7, 100) + COUNTIF('Reversal Errors'!F7, 100) + COUNTIF('Stack Errors'!F7, 100) + COUNTIF('Vending_Machine Errors'!F7, 100) + COUNTIF('Vending_Machine_Sum Errors'!F7, 100) + COUNTIF('MazeComplete Errors'!F7, 100) + COUNTIF('MazeSolve Errors'!F7, 100) + COUNTIF('Hamiltonian Errors'!F7, 100)</f>
        <v>0</v>
      </c>
      <c r="G7">
        <f>COUNTIF('PARITY Errors'!G7, 100) + COUNTIF('Pattern_Matching Errors'!G7, 100) + COUNTIF('Reversal Errors'!G7, 100) + COUNTIF('Stack Errors'!G7, 100) + COUNTIF('Vending_Machine Errors'!G7, 100) + COUNTIF('Vending_Machine_Sum Errors'!G7, 100) + COUNTIF('MazeComplete Errors'!G7, 100) + COUNTIF('MazeSolve Errors'!G7, 100) + COUNTIF('Hamiltonian Errors'!G7, 100)</f>
        <v>0</v>
      </c>
      <c r="H7" t="str">
        <f t="shared" si="0"/>
        <v>2 (δ=0.65)</v>
      </c>
    </row>
    <row r="8" spans="1:8" x14ac:dyDescent="0.75">
      <c r="A8" s="1">
        <v>4</v>
      </c>
      <c r="B8">
        <v>2</v>
      </c>
      <c r="C8">
        <v>0.85</v>
      </c>
      <c r="D8">
        <f>COUNTIF('PARITY Errors'!D8, 100) + COUNTIF('Pattern_Matching Errors'!D8, 100) + COUNTIF('Reversal Errors'!D8, 100) + COUNTIF('Stack Errors'!D8, 100) + COUNTIF('Vending_Machine Errors'!D8, 100) + COUNTIF('Vending_Machine_Sum Errors'!D8, 100) + COUNTIF('MazeComplete Errors'!D8, 100) + COUNTIF('MazeSolve Errors'!D8, 100) + COUNTIF('Hamiltonian Errors'!D8, 100)</f>
        <v>9</v>
      </c>
      <c r="E8">
        <f>COUNTIF('PARITY Errors'!E8, 100) + COUNTIF('Pattern_Matching Errors'!E8, 100) + COUNTIF('Reversal Errors'!E8, 100) + COUNTIF('Stack Errors'!E8, 100) + COUNTIF('Vending_Machine Errors'!E8, 100) + COUNTIF('Vending_Machine_Sum Errors'!E8, 100) + COUNTIF('MazeComplete Errors'!E8, 100) + COUNTIF('MazeSolve Errors'!E8, 100) + COUNTIF('Hamiltonian Errors'!E8, 100)</f>
        <v>4</v>
      </c>
      <c r="F8">
        <f>COUNTIF('PARITY Errors'!F8, 100) + COUNTIF('Pattern_Matching Errors'!F8, 100) + COUNTIF('Reversal Errors'!F8, 100) + COUNTIF('Stack Errors'!F8, 100) + COUNTIF('Vending_Machine Errors'!F8, 100) + COUNTIF('Vending_Machine_Sum Errors'!F8, 100) + COUNTIF('MazeComplete Errors'!F8, 100) + COUNTIF('MazeSolve Errors'!F8, 100) + COUNTIF('Hamiltonian Errors'!F8, 100)</f>
        <v>0</v>
      </c>
      <c r="G8">
        <f>COUNTIF('PARITY Errors'!G8, 100) + COUNTIF('Pattern_Matching Errors'!G8, 100) + COUNTIF('Reversal Errors'!G8, 100) + COUNTIF('Stack Errors'!G8, 100) + COUNTIF('Vending_Machine Errors'!G8, 100) + COUNTIF('Vending_Machine_Sum Errors'!G8, 100) + COUNTIF('MazeComplete Errors'!G8, 100) + COUNTIF('MazeSolve Errors'!G8, 100) + COUNTIF('Hamiltonian Errors'!G8, 100)</f>
        <v>0</v>
      </c>
      <c r="H8" t="str">
        <f t="shared" si="0"/>
        <v>2 (δ=0.85)</v>
      </c>
    </row>
    <row r="9" spans="1:8" x14ac:dyDescent="0.75">
      <c r="A9" s="1">
        <v>5</v>
      </c>
      <c r="B9">
        <v>5</v>
      </c>
      <c r="C9">
        <v>0</v>
      </c>
      <c r="D9">
        <f>COUNTIF('PARITY Errors'!D9, 100) + COUNTIF('Pattern_Matching Errors'!D9, 100) + COUNTIF('Reversal Errors'!D9, 100) + COUNTIF('Stack Errors'!D9, 100) + COUNTIF('Vending_Machine Errors'!D9, 100) + COUNTIF('Vending_Machine_Sum Errors'!D9, 100) + COUNTIF('MazeComplete Errors'!D9, 100) + COUNTIF('MazeSolve Errors'!D9, 100) + COUNTIF('Hamiltonian Errors'!D9, 100)</f>
        <v>6</v>
      </c>
      <c r="E9">
        <f>COUNTIF('PARITY Errors'!E9, 100) + COUNTIF('Pattern_Matching Errors'!E9, 100) + COUNTIF('Reversal Errors'!E9, 100) + COUNTIF('Stack Errors'!E9, 100) + COUNTIF('Vending_Machine Errors'!E9, 100) + COUNTIF('Vending_Machine_Sum Errors'!E9, 100) + COUNTIF('MazeComplete Errors'!E9, 100) + COUNTIF('MazeSolve Errors'!E9, 100) + COUNTIF('Hamiltonian Errors'!E9, 100)</f>
        <v>2</v>
      </c>
      <c r="F9">
        <f>COUNTIF('PARITY Errors'!F9, 100) + COUNTIF('Pattern_Matching Errors'!F9, 100) + COUNTIF('Reversal Errors'!F9, 100) + COUNTIF('Stack Errors'!F9, 100) + COUNTIF('Vending_Machine Errors'!F9, 100) + COUNTIF('Vending_Machine_Sum Errors'!F9, 100) + COUNTIF('MazeComplete Errors'!F9, 100) + COUNTIF('MazeSolve Errors'!F9, 100) + COUNTIF('Hamiltonian Errors'!F9, 100)</f>
        <v>0</v>
      </c>
      <c r="G9">
        <f>COUNTIF('PARITY Errors'!G9, 100) + COUNTIF('Pattern_Matching Errors'!G9, 100) + COUNTIF('Reversal Errors'!G9, 100) + COUNTIF('Stack Errors'!G9, 100) + COUNTIF('Vending_Machine Errors'!G9, 100) + COUNTIF('Vending_Machine_Sum Errors'!G9, 100) + COUNTIF('MazeComplete Errors'!G9, 100) + COUNTIF('MazeSolve Errors'!G9, 100) + COUNTIF('Hamiltonian Errors'!G9, 100)</f>
        <v>0</v>
      </c>
      <c r="H9" t="str">
        <f t="shared" si="0"/>
        <v>5 (δ=0)</v>
      </c>
    </row>
    <row r="10" spans="1:8" x14ac:dyDescent="0.75">
      <c r="A10" s="1">
        <v>6</v>
      </c>
      <c r="B10">
        <v>5</v>
      </c>
      <c r="C10">
        <v>0.2</v>
      </c>
      <c r="D10">
        <f>COUNTIF('PARITY Errors'!D10, 100) + COUNTIF('Pattern_Matching Errors'!D10, 100) + COUNTIF('Reversal Errors'!D10, 100) + COUNTIF('Stack Errors'!D10, 100) + COUNTIF('Vending_Machine Errors'!D10, 100) + COUNTIF('Vending_Machine_Sum Errors'!D10, 100) + COUNTIF('MazeComplete Errors'!D10, 100) + COUNTIF('MazeSolve Errors'!D10, 100) + COUNTIF('Hamiltonian Errors'!D10, 100)</f>
        <v>6</v>
      </c>
      <c r="E10">
        <f>COUNTIF('PARITY Errors'!E10, 100) + COUNTIF('Pattern_Matching Errors'!E10, 100) + COUNTIF('Reversal Errors'!E10, 100) + COUNTIF('Stack Errors'!E10, 100) + COUNTIF('Vending_Machine Errors'!E10, 100) + COUNTIF('Vending_Machine_Sum Errors'!E10, 100) + COUNTIF('MazeComplete Errors'!E10, 100) + COUNTIF('MazeSolve Errors'!E10, 100) + COUNTIF('Hamiltonian Errors'!E10, 100)</f>
        <v>2</v>
      </c>
      <c r="F10">
        <f>COUNTIF('PARITY Errors'!F10, 100) + COUNTIF('Pattern_Matching Errors'!F10, 100) + COUNTIF('Reversal Errors'!F10, 100) + COUNTIF('Stack Errors'!F10, 100) + COUNTIF('Vending_Machine Errors'!F10, 100) + COUNTIF('Vending_Machine_Sum Errors'!F10, 100) + COUNTIF('MazeComplete Errors'!F10, 100) + COUNTIF('MazeSolve Errors'!F10, 100) + COUNTIF('Hamiltonian Errors'!F10, 100)</f>
        <v>0</v>
      </c>
      <c r="G10">
        <f>COUNTIF('PARITY Errors'!G10, 100) + COUNTIF('Pattern_Matching Errors'!G10, 100) + COUNTIF('Reversal Errors'!G10, 100) + COUNTIF('Stack Errors'!G10, 100) + COUNTIF('Vending_Machine Errors'!G10, 100) + COUNTIF('Vending_Machine_Sum Errors'!G10, 100) + COUNTIF('MazeComplete Errors'!G10, 100) + COUNTIF('MazeSolve Errors'!G10, 100) + COUNTIF('Hamiltonian Errors'!G10, 100)</f>
        <v>0</v>
      </c>
      <c r="H10" t="str">
        <f t="shared" si="0"/>
        <v>5 (δ=0.2)</v>
      </c>
    </row>
    <row r="11" spans="1:8" x14ac:dyDescent="0.75">
      <c r="A11" s="1">
        <v>7</v>
      </c>
      <c r="B11">
        <v>5</v>
      </c>
      <c r="C11">
        <v>0.45</v>
      </c>
      <c r="D11">
        <f>COUNTIF('PARITY Errors'!D11, 100) + COUNTIF('Pattern_Matching Errors'!D11, 100) + COUNTIF('Reversal Errors'!D11, 100) + COUNTIF('Stack Errors'!D11, 100) + COUNTIF('Vending_Machine Errors'!D11, 100) + COUNTIF('Vending_Machine_Sum Errors'!D11, 100) + COUNTIF('MazeComplete Errors'!D11, 100) + COUNTIF('MazeSolve Errors'!D11, 100) + COUNTIF('Hamiltonian Errors'!D11, 100)</f>
        <v>6</v>
      </c>
      <c r="E11">
        <f>COUNTIF('PARITY Errors'!E11, 100) + COUNTIF('Pattern_Matching Errors'!E11, 100) + COUNTIF('Reversal Errors'!E11, 100) + COUNTIF('Stack Errors'!E11, 100) + COUNTIF('Vending_Machine Errors'!E11, 100) + COUNTIF('Vending_Machine_Sum Errors'!E11, 100) + COUNTIF('MazeComplete Errors'!E11, 100) + COUNTIF('MazeSolve Errors'!E11, 100) + COUNTIF('Hamiltonian Errors'!E11, 100)</f>
        <v>2</v>
      </c>
      <c r="F11">
        <f>COUNTIF('PARITY Errors'!F11, 100) + COUNTIF('Pattern_Matching Errors'!F11, 100) + COUNTIF('Reversal Errors'!F11, 100) + COUNTIF('Stack Errors'!F11, 100) + COUNTIF('Vending_Machine Errors'!F11, 100) + COUNTIF('Vending_Machine_Sum Errors'!F11, 100) + COUNTIF('MazeComplete Errors'!F11, 100) + COUNTIF('MazeSolve Errors'!F11, 100) + COUNTIF('Hamiltonian Errors'!F11, 100)</f>
        <v>0</v>
      </c>
      <c r="G11">
        <f>COUNTIF('PARITY Errors'!G11, 100) + COUNTIF('Pattern_Matching Errors'!G11, 100) + COUNTIF('Reversal Errors'!G11, 100) + COUNTIF('Stack Errors'!G11, 100) + COUNTIF('Vending_Machine Errors'!G11, 100) + COUNTIF('Vending_Machine_Sum Errors'!G11, 100) + COUNTIF('MazeComplete Errors'!G11, 100) + COUNTIF('MazeSolve Errors'!G11, 100) + COUNTIF('Hamiltonian Errors'!G11, 100)</f>
        <v>0</v>
      </c>
      <c r="H11" t="str">
        <f t="shared" si="0"/>
        <v>5 (δ=0.45)</v>
      </c>
    </row>
    <row r="12" spans="1:8" x14ac:dyDescent="0.75">
      <c r="A12" s="1">
        <v>8</v>
      </c>
      <c r="B12">
        <v>5</v>
      </c>
      <c r="C12">
        <v>0.65</v>
      </c>
      <c r="D12">
        <f>COUNTIF('PARITY Errors'!D12, 100) + COUNTIF('Pattern_Matching Errors'!D12, 100) + COUNTIF('Reversal Errors'!D12, 100) + COUNTIF('Stack Errors'!D12, 100) + COUNTIF('Vending_Machine Errors'!D12, 100) + COUNTIF('Vending_Machine_Sum Errors'!D12, 100) + COUNTIF('MazeComplete Errors'!D12, 100) + COUNTIF('MazeSolve Errors'!D12, 100) + COUNTIF('Hamiltonian Errors'!D12, 100)</f>
        <v>6</v>
      </c>
      <c r="E12">
        <f>COUNTIF('PARITY Errors'!E12, 100) + COUNTIF('Pattern_Matching Errors'!E12, 100) + COUNTIF('Reversal Errors'!E12, 100) + COUNTIF('Stack Errors'!E12, 100) + COUNTIF('Vending_Machine Errors'!E12, 100) + COUNTIF('Vending_Machine_Sum Errors'!E12, 100) + COUNTIF('MazeComplete Errors'!E12, 100) + COUNTIF('MazeSolve Errors'!E12, 100) + COUNTIF('Hamiltonian Errors'!E12, 100)</f>
        <v>2</v>
      </c>
      <c r="F12">
        <f>COUNTIF('PARITY Errors'!F12, 100) + COUNTIF('Pattern_Matching Errors'!F12, 100) + COUNTIF('Reversal Errors'!F12, 100) + COUNTIF('Stack Errors'!F12, 100) + COUNTIF('Vending_Machine Errors'!F12, 100) + COUNTIF('Vending_Machine_Sum Errors'!F12, 100) + COUNTIF('MazeComplete Errors'!F12, 100) + COUNTIF('MazeSolve Errors'!F12, 100) + COUNTIF('Hamiltonian Errors'!F12, 100)</f>
        <v>0</v>
      </c>
      <c r="G12">
        <f>COUNTIF('PARITY Errors'!G12, 100) + COUNTIF('Pattern_Matching Errors'!G12, 100) + COUNTIF('Reversal Errors'!G12, 100) + COUNTIF('Stack Errors'!G12, 100) + COUNTIF('Vending_Machine Errors'!G12, 100) + COUNTIF('Vending_Machine_Sum Errors'!G12, 100) + COUNTIF('MazeComplete Errors'!G12, 100) + COUNTIF('MazeSolve Errors'!G12, 100) + COUNTIF('Hamiltonian Errors'!G12, 100)</f>
        <v>0</v>
      </c>
      <c r="H12" t="str">
        <f t="shared" si="0"/>
        <v>5 (δ=0.65)</v>
      </c>
    </row>
    <row r="13" spans="1:8" x14ac:dyDescent="0.75">
      <c r="A13" s="1">
        <v>9</v>
      </c>
      <c r="B13">
        <v>5</v>
      </c>
      <c r="C13">
        <v>0.85</v>
      </c>
      <c r="D13">
        <f>COUNTIF('PARITY Errors'!D13, 100) + COUNTIF('Pattern_Matching Errors'!D13, 100) + COUNTIF('Reversal Errors'!D13, 100) + COUNTIF('Stack Errors'!D13, 100) + COUNTIF('Vending_Machine Errors'!D13, 100) + COUNTIF('Vending_Machine_Sum Errors'!D13, 100) + COUNTIF('MazeComplete Errors'!D13, 100) + COUNTIF('MazeSolve Errors'!D13, 100) + COUNTIF('Hamiltonian Errors'!D13, 100)</f>
        <v>6</v>
      </c>
      <c r="E13">
        <f>COUNTIF('PARITY Errors'!E13, 100) + COUNTIF('Pattern_Matching Errors'!E13, 100) + COUNTIF('Reversal Errors'!E13, 100) + COUNTIF('Stack Errors'!E13, 100) + COUNTIF('Vending_Machine Errors'!E13, 100) + COUNTIF('Vending_Machine_Sum Errors'!E13, 100) + COUNTIF('MazeComplete Errors'!E13, 100) + COUNTIF('MazeSolve Errors'!E13, 100) + COUNTIF('Hamiltonian Errors'!E13, 100)</f>
        <v>2</v>
      </c>
      <c r="F13">
        <f>COUNTIF('PARITY Errors'!F13, 100) + COUNTIF('Pattern_Matching Errors'!F13, 100) + COUNTIF('Reversal Errors'!F13, 100) + COUNTIF('Stack Errors'!F13, 100) + COUNTIF('Vending_Machine Errors'!F13, 100) + COUNTIF('Vending_Machine_Sum Errors'!F13, 100) + COUNTIF('MazeComplete Errors'!F13, 100) + COUNTIF('MazeSolve Errors'!F13, 100) + COUNTIF('Hamiltonian Errors'!F13, 100)</f>
        <v>0</v>
      </c>
      <c r="G13">
        <f>COUNTIF('PARITY Errors'!G13, 100) + COUNTIF('Pattern_Matching Errors'!G13, 100) + COUNTIF('Reversal Errors'!G13, 100) + COUNTIF('Stack Errors'!G13, 100) + COUNTIF('Vending_Machine Errors'!G13, 100) + COUNTIF('Vending_Machine_Sum Errors'!G13, 100) + COUNTIF('MazeComplete Errors'!G13, 100) + COUNTIF('MazeSolve Errors'!G13, 100) + COUNTIF('Hamiltonian Errors'!G13, 100)</f>
        <v>0</v>
      </c>
      <c r="H13" t="str">
        <f t="shared" si="0"/>
        <v>5 (δ=0.85)</v>
      </c>
    </row>
    <row r="14" spans="1:8" x14ac:dyDescent="0.75">
      <c r="A14" s="1">
        <v>10</v>
      </c>
      <c r="B14">
        <v>10</v>
      </c>
      <c r="C14">
        <v>0</v>
      </c>
      <c r="D14">
        <f>COUNTIF('PARITY Errors'!D14, 100) + COUNTIF('Pattern_Matching Errors'!D14, 100) + COUNTIF('Reversal Errors'!D14, 100) + COUNTIF('Stack Errors'!D14, 100) + COUNTIF('Vending_Machine Errors'!D14, 100) + COUNTIF('Vending_Machine_Sum Errors'!D14, 100) + COUNTIF('MazeComplete Errors'!D14, 100) + COUNTIF('MazeSolve Errors'!D14, 100) + COUNTIF('Hamiltonian Errors'!D14, 100)</f>
        <v>4</v>
      </c>
      <c r="E14">
        <f>COUNTIF('PARITY Errors'!E14, 100) + COUNTIF('Pattern_Matching Errors'!E14, 100) + COUNTIF('Reversal Errors'!E14, 100) + COUNTIF('Stack Errors'!E14, 100) + COUNTIF('Vending_Machine Errors'!E14, 100) + COUNTIF('Vending_Machine_Sum Errors'!E14, 100) + COUNTIF('MazeComplete Errors'!E14, 100) + COUNTIF('MazeSolve Errors'!E14, 100) + COUNTIF('Hamiltonian Errors'!E14, 100)</f>
        <v>0</v>
      </c>
      <c r="F14">
        <f>COUNTIF('PARITY Errors'!F14, 100) + COUNTIF('Pattern_Matching Errors'!F14, 100) + COUNTIF('Reversal Errors'!F14, 100) + COUNTIF('Stack Errors'!F14, 100) + COUNTIF('Vending_Machine Errors'!F14, 100) + COUNTIF('Vending_Machine_Sum Errors'!F14, 100) + COUNTIF('MazeComplete Errors'!F14, 100) + COUNTIF('MazeSolve Errors'!F14, 100) + COUNTIF('Hamiltonian Errors'!F14, 100)</f>
        <v>0</v>
      </c>
      <c r="G14">
        <f>COUNTIF('PARITY Errors'!G14, 100) + COUNTIF('Pattern_Matching Errors'!G14, 100) + COUNTIF('Reversal Errors'!G14, 100) + COUNTIF('Stack Errors'!G14, 100) + COUNTIF('Vending_Machine Errors'!G14, 100) + COUNTIF('Vending_Machine_Sum Errors'!G14, 100) + COUNTIF('MazeComplete Errors'!G14, 100) + COUNTIF('MazeSolve Errors'!G14, 100) + COUNTIF('Hamiltonian Errors'!G14, 100)</f>
        <v>0</v>
      </c>
      <c r="H14" t="str">
        <f t="shared" si="0"/>
        <v>10 (δ=0)</v>
      </c>
    </row>
    <row r="15" spans="1:8" x14ac:dyDescent="0.75">
      <c r="A15" s="1">
        <v>11</v>
      </c>
      <c r="B15">
        <v>10</v>
      </c>
      <c r="C15">
        <v>0.2</v>
      </c>
      <c r="D15">
        <f>COUNTIF('PARITY Errors'!D15, 100) + COUNTIF('Pattern_Matching Errors'!D15, 100) + COUNTIF('Reversal Errors'!D15, 100) + COUNTIF('Stack Errors'!D15, 100) + COUNTIF('Vending_Machine Errors'!D15, 100) + COUNTIF('Vending_Machine_Sum Errors'!D15, 100) + COUNTIF('MazeComplete Errors'!D15, 100) + COUNTIF('MazeSolve Errors'!D15, 100) + COUNTIF('Hamiltonian Errors'!D15, 100)</f>
        <v>3</v>
      </c>
      <c r="E15">
        <f>COUNTIF('PARITY Errors'!E15, 100) + COUNTIF('Pattern_Matching Errors'!E15, 100) + COUNTIF('Reversal Errors'!E15, 100) + COUNTIF('Stack Errors'!E15, 100) + COUNTIF('Vending_Machine Errors'!E15, 100) + COUNTIF('Vending_Machine_Sum Errors'!E15, 100) + COUNTIF('MazeComplete Errors'!E15, 100) + COUNTIF('MazeSolve Errors'!E15, 100) + COUNTIF('Hamiltonian Errors'!E15, 100)</f>
        <v>0</v>
      </c>
      <c r="F15">
        <f>COUNTIF('PARITY Errors'!F15, 100) + COUNTIF('Pattern_Matching Errors'!F15, 100) + COUNTIF('Reversal Errors'!F15, 100) + COUNTIF('Stack Errors'!F15, 100) + COUNTIF('Vending_Machine Errors'!F15, 100) + COUNTIF('Vending_Machine_Sum Errors'!F15, 100) + COUNTIF('MazeComplete Errors'!F15, 100) + COUNTIF('MazeSolve Errors'!F15, 100) + COUNTIF('Hamiltonian Errors'!F15, 100)</f>
        <v>0</v>
      </c>
      <c r="G15">
        <f>COUNTIF('PARITY Errors'!G15, 100) + COUNTIF('Pattern_Matching Errors'!G15, 100) + COUNTIF('Reversal Errors'!G15, 100) + COUNTIF('Stack Errors'!G15, 100) + COUNTIF('Vending_Machine Errors'!G15, 100) + COUNTIF('Vending_Machine_Sum Errors'!G15, 100) + COUNTIF('MazeComplete Errors'!G15, 100) + COUNTIF('MazeSolve Errors'!G15, 100) + COUNTIF('Hamiltonian Errors'!G15, 100)</f>
        <v>0</v>
      </c>
      <c r="H15" t="str">
        <f t="shared" si="0"/>
        <v>10 (δ=0.2)</v>
      </c>
    </row>
    <row r="16" spans="1:8" x14ac:dyDescent="0.75">
      <c r="A16" s="1">
        <v>12</v>
      </c>
      <c r="B16">
        <v>10</v>
      </c>
      <c r="C16">
        <v>0.45</v>
      </c>
      <c r="D16">
        <f>COUNTIF('PARITY Errors'!D16, 100) + COUNTIF('Pattern_Matching Errors'!D16, 100) + COUNTIF('Reversal Errors'!D16, 100) + COUNTIF('Stack Errors'!D16, 100) + COUNTIF('Vending_Machine Errors'!D16, 100) + COUNTIF('Vending_Machine_Sum Errors'!D16, 100) + COUNTIF('MazeComplete Errors'!D16, 100) + COUNTIF('MazeSolve Errors'!D16, 100) + COUNTIF('Hamiltonian Errors'!D16, 100)</f>
        <v>4</v>
      </c>
      <c r="E16">
        <f>COUNTIF('PARITY Errors'!E16, 100) + COUNTIF('Pattern_Matching Errors'!E16, 100) + COUNTIF('Reversal Errors'!E16, 100) + COUNTIF('Stack Errors'!E16, 100) + COUNTIF('Vending_Machine Errors'!E16, 100) + COUNTIF('Vending_Machine_Sum Errors'!E16, 100) + COUNTIF('MazeComplete Errors'!E16, 100) + COUNTIF('MazeSolve Errors'!E16, 100) + COUNTIF('Hamiltonian Errors'!E16, 100)</f>
        <v>0</v>
      </c>
      <c r="F16">
        <f>COUNTIF('PARITY Errors'!F16, 100) + COUNTIF('Pattern_Matching Errors'!F16, 100) + COUNTIF('Reversal Errors'!F16, 100) + COUNTIF('Stack Errors'!F16, 100) + COUNTIF('Vending_Machine Errors'!F16, 100) + COUNTIF('Vending_Machine_Sum Errors'!F16, 100) + COUNTIF('MazeComplete Errors'!F16, 100) + COUNTIF('MazeSolve Errors'!F16, 100) + COUNTIF('Hamiltonian Errors'!F16, 100)</f>
        <v>0</v>
      </c>
      <c r="G16">
        <f>COUNTIF('PARITY Errors'!G16, 100) + COUNTIF('Pattern_Matching Errors'!G16, 100) + COUNTIF('Reversal Errors'!G16, 100) + COUNTIF('Stack Errors'!G16, 100) + COUNTIF('Vending_Machine Errors'!G16, 100) + COUNTIF('Vending_Machine_Sum Errors'!G16, 100) + COUNTIF('MazeComplete Errors'!G16, 100) + COUNTIF('MazeSolve Errors'!G16, 100) + COUNTIF('Hamiltonian Errors'!G16, 100)</f>
        <v>0</v>
      </c>
      <c r="H16" t="str">
        <f t="shared" si="0"/>
        <v>10 (δ=0.45)</v>
      </c>
    </row>
    <row r="17" spans="1:8" x14ac:dyDescent="0.75">
      <c r="A17" s="1">
        <v>13</v>
      </c>
      <c r="B17">
        <v>10</v>
      </c>
      <c r="C17">
        <v>0.65</v>
      </c>
      <c r="D17">
        <f>COUNTIF('PARITY Errors'!D17, 100) + COUNTIF('Pattern_Matching Errors'!D17, 100) + COUNTIF('Reversal Errors'!D17, 100) + COUNTIF('Stack Errors'!D17, 100) + COUNTIF('Vending_Machine Errors'!D17, 100) + COUNTIF('Vending_Machine_Sum Errors'!D17, 100) + COUNTIF('MazeComplete Errors'!D17, 100) + COUNTIF('MazeSolve Errors'!D17, 100) + COUNTIF('Hamiltonian Errors'!D17, 100)</f>
        <v>3</v>
      </c>
      <c r="E17">
        <f>COUNTIF('PARITY Errors'!E17, 100) + COUNTIF('Pattern_Matching Errors'!E17, 100) + COUNTIF('Reversal Errors'!E17, 100) + COUNTIF('Stack Errors'!E17, 100) + COUNTIF('Vending_Machine Errors'!E17, 100) + COUNTIF('Vending_Machine_Sum Errors'!E17, 100) + COUNTIF('MazeComplete Errors'!E17, 100) + COUNTIF('MazeSolve Errors'!E17, 100) + COUNTIF('Hamiltonian Errors'!E17, 100)</f>
        <v>0</v>
      </c>
      <c r="F17">
        <f>COUNTIF('PARITY Errors'!F17, 100) + COUNTIF('Pattern_Matching Errors'!F17, 100) + COUNTIF('Reversal Errors'!F17, 100) + COUNTIF('Stack Errors'!F17, 100) + COUNTIF('Vending_Machine Errors'!F17, 100) + COUNTIF('Vending_Machine_Sum Errors'!F17, 100) + COUNTIF('MazeComplete Errors'!F17, 100) + COUNTIF('MazeSolve Errors'!F17, 100) + COUNTIF('Hamiltonian Errors'!F17, 100)</f>
        <v>0</v>
      </c>
      <c r="G17">
        <f>COUNTIF('PARITY Errors'!G17, 100) + COUNTIF('Pattern_Matching Errors'!G17, 100) + COUNTIF('Reversal Errors'!G17, 100) + COUNTIF('Stack Errors'!G17, 100) + COUNTIF('Vending_Machine Errors'!G17, 100) + COUNTIF('Vending_Machine_Sum Errors'!G17, 100) + COUNTIF('MazeComplete Errors'!G17, 100) + COUNTIF('MazeSolve Errors'!G17, 100) + COUNTIF('Hamiltonian Errors'!G17, 100)</f>
        <v>0</v>
      </c>
      <c r="H17" t="str">
        <f t="shared" si="0"/>
        <v>10 (δ=0.65)</v>
      </c>
    </row>
    <row r="18" spans="1:8" x14ac:dyDescent="0.75">
      <c r="A18" s="1">
        <v>14</v>
      </c>
      <c r="B18">
        <v>10</v>
      </c>
      <c r="C18">
        <v>0.85</v>
      </c>
      <c r="D18">
        <f>COUNTIF('PARITY Errors'!D18, 100) + COUNTIF('Pattern_Matching Errors'!D18, 100) + COUNTIF('Reversal Errors'!D18, 100) + COUNTIF('Stack Errors'!D18, 100) + COUNTIF('Vending_Machine Errors'!D18, 100) + COUNTIF('Vending_Machine_Sum Errors'!D18, 100) + COUNTIF('MazeComplete Errors'!D18, 100) + COUNTIF('MazeSolve Errors'!D18, 100) + COUNTIF('Hamiltonian Errors'!D18, 100)</f>
        <v>3</v>
      </c>
      <c r="E18">
        <f>COUNTIF('PARITY Errors'!E18, 100) + COUNTIF('Pattern_Matching Errors'!E18, 100) + COUNTIF('Reversal Errors'!E18, 100) + COUNTIF('Stack Errors'!E18, 100) + COUNTIF('Vending_Machine Errors'!E18, 100) + COUNTIF('Vending_Machine_Sum Errors'!E18, 100) + COUNTIF('MazeComplete Errors'!E18, 100) + COUNTIF('MazeSolve Errors'!E18, 100) + COUNTIF('Hamiltonian Errors'!E18, 100)</f>
        <v>0</v>
      </c>
      <c r="F18">
        <f>COUNTIF('PARITY Errors'!F18, 100) + COUNTIF('Pattern_Matching Errors'!F18, 100) + COUNTIF('Reversal Errors'!F18, 100) + COUNTIF('Stack Errors'!F18, 100) + COUNTIF('Vending_Machine Errors'!F18, 100) + COUNTIF('Vending_Machine_Sum Errors'!F18, 100) + COUNTIF('MazeComplete Errors'!F18, 100) + COUNTIF('MazeSolve Errors'!F18, 100) + COUNTIF('Hamiltonian Errors'!F18, 100)</f>
        <v>0</v>
      </c>
      <c r="G18">
        <f>COUNTIF('PARITY Errors'!G18, 100) + COUNTIF('Pattern_Matching Errors'!G18, 100) + COUNTIF('Reversal Errors'!G18, 100) + COUNTIF('Stack Errors'!G18, 100) + COUNTIF('Vending_Machine Errors'!G18, 100) + COUNTIF('Vending_Machine_Sum Errors'!G18, 100) + COUNTIF('MazeComplete Errors'!G18, 100) + COUNTIF('MazeSolve Errors'!G18, 100) + COUNTIF('Hamiltonian Errors'!G18, 100)</f>
        <v>0</v>
      </c>
      <c r="H18" t="str">
        <f t="shared" si="0"/>
        <v>10 (δ=0.85)</v>
      </c>
    </row>
    <row r="19" spans="1:8" x14ac:dyDescent="0.75">
      <c r="A19" s="1">
        <v>15</v>
      </c>
      <c r="B19">
        <v>20</v>
      </c>
      <c r="C19">
        <v>0</v>
      </c>
      <c r="D19">
        <f>COUNTIF('PARITY Errors'!D19, 100) + COUNTIF('Pattern_Matching Errors'!D19, 100) + COUNTIF('Reversal Errors'!D19, 100) + COUNTIF('Stack Errors'!D19, 100) + COUNTIF('Vending_Machine Errors'!D19, 100) + COUNTIF('Vending_Machine_Sum Errors'!D19, 100) + COUNTIF('MazeComplete Errors'!D19, 100) + COUNTIF('MazeSolve Errors'!D19, 100) + COUNTIF('Hamiltonian Errors'!D19, 100)</f>
        <v>0</v>
      </c>
      <c r="E19">
        <f>COUNTIF('PARITY Errors'!E19, 100) + COUNTIF('Pattern_Matching Errors'!E19, 100) + COUNTIF('Reversal Errors'!E19, 100) + COUNTIF('Stack Errors'!E19, 100) + COUNTIF('Vending_Machine Errors'!E19, 100) + COUNTIF('Vending_Machine_Sum Errors'!E19, 100) + COUNTIF('MazeComplete Errors'!E19, 100) + COUNTIF('MazeSolve Errors'!E19, 100) + COUNTIF('Hamiltonian Errors'!E19, 100)</f>
        <v>0</v>
      </c>
      <c r="F19">
        <f>COUNTIF('PARITY Errors'!F19, 100) + COUNTIF('Pattern_Matching Errors'!F19, 100) + COUNTIF('Reversal Errors'!F19, 100) + COUNTIF('Stack Errors'!F19, 100) + COUNTIF('Vending_Machine Errors'!F19, 100) + COUNTIF('Vending_Machine_Sum Errors'!F19, 100) + COUNTIF('MazeComplete Errors'!F19, 100) + COUNTIF('MazeSolve Errors'!F19, 100) + COUNTIF('Hamiltonian Errors'!F19, 100)</f>
        <v>0</v>
      </c>
      <c r="G19">
        <f>COUNTIF('PARITY Errors'!G19, 100) + COUNTIF('Pattern_Matching Errors'!G19, 100) + COUNTIF('Reversal Errors'!G19, 100) + COUNTIF('Stack Errors'!G19, 100) + COUNTIF('Vending_Machine Errors'!G19, 100) + COUNTIF('Vending_Machine_Sum Errors'!G19, 100) + COUNTIF('MazeComplete Errors'!G19, 100) + COUNTIF('MazeSolve Errors'!G19, 100) + COUNTIF('Hamiltonian Errors'!G19, 100)</f>
        <v>0</v>
      </c>
      <c r="H19" t="str">
        <f t="shared" si="0"/>
        <v>20 (δ=0)</v>
      </c>
    </row>
    <row r="20" spans="1:8" x14ac:dyDescent="0.75">
      <c r="A20" s="1">
        <v>16</v>
      </c>
      <c r="B20">
        <v>20</v>
      </c>
      <c r="C20">
        <v>0.2</v>
      </c>
      <c r="D20">
        <f>COUNTIF('PARITY Errors'!D20, 100) + COUNTIF('Pattern_Matching Errors'!D20, 100) + COUNTIF('Reversal Errors'!D20, 100) + COUNTIF('Stack Errors'!D20, 100) + COUNTIF('Vending_Machine Errors'!D20, 100) + COUNTIF('Vending_Machine_Sum Errors'!D20, 100) + COUNTIF('MazeComplete Errors'!D20, 100) + COUNTIF('MazeSolve Errors'!D20, 100) + COUNTIF('Hamiltonian Errors'!D20, 100)</f>
        <v>0</v>
      </c>
      <c r="E20">
        <f>COUNTIF('PARITY Errors'!E20, 100) + COUNTIF('Pattern_Matching Errors'!E20, 100) + COUNTIF('Reversal Errors'!E20, 100) + COUNTIF('Stack Errors'!E20, 100) + COUNTIF('Vending_Machine Errors'!E20, 100) + COUNTIF('Vending_Machine_Sum Errors'!E20, 100) + COUNTIF('MazeComplete Errors'!E20, 100) + COUNTIF('MazeSolve Errors'!E20, 100) + COUNTIF('Hamiltonian Errors'!E20, 100)</f>
        <v>0</v>
      </c>
      <c r="F20">
        <f>COUNTIF('PARITY Errors'!F20, 100) + COUNTIF('Pattern_Matching Errors'!F20, 100) + COUNTIF('Reversal Errors'!F20, 100) + COUNTIF('Stack Errors'!F20, 100) + COUNTIF('Vending_Machine Errors'!F20, 100) + COUNTIF('Vending_Machine_Sum Errors'!F20, 100) + COUNTIF('MazeComplete Errors'!F20, 100) + COUNTIF('MazeSolve Errors'!F20, 100) + COUNTIF('Hamiltonian Errors'!F20, 100)</f>
        <v>0</v>
      </c>
      <c r="G20">
        <f>COUNTIF('PARITY Errors'!G20, 100) + COUNTIF('Pattern_Matching Errors'!G20, 100) + COUNTIF('Reversal Errors'!G20, 100) + COUNTIF('Stack Errors'!G20, 100) + COUNTIF('Vending_Machine Errors'!G20, 100) + COUNTIF('Vending_Machine_Sum Errors'!G20, 100) + COUNTIF('MazeComplete Errors'!G20, 100) + COUNTIF('MazeSolve Errors'!G20, 100) + COUNTIF('Hamiltonian Errors'!G20, 100)</f>
        <v>0</v>
      </c>
      <c r="H20" t="str">
        <f t="shared" si="0"/>
        <v>20 (δ=0.2)</v>
      </c>
    </row>
    <row r="21" spans="1:8" x14ac:dyDescent="0.75">
      <c r="A21" s="1">
        <v>17</v>
      </c>
      <c r="B21">
        <v>20</v>
      </c>
      <c r="C21">
        <v>0.45</v>
      </c>
      <c r="D21">
        <f>COUNTIF('PARITY Errors'!D21, 100) + COUNTIF('Pattern_Matching Errors'!D21, 100) + COUNTIF('Reversal Errors'!D21, 100) + COUNTIF('Stack Errors'!D21, 100) + COUNTIF('Vending_Machine Errors'!D21, 100) + COUNTIF('Vending_Machine_Sum Errors'!D21, 100) + COUNTIF('MazeComplete Errors'!D21, 100) + COUNTIF('MazeSolve Errors'!D21, 100) + COUNTIF('Hamiltonian Errors'!D21, 100)</f>
        <v>0</v>
      </c>
      <c r="E21">
        <f>COUNTIF('PARITY Errors'!E21, 100) + COUNTIF('Pattern_Matching Errors'!E21, 100) + COUNTIF('Reversal Errors'!E21, 100) + COUNTIF('Stack Errors'!E21, 100) + COUNTIF('Vending_Machine Errors'!E21, 100) + COUNTIF('Vending_Machine_Sum Errors'!E21, 100) + COUNTIF('MazeComplete Errors'!E21, 100) + COUNTIF('MazeSolve Errors'!E21, 100) + COUNTIF('Hamiltonian Errors'!E21, 100)</f>
        <v>0</v>
      </c>
      <c r="F21">
        <f>COUNTIF('PARITY Errors'!F21, 100) + COUNTIF('Pattern_Matching Errors'!F21, 100) + COUNTIF('Reversal Errors'!F21, 100) + COUNTIF('Stack Errors'!F21, 100) + COUNTIF('Vending_Machine Errors'!F21, 100) + COUNTIF('Vending_Machine_Sum Errors'!F21, 100) + COUNTIF('MazeComplete Errors'!F21, 100) + COUNTIF('MazeSolve Errors'!F21, 100) + COUNTIF('Hamiltonian Errors'!F21, 100)</f>
        <v>0</v>
      </c>
      <c r="G21">
        <f>COUNTIF('PARITY Errors'!G21, 100) + COUNTIF('Pattern_Matching Errors'!G21, 100) + COUNTIF('Reversal Errors'!G21, 100) + COUNTIF('Stack Errors'!G21, 100) + COUNTIF('Vending_Machine Errors'!G21, 100) + COUNTIF('Vending_Machine_Sum Errors'!G21, 100) + COUNTIF('MazeComplete Errors'!G21, 100) + COUNTIF('MazeSolve Errors'!G21, 100) + COUNTIF('Hamiltonian Errors'!G21, 100)</f>
        <v>0</v>
      </c>
      <c r="H21" t="str">
        <f t="shared" si="0"/>
        <v>20 (δ=0.45)</v>
      </c>
    </row>
    <row r="22" spans="1:8" x14ac:dyDescent="0.75">
      <c r="A22" s="1">
        <v>18</v>
      </c>
      <c r="B22">
        <v>20</v>
      </c>
      <c r="C22">
        <v>0.65</v>
      </c>
      <c r="D22">
        <f>COUNTIF('PARITY Errors'!D22, 100) + COUNTIF('Pattern_Matching Errors'!D22, 100) + COUNTIF('Reversal Errors'!D22, 100) + COUNTIF('Stack Errors'!D22, 100) + COUNTIF('Vending_Machine Errors'!D22, 100) + COUNTIF('Vending_Machine_Sum Errors'!D22, 100) + COUNTIF('MazeComplete Errors'!D22, 100) + COUNTIF('MazeSolve Errors'!D22, 100) + COUNTIF('Hamiltonian Errors'!D22, 100)</f>
        <v>0</v>
      </c>
      <c r="E22">
        <f>COUNTIF('PARITY Errors'!E22, 100) + COUNTIF('Pattern_Matching Errors'!E22, 100) + COUNTIF('Reversal Errors'!E22, 100) + COUNTIF('Stack Errors'!E22, 100) + COUNTIF('Vending_Machine Errors'!E22, 100) + COUNTIF('Vending_Machine_Sum Errors'!E22, 100) + COUNTIF('MazeComplete Errors'!E22, 100) + COUNTIF('MazeSolve Errors'!E22, 100) + COUNTIF('Hamiltonian Errors'!E22, 100)</f>
        <v>0</v>
      </c>
      <c r="F22">
        <f>COUNTIF('PARITY Errors'!F22, 100) + COUNTIF('Pattern_Matching Errors'!F22, 100) + COUNTIF('Reversal Errors'!F22, 100) + COUNTIF('Stack Errors'!F22, 100) + COUNTIF('Vending_Machine Errors'!F22, 100) + COUNTIF('Vending_Machine_Sum Errors'!F22, 100) + COUNTIF('MazeComplete Errors'!F22, 100) + COUNTIF('MazeSolve Errors'!F22, 100) + COUNTIF('Hamiltonian Errors'!F22, 100)</f>
        <v>0</v>
      </c>
      <c r="G22">
        <f>COUNTIF('PARITY Errors'!G22, 100) + COUNTIF('Pattern_Matching Errors'!G22, 100) + COUNTIF('Reversal Errors'!G22, 100) + COUNTIF('Stack Errors'!G22, 100) + COUNTIF('Vending_Machine Errors'!G22, 100) + COUNTIF('Vending_Machine_Sum Errors'!G22, 100) + COUNTIF('MazeComplete Errors'!G22, 100) + COUNTIF('MazeSolve Errors'!G22, 100) + COUNTIF('Hamiltonian Errors'!G22, 100)</f>
        <v>0</v>
      </c>
      <c r="H22" t="str">
        <f t="shared" si="0"/>
        <v>20 (δ=0.65)</v>
      </c>
    </row>
    <row r="23" spans="1:8" x14ac:dyDescent="0.75">
      <c r="A23" s="1">
        <v>19</v>
      </c>
      <c r="B23">
        <v>20</v>
      </c>
      <c r="C23">
        <v>0.85</v>
      </c>
      <c r="D23">
        <f>COUNTIF('PARITY Errors'!D23, 100) + COUNTIF('Pattern_Matching Errors'!D23, 100) + COUNTIF('Reversal Errors'!D23, 100) + COUNTIF('Stack Errors'!D23, 100) + COUNTIF('Vending_Machine Errors'!D23, 100) + COUNTIF('Vending_Machine_Sum Errors'!D23, 100) + COUNTIF('MazeComplete Errors'!D23, 100) + COUNTIF('MazeSolve Errors'!D23, 100) + COUNTIF('Hamiltonian Errors'!D23, 100)</f>
        <v>0</v>
      </c>
      <c r="E23">
        <f>COUNTIF('PARITY Errors'!E23, 100) + COUNTIF('Pattern_Matching Errors'!E23, 100) + COUNTIF('Reversal Errors'!E23, 100) + COUNTIF('Stack Errors'!E23, 100) + COUNTIF('Vending_Machine Errors'!E23, 100) + COUNTIF('Vending_Machine_Sum Errors'!E23, 100) + COUNTIF('MazeComplete Errors'!E23, 100) + COUNTIF('MazeSolve Errors'!E23, 100) + COUNTIF('Hamiltonian Errors'!E23, 100)</f>
        <v>0</v>
      </c>
      <c r="F23">
        <f>COUNTIF('PARITY Errors'!F23, 100) + COUNTIF('Pattern_Matching Errors'!F23, 100) + COUNTIF('Reversal Errors'!F23, 100) + COUNTIF('Stack Errors'!F23, 100) + COUNTIF('Vending_Machine Errors'!F23, 100) + COUNTIF('Vending_Machine_Sum Errors'!F23, 100) + COUNTIF('MazeComplete Errors'!F23, 100) + COUNTIF('MazeSolve Errors'!F23, 100) + COUNTIF('Hamiltonian Errors'!F23, 100)</f>
        <v>0</v>
      </c>
      <c r="G23">
        <f>COUNTIF('PARITY Errors'!G23, 100) + COUNTIF('Pattern_Matching Errors'!G23, 100) + COUNTIF('Reversal Errors'!G23, 100) + COUNTIF('Stack Errors'!G23, 100) + COUNTIF('Vending_Machine Errors'!G23, 100) + COUNTIF('Vending_Machine_Sum Errors'!G23, 100) + COUNTIF('MazeComplete Errors'!G23, 100) + COUNTIF('MazeSolve Errors'!G23, 100) + COUNTIF('Hamiltonian Errors'!G23, 100)</f>
        <v>0</v>
      </c>
      <c r="H23" t="str">
        <f t="shared" si="0"/>
        <v>20 (δ=0.85)</v>
      </c>
    </row>
    <row r="24" spans="1:8" x14ac:dyDescent="0.75">
      <c r="A24" s="1">
        <v>20</v>
      </c>
      <c r="B24">
        <v>50</v>
      </c>
      <c r="C24">
        <v>0</v>
      </c>
      <c r="D24">
        <f>COUNTIF('PARITY Errors'!D24, 100) + COUNTIF('Pattern_Matching Errors'!D24, 100) + COUNTIF('Reversal Errors'!D24, 100) + COUNTIF('Stack Errors'!D24, 100) + COUNTIF('Vending_Machine Errors'!D24, 100) + COUNTIF('Vending_Machine_Sum Errors'!D24, 100) + COUNTIF('MazeComplete Errors'!D24, 100) + COUNTIF('MazeSolve Errors'!D24, 100) + COUNTIF('Hamiltonian Errors'!D24, 100)</f>
        <v>0</v>
      </c>
      <c r="E24">
        <f>COUNTIF('PARITY Errors'!E24, 100) + COUNTIF('Pattern_Matching Errors'!E24, 100) + COUNTIF('Reversal Errors'!E24, 100) + COUNTIF('Stack Errors'!E24, 100) + COUNTIF('Vending_Machine Errors'!E24, 100) + COUNTIF('Vending_Machine_Sum Errors'!E24, 100) + COUNTIF('MazeComplete Errors'!E24, 100) + COUNTIF('MazeSolve Errors'!E24, 100) + COUNTIF('Hamiltonian Errors'!E24, 100)</f>
        <v>0</v>
      </c>
      <c r="F24">
        <f>COUNTIF('PARITY Errors'!F24, 100) + COUNTIF('Pattern_Matching Errors'!F24, 100) + COUNTIF('Reversal Errors'!F24, 100) + COUNTIF('Stack Errors'!F24, 100) + COUNTIF('Vending_Machine Errors'!F24, 100) + COUNTIF('Vending_Machine_Sum Errors'!F24, 100) + COUNTIF('MazeComplete Errors'!F24, 100) + COUNTIF('MazeSolve Errors'!F24, 100) + COUNTIF('Hamiltonian Errors'!F24, 100)</f>
        <v>0</v>
      </c>
      <c r="G24">
        <f>COUNTIF('PARITY Errors'!G24, 100) + COUNTIF('Pattern_Matching Errors'!G24, 100) + COUNTIF('Reversal Errors'!G24, 100) + COUNTIF('Stack Errors'!G24, 100) + COUNTIF('Vending_Machine Errors'!G24, 100) + COUNTIF('Vending_Machine_Sum Errors'!G24, 100) + COUNTIF('MazeComplete Errors'!G24, 100) + COUNTIF('MazeSolve Errors'!G24, 100) + COUNTIF('Hamiltonian Errors'!G24, 100)</f>
        <v>1</v>
      </c>
      <c r="H24" t="str">
        <f t="shared" si="0"/>
        <v>50 (δ=0)</v>
      </c>
    </row>
    <row r="25" spans="1:8" x14ac:dyDescent="0.75">
      <c r="A25" s="1">
        <v>21</v>
      </c>
      <c r="B25">
        <v>50</v>
      </c>
      <c r="C25">
        <v>0.2</v>
      </c>
      <c r="D25">
        <f>COUNTIF('PARITY Errors'!D25, 100) + COUNTIF('Pattern_Matching Errors'!D25, 100) + COUNTIF('Reversal Errors'!D25, 100) + COUNTIF('Stack Errors'!D25, 100) + COUNTIF('Vending_Machine Errors'!D25, 100) + COUNTIF('Vending_Machine_Sum Errors'!D25, 100) + COUNTIF('MazeComplete Errors'!D25, 100) + COUNTIF('MazeSolve Errors'!D25, 100) + COUNTIF('Hamiltonian Errors'!D25, 100)</f>
        <v>0</v>
      </c>
      <c r="E25">
        <f>COUNTIF('PARITY Errors'!E25, 100) + COUNTIF('Pattern_Matching Errors'!E25, 100) + COUNTIF('Reversal Errors'!E25, 100) + COUNTIF('Stack Errors'!E25, 100) + COUNTIF('Vending_Machine Errors'!E25, 100) + COUNTIF('Vending_Machine_Sum Errors'!E25, 100) + COUNTIF('MazeComplete Errors'!E25, 100) + COUNTIF('MazeSolve Errors'!E25, 100) + COUNTIF('Hamiltonian Errors'!E25, 100)</f>
        <v>0</v>
      </c>
      <c r="F25">
        <f>COUNTIF('PARITY Errors'!F25, 100) + COUNTIF('Pattern_Matching Errors'!F25, 100) + COUNTIF('Reversal Errors'!F25, 100) + COUNTIF('Stack Errors'!F25, 100) + COUNTIF('Vending_Machine Errors'!F25, 100) + COUNTIF('Vending_Machine_Sum Errors'!F25, 100) + COUNTIF('MazeComplete Errors'!F25, 100) + COUNTIF('MazeSolve Errors'!F25, 100) + COUNTIF('Hamiltonian Errors'!F25, 100)</f>
        <v>0</v>
      </c>
      <c r="G25">
        <f>COUNTIF('PARITY Errors'!G25, 100) + COUNTIF('Pattern_Matching Errors'!G25, 100) + COUNTIF('Reversal Errors'!G25, 100) + COUNTIF('Stack Errors'!G25, 100) + COUNTIF('Vending_Machine Errors'!G25, 100) + COUNTIF('Vending_Machine_Sum Errors'!G25, 100) + COUNTIF('MazeComplete Errors'!G25, 100) + COUNTIF('MazeSolve Errors'!G25, 100) + COUNTIF('Hamiltonian Errors'!G25, 100)</f>
        <v>1</v>
      </c>
      <c r="H25" t="str">
        <f t="shared" si="0"/>
        <v>50 (δ=0.2)</v>
      </c>
    </row>
    <row r="26" spans="1:8" x14ac:dyDescent="0.75">
      <c r="A26" s="1">
        <v>22</v>
      </c>
      <c r="B26">
        <v>50</v>
      </c>
      <c r="C26">
        <v>0.45</v>
      </c>
      <c r="D26">
        <f>COUNTIF('PARITY Errors'!D26, 100) + COUNTIF('Pattern_Matching Errors'!D26, 100) + COUNTIF('Reversal Errors'!D26, 100) + COUNTIF('Stack Errors'!D26, 100) + COUNTIF('Vending_Machine Errors'!D26, 100) + COUNTIF('Vending_Machine_Sum Errors'!D26, 100) + COUNTIF('MazeComplete Errors'!D26, 100) + COUNTIF('MazeSolve Errors'!D26, 100) + COUNTIF('Hamiltonian Errors'!D26, 100)</f>
        <v>0</v>
      </c>
      <c r="E26">
        <f>COUNTIF('PARITY Errors'!E26, 100) + COUNTIF('Pattern_Matching Errors'!E26, 100) + COUNTIF('Reversal Errors'!E26, 100) + COUNTIF('Stack Errors'!E26, 100) + COUNTIF('Vending_Machine Errors'!E26, 100) + COUNTIF('Vending_Machine_Sum Errors'!E26, 100) + COUNTIF('MazeComplete Errors'!E26, 100) + COUNTIF('MazeSolve Errors'!E26, 100) + COUNTIF('Hamiltonian Errors'!E26, 100)</f>
        <v>0</v>
      </c>
      <c r="F26">
        <f>COUNTIF('PARITY Errors'!F26, 100) + COUNTIF('Pattern_Matching Errors'!F26, 100) + COUNTIF('Reversal Errors'!F26, 100) + COUNTIF('Stack Errors'!F26, 100) + COUNTIF('Vending_Machine Errors'!F26, 100) + COUNTIF('Vending_Machine_Sum Errors'!F26, 100) + COUNTIF('MazeComplete Errors'!F26, 100) + COUNTIF('MazeSolve Errors'!F26, 100) + COUNTIF('Hamiltonian Errors'!F26, 100)</f>
        <v>0</v>
      </c>
      <c r="G26">
        <f>COUNTIF('PARITY Errors'!G26, 100) + COUNTIF('Pattern_Matching Errors'!G26, 100) + COUNTIF('Reversal Errors'!G26, 100) + COUNTIF('Stack Errors'!G26, 100) + COUNTIF('Vending_Machine Errors'!G26, 100) + COUNTIF('Vending_Machine_Sum Errors'!G26, 100) + COUNTIF('MazeComplete Errors'!G26, 100) + COUNTIF('MazeSolve Errors'!G26, 100) + COUNTIF('Hamiltonian Errors'!G26, 100)</f>
        <v>1</v>
      </c>
      <c r="H26" t="str">
        <f t="shared" si="0"/>
        <v>50 (δ=0.45)</v>
      </c>
    </row>
    <row r="27" spans="1:8" x14ac:dyDescent="0.75">
      <c r="A27" s="1">
        <v>23</v>
      </c>
      <c r="B27">
        <v>50</v>
      </c>
      <c r="C27">
        <v>0.65</v>
      </c>
      <c r="D27">
        <f>COUNTIF('PARITY Errors'!D27, 100) + COUNTIF('Pattern_Matching Errors'!D27, 100) + COUNTIF('Reversal Errors'!D27, 100) + COUNTIF('Stack Errors'!D27, 100) + COUNTIF('Vending_Machine Errors'!D27, 100) + COUNTIF('Vending_Machine_Sum Errors'!D27, 100) + COUNTIF('MazeComplete Errors'!D27, 100) + COUNTIF('MazeSolve Errors'!D27, 100) + COUNTIF('Hamiltonian Errors'!D27, 100)</f>
        <v>0</v>
      </c>
      <c r="E27">
        <f>COUNTIF('PARITY Errors'!E27, 100) + COUNTIF('Pattern_Matching Errors'!E27, 100) + COUNTIF('Reversal Errors'!E27, 100) + COUNTIF('Stack Errors'!E27, 100) + COUNTIF('Vending_Machine Errors'!E27, 100) + COUNTIF('Vending_Machine_Sum Errors'!E27, 100) + COUNTIF('MazeComplete Errors'!E27, 100) + COUNTIF('MazeSolve Errors'!E27, 100) + COUNTIF('Hamiltonian Errors'!E27, 100)</f>
        <v>0</v>
      </c>
      <c r="F27">
        <f>COUNTIF('PARITY Errors'!F27, 100) + COUNTIF('Pattern_Matching Errors'!F27, 100) + COUNTIF('Reversal Errors'!F27, 100) + COUNTIF('Stack Errors'!F27, 100) + COUNTIF('Vending_Machine Errors'!F27, 100) + COUNTIF('Vending_Machine_Sum Errors'!F27, 100) + COUNTIF('MazeComplete Errors'!F27, 100) + COUNTIF('MazeSolve Errors'!F27, 100) + COUNTIF('Hamiltonian Errors'!F27, 100)</f>
        <v>0</v>
      </c>
      <c r="G27">
        <f>COUNTIF('PARITY Errors'!G27, 100) + COUNTIF('Pattern_Matching Errors'!G27, 100) + COUNTIF('Reversal Errors'!G27, 100) + COUNTIF('Stack Errors'!G27, 100) + COUNTIF('Vending_Machine Errors'!G27, 100) + COUNTIF('Vending_Machine_Sum Errors'!G27, 100) + COUNTIF('MazeComplete Errors'!G27, 100) + COUNTIF('MazeSolve Errors'!G27, 100) + COUNTIF('Hamiltonian Errors'!G27, 100)</f>
        <v>1</v>
      </c>
      <c r="H27" t="str">
        <f t="shared" si="0"/>
        <v>50 (δ=0.65)</v>
      </c>
    </row>
    <row r="28" spans="1:8" x14ac:dyDescent="0.75">
      <c r="A28" s="1">
        <v>24</v>
      </c>
      <c r="B28">
        <v>50</v>
      </c>
      <c r="C28">
        <v>0.85</v>
      </c>
      <c r="D28">
        <f>COUNTIF('PARITY Errors'!D28, 100) + COUNTIF('Pattern_Matching Errors'!D28, 100) + COUNTIF('Reversal Errors'!D28, 100) + COUNTIF('Stack Errors'!D28, 100) + COUNTIF('Vending_Machine Errors'!D28, 100) + COUNTIF('Vending_Machine_Sum Errors'!D28, 100) + COUNTIF('MazeComplete Errors'!D28, 100) + COUNTIF('MazeSolve Errors'!D28, 100) + COUNTIF('Hamiltonian Errors'!D28, 100)</f>
        <v>0</v>
      </c>
      <c r="E28">
        <f>COUNTIF('PARITY Errors'!E28, 100) + COUNTIF('Pattern_Matching Errors'!E28, 100) + COUNTIF('Reversal Errors'!E28, 100) + COUNTIF('Stack Errors'!E28, 100) + COUNTIF('Vending_Machine Errors'!E28, 100) + COUNTIF('Vending_Machine_Sum Errors'!E28, 100) + COUNTIF('MazeComplete Errors'!E28, 100) + COUNTIF('MazeSolve Errors'!E28, 100) + COUNTIF('Hamiltonian Errors'!E28, 100)</f>
        <v>0</v>
      </c>
      <c r="F28">
        <f>COUNTIF('PARITY Errors'!F28, 100) + COUNTIF('Pattern_Matching Errors'!F28, 100) + COUNTIF('Reversal Errors'!F28, 100) + COUNTIF('Stack Errors'!F28, 100) + COUNTIF('Vending_Machine Errors'!F28, 100) + COUNTIF('Vending_Machine_Sum Errors'!F28, 100) + COUNTIF('MazeComplete Errors'!F28, 100) + COUNTIF('MazeSolve Errors'!F28, 100) + COUNTIF('Hamiltonian Errors'!F28, 100)</f>
        <v>0</v>
      </c>
      <c r="G28">
        <f>COUNTIF('PARITY Errors'!G28, 100) + COUNTIF('Pattern_Matching Errors'!G28, 100) + COUNTIF('Reversal Errors'!G28, 100) + COUNTIF('Stack Errors'!G28, 100) + COUNTIF('Vending_Machine Errors'!G28, 100) + COUNTIF('Vending_Machine_Sum Errors'!G28, 100) + COUNTIF('MazeComplete Errors'!G28, 100) + COUNTIF('MazeSolve Errors'!G28, 100) + COUNTIF('Hamiltonian Errors'!G28, 100)</f>
        <v>1</v>
      </c>
      <c r="H28" t="str">
        <f t="shared" si="0"/>
        <v>50 (δ=0.85)</v>
      </c>
    </row>
    <row r="29" spans="1:8" x14ac:dyDescent="0.75">
      <c r="A29" s="1">
        <v>25</v>
      </c>
      <c r="B29">
        <v>100</v>
      </c>
      <c r="C29">
        <v>0</v>
      </c>
      <c r="D29">
        <f>COUNTIF('PARITY Errors'!D29, 100) + COUNTIF('Pattern_Matching Errors'!D29, 100) + COUNTIF('Reversal Errors'!D29, 100) + COUNTIF('Stack Errors'!D29, 100) + COUNTIF('Vending_Machine Errors'!D29, 100) + COUNTIF('Vending_Machine_Sum Errors'!D29, 100) + COUNTIF('MazeComplete Errors'!D29, 100) + COUNTIF('MazeSolve Errors'!D29, 100) + COUNTIF('Hamiltonian Errors'!D29, 100)</f>
        <v>0</v>
      </c>
      <c r="E29">
        <f>COUNTIF('PARITY Errors'!E29, 100) + COUNTIF('Pattern_Matching Errors'!E29, 100) + COUNTIF('Reversal Errors'!E29, 100) + COUNTIF('Stack Errors'!E29, 100) + COUNTIF('Vending_Machine Errors'!E29, 100) + COUNTIF('Vending_Machine_Sum Errors'!E29, 100) + COUNTIF('MazeComplete Errors'!E29, 100) + COUNTIF('MazeSolve Errors'!E29, 100) + COUNTIF('Hamiltonian Errors'!E29, 100)</f>
        <v>0</v>
      </c>
      <c r="F29">
        <f>COUNTIF('PARITY Errors'!F29, 100) + COUNTIF('Pattern_Matching Errors'!F29, 100) + COUNTIF('Reversal Errors'!F29, 100) + COUNTIF('Stack Errors'!F29, 100) + COUNTIF('Vending_Machine Errors'!F29, 100) + COUNTIF('Vending_Machine_Sum Errors'!F29, 100) + COUNTIF('MazeComplete Errors'!F29, 100) + COUNTIF('MazeSolve Errors'!F29, 100) + COUNTIF('Hamiltonian Errors'!F29, 100)</f>
        <v>0</v>
      </c>
      <c r="G29">
        <f>COUNTIF('PARITY Errors'!G29, 100) + COUNTIF('Pattern_Matching Errors'!G29, 100) + COUNTIF('Reversal Errors'!G29, 100) + COUNTIF('Stack Errors'!G29, 100) + COUNTIF('Vending_Machine Errors'!G29, 100) + COUNTIF('Vending_Machine_Sum Errors'!G29, 100) + COUNTIF('MazeComplete Errors'!G29, 100) + COUNTIF('MazeSolve Errors'!G29, 100) + COUNTIF('Hamiltonian Errors'!G29, 100)</f>
        <v>1</v>
      </c>
      <c r="H29" t="str">
        <f t="shared" si="0"/>
        <v>100 (δ=0)</v>
      </c>
    </row>
    <row r="30" spans="1:8" x14ac:dyDescent="0.75">
      <c r="A30" s="1">
        <v>26</v>
      </c>
      <c r="B30">
        <v>100</v>
      </c>
      <c r="C30">
        <v>0.2</v>
      </c>
      <c r="D30">
        <f>COUNTIF('PARITY Errors'!D30, 100) + COUNTIF('Pattern_Matching Errors'!D30, 100) + COUNTIF('Reversal Errors'!D30, 100) + COUNTIF('Stack Errors'!D30, 100) + COUNTIF('Vending_Machine Errors'!D30, 100) + COUNTIF('Vending_Machine_Sum Errors'!D30, 100) + COUNTIF('MazeComplete Errors'!D30, 100) + COUNTIF('MazeSolve Errors'!D30, 100) + COUNTIF('Hamiltonian Errors'!D30, 100)</f>
        <v>0</v>
      </c>
      <c r="E30">
        <f>COUNTIF('PARITY Errors'!E30, 100) + COUNTIF('Pattern_Matching Errors'!E30, 100) + COUNTIF('Reversal Errors'!E30, 100) + COUNTIF('Stack Errors'!E30, 100) + COUNTIF('Vending_Machine Errors'!E30, 100) + COUNTIF('Vending_Machine_Sum Errors'!E30, 100) + COUNTIF('MazeComplete Errors'!E30, 100) + COUNTIF('MazeSolve Errors'!E30, 100) + COUNTIF('Hamiltonian Errors'!E30, 100)</f>
        <v>0</v>
      </c>
      <c r="F30">
        <f>COUNTIF('PARITY Errors'!F30, 100) + COUNTIF('Pattern_Matching Errors'!F30, 100) + COUNTIF('Reversal Errors'!F30, 100) + COUNTIF('Stack Errors'!F30, 100) + COUNTIF('Vending_Machine Errors'!F30, 100) + COUNTIF('Vending_Machine_Sum Errors'!F30, 100) + COUNTIF('MazeComplete Errors'!F30, 100) + COUNTIF('MazeSolve Errors'!F30, 100) + COUNTIF('Hamiltonian Errors'!F30, 100)</f>
        <v>0</v>
      </c>
      <c r="G30">
        <f>COUNTIF('PARITY Errors'!G30, 100) + COUNTIF('Pattern_Matching Errors'!G30, 100) + COUNTIF('Reversal Errors'!G30, 100) + COUNTIF('Stack Errors'!G30, 100) + COUNTIF('Vending_Machine Errors'!G30, 100) + COUNTIF('Vending_Machine_Sum Errors'!G30, 100) + COUNTIF('MazeComplete Errors'!G30, 100) + COUNTIF('MazeSolve Errors'!G30, 100) + COUNTIF('Hamiltonian Errors'!G30, 100)</f>
        <v>1</v>
      </c>
      <c r="H30" t="str">
        <f t="shared" si="0"/>
        <v>100 (δ=0.2)</v>
      </c>
    </row>
    <row r="31" spans="1:8" x14ac:dyDescent="0.75">
      <c r="A31" s="1">
        <v>27</v>
      </c>
      <c r="B31">
        <v>100</v>
      </c>
      <c r="C31">
        <v>0.45</v>
      </c>
      <c r="D31">
        <f>COUNTIF('PARITY Errors'!D31, 100) + COUNTIF('Pattern_Matching Errors'!D31, 100) + COUNTIF('Reversal Errors'!D31, 100) + COUNTIF('Stack Errors'!D31, 100) + COUNTIF('Vending_Machine Errors'!D31, 100) + COUNTIF('Vending_Machine_Sum Errors'!D31, 100) + COUNTIF('MazeComplete Errors'!D31, 100) + COUNTIF('MazeSolve Errors'!D31, 100) + COUNTIF('Hamiltonian Errors'!D31, 100)</f>
        <v>0</v>
      </c>
      <c r="E31">
        <f>COUNTIF('PARITY Errors'!E31, 100) + COUNTIF('Pattern_Matching Errors'!E31, 100) + COUNTIF('Reversal Errors'!E31, 100) + COUNTIF('Stack Errors'!E31, 100) + COUNTIF('Vending_Machine Errors'!E31, 100) + COUNTIF('Vending_Machine_Sum Errors'!E31, 100) + COUNTIF('MazeComplete Errors'!E31, 100) + COUNTIF('MazeSolve Errors'!E31, 100) + COUNTIF('Hamiltonian Errors'!E31, 100)</f>
        <v>0</v>
      </c>
      <c r="F31">
        <f>COUNTIF('PARITY Errors'!F31, 100) + COUNTIF('Pattern_Matching Errors'!F31, 100) + COUNTIF('Reversal Errors'!F31, 100) + COUNTIF('Stack Errors'!F31, 100) + COUNTIF('Vending_Machine Errors'!F31, 100) + COUNTIF('Vending_Machine_Sum Errors'!F31, 100) + COUNTIF('MazeComplete Errors'!F31, 100) + COUNTIF('MazeSolve Errors'!F31, 100) + COUNTIF('Hamiltonian Errors'!F31, 100)</f>
        <v>0</v>
      </c>
      <c r="G31">
        <f>COUNTIF('PARITY Errors'!G31, 100) + COUNTIF('Pattern_Matching Errors'!G31, 100) + COUNTIF('Reversal Errors'!G31, 100) + COUNTIF('Stack Errors'!G31, 100) + COUNTIF('Vending_Machine Errors'!G31, 100) + COUNTIF('Vending_Machine_Sum Errors'!G31, 100) + COUNTIF('MazeComplete Errors'!G31, 100) + COUNTIF('MazeSolve Errors'!G31, 100) + COUNTIF('Hamiltonian Errors'!G31, 100)</f>
        <v>1</v>
      </c>
      <c r="H31" t="str">
        <f t="shared" si="0"/>
        <v>100 (δ=0.45)</v>
      </c>
    </row>
    <row r="32" spans="1:8" x14ac:dyDescent="0.75">
      <c r="A32" s="1">
        <v>28</v>
      </c>
      <c r="B32">
        <v>100</v>
      </c>
      <c r="C32">
        <v>0.65</v>
      </c>
      <c r="D32">
        <f>COUNTIF('PARITY Errors'!D32, 100) + COUNTIF('Pattern_Matching Errors'!D32, 100) + COUNTIF('Reversal Errors'!D32, 100) + COUNTIF('Stack Errors'!D32, 100) + COUNTIF('Vending_Machine Errors'!D32, 100) + COUNTIF('Vending_Machine_Sum Errors'!D32, 100) + COUNTIF('MazeComplete Errors'!D32, 100) + COUNTIF('MazeSolve Errors'!D32, 100) + COUNTIF('Hamiltonian Errors'!D32, 100)</f>
        <v>0</v>
      </c>
      <c r="E32">
        <f>COUNTIF('PARITY Errors'!E32, 100) + COUNTIF('Pattern_Matching Errors'!E32, 100) + COUNTIF('Reversal Errors'!E32, 100) + COUNTIF('Stack Errors'!E32, 100) + COUNTIF('Vending_Machine Errors'!E32, 100) + COUNTIF('Vending_Machine_Sum Errors'!E32, 100) + COUNTIF('MazeComplete Errors'!E32, 100) + COUNTIF('MazeSolve Errors'!E32, 100) + COUNTIF('Hamiltonian Errors'!E32, 100)</f>
        <v>0</v>
      </c>
      <c r="F32">
        <f>COUNTIF('PARITY Errors'!F32, 100) + COUNTIF('Pattern_Matching Errors'!F32, 100) + COUNTIF('Reversal Errors'!F32, 100) + COUNTIF('Stack Errors'!F32, 100) + COUNTIF('Vending_Machine Errors'!F32, 100) + COUNTIF('Vending_Machine_Sum Errors'!F32, 100) + COUNTIF('MazeComplete Errors'!F32, 100) + COUNTIF('MazeSolve Errors'!F32, 100) + COUNTIF('Hamiltonian Errors'!F32, 100)</f>
        <v>0</v>
      </c>
      <c r="G32">
        <f>COUNTIF('PARITY Errors'!G32, 100) + COUNTIF('Pattern_Matching Errors'!G32, 100) + COUNTIF('Reversal Errors'!G32, 100) + COUNTIF('Stack Errors'!G32, 100) + COUNTIF('Vending_Machine Errors'!G32, 100) + COUNTIF('Vending_Machine_Sum Errors'!G32, 100) + COUNTIF('MazeComplete Errors'!G32, 100) + COUNTIF('MazeSolve Errors'!G32, 100) + COUNTIF('Hamiltonian Errors'!G32, 100)</f>
        <v>1</v>
      </c>
      <c r="H32" t="str">
        <f t="shared" si="0"/>
        <v>100 (δ=0.65)</v>
      </c>
    </row>
    <row r="33" spans="1:8" x14ac:dyDescent="0.75">
      <c r="A33" s="1">
        <v>29</v>
      </c>
      <c r="B33">
        <v>100</v>
      </c>
      <c r="C33">
        <v>0.85</v>
      </c>
      <c r="D33">
        <f>COUNTIF('PARITY Errors'!D33, 100) + COUNTIF('Pattern_Matching Errors'!D33, 100) + COUNTIF('Reversal Errors'!D33, 100) + COUNTIF('Stack Errors'!D33, 100) + COUNTIF('Vending_Machine Errors'!D33, 100) + COUNTIF('Vending_Machine_Sum Errors'!D33, 100) + COUNTIF('MazeComplete Errors'!D33, 100) + COUNTIF('MazeSolve Errors'!D33, 100) + COUNTIF('Hamiltonian Errors'!D33, 100)</f>
        <v>0</v>
      </c>
      <c r="E33">
        <f>COUNTIF('PARITY Errors'!E33, 100) + COUNTIF('Pattern_Matching Errors'!E33, 100) + COUNTIF('Reversal Errors'!E33, 100) + COUNTIF('Stack Errors'!E33, 100) + COUNTIF('Vending_Machine Errors'!E33, 100) + COUNTIF('Vending_Machine_Sum Errors'!E33, 100) + COUNTIF('MazeComplete Errors'!E33, 100) + COUNTIF('MazeSolve Errors'!E33, 100) + COUNTIF('Hamiltonian Errors'!E33, 100)</f>
        <v>0</v>
      </c>
      <c r="F33">
        <f>COUNTIF('PARITY Errors'!F33, 100) + COUNTIF('Pattern_Matching Errors'!F33, 100) + COUNTIF('Reversal Errors'!F33, 100) + COUNTIF('Stack Errors'!F33, 100) + COUNTIF('Vending_Machine Errors'!F33, 100) + COUNTIF('Vending_Machine_Sum Errors'!F33, 100) + COUNTIF('MazeComplete Errors'!F33, 100) + COUNTIF('MazeSolve Errors'!F33, 100) + COUNTIF('Hamiltonian Errors'!F33, 100)</f>
        <v>0</v>
      </c>
      <c r="G33">
        <f>COUNTIF('PARITY Errors'!G33, 100) + COUNTIF('Pattern_Matching Errors'!G33, 100) + COUNTIF('Reversal Errors'!G33, 100) + COUNTIF('Stack Errors'!G33, 100) + COUNTIF('Vending_Machine Errors'!G33, 100) + COUNTIF('Vending_Machine_Sum Errors'!G33, 100) + COUNTIF('MazeComplete Errors'!G33, 100) + COUNTIF('MazeSolve Errors'!G33, 100) + COUNTIF('Hamiltonian Errors'!G33, 100)</f>
        <v>1</v>
      </c>
      <c r="H33" t="str">
        <f t="shared" si="0"/>
        <v>100 (δ=0.85)</v>
      </c>
    </row>
    <row r="37" spans="1:8" x14ac:dyDescent="0.75">
      <c r="A37" s="1">
        <v>0</v>
      </c>
      <c r="B37" t="s">
        <v>15</v>
      </c>
      <c r="D37">
        <v>9</v>
      </c>
    </row>
    <row r="39" spans="1:8" x14ac:dyDescent="0.7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75">
      <c r="A40" s="1">
        <v>0</v>
      </c>
      <c r="B40">
        <v>0</v>
      </c>
      <c r="C40">
        <v>0</v>
      </c>
      <c r="D40">
        <f>COUNTIF('PARITY Errors'!D40, 100) + COUNTIF('Pattern_Matching Errors'!D40, 100) + COUNTIF('Reversal Errors'!D40, 100) + COUNTIF('Stack Errors'!D40, 100) + COUNTIF('Vending_Machine Errors'!D40, 100) + COUNTIF('Vending_Machine_Sum Errors'!D40, 100) + COUNTIF('MazeComplete Errors'!D40, 100) + COUNTIF('MazeSolve Errors'!D40, 100) + COUNTIF('Hamiltonian Errors'!D40, 100)</f>
        <v>0</v>
      </c>
      <c r="E40">
        <f>COUNTIF('PARITY Errors'!E40, 100) + COUNTIF('Pattern_Matching Errors'!E40, 100) + COUNTIF('Reversal Errors'!E40, 100) + COUNTIF('Stack Errors'!E40, 100) + COUNTIF('Vending_Machine Errors'!E40, 100) + COUNTIF('Vending_Machine_Sum Errors'!E40, 100) + COUNTIF('MazeComplete Errors'!E40, 100) + COUNTIF('MazeSolve Errors'!E40, 100) + COUNTIF('Hamiltonian Errors'!E40, 100)</f>
        <v>0</v>
      </c>
      <c r="F40">
        <f>COUNTIF('PARITY Errors'!F40, 100) + COUNTIF('Pattern_Matching Errors'!F40, 100) + COUNTIF('Reversal Errors'!F40, 100) + COUNTIF('Stack Errors'!F40, 100) + COUNTIF('Vending_Machine Errors'!F40, 100) + COUNTIF('Vending_Machine_Sum Errors'!F40, 100) + COUNTIF('MazeComplete Errors'!F40, 100) + COUNTIF('MazeSolve Errors'!F40, 100) + COUNTIF('Hamiltonian Errors'!F40, 100)</f>
        <v>0</v>
      </c>
      <c r="G40">
        <f>COUNTIF('PARITY Errors'!G40, 100) + COUNTIF('Pattern_Matching Errors'!G40, 100) + COUNTIF('Reversal Errors'!G40, 100) + COUNTIF('Stack Errors'!G40, 100) + COUNTIF('Vending_Machine Errors'!G40, 100) + COUNTIF('Vending_Machine_Sum Errors'!G40, 100) + COUNTIF('MazeComplete Errors'!G40, 100) + COUNTIF('MazeSolve Errors'!G40, 100) + COUNTIF('Hamiltonian Errors'!G40, 100)</f>
        <v>6</v>
      </c>
      <c r="H40" t="str">
        <f t="shared" ref="H40:H69" si="1">B40&amp;" (δ="&amp;C40&amp;")"</f>
        <v>0 (δ=0)</v>
      </c>
    </row>
    <row r="41" spans="1:8" x14ac:dyDescent="0.75">
      <c r="A41" s="1">
        <v>1</v>
      </c>
      <c r="B41">
        <v>0</v>
      </c>
      <c r="C41">
        <v>0.2</v>
      </c>
      <c r="D41">
        <f>COUNTIF('PARITY Errors'!D41, 100) + COUNTIF('Pattern_Matching Errors'!D41, 100) + COUNTIF('Reversal Errors'!D41, 100) + COUNTIF('Stack Errors'!D41, 100) + COUNTIF('Vending_Machine Errors'!D41, 100) + COUNTIF('Vending_Machine_Sum Errors'!D41, 100) + COUNTIF('MazeComplete Errors'!D41, 100) + COUNTIF('MazeSolve Errors'!D41, 100) + COUNTIF('Hamiltonian Errors'!D41, 100)</f>
        <v>0</v>
      </c>
      <c r="E41">
        <f>COUNTIF('PARITY Errors'!E41, 100) + COUNTIF('Pattern_Matching Errors'!E41, 100) + COUNTIF('Reversal Errors'!E41, 100) + COUNTIF('Stack Errors'!E41, 100) + COUNTIF('Vending_Machine Errors'!E41, 100) + COUNTIF('Vending_Machine_Sum Errors'!E41, 100) + COUNTIF('MazeComplete Errors'!E41, 100) + COUNTIF('MazeSolve Errors'!E41, 100) + COUNTIF('Hamiltonian Errors'!E41, 100)</f>
        <v>0</v>
      </c>
      <c r="F41">
        <f>COUNTIF('PARITY Errors'!F41, 100) + COUNTIF('Pattern_Matching Errors'!F41, 100) + COUNTIF('Reversal Errors'!F41, 100) + COUNTIF('Stack Errors'!F41, 100) + COUNTIF('Vending_Machine Errors'!F41, 100) + COUNTIF('Vending_Machine_Sum Errors'!F41, 100) + COUNTIF('MazeComplete Errors'!F41, 100) + COUNTIF('MazeSolve Errors'!F41, 100) + COUNTIF('Hamiltonian Errors'!F41, 100)</f>
        <v>0</v>
      </c>
      <c r="G41">
        <f>COUNTIF('PARITY Errors'!G41, 100) + COUNTIF('Pattern_Matching Errors'!G41, 100) + COUNTIF('Reversal Errors'!G41, 100) + COUNTIF('Stack Errors'!G41, 100) + COUNTIF('Vending_Machine Errors'!G41, 100) + COUNTIF('Vending_Machine_Sum Errors'!G41, 100) + COUNTIF('MazeComplete Errors'!G41, 100) + COUNTIF('MazeSolve Errors'!G41, 100) + COUNTIF('Hamiltonian Errors'!G41, 100)</f>
        <v>6</v>
      </c>
      <c r="H41" t="str">
        <f t="shared" si="1"/>
        <v>0 (δ=0.2)</v>
      </c>
    </row>
    <row r="42" spans="1:8" x14ac:dyDescent="0.75">
      <c r="A42" s="1">
        <v>2</v>
      </c>
      <c r="B42">
        <v>0</v>
      </c>
      <c r="C42">
        <v>0.45</v>
      </c>
      <c r="D42">
        <f>COUNTIF('PARITY Errors'!D42, 100) + COUNTIF('Pattern_Matching Errors'!D42, 100) + COUNTIF('Reversal Errors'!D42, 100) + COUNTIF('Stack Errors'!D42, 100) + COUNTIF('Vending_Machine Errors'!D42, 100) + COUNTIF('Vending_Machine_Sum Errors'!D42, 100) + COUNTIF('MazeComplete Errors'!D42, 100) + COUNTIF('MazeSolve Errors'!D42, 100) + COUNTIF('Hamiltonian Errors'!D42, 100)</f>
        <v>0</v>
      </c>
      <c r="E42">
        <f>COUNTIF('PARITY Errors'!E42, 100) + COUNTIF('Pattern_Matching Errors'!E42, 100) + COUNTIF('Reversal Errors'!E42, 100) + COUNTIF('Stack Errors'!E42, 100) + COUNTIF('Vending_Machine Errors'!E42, 100) + COUNTIF('Vending_Machine_Sum Errors'!E42, 100) + COUNTIF('MazeComplete Errors'!E42, 100) + COUNTIF('MazeSolve Errors'!E42, 100) + COUNTIF('Hamiltonian Errors'!E42, 100)</f>
        <v>0</v>
      </c>
      <c r="F42">
        <f>COUNTIF('PARITY Errors'!F42, 100) + COUNTIF('Pattern_Matching Errors'!F42, 100) + COUNTIF('Reversal Errors'!F42, 100) + COUNTIF('Stack Errors'!F42, 100) + COUNTIF('Vending_Machine Errors'!F42, 100) + COUNTIF('Vending_Machine_Sum Errors'!F42, 100) + COUNTIF('MazeComplete Errors'!F42, 100) + COUNTIF('MazeSolve Errors'!F42, 100) + COUNTIF('Hamiltonian Errors'!F42, 100)</f>
        <v>0</v>
      </c>
      <c r="G42">
        <f>COUNTIF('PARITY Errors'!G42, 100) + COUNTIF('Pattern_Matching Errors'!G42, 100) + COUNTIF('Reversal Errors'!G42, 100) + COUNTIF('Stack Errors'!G42, 100) + COUNTIF('Vending_Machine Errors'!G42, 100) + COUNTIF('Vending_Machine_Sum Errors'!G42, 100) + COUNTIF('MazeComplete Errors'!G42, 100) + COUNTIF('MazeSolve Errors'!G42, 100) + COUNTIF('Hamiltonian Errors'!G42, 100)</f>
        <v>6</v>
      </c>
      <c r="H42" t="str">
        <f t="shared" si="1"/>
        <v>0 (δ=0.45)</v>
      </c>
    </row>
    <row r="43" spans="1:8" x14ac:dyDescent="0.75">
      <c r="A43" s="1">
        <v>3</v>
      </c>
      <c r="B43">
        <v>0</v>
      </c>
      <c r="C43">
        <v>0.65</v>
      </c>
      <c r="D43">
        <f>COUNTIF('PARITY Errors'!D43, 100) + COUNTIF('Pattern_Matching Errors'!D43, 100) + COUNTIF('Reversal Errors'!D43, 100) + COUNTIF('Stack Errors'!D43, 100) + COUNTIF('Vending_Machine Errors'!D43, 100) + COUNTIF('Vending_Machine_Sum Errors'!D43, 100) + COUNTIF('MazeComplete Errors'!D43, 100) + COUNTIF('MazeSolve Errors'!D43, 100) + COUNTIF('Hamiltonian Errors'!D43, 100)</f>
        <v>1</v>
      </c>
      <c r="E43">
        <f>COUNTIF('PARITY Errors'!E43, 100) + COUNTIF('Pattern_Matching Errors'!E43, 100) + COUNTIF('Reversal Errors'!E43, 100) + COUNTIF('Stack Errors'!E43, 100) + COUNTIF('Vending_Machine Errors'!E43, 100) + COUNTIF('Vending_Machine_Sum Errors'!E43, 100) + COUNTIF('MazeComplete Errors'!E43, 100) + COUNTIF('MazeSolve Errors'!E43, 100) + COUNTIF('Hamiltonian Errors'!E43, 100)</f>
        <v>0</v>
      </c>
      <c r="F43">
        <f>COUNTIF('PARITY Errors'!F43, 100) + COUNTIF('Pattern_Matching Errors'!F43, 100) + COUNTIF('Reversal Errors'!F43, 100) + COUNTIF('Stack Errors'!F43, 100) + COUNTIF('Vending_Machine Errors'!F43, 100) + COUNTIF('Vending_Machine_Sum Errors'!F43, 100) + COUNTIF('MazeComplete Errors'!F43, 100) + COUNTIF('MazeSolve Errors'!F43, 100) + COUNTIF('Hamiltonian Errors'!F43, 100)</f>
        <v>0</v>
      </c>
      <c r="G43">
        <f>COUNTIF('PARITY Errors'!G43, 100) + COUNTIF('Pattern_Matching Errors'!G43, 100) + COUNTIF('Reversal Errors'!G43, 100) + COUNTIF('Stack Errors'!G43, 100) + COUNTIF('Vending_Machine Errors'!G43, 100) + COUNTIF('Vending_Machine_Sum Errors'!G43, 100) + COUNTIF('MazeComplete Errors'!G43, 100) + COUNTIF('MazeSolve Errors'!G43, 100) + COUNTIF('Hamiltonian Errors'!G43, 100)</f>
        <v>6</v>
      </c>
      <c r="H43" t="str">
        <f t="shared" si="1"/>
        <v>0 (δ=0.65)</v>
      </c>
    </row>
    <row r="44" spans="1:8" x14ac:dyDescent="0.75">
      <c r="A44" s="1">
        <v>4</v>
      </c>
      <c r="B44">
        <v>0</v>
      </c>
      <c r="C44">
        <v>0.85</v>
      </c>
      <c r="D44">
        <f>COUNTIF('PARITY Errors'!D44, 100) + COUNTIF('Pattern_Matching Errors'!D44, 100) + COUNTIF('Reversal Errors'!D44, 100) + COUNTIF('Stack Errors'!D44, 100) + COUNTIF('Vending_Machine Errors'!D44, 100) + COUNTIF('Vending_Machine_Sum Errors'!D44, 100) + COUNTIF('MazeComplete Errors'!D44, 100) + COUNTIF('MazeSolve Errors'!D44, 100) + COUNTIF('Hamiltonian Errors'!D44, 100)</f>
        <v>1</v>
      </c>
      <c r="E44">
        <f>COUNTIF('PARITY Errors'!E44, 100) + COUNTIF('Pattern_Matching Errors'!E44, 100) + COUNTIF('Reversal Errors'!E44, 100) + COUNTIF('Stack Errors'!E44, 100) + COUNTIF('Vending_Machine Errors'!E44, 100) + COUNTIF('Vending_Machine_Sum Errors'!E44, 100) + COUNTIF('MazeComplete Errors'!E44, 100) + COUNTIF('MazeSolve Errors'!E44, 100) + COUNTIF('Hamiltonian Errors'!E44, 100)</f>
        <v>0</v>
      </c>
      <c r="F44">
        <f>COUNTIF('PARITY Errors'!F44, 100) + COUNTIF('Pattern_Matching Errors'!F44, 100) + COUNTIF('Reversal Errors'!F44, 100) + COUNTIF('Stack Errors'!F44, 100) + COUNTIF('Vending_Machine Errors'!F44, 100) + COUNTIF('Vending_Machine_Sum Errors'!F44, 100) + COUNTIF('MazeComplete Errors'!F44, 100) + COUNTIF('MazeSolve Errors'!F44, 100) + COUNTIF('Hamiltonian Errors'!F44, 100)</f>
        <v>0</v>
      </c>
      <c r="G44">
        <f>COUNTIF('PARITY Errors'!G44, 100) + COUNTIF('Pattern_Matching Errors'!G44, 100) + COUNTIF('Reversal Errors'!G44, 100) + COUNTIF('Stack Errors'!G44, 100) + COUNTIF('Vending_Machine Errors'!G44, 100) + COUNTIF('Vending_Machine_Sum Errors'!G44, 100) + COUNTIF('MazeComplete Errors'!G44, 100) + COUNTIF('MazeSolve Errors'!G44, 100) + COUNTIF('Hamiltonian Errors'!G44, 100)</f>
        <v>6</v>
      </c>
      <c r="H44" t="str">
        <f t="shared" si="1"/>
        <v>0 (δ=0.85)</v>
      </c>
    </row>
    <row r="45" spans="1:8" x14ac:dyDescent="0.75">
      <c r="A45" s="1">
        <v>5</v>
      </c>
      <c r="B45">
        <v>5</v>
      </c>
      <c r="C45">
        <v>0</v>
      </c>
      <c r="D45">
        <f>COUNTIF('PARITY Errors'!D45, 100) + COUNTIF('Pattern_Matching Errors'!D45, 100) + COUNTIF('Reversal Errors'!D45, 100) + COUNTIF('Stack Errors'!D45, 100) + COUNTIF('Vending_Machine Errors'!D45, 100) + COUNTIF('Vending_Machine_Sum Errors'!D45, 100) + COUNTIF('MazeComplete Errors'!D45, 100) + COUNTIF('MazeSolve Errors'!D45, 100) + COUNTIF('Hamiltonian Errors'!D45, 100)</f>
        <v>0</v>
      </c>
      <c r="E45">
        <f>COUNTIF('PARITY Errors'!E45, 100) + COUNTIF('Pattern_Matching Errors'!E45, 100) + COUNTIF('Reversal Errors'!E45, 100) + COUNTIF('Stack Errors'!E45, 100) + COUNTIF('Vending_Machine Errors'!E45, 100) + COUNTIF('Vending_Machine_Sum Errors'!E45, 100) + COUNTIF('MazeComplete Errors'!E45, 100) + COUNTIF('MazeSolve Errors'!E45, 100) + COUNTIF('Hamiltonian Errors'!E45, 100)</f>
        <v>0</v>
      </c>
      <c r="F45">
        <f>COUNTIF('PARITY Errors'!F45, 100) + COUNTIF('Pattern_Matching Errors'!F45, 100) + COUNTIF('Reversal Errors'!F45, 100) + COUNTIF('Stack Errors'!F45, 100) + COUNTIF('Vending_Machine Errors'!F45, 100) + COUNTIF('Vending_Machine_Sum Errors'!F45, 100) + COUNTIF('MazeComplete Errors'!F45, 100) + COUNTIF('MazeSolve Errors'!F45, 100) + COUNTIF('Hamiltonian Errors'!F45, 100)</f>
        <v>0</v>
      </c>
      <c r="G45">
        <f>COUNTIF('PARITY Errors'!G45, 100) + COUNTIF('Pattern_Matching Errors'!G45, 100) + COUNTIF('Reversal Errors'!G45, 100) + COUNTIF('Stack Errors'!G45, 100) + COUNTIF('Vending_Machine Errors'!G45, 100) + COUNTIF('Vending_Machine_Sum Errors'!G45, 100) + COUNTIF('MazeComplete Errors'!G45, 100) + COUNTIF('MazeSolve Errors'!G45, 100) + COUNTIF('Hamiltonian Errors'!G45, 100)</f>
        <v>0</v>
      </c>
      <c r="H45" t="str">
        <f t="shared" si="1"/>
        <v>5 (δ=0)</v>
      </c>
    </row>
    <row r="46" spans="1:8" x14ac:dyDescent="0.75">
      <c r="A46" s="1">
        <v>6</v>
      </c>
      <c r="B46">
        <v>5</v>
      </c>
      <c r="C46">
        <v>0.2</v>
      </c>
      <c r="D46">
        <f>COUNTIF('PARITY Errors'!D46, 100) + COUNTIF('Pattern_Matching Errors'!D46, 100) + COUNTIF('Reversal Errors'!D46, 100) + COUNTIF('Stack Errors'!D46, 100) + COUNTIF('Vending_Machine Errors'!D46, 100) + COUNTIF('Vending_Machine_Sum Errors'!D46, 100) + COUNTIF('MazeComplete Errors'!D46, 100) + COUNTIF('MazeSolve Errors'!D46, 100) + COUNTIF('Hamiltonian Errors'!D46, 100)</f>
        <v>0</v>
      </c>
      <c r="E46">
        <f>COUNTIF('PARITY Errors'!E46, 100) + COUNTIF('Pattern_Matching Errors'!E46, 100) + COUNTIF('Reversal Errors'!E46, 100) + COUNTIF('Stack Errors'!E46, 100) + COUNTIF('Vending_Machine Errors'!E46, 100) + COUNTIF('Vending_Machine_Sum Errors'!E46, 100) + COUNTIF('MazeComplete Errors'!E46, 100) + COUNTIF('MazeSolve Errors'!E46, 100) + COUNTIF('Hamiltonian Errors'!E46, 100)</f>
        <v>0</v>
      </c>
      <c r="F46">
        <f>COUNTIF('PARITY Errors'!F46, 100) + COUNTIF('Pattern_Matching Errors'!F46, 100) + COUNTIF('Reversal Errors'!F46, 100) + COUNTIF('Stack Errors'!F46, 100) + COUNTIF('Vending_Machine Errors'!F46, 100) + COUNTIF('Vending_Machine_Sum Errors'!F46, 100) + COUNTIF('MazeComplete Errors'!F46, 100) + COUNTIF('MazeSolve Errors'!F46, 100) + COUNTIF('Hamiltonian Errors'!F46, 100)</f>
        <v>0</v>
      </c>
      <c r="G46">
        <f>COUNTIF('PARITY Errors'!G46, 100) + COUNTIF('Pattern_Matching Errors'!G46, 100) + COUNTIF('Reversal Errors'!G46, 100) + COUNTIF('Stack Errors'!G46, 100) + COUNTIF('Vending_Machine Errors'!G46, 100) + COUNTIF('Vending_Machine_Sum Errors'!G46, 100) + COUNTIF('MazeComplete Errors'!G46, 100) + COUNTIF('MazeSolve Errors'!G46, 100) + COUNTIF('Hamiltonian Errors'!G46, 100)</f>
        <v>0</v>
      </c>
      <c r="H46" t="str">
        <f t="shared" si="1"/>
        <v>5 (δ=0.2)</v>
      </c>
    </row>
    <row r="47" spans="1:8" x14ac:dyDescent="0.75">
      <c r="A47" s="1">
        <v>7</v>
      </c>
      <c r="B47">
        <v>5</v>
      </c>
      <c r="C47">
        <v>0.45</v>
      </c>
      <c r="D47">
        <f>COUNTIF('PARITY Errors'!D47, 100) + COUNTIF('Pattern_Matching Errors'!D47, 100) + COUNTIF('Reversal Errors'!D47, 100) + COUNTIF('Stack Errors'!D47, 100) + COUNTIF('Vending_Machine Errors'!D47, 100) + COUNTIF('Vending_Machine_Sum Errors'!D47, 100) + COUNTIF('MazeComplete Errors'!D47, 100) + COUNTIF('MazeSolve Errors'!D47, 100) + COUNTIF('Hamiltonian Errors'!D47, 100)</f>
        <v>0</v>
      </c>
      <c r="E47">
        <f>COUNTIF('PARITY Errors'!E47, 100) + COUNTIF('Pattern_Matching Errors'!E47, 100) + COUNTIF('Reversal Errors'!E47, 100) + COUNTIF('Stack Errors'!E47, 100) + COUNTIF('Vending_Machine Errors'!E47, 100) + COUNTIF('Vending_Machine_Sum Errors'!E47, 100) + COUNTIF('MazeComplete Errors'!E47, 100) + COUNTIF('MazeSolve Errors'!E47, 100) + COUNTIF('Hamiltonian Errors'!E47, 100)</f>
        <v>0</v>
      </c>
      <c r="F47">
        <f>COUNTIF('PARITY Errors'!F47, 100) + COUNTIF('Pattern_Matching Errors'!F47, 100) + COUNTIF('Reversal Errors'!F47, 100) + COUNTIF('Stack Errors'!F47, 100) + COUNTIF('Vending_Machine Errors'!F47, 100) + COUNTIF('Vending_Machine_Sum Errors'!F47, 100) + COUNTIF('MazeComplete Errors'!F47, 100) + COUNTIF('MazeSolve Errors'!F47, 100) + COUNTIF('Hamiltonian Errors'!F47, 100)</f>
        <v>0</v>
      </c>
      <c r="G47">
        <f>COUNTIF('PARITY Errors'!G47, 100) + COUNTIF('Pattern_Matching Errors'!G47, 100) + COUNTIF('Reversal Errors'!G47, 100) + COUNTIF('Stack Errors'!G47, 100) + COUNTIF('Vending_Machine Errors'!G47, 100) + COUNTIF('Vending_Machine_Sum Errors'!G47, 100) + COUNTIF('MazeComplete Errors'!G47, 100) + COUNTIF('MazeSolve Errors'!G47, 100) + COUNTIF('Hamiltonian Errors'!G47, 100)</f>
        <v>0</v>
      </c>
      <c r="H47" t="str">
        <f t="shared" si="1"/>
        <v>5 (δ=0.45)</v>
      </c>
    </row>
    <row r="48" spans="1:8" x14ac:dyDescent="0.75">
      <c r="A48" s="1">
        <v>8</v>
      </c>
      <c r="B48">
        <v>5</v>
      </c>
      <c r="C48">
        <v>0.65</v>
      </c>
      <c r="D48">
        <f>COUNTIF('PARITY Errors'!D48, 100) + COUNTIF('Pattern_Matching Errors'!D48, 100) + COUNTIF('Reversal Errors'!D48, 100) + COUNTIF('Stack Errors'!D48, 100) + COUNTIF('Vending_Machine Errors'!D48, 100) + COUNTIF('Vending_Machine_Sum Errors'!D48, 100) + COUNTIF('MazeComplete Errors'!D48, 100) + COUNTIF('MazeSolve Errors'!D48, 100) + COUNTIF('Hamiltonian Errors'!D48, 100)</f>
        <v>0</v>
      </c>
      <c r="E48">
        <f>COUNTIF('PARITY Errors'!E48, 100) + COUNTIF('Pattern_Matching Errors'!E48, 100) + COUNTIF('Reversal Errors'!E48, 100) + COUNTIF('Stack Errors'!E48, 100) + COUNTIF('Vending_Machine Errors'!E48, 100) + COUNTIF('Vending_Machine_Sum Errors'!E48, 100) + COUNTIF('MazeComplete Errors'!E48, 100) + COUNTIF('MazeSolve Errors'!E48, 100) + COUNTIF('Hamiltonian Errors'!E48, 100)</f>
        <v>0</v>
      </c>
      <c r="F48">
        <f>COUNTIF('PARITY Errors'!F48, 100) + COUNTIF('Pattern_Matching Errors'!F48, 100) + COUNTIF('Reversal Errors'!F48, 100) + COUNTIF('Stack Errors'!F48, 100) + COUNTIF('Vending_Machine Errors'!F48, 100) + COUNTIF('Vending_Machine_Sum Errors'!F48, 100) + COUNTIF('MazeComplete Errors'!F48, 100) + COUNTIF('MazeSolve Errors'!F48, 100) + COUNTIF('Hamiltonian Errors'!F48, 100)</f>
        <v>0</v>
      </c>
      <c r="G48">
        <f>COUNTIF('PARITY Errors'!G48, 100) + COUNTIF('Pattern_Matching Errors'!G48, 100) + COUNTIF('Reversal Errors'!G48, 100) + COUNTIF('Stack Errors'!G48, 100) + COUNTIF('Vending_Machine Errors'!G48, 100) + COUNTIF('Vending_Machine_Sum Errors'!G48, 100) + COUNTIF('MazeComplete Errors'!G48, 100) + COUNTIF('MazeSolve Errors'!G48, 100) + COUNTIF('Hamiltonian Errors'!G48, 100)</f>
        <v>0</v>
      </c>
      <c r="H48" t="str">
        <f t="shared" si="1"/>
        <v>5 (δ=0.65)</v>
      </c>
    </row>
    <row r="49" spans="1:8" x14ac:dyDescent="0.75">
      <c r="A49" s="1">
        <v>9</v>
      </c>
      <c r="B49">
        <v>5</v>
      </c>
      <c r="C49">
        <v>0.85</v>
      </c>
      <c r="D49">
        <f>COUNTIF('PARITY Errors'!D49, 100) + COUNTIF('Pattern_Matching Errors'!D49, 100) + COUNTIF('Reversal Errors'!D49, 100) + COUNTIF('Stack Errors'!D49, 100) + COUNTIF('Vending_Machine Errors'!D49, 100) + COUNTIF('Vending_Machine_Sum Errors'!D49, 100) + COUNTIF('MazeComplete Errors'!D49, 100) + COUNTIF('MazeSolve Errors'!D49, 100) + COUNTIF('Hamiltonian Errors'!D49, 100)</f>
        <v>0</v>
      </c>
      <c r="E49">
        <f>COUNTIF('PARITY Errors'!E49, 100) + COUNTIF('Pattern_Matching Errors'!E49, 100) + COUNTIF('Reversal Errors'!E49, 100) + COUNTIF('Stack Errors'!E49, 100) + COUNTIF('Vending_Machine Errors'!E49, 100) + COUNTIF('Vending_Machine_Sum Errors'!E49, 100) + COUNTIF('MazeComplete Errors'!E49, 100) + COUNTIF('MazeSolve Errors'!E49, 100) + COUNTIF('Hamiltonian Errors'!E49, 100)</f>
        <v>0</v>
      </c>
      <c r="F49">
        <f>COUNTIF('PARITY Errors'!F49, 100) + COUNTIF('Pattern_Matching Errors'!F49, 100) + COUNTIF('Reversal Errors'!F49, 100) + COUNTIF('Stack Errors'!F49, 100) + COUNTIF('Vending_Machine Errors'!F49, 100) + COUNTIF('Vending_Machine_Sum Errors'!F49, 100) + COUNTIF('MazeComplete Errors'!F49, 100) + COUNTIF('MazeSolve Errors'!F49, 100) + COUNTIF('Hamiltonian Errors'!F49, 100)</f>
        <v>0</v>
      </c>
      <c r="G49">
        <f>COUNTIF('PARITY Errors'!G49, 100) + COUNTIF('Pattern_Matching Errors'!G49, 100) + COUNTIF('Reversal Errors'!G49, 100) + COUNTIF('Stack Errors'!G49, 100) + COUNTIF('Vending_Machine Errors'!G49, 100) + COUNTIF('Vending_Machine_Sum Errors'!G49, 100) + COUNTIF('MazeComplete Errors'!G49, 100) + COUNTIF('MazeSolve Errors'!G49, 100) + COUNTIF('Hamiltonian Errors'!G49, 100)</f>
        <v>0</v>
      </c>
      <c r="H49" t="str">
        <f t="shared" si="1"/>
        <v>5 (δ=0.85)</v>
      </c>
    </row>
    <row r="50" spans="1:8" x14ac:dyDescent="0.75">
      <c r="A50" s="1">
        <v>10</v>
      </c>
      <c r="B50">
        <v>10</v>
      </c>
      <c r="C50">
        <v>0</v>
      </c>
      <c r="D50">
        <f>COUNTIF('PARITY Errors'!D50, 100) + COUNTIF('Pattern_Matching Errors'!D50, 100) + COUNTIF('Reversal Errors'!D50, 100) + COUNTIF('Stack Errors'!D50, 100) + COUNTIF('Vending_Machine Errors'!D50, 100) + COUNTIF('Vending_Machine_Sum Errors'!D50, 100) + COUNTIF('MazeComplete Errors'!D50, 100) + COUNTIF('MazeSolve Errors'!D50, 100) + COUNTIF('Hamiltonian Errors'!D50, 100)</f>
        <v>0</v>
      </c>
      <c r="E50">
        <f>COUNTIF('PARITY Errors'!E50, 100) + COUNTIF('Pattern_Matching Errors'!E50, 100) + COUNTIF('Reversal Errors'!E50, 100) + COUNTIF('Stack Errors'!E50, 100) + COUNTIF('Vending_Machine Errors'!E50, 100) + COUNTIF('Vending_Machine_Sum Errors'!E50, 100) + COUNTIF('MazeComplete Errors'!E50, 100) + COUNTIF('MazeSolve Errors'!E50, 100) + COUNTIF('Hamiltonian Errors'!E50, 100)</f>
        <v>0</v>
      </c>
      <c r="F50">
        <f>COUNTIF('PARITY Errors'!F50, 100) + COUNTIF('Pattern_Matching Errors'!F50, 100) + COUNTIF('Reversal Errors'!F50, 100) + COUNTIF('Stack Errors'!F50, 100) + COUNTIF('Vending_Machine Errors'!F50, 100) + COUNTIF('Vending_Machine_Sum Errors'!F50, 100) + COUNTIF('MazeComplete Errors'!F50, 100) + COUNTIF('MazeSolve Errors'!F50, 100) + COUNTIF('Hamiltonian Errors'!F50, 100)</f>
        <v>0</v>
      </c>
      <c r="G50">
        <f>COUNTIF('PARITY Errors'!G50, 100) + COUNTIF('Pattern_Matching Errors'!G50, 100) + COUNTIF('Reversal Errors'!G50, 100) + COUNTIF('Stack Errors'!G50, 100) + COUNTIF('Vending_Machine Errors'!G50, 100) + COUNTIF('Vending_Machine_Sum Errors'!G50, 100) + COUNTIF('MazeComplete Errors'!G50, 100) + COUNTIF('MazeSolve Errors'!G50, 100) + COUNTIF('Hamiltonian Errors'!G50, 100)</f>
        <v>0</v>
      </c>
      <c r="H50" t="str">
        <f t="shared" si="1"/>
        <v>10 (δ=0)</v>
      </c>
    </row>
    <row r="51" spans="1:8" x14ac:dyDescent="0.75">
      <c r="A51" s="1">
        <v>11</v>
      </c>
      <c r="B51">
        <v>10</v>
      </c>
      <c r="C51">
        <v>0.2</v>
      </c>
      <c r="D51">
        <f>COUNTIF('PARITY Errors'!D51, 100) + COUNTIF('Pattern_Matching Errors'!D51, 100) + COUNTIF('Reversal Errors'!D51, 100) + COUNTIF('Stack Errors'!D51, 100) + COUNTIF('Vending_Machine Errors'!D51, 100) + COUNTIF('Vending_Machine_Sum Errors'!D51, 100) + COUNTIF('MazeComplete Errors'!D51, 100) + COUNTIF('MazeSolve Errors'!D51, 100) + COUNTIF('Hamiltonian Errors'!D51, 100)</f>
        <v>0</v>
      </c>
      <c r="E51">
        <f>COUNTIF('PARITY Errors'!E51, 100) + COUNTIF('Pattern_Matching Errors'!E51, 100) + COUNTIF('Reversal Errors'!E51, 100) + COUNTIF('Stack Errors'!E51, 100) + COUNTIF('Vending_Machine Errors'!E51, 100) + COUNTIF('Vending_Machine_Sum Errors'!E51, 100) + COUNTIF('MazeComplete Errors'!E51, 100) + COUNTIF('MazeSolve Errors'!E51, 100) + COUNTIF('Hamiltonian Errors'!E51, 100)</f>
        <v>0</v>
      </c>
      <c r="F51">
        <f>COUNTIF('PARITY Errors'!F51, 100) + COUNTIF('Pattern_Matching Errors'!F51, 100) + COUNTIF('Reversal Errors'!F51, 100) + COUNTIF('Stack Errors'!F51, 100) + COUNTIF('Vending_Machine Errors'!F51, 100) + COUNTIF('Vending_Machine_Sum Errors'!F51, 100) + COUNTIF('MazeComplete Errors'!F51, 100) + COUNTIF('MazeSolve Errors'!F51, 100) + COUNTIF('Hamiltonian Errors'!F51, 100)</f>
        <v>0</v>
      </c>
      <c r="G51">
        <f>COUNTIF('PARITY Errors'!G51, 100) + COUNTIF('Pattern_Matching Errors'!G51, 100) + COUNTIF('Reversal Errors'!G51, 100) + COUNTIF('Stack Errors'!G51, 100) + COUNTIF('Vending_Machine Errors'!G51, 100) + COUNTIF('Vending_Machine_Sum Errors'!G51, 100) + COUNTIF('MazeComplete Errors'!G51, 100) + COUNTIF('MazeSolve Errors'!G51, 100) + COUNTIF('Hamiltonian Errors'!G51, 100)</f>
        <v>0</v>
      </c>
      <c r="H51" t="str">
        <f t="shared" si="1"/>
        <v>10 (δ=0.2)</v>
      </c>
    </row>
    <row r="52" spans="1:8" x14ac:dyDescent="0.75">
      <c r="A52" s="1">
        <v>12</v>
      </c>
      <c r="B52">
        <v>10</v>
      </c>
      <c r="C52">
        <v>0.45</v>
      </c>
      <c r="D52">
        <f>COUNTIF('PARITY Errors'!D52, 100) + COUNTIF('Pattern_Matching Errors'!D52, 100) + COUNTIF('Reversal Errors'!D52, 100) + COUNTIF('Stack Errors'!D52, 100) + COUNTIF('Vending_Machine Errors'!D52, 100) + COUNTIF('Vending_Machine_Sum Errors'!D52, 100) + COUNTIF('MazeComplete Errors'!D52, 100) + COUNTIF('MazeSolve Errors'!D52, 100) + COUNTIF('Hamiltonian Errors'!D52, 100)</f>
        <v>0</v>
      </c>
      <c r="E52">
        <f>COUNTIF('PARITY Errors'!E52, 100) + COUNTIF('Pattern_Matching Errors'!E52, 100) + COUNTIF('Reversal Errors'!E52, 100) + COUNTIF('Stack Errors'!E52, 100) + COUNTIF('Vending_Machine Errors'!E52, 100) + COUNTIF('Vending_Machine_Sum Errors'!E52, 100) + COUNTIF('MazeComplete Errors'!E52, 100) + COUNTIF('MazeSolve Errors'!E52, 100) + COUNTIF('Hamiltonian Errors'!E52, 100)</f>
        <v>0</v>
      </c>
      <c r="F52">
        <f>COUNTIF('PARITY Errors'!F52, 100) + COUNTIF('Pattern_Matching Errors'!F52, 100) + COUNTIF('Reversal Errors'!F52, 100) + COUNTIF('Stack Errors'!F52, 100) + COUNTIF('Vending_Machine Errors'!F52, 100) + COUNTIF('Vending_Machine_Sum Errors'!F52, 100) + COUNTIF('MazeComplete Errors'!F52, 100) + COUNTIF('MazeSolve Errors'!F52, 100) + COUNTIF('Hamiltonian Errors'!F52, 100)</f>
        <v>0</v>
      </c>
      <c r="G52">
        <f>COUNTIF('PARITY Errors'!G52, 100) + COUNTIF('Pattern_Matching Errors'!G52, 100) + COUNTIF('Reversal Errors'!G52, 100) + COUNTIF('Stack Errors'!G52, 100) + COUNTIF('Vending_Machine Errors'!G52, 100) + COUNTIF('Vending_Machine_Sum Errors'!G52, 100) + COUNTIF('MazeComplete Errors'!G52, 100) + COUNTIF('MazeSolve Errors'!G52, 100) + COUNTIF('Hamiltonian Errors'!G52, 100)</f>
        <v>0</v>
      </c>
      <c r="H52" t="str">
        <f t="shared" si="1"/>
        <v>10 (δ=0.45)</v>
      </c>
    </row>
    <row r="53" spans="1:8" x14ac:dyDescent="0.75">
      <c r="A53" s="1">
        <v>13</v>
      </c>
      <c r="B53">
        <v>10</v>
      </c>
      <c r="C53">
        <v>0.65</v>
      </c>
      <c r="D53">
        <f>COUNTIF('PARITY Errors'!D53, 100) + COUNTIF('Pattern_Matching Errors'!D53, 100) + COUNTIF('Reversal Errors'!D53, 100) + COUNTIF('Stack Errors'!D53, 100) + COUNTIF('Vending_Machine Errors'!D53, 100) + COUNTIF('Vending_Machine_Sum Errors'!D53, 100) + COUNTIF('MazeComplete Errors'!D53, 100) + COUNTIF('MazeSolve Errors'!D53, 100) + COUNTIF('Hamiltonian Errors'!D53, 100)</f>
        <v>0</v>
      </c>
      <c r="E53">
        <f>COUNTIF('PARITY Errors'!E53, 100) + COUNTIF('Pattern_Matching Errors'!E53, 100) + COUNTIF('Reversal Errors'!E53, 100) + COUNTIF('Stack Errors'!E53, 100) + COUNTIF('Vending_Machine Errors'!E53, 100) + COUNTIF('Vending_Machine_Sum Errors'!E53, 100) + COUNTIF('MazeComplete Errors'!E53, 100) + COUNTIF('MazeSolve Errors'!E53, 100) + COUNTIF('Hamiltonian Errors'!E53, 100)</f>
        <v>0</v>
      </c>
      <c r="F53">
        <f>COUNTIF('PARITY Errors'!F53, 100) + COUNTIF('Pattern_Matching Errors'!F53, 100) + COUNTIF('Reversal Errors'!F53, 100) + COUNTIF('Stack Errors'!F53, 100) + COUNTIF('Vending_Machine Errors'!F53, 100) + COUNTIF('Vending_Machine_Sum Errors'!F53, 100) + COUNTIF('MazeComplete Errors'!F53, 100) + COUNTIF('MazeSolve Errors'!F53, 100) + COUNTIF('Hamiltonian Errors'!F53, 100)</f>
        <v>0</v>
      </c>
      <c r="G53">
        <f>COUNTIF('PARITY Errors'!G53, 100) + COUNTIF('Pattern_Matching Errors'!G53, 100) + COUNTIF('Reversal Errors'!G53, 100) + COUNTIF('Stack Errors'!G53, 100) + COUNTIF('Vending_Machine Errors'!G53, 100) + COUNTIF('Vending_Machine_Sum Errors'!G53, 100) + COUNTIF('MazeComplete Errors'!G53, 100) + COUNTIF('MazeSolve Errors'!G53, 100) + COUNTIF('Hamiltonian Errors'!G53, 100)</f>
        <v>0</v>
      </c>
      <c r="H53" t="str">
        <f t="shared" si="1"/>
        <v>10 (δ=0.65)</v>
      </c>
    </row>
    <row r="54" spans="1:8" x14ac:dyDescent="0.75">
      <c r="A54" s="1">
        <v>14</v>
      </c>
      <c r="B54">
        <v>10</v>
      </c>
      <c r="C54">
        <v>0.85</v>
      </c>
      <c r="D54">
        <f>COUNTIF('PARITY Errors'!D54, 100) + COUNTIF('Pattern_Matching Errors'!D54, 100) + COUNTIF('Reversal Errors'!D54, 100) + COUNTIF('Stack Errors'!D54, 100) + COUNTIF('Vending_Machine Errors'!D54, 100) + COUNTIF('Vending_Machine_Sum Errors'!D54, 100) + COUNTIF('MazeComplete Errors'!D54, 100) + COUNTIF('MazeSolve Errors'!D54, 100) + COUNTIF('Hamiltonian Errors'!D54, 100)</f>
        <v>0</v>
      </c>
      <c r="E54">
        <f>COUNTIF('PARITY Errors'!E54, 100) + COUNTIF('Pattern_Matching Errors'!E54, 100) + COUNTIF('Reversal Errors'!E54, 100) + COUNTIF('Stack Errors'!E54, 100) + COUNTIF('Vending_Machine Errors'!E54, 100) + COUNTIF('Vending_Machine_Sum Errors'!E54, 100) + COUNTIF('MazeComplete Errors'!E54, 100) + COUNTIF('MazeSolve Errors'!E54, 100) + COUNTIF('Hamiltonian Errors'!E54, 100)</f>
        <v>0</v>
      </c>
      <c r="F54">
        <f>COUNTIF('PARITY Errors'!F54, 100) + COUNTIF('Pattern_Matching Errors'!F54, 100) + COUNTIF('Reversal Errors'!F54, 100) + COUNTIF('Stack Errors'!F54, 100) + COUNTIF('Vending_Machine Errors'!F54, 100) + COUNTIF('Vending_Machine_Sum Errors'!F54, 100) + COUNTIF('MazeComplete Errors'!F54, 100) + COUNTIF('MazeSolve Errors'!F54, 100) + COUNTIF('Hamiltonian Errors'!F54, 100)</f>
        <v>0</v>
      </c>
      <c r="G54">
        <f>COUNTIF('PARITY Errors'!G54, 100) + COUNTIF('Pattern_Matching Errors'!G54, 100) + COUNTIF('Reversal Errors'!G54, 100) + COUNTIF('Stack Errors'!G54, 100) + COUNTIF('Vending_Machine Errors'!G54, 100) + COUNTIF('Vending_Machine_Sum Errors'!G54, 100) + COUNTIF('MazeComplete Errors'!G54, 100) + COUNTIF('MazeSolve Errors'!G54, 100) + COUNTIF('Hamiltonian Errors'!G54, 100)</f>
        <v>0</v>
      </c>
      <c r="H54" t="str">
        <f t="shared" si="1"/>
        <v>10 (δ=0.85)</v>
      </c>
    </row>
    <row r="55" spans="1:8" x14ac:dyDescent="0.75">
      <c r="A55" s="1">
        <v>15</v>
      </c>
      <c r="B55">
        <v>20</v>
      </c>
      <c r="C55">
        <v>0</v>
      </c>
      <c r="D55">
        <f>COUNTIF('PARITY Errors'!D55, 100) + COUNTIF('Pattern_Matching Errors'!D55, 100) + COUNTIF('Reversal Errors'!D55, 100) + COUNTIF('Stack Errors'!D55, 100) + COUNTIF('Vending_Machine Errors'!D55, 100) + COUNTIF('Vending_Machine_Sum Errors'!D55, 100) + COUNTIF('MazeComplete Errors'!D55, 100) + COUNTIF('MazeSolve Errors'!D55, 100) + COUNTIF('Hamiltonian Errors'!D55, 100)</f>
        <v>0</v>
      </c>
      <c r="E55">
        <f>COUNTIF('PARITY Errors'!E55, 100) + COUNTIF('Pattern_Matching Errors'!E55, 100) + COUNTIF('Reversal Errors'!E55, 100) + COUNTIF('Stack Errors'!E55, 100) + COUNTIF('Vending_Machine Errors'!E55, 100) + COUNTIF('Vending_Machine_Sum Errors'!E55, 100) + COUNTIF('MazeComplete Errors'!E55, 100) + COUNTIF('MazeSolve Errors'!E55, 100) + COUNTIF('Hamiltonian Errors'!E55, 100)</f>
        <v>0</v>
      </c>
      <c r="F55">
        <f>COUNTIF('PARITY Errors'!F55, 100) + COUNTIF('Pattern_Matching Errors'!F55, 100) + COUNTIF('Reversal Errors'!F55, 100) + COUNTIF('Stack Errors'!F55, 100) + COUNTIF('Vending_Machine Errors'!F55, 100) + COUNTIF('Vending_Machine_Sum Errors'!F55, 100) + COUNTIF('MazeComplete Errors'!F55, 100) + COUNTIF('MazeSolve Errors'!F55, 100) + COUNTIF('Hamiltonian Errors'!F55, 100)</f>
        <v>0</v>
      </c>
      <c r="G55">
        <f>COUNTIF('PARITY Errors'!G55, 100) + COUNTIF('Pattern_Matching Errors'!G55, 100) + COUNTIF('Reversal Errors'!G55, 100) + COUNTIF('Stack Errors'!G55, 100) + COUNTIF('Vending_Machine Errors'!G55, 100) + COUNTIF('Vending_Machine_Sum Errors'!G55, 100) + COUNTIF('MazeComplete Errors'!G55, 100) + COUNTIF('MazeSolve Errors'!G55, 100) + COUNTIF('Hamiltonian Errors'!G55, 100)</f>
        <v>0</v>
      </c>
      <c r="H55" t="str">
        <f t="shared" si="1"/>
        <v>20 (δ=0)</v>
      </c>
    </row>
    <row r="56" spans="1:8" x14ac:dyDescent="0.75">
      <c r="A56" s="1">
        <v>16</v>
      </c>
      <c r="B56">
        <v>20</v>
      </c>
      <c r="C56">
        <v>0.2</v>
      </c>
      <c r="D56">
        <f>COUNTIF('PARITY Errors'!D56, 100) + COUNTIF('Pattern_Matching Errors'!D56, 100) + COUNTIF('Reversal Errors'!D56, 100) + COUNTIF('Stack Errors'!D56, 100) + COUNTIF('Vending_Machine Errors'!D56, 100) + COUNTIF('Vending_Machine_Sum Errors'!D56, 100) + COUNTIF('MazeComplete Errors'!D56, 100) + COUNTIF('MazeSolve Errors'!D56, 100) + COUNTIF('Hamiltonian Errors'!D56, 100)</f>
        <v>0</v>
      </c>
      <c r="E56">
        <f>COUNTIF('PARITY Errors'!E56, 100) + COUNTIF('Pattern_Matching Errors'!E56, 100) + COUNTIF('Reversal Errors'!E56, 100) + COUNTIF('Stack Errors'!E56, 100) + COUNTIF('Vending_Machine Errors'!E56, 100) + COUNTIF('Vending_Machine_Sum Errors'!E56, 100) + COUNTIF('MazeComplete Errors'!E56, 100) + COUNTIF('MazeSolve Errors'!E56, 100) + COUNTIF('Hamiltonian Errors'!E56, 100)</f>
        <v>0</v>
      </c>
      <c r="F56">
        <f>COUNTIF('PARITY Errors'!F56, 100) + COUNTIF('Pattern_Matching Errors'!F56, 100) + COUNTIF('Reversal Errors'!F56, 100) + COUNTIF('Stack Errors'!F56, 100) + COUNTIF('Vending_Machine Errors'!F56, 100) + COUNTIF('Vending_Machine_Sum Errors'!F56, 100) + COUNTIF('MazeComplete Errors'!F56, 100) + COUNTIF('MazeSolve Errors'!F56, 100) + COUNTIF('Hamiltonian Errors'!F56, 100)</f>
        <v>0</v>
      </c>
      <c r="G56">
        <f>COUNTIF('PARITY Errors'!G56, 100) + COUNTIF('Pattern_Matching Errors'!G56, 100) + COUNTIF('Reversal Errors'!G56, 100) + COUNTIF('Stack Errors'!G56, 100) + COUNTIF('Vending_Machine Errors'!G56, 100) + COUNTIF('Vending_Machine_Sum Errors'!G56, 100) + COUNTIF('MazeComplete Errors'!G56, 100) + COUNTIF('MazeSolve Errors'!G56, 100) + COUNTIF('Hamiltonian Errors'!G56, 100)</f>
        <v>0</v>
      </c>
      <c r="H56" t="str">
        <f t="shared" si="1"/>
        <v>20 (δ=0.2)</v>
      </c>
    </row>
    <row r="57" spans="1:8" x14ac:dyDescent="0.75">
      <c r="A57" s="1">
        <v>17</v>
      </c>
      <c r="B57">
        <v>20</v>
      </c>
      <c r="C57">
        <v>0.45</v>
      </c>
      <c r="D57">
        <f>COUNTIF('PARITY Errors'!D57, 100) + COUNTIF('Pattern_Matching Errors'!D57, 100) + COUNTIF('Reversal Errors'!D57, 100) + COUNTIF('Stack Errors'!D57, 100) + COUNTIF('Vending_Machine Errors'!D57, 100) + COUNTIF('Vending_Machine_Sum Errors'!D57, 100) + COUNTIF('MazeComplete Errors'!D57, 100) + COUNTIF('MazeSolve Errors'!D57, 100) + COUNTIF('Hamiltonian Errors'!D57, 100)</f>
        <v>0</v>
      </c>
      <c r="E57">
        <f>COUNTIF('PARITY Errors'!E57, 100) + COUNTIF('Pattern_Matching Errors'!E57, 100) + COUNTIF('Reversal Errors'!E57, 100) + COUNTIF('Stack Errors'!E57, 100) + COUNTIF('Vending_Machine Errors'!E57, 100) + COUNTIF('Vending_Machine_Sum Errors'!E57, 100) + COUNTIF('MazeComplete Errors'!E57, 100) + COUNTIF('MazeSolve Errors'!E57, 100) + COUNTIF('Hamiltonian Errors'!E57, 100)</f>
        <v>0</v>
      </c>
      <c r="F57">
        <f>COUNTIF('PARITY Errors'!F57, 100) + COUNTIF('Pattern_Matching Errors'!F57, 100) + COUNTIF('Reversal Errors'!F57, 100) + COUNTIF('Stack Errors'!F57, 100) + COUNTIF('Vending_Machine Errors'!F57, 100) + COUNTIF('Vending_Machine_Sum Errors'!F57, 100) + COUNTIF('MazeComplete Errors'!F57, 100) + COUNTIF('MazeSolve Errors'!F57, 100) + COUNTIF('Hamiltonian Errors'!F57, 100)</f>
        <v>0</v>
      </c>
      <c r="G57">
        <f>COUNTIF('PARITY Errors'!G57, 100) + COUNTIF('Pattern_Matching Errors'!G57, 100) + COUNTIF('Reversal Errors'!G57, 100) + COUNTIF('Stack Errors'!G57, 100) + COUNTIF('Vending_Machine Errors'!G57, 100) + COUNTIF('Vending_Machine_Sum Errors'!G57, 100) + COUNTIF('MazeComplete Errors'!G57, 100) + COUNTIF('MazeSolve Errors'!G57, 100) + COUNTIF('Hamiltonian Errors'!G57, 100)</f>
        <v>0</v>
      </c>
      <c r="H57" t="str">
        <f t="shared" si="1"/>
        <v>20 (δ=0.45)</v>
      </c>
    </row>
    <row r="58" spans="1:8" x14ac:dyDescent="0.75">
      <c r="A58" s="1">
        <v>18</v>
      </c>
      <c r="B58">
        <v>20</v>
      </c>
      <c r="C58">
        <v>0.65</v>
      </c>
      <c r="D58">
        <f>COUNTIF('PARITY Errors'!D58, 100) + COUNTIF('Pattern_Matching Errors'!D58, 100) + COUNTIF('Reversal Errors'!D58, 100) + COUNTIF('Stack Errors'!D58, 100) + COUNTIF('Vending_Machine Errors'!D58, 100) + COUNTIF('Vending_Machine_Sum Errors'!D58, 100) + COUNTIF('MazeComplete Errors'!D58, 100) + COUNTIF('MazeSolve Errors'!D58, 100) + COUNTIF('Hamiltonian Errors'!D58, 100)</f>
        <v>0</v>
      </c>
      <c r="E58">
        <f>COUNTIF('PARITY Errors'!E58, 100) + COUNTIF('Pattern_Matching Errors'!E58, 100) + COUNTIF('Reversal Errors'!E58, 100) + COUNTIF('Stack Errors'!E58, 100) + COUNTIF('Vending_Machine Errors'!E58, 100) + COUNTIF('Vending_Machine_Sum Errors'!E58, 100) + COUNTIF('MazeComplete Errors'!E58, 100) + COUNTIF('MazeSolve Errors'!E58, 100) + COUNTIF('Hamiltonian Errors'!E58, 100)</f>
        <v>0</v>
      </c>
      <c r="F58">
        <f>COUNTIF('PARITY Errors'!F58, 100) + COUNTIF('Pattern_Matching Errors'!F58, 100) + COUNTIF('Reversal Errors'!F58, 100) + COUNTIF('Stack Errors'!F58, 100) + COUNTIF('Vending_Machine Errors'!F58, 100) + COUNTIF('Vending_Machine_Sum Errors'!F58, 100) + COUNTIF('MazeComplete Errors'!F58, 100) + COUNTIF('MazeSolve Errors'!F58, 100) + COUNTIF('Hamiltonian Errors'!F58, 100)</f>
        <v>0</v>
      </c>
      <c r="G58">
        <f>COUNTIF('PARITY Errors'!G58, 100) + COUNTIF('Pattern_Matching Errors'!G58, 100) + COUNTIF('Reversal Errors'!G58, 100) + COUNTIF('Stack Errors'!G58, 100) + COUNTIF('Vending_Machine Errors'!G58, 100) + COUNTIF('Vending_Machine_Sum Errors'!G58, 100) + COUNTIF('MazeComplete Errors'!G58, 100) + COUNTIF('MazeSolve Errors'!G58, 100) + COUNTIF('Hamiltonian Errors'!G58, 100)</f>
        <v>0</v>
      </c>
      <c r="H58" t="str">
        <f t="shared" si="1"/>
        <v>20 (δ=0.65)</v>
      </c>
    </row>
    <row r="59" spans="1:8" x14ac:dyDescent="0.75">
      <c r="A59" s="1">
        <v>19</v>
      </c>
      <c r="B59">
        <v>20</v>
      </c>
      <c r="C59">
        <v>0.85</v>
      </c>
      <c r="D59">
        <f>COUNTIF('PARITY Errors'!D59, 100) + COUNTIF('Pattern_Matching Errors'!D59, 100) + COUNTIF('Reversal Errors'!D59, 100) + COUNTIF('Stack Errors'!D59, 100) + COUNTIF('Vending_Machine Errors'!D59, 100) + COUNTIF('Vending_Machine_Sum Errors'!D59, 100) + COUNTIF('MazeComplete Errors'!D59, 100) + COUNTIF('MazeSolve Errors'!D59, 100) + COUNTIF('Hamiltonian Errors'!D59, 100)</f>
        <v>0</v>
      </c>
      <c r="E59">
        <f>COUNTIF('PARITY Errors'!E59, 100) + COUNTIF('Pattern_Matching Errors'!E59, 100) + COUNTIF('Reversal Errors'!E59, 100) + COUNTIF('Stack Errors'!E59, 100) + COUNTIF('Vending_Machine Errors'!E59, 100) + COUNTIF('Vending_Machine_Sum Errors'!E59, 100) + COUNTIF('MazeComplete Errors'!E59, 100) + COUNTIF('MazeSolve Errors'!E59, 100) + COUNTIF('Hamiltonian Errors'!E59, 100)</f>
        <v>0</v>
      </c>
      <c r="F59">
        <f>COUNTIF('PARITY Errors'!F59, 100) + COUNTIF('Pattern_Matching Errors'!F59, 100) + COUNTIF('Reversal Errors'!F59, 100) + COUNTIF('Stack Errors'!F59, 100) + COUNTIF('Vending_Machine Errors'!F59, 100) + COUNTIF('Vending_Machine_Sum Errors'!F59, 100) + COUNTIF('MazeComplete Errors'!F59, 100) + COUNTIF('MazeSolve Errors'!F59, 100) + COUNTIF('Hamiltonian Errors'!F59, 100)</f>
        <v>0</v>
      </c>
      <c r="G59">
        <f>COUNTIF('PARITY Errors'!G59, 100) + COUNTIF('Pattern_Matching Errors'!G59, 100) + COUNTIF('Reversal Errors'!G59, 100) + COUNTIF('Stack Errors'!G59, 100) + COUNTIF('Vending_Machine Errors'!G59, 100) + COUNTIF('Vending_Machine_Sum Errors'!G59, 100) + COUNTIF('MazeComplete Errors'!G59, 100) + COUNTIF('MazeSolve Errors'!G59, 100) + COUNTIF('Hamiltonian Errors'!G59, 100)</f>
        <v>0</v>
      </c>
      <c r="H59" t="str">
        <f t="shared" si="1"/>
        <v>20 (δ=0.85)</v>
      </c>
    </row>
    <row r="60" spans="1:8" x14ac:dyDescent="0.75">
      <c r="A60" s="1">
        <v>20</v>
      </c>
      <c r="B60">
        <v>50</v>
      </c>
      <c r="C60">
        <v>0</v>
      </c>
      <c r="D60">
        <f>COUNTIF('PARITY Errors'!D60, 100) + COUNTIF('Pattern_Matching Errors'!D60, 100) + COUNTIF('Reversal Errors'!D60, 100) + COUNTIF('Stack Errors'!D60, 100) + COUNTIF('Vending_Machine Errors'!D60, 100) + COUNTIF('Vending_Machine_Sum Errors'!D60, 100) + COUNTIF('MazeComplete Errors'!D60, 100) + COUNTIF('MazeSolve Errors'!D60, 100) + COUNTIF('Hamiltonian Errors'!D60, 100)</f>
        <v>0</v>
      </c>
      <c r="E60">
        <f>COUNTIF('PARITY Errors'!E60, 100) + COUNTIF('Pattern_Matching Errors'!E60, 100) + COUNTIF('Reversal Errors'!E60, 100) + COUNTIF('Stack Errors'!E60, 100) + COUNTIF('Vending_Machine Errors'!E60, 100) + COUNTIF('Vending_Machine_Sum Errors'!E60, 100) + COUNTIF('MazeComplete Errors'!E60, 100) + COUNTIF('MazeSolve Errors'!E60, 100) + COUNTIF('Hamiltonian Errors'!E60, 100)</f>
        <v>0</v>
      </c>
      <c r="F60">
        <f>COUNTIF('PARITY Errors'!F60, 100) + COUNTIF('Pattern_Matching Errors'!F60, 100) + COUNTIF('Reversal Errors'!F60, 100) + COUNTIF('Stack Errors'!F60, 100) + COUNTIF('Vending_Machine Errors'!F60, 100) + COUNTIF('Vending_Machine_Sum Errors'!F60, 100) + COUNTIF('MazeComplete Errors'!F60, 100) + COUNTIF('MazeSolve Errors'!F60, 100) + COUNTIF('Hamiltonian Errors'!F60, 100)</f>
        <v>0</v>
      </c>
      <c r="G60">
        <f>COUNTIF('PARITY Errors'!G60, 100) + COUNTIF('Pattern_Matching Errors'!G60, 100) + COUNTIF('Reversal Errors'!G60, 100) + COUNTIF('Stack Errors'!G60, 100) + COUNTIF('Vending_Machine Errors'!G60, 100) + COUNTIF('Vending_Machine_Sum Errors'!G60, 100) + COUNTIF('MazeComplete Errors'!G60, 100) + COUNTIF('MazeSolve Errors'!G60, 100) + COUNTIF('Hamiltonian Errors'!G60, 100)</f>
        <v>1</v>
      </c>
      <c r="H60" t="str">
        <f t="shared" si="1"/>
        <v>50 (δ=0)</v>
      </c>
    </row>
    <row r="61" spans="1:8" x14ac:dyDescent="0.75">
      <c r="A61" s="1">
        <v>21</v>
      </c>
      <c r="B61">
        <v>50</v>
      </c>
      <c r="C61">
        <v>0.2</v>
      </c>
      <c r="D61">
        <f>COUNTIF('PARITY Errors'!D61, 100) + COUNTIF('Pattern_Matching Errors'!D61, 100) + COUNTIF('Reversal Errors'!D61, 100) + COUNTIF('Stack Errors'!D61, 100) + COUNTIF('Vending_Machine Errors'!D61, 100) + COUNTIF('Vending_Machine_Sum Errors'!D61, 100) + COUNTIF('MazeComplete Errors'!D61, 100) + COUNTIF('MazeSolve Errors'!D61, 100) + COUNTIF('Hamiltonian Errors'!D61, 100)</f>
        <v>0</v>
      </c>
      <c r="E61">
        <f>COUNTIF('PARITY Errors'!E61, 100) + COUNTIF('Pattern_Matching Errors'!E61, 100) + COUNTIF('Reversal Errors'!E61, 100) + COUNTIF('Stack Errors'!E61, 100) + COUNTIF('Vending_Machine Errors'!E61, 100) + COUNTIF('Vending_Machine_Sum Errors'!E61, 100) + COUNTIF('MazeComplete Errors'!E61, 100) + COUNTIF('MazeSolve Errors'!E61, 100) + COUNTIF('Hamiltonian Errors'!E61, 100)</f>
        <v>0</v>
      </c>
      <c r="F61">
        <f>COUNTIF('PARITY Errors'!F61, 100) + COUNTIF('Pattern_Matching Errors'!F61, 100) + COUNTIF('Reversal Errors'!F61, 100) + COUNTIF('Stack Errors'!F61, 100) + COUNTIF('Vending_Machine Errors'!F61, 100) + COUNTIF('Vending_Machine_Sum Errors'!F61, 100) + COUNTIF('MazeComplete Errors'!F61, 100) + COUNTIF('MazeSolve Errors'!F61, 100) + COUNTIF('Hamiltonian Errors'!F61, 100)</f>
        <v>0</v>
      </c>
      <c r="G61">
        <f>COUNTIF('PARITY Errors'!G61, 100) + COUNTIF('Pattern_Matching Errors'!G61, 100) + COUNTIF('Reversal Errors'!G61, 100) + COUNTIF('Stack Errors'!G61, 100) + COUNTIF('Vending_Machine Errors'!G61, 100) + COUNTIF('Vending_Machine_Sum Errors'!G61, 100) + COUNTIF('MazeComplete Errors'!G61, 100) + COUNTIF('MazeSolve Errors'!G61, 100) + COUNTIF('Hamiltonian Errors'!G61, 100)</f>
        <v>1</v>
      </c>
      <c r="H61" t="str">
        <f t="shared" si="1"/>
        <v>50 (δ=0.2)</v>
      </c>
    </row>
    <row r="62" spans="1:8" x14ac:dyDescent="0.75">
      <c r="A62" s="1">
        <v>22</v>
      </c>
      <c r="B62">
        <v>50</v>
      </c>
      <c r="C62">
        <v>0.45</v>
      </c>
      <c r="D62">
        <f>COUNTIF('PARITY Errors'!D62, 100) + COUNTIF('Pattern_Matching Errors'!D62, 100) + COUNTIF('Reversal Errors'!D62, 100) + COUNTIF('Stack Errors'!D62, 100) + COUNTIF('Vending_Machine Errors'!D62, 100) + COUNTIF('Vending_Machine_Sum Errors'!D62, 100) + COUNTIF('MazeComplete Errors'!D62, 100) + COUNTIF('MazeSolve Errors'!D62, 100) + COUNTIF('Hamiltonian Errors'!D62, 100)</f>
        <v>0</v>
      </c>
      <c r="E62">
        <f>COUNTIF('PARITY Errors'!E62, 100) + COUNTIF('Pattern_Matching Errors'!E62, 100) + COUNTIF('Reversal Errors'!E62, 100) + COUNTIF('Stack Errors'!E62, 100) + COUNTIF('Vending_Machine Errors'!E62, 100) + COUNTIF('Vending_Machine_Sum Errors'!E62, 100) + COUNTIF('MazeComplete Errors'!E62, 100) + COUNTIF('MazeSolve Errors'!E62, 100) + COUNTIF('Hamiltonian Errors'!E62, 100)</f>
        <v>0</v>
      </c>
      <c r="F62">
        <f>COUNTIF('PARITY Errors'!F62, 100) + COUNTIF('Pattern_Matching Errors'!F62, 100) + COUNTIF('Reversal Errors'!F62, 100) + COUNTIF('Stack Errors'!F62, 100) + COUNTIF('Vending_Machine Errors'!F62, 100) + COUNTIF('Vending_Machine_Sum Errors'!F62, 100) + COUNTIF('MazeComplete Errors'!F62, 100) + COUNTIF('MazeSolve Errors'!F62, 100) + COUNTIF('Hamiltonian Errors'!F62, 100)</f>
        <v>0</v>
      </c>
      <c r="G62">
        <f>COUNTIF('PARITY Errors'!G62, 100) + COUNTIF('Pattern_Matching Errors'!G62, 100) + COUNTIF('Reversal Errors'!G62, 100) + COUNTIF('Stack Errors'!G62, 100) + COUNTIF('Vending_Machine Errors'!G62, 100) + COUNTIF('Vending_Machine_Sum Errors'!G62, 100) + COUNTIF('MazeComplete Errors'!G62, 100) + COUNTIF('MazeSolve Errors'!G62, 100) + COUNTIF('Hamiltonian Errors'!G62, 100)</f>
        <v>1</v>
      </c>
      <c r="H62" t="str">
        <f t="shared" si="1"/>
        <v>50 (δ=0.45)</v>
      </c>
    </row>
    <row r="63" spans="1:8" x14ac:dyDescent="0.75">
      <c r="A63" s="1">
        <v>23</v>
      </c>
      <c r="B63">
        <v>50</v>
      </c>
      <c r="C63">
        <v>0.65</v>
      </c>
      <c r="D63">
        <f>COUNTIF('PARITY Errors'!D63, 100) + COUNTIF('Pattern_Matching Errors'!D63, 100) + COUNTIF('Reversal Errors'!D63, 100) + COUNTIF('Stack Errors'!D63, 100) + COUNTIF('Vending_Machine Errors'!D63, 100) + COUNTIF('Vending_Machine_Sum Errors'!D63, 100) + COUNTIF('MazeComplete Errors'!D63, 100) + COUNTIF('MazeSolve Errors'!D63, 100) + COUNTIF('Hamiltonian Errors'!D63, 100)</f>
        <v>0</v>
      </c>
      <c r="E63">
        <f>COUNTIF('PARITY Errors'!E63, 100) + COUNTIF('Pattern_Matching Errors'!E63, 100) + COUNTIF('Reversal Errors'!E63, 100) + COUNTIF('Stack Errors'!E63, 100) + COUNTIF('Vending_Machine Errors'!E63, 100) + COUNTIF('Vending_Machine_Sum Errors'!E63, 100) + COUNTIF('MazeComplete Errors'!E63, 100) + COUNTIF('MazeSolve Errors'!E63, 100) + COUNTIF('Hamiltonian Errors'!E63, 100)</f>
        <v>0</v>
      </c>
      <c r="F63">
        <f>COUNTIF('PARITY Errors'!F63, 100) + COUNTIF('Pattern_Matching Errors'!F63, 100) + COUNTIF('Reversal Errors'!F63, 100) + COUNTIF('Stack Errors'!F63, 100) + COUNTIF('Vending_Machine Errors'!F63, 100) + COUNTIF('Vending_Machine_Sum Errors'!F63, 100) + COUNTIF('MazeComplete Errors'!F63, 100) + COUNTIF('MazeSolve Errors'!F63, 100) + COUNTIF('Hamiltonian Errors'!F63, 100)</f>
        <v>0</v>
      </c>
      <c r="G63">
        <f>COUNTIF('PARITY Errors'!G63, 100) + COUNTIF('Pattern_Matching Errors'!G63, 100) + COUNTIF('Reversal Errors'!G63, 100) + COUNTIF('Stack Errors'!G63, 100) + COUNTIF('Vending_Machine Errors'!G63, 100) + COUNTIF('Vending_Machine_Sum Errors'!G63, 100) + COUNTIF('MazeComplete Errors'!G63, 100) + COUNTIF('MazeSolve Errors'!G63, 100) + COUNTIF('Hamiltonian Errors'!G63, 100)</f>
        <v>1</v>
      </c>
      <c r="H63" t="str">
        <f t="shared" si="1"/>
        <v>50 (δ=0.65)</v>
      </c>
    </row>
    <row r="64" spans="1:8" x14ac:dyDescent="0.75">
      <c r="A64" s="1">
        <v>24</v>
      </c>
      <c r="B64">
        <v>50</v>
      </c>
      <c r="C64">
        <v>0.85</v>
      </c>
      <c r="D64">
        <f>COUNTIF('PARITY Errors'!D64, 100) + COUNTIF('Pattern_Matching Errors'!D64, 100) + COUNTIF('Reversal Errors'!D64, 100) + COUNTIF('Stack Errors'!D64, 100) + COUNTIF('Vending_Machine Errors'!D64, 100) + COUNTIF('Vending_Machine_Sum Errors'!D64, 100) + COUNTIF('MazeComplete Errors'!D64, 100) + COUNTIF('MazeSolve Errors'!D64, 100) + COUNTIF('Hamiltonian Errors'!D64, 100)</f>
        <v>0</v>
      </c>
      <c r="E64">
        <f>COUNTIF('PARITY Errors'!E64, 100) + COUNTIF('Pattern_Matching Errors'!E64, 100) + COUNTIF('Reversal Errors'!E64, 100) + COUNTIF('Stack Errors'!E64, 100) + COUNTIF('Vending_Machine Errors'!E64, 100) + COUNTIF('Vending_Machine_Sum Errors'!E64, 100) + COUNTIF('MazeComplete Errors'!E64, 100) + COUNTIF('MazeSolve Errors'!E64, 100) + COUNTIF('Hamiltonian Errors'!E64, 100)</f>
        <v>0</v>
      </c>
      <c r="F64">
        <f>COUNTIF('PARITY Errors'!F64, 100) + COUNTIF('Pattern_Matching Errors'!F64, 100) + COUNTIF('Reversal Errors'!F64, 100) + COUNTIF('Stack Errors'!F64, 100) + COUNTIF('Vending_Machine Errors'!F64, 100) + COUNTIF('Vending_Machine_Sum Errors'!F64, 100) + COUNTIF('MazeComplete Errors'!F64, 100) + COUNTIF('MazeSolve Errors'!F64, 100) + COUNTIF('Hamiltonian Errors'!F64, 100)</f>
        <v>0</v>
      </c>
      <c r="G64">
        <f>COUNTIF('PARITY Errors'!G64, 100) + COUNTIF('Pattern_Matching Errors'!G64, 100) + COUNTIF('Reversal Errors'!G64, 100) + COUNTIF('Stack Errors'!G64, 100) + COUNTIF('Vending_Machine Errors'!G64, 100) + COUNTIF('Vending_Machine_Sum Errors'!G64, 100) + COUNTIF('MazeComplete Errors'!G64, 100) + COUNTIF('MazeSolve Errors'!G64, 100) + COUNTIF('Hamiltonian Errors'!G64, 100)</f>
        <v>1</v>
      </c>
      <c r="H64" t="str">
        <f t="shared" si="1"/>
        <v>50 (δ=0.85)</v>
      </c>
    </row>
    <row r="65" spans="1:8" x14ac:dyDescent="0.75">
      <c r="A65" s="1">
        <v>25</v>
      </c>
      <c r="B65">
        <v>100</v>
      </c>
      <c r="C65">
        <v>0</v>
      </c>
      <c r="D65">
        <f>COUNTIF('PARITY Errors'!D65, 100) + COUNTIF('Pattern_Matching Errors'!D65, 100) + COUNTIF('Reversal Errors'!D65, 100) + COUNTIF('Stack Errors'!D65, 100) + COUNTIF('Vending_Machine Errors'!D65, 100) + COUNTIF('Vending_Machine_Sum Errors'!D65, 100) + COUNTIF('MazeComplete Errors'!D65, 100) + COUNTIF('MazeSolve Errors'!D65, 100) + COUNTIF('Hamiltonian Errors'!D65, 100)</f>
        <v>0</v>
      </c>
      <c r="E65">
        <f>COUNTIF('PARITY Errors'!E65, 100) + COUNTIF('Pattern_Matching Errors'!E65, 100) + COUNTIF('Reversal Errors'!E65, 100) + COUNTIF('Stack Errors'!E65, 100) + COUNTIF('Vending_Machine Errors'!E65, 100) + COUNTIF('Vending_Machine_Sum Errors'!E65, 100) + COUNTIF('MazeComplete Errors'!E65, 100) + COUNTIF('MazeSolve Errors'!E65, 100) + COUNTIF('Hamiltonian Errors'!E65, 100)</f>
        <v>0</v>
      </c>
      <c r="F65">
        <f>COUNTIF('PARITY Errors'!F65, 100) + COUNTIF('Pattern_Matching Errors'!F65, 100) + COUNTIF('Reversal Errors'!F65, 100) + COUNTIF('Stack Errors'!F65, 100) + COUNTIF('Vending_Machine Errors'!F65, 100) + COUNTIF('Vending_Machine_Sum Errors'!F65, 100) + COUNTIF('MazeComplete Errors'!F65, 100) + COUNTIF('MazeSolve Errors'!F65, 100) + COUNTIF('Hamiltonian Errors'!F65, 100)</f>
        <v>0</v>
      </c>
      <c r="G65">
        <f>COUNTIF('PARITY Errors'!G65, 100) + COUNTIF('Pattern_Matching Errors'!G65, 100) + COUNTIF('Reversal Errors'!G65, 100) + COUNTIF('Stack Errors'!G65, 100) + COUNTIF('Vending_Machine Errors'!G65, 100) + COUNTIF('Vending_Machine_Sum Errors'!G65, 100) + COUNTIF('MazeComplete Errors'!G65, 100) + COUNTIF('MazeSolve Errors'!G65, 100) + COUNTIF('Hamiltonian Errors'!G65, 100)</f>
        <v>1</v>
      </c>
      <c r="H65" t="str">
        <f t="shared" si="1"/>
        <v>100 (δ=0)</v>
      </c>
    </row>
    <row r="66" spans="1:8" x14ac:dyDescent="0.75">
      <c r="A66" s="1">
        <v>26</v>
      </c>
      <c r="B66">
        <v>100</v>
      </c>
      <c r="C66">
        <v>0.2</v>
      </c>
      <c r="D66">
        <f>COUNTIF('PARITY Errors'!D66, 100) + COUNTIF('Pattern_Matching Errors'!D66, 100) + COUNTIF('Reversal Errors'!D66, 100) + COUNTIF('Stack Errors'!D66, 100) + COUNTIF('Vending_Machine Errors'!D66, 100) + COUNTIF('Vending_Machine_Sum Errors'!D66, 100) + COUNTIF('MazeComplete Errors'!D66, 100) + COUNTIF('MazeSolve Errors'!D66, 100) + COUNTIF('Hamiltonian Errors'!D66, 100)</f>
        <v>0</v>
      </c>
      <c r="E66">
        <f>COUNTIF('PARITY Errors'!E66, 100) + COUNTIF('Pattern_Matching Errors'!E66, 100) + COUNTIF('Reversal Errors'!E66, 100) + COUNTIF('Stack Errors'!E66, 100) + COUNTIF('Vending_Machine Errors'!E66, 100) + COUNTIF('Vending_Machine_Sum Errors'!E66, 100) + COUNTIF('MazeComplete Errors'!E66, 100) + COUNTIF('MazeSolve Errors'!E66, 100) + COUNTIF('Hamiltonian Errors'!E66, 100)</f>
        <v>0</v>
      </c>
      <c r="F66">
        <f>COUNTIF('PARITY Errors'!F66, 100) + COUNTIF('Pattern_Matching Errors'!F66, 100) + COUNTIF('Reversal Errors'!F66, 100) + COUNTIF('Stack Errors'!F66, 100) + COUNTIF('Vending_Machine Errors'!F66, 100) + COUNTIF('Vending_Machine_Sum Errors'!F66, 100) + COUNTIF('MazeComplete Errors'!F66, 100) + COUNTIF('MazeSolve Errors'!F66, 100) + COUNTIF('Hamiltonian Errors'!F66, 100)</f>
        <v>0</v>
      </c>
      <c r="G66">
        <f>COUNTIF('PARITY Errors'!G66, 100) + COUNTIF('Pattern_Matching Errors'!G66, 100) + COUNTIF('Reversal Errors'!G66, 100) + COUNTIF('Stack Errors'!G66, 100) + COUNTIF('Vending_Machine Errors'!G66, 100) + COUNTIF('Vending_Machine_Sum Errors'!G66, 100) + COUNTIF('MazeComplete Errors'!G66, 100) + COUNTIF('MazeSolve Errors'!G66, 100) + COUNTIF('Hamiltonian Errors'!G66, 100)</f>
        <v>1</v>
      </c>
      <c r="H66" t="str">
        <f t="shared" si="1"/>
        <v>100 (δ=0.2)</v>
      </c>
    </row>
    <row r="67" spans="1:8" x14ac:dyDescent="0.75">
      <c r="A67" s="1">
        <v>27</v>
      </c>
      <c r="B67">
        <v>100</v>
      </c>
      <c r="C67">
        <v>0.45</v>
      </c>
      <c r="D67">
        <f>COUNTIF('PARITY Errors'!D67, 100) + COUNTIF('Pattern_Matching Errors'!D67, 100) + COUNTIF('Reversal Errors'!D67, 100) + COUNTIF('Stack Errors'!D67, 100) + COUNTIF('Vending_Machine Errors'!D67, 100) + COUNTIF('Vending_Machine_Sum Errors'!D67, 100) + COUNTIF('MazeComplete Errors'!D67, 100) + COUNTIF('MazeSolve Errors'!D67, 100) + COUNTIF('Hamiltonian Errors'!D67, 100)</f>
        <v>0</v>
      </c>
      <c r="E67">
        <f>COUNTIF('PARITY Errors'!E67, 100) + COUNTIF('Pattern_Matching Errors'!E67, 100) + COUNTIF('Reversal Errors'!E67, 100) + COUNTIF('Stack Errors'!E67, 100) + COUNTIF('Vending_Machine Errors'!E67, 100) + COUNTIF('Vending_Machine_Sum Errors'!E67, 100) + COUNTIF('MazeComplete Errors'!E67, 100) + COUNTIF('MazeSolve Errors'!E67, 100) + COUNTIF('Hamiltonian Errors'!E67, 100)</f>
        <v>0</v>
      </c>
      <c r="F67">
        <f>COUNTIF('PARITY Errors'!F67, 100) + COUNTIF('Pattern_Matching Errors'!F67, 100) + COUNTIF('Reversal Errors'!F67, 100) + COUNTIF('Stack Errors'!F67, 100) + COUNTIF('Vending_Machine Errors'!F67, 100) + COUNTIF('Vending_Machine_Sum Errors'!F67, 100) + COUNTIF('MazeComplete Errors'!F67, 100) + COUNTIF('MazeSolve Errors'!F67, 100) + COUNTIF('Hamiltonian Errors'!F67, 100)</f>
        <v>0</v>
      </c>
      <c r="G67">
        <f>COUNTIF('PARITY Errors'!G67, 100) + COUNTIF('Pattern_Matching Errors'!G67, 100) + COUNTIF('Reversal Errors'!G67, 100) + COUNTIF('Stack Errors'!G67, 100) + COUNTIF('Vending_Machine Errors'!G67, 100) + COUNTIF('Vending_Machine_Sum Errors'!G67, 100) + COUNTIF('MazeComplete Errors'!G67, 100) + COUNTIF('MazeSolve Errors'!G67, 100) + COUNTIF('Hamiltonian Errors'!G67, 100)</f>
        <v>1</v>
      </c>
      <c r="H67" t="str">
        <f t="shared" si="1"/>
        <v>100 (δ=0.45)</v>
      </c>
    </row>
    <row r="68" spans="1:8" x14ac:dyDescent="0.75">
      <c r="A68" s="1">
        <v>28</v>
      </c>
      <c r="B68">
        <v>100</v>
      </c>
      <c r="C68">
        <v>0.65</v>
      </c>
      <c r="D68">
        <f>COUNTIF('PARITY Errors'!D68, 100) + COUNTIF('Pattern_Matching Errors'!D68, 100) + COUNTIF('Reversal Errors'!D68, 100) + COUNTIF('Stack Errors'!D68, 100) + COUNTIF('Vending_Machine Errors'!D68, 100) + COUNTIF('Vending_Machine_Sum Errors'!D68, 100) + COUNTIF('MazeComplete Errors'!D68, 100) + COUNTIF('MazeSolve Errors'!D68, 100) + COUNTIF('Hamiltonian Errors'!D68, 100)</f>
        <v>0</v>
      </c>
      <c r="E68">
        <f>COUNTIF('PARITY Errors'!E68, 100) + COUNTIF('Pattern_Matching Errors'!E68, 100) + COUNTIF('Reversal Errors'!E68, 100) + COUNTIF('Stack Errors'!E68, 100) + COUNTIF('Vending_Machine Errors'!E68, 100) + COUNTIF('Vending_Machine_Sum Errors'!E68, 100) + COUNTIF('MazeComplete Errors'!E68, 100) + COUNTIF('MazeSolve Errors'!E68, 100) + COUNTIF('Hamiltonian Errors'!E68, 100)</f>
        <v>0</v>
      </c>
      <c r="F68">
        <f>COUNTIF('PARITY Errors'!F68, 100) + COUNTIF('Pattern_Matching Errors'!F68, 100) + COUNTIF('Reversal Errors'!F68, 100) + COUNTIF('Stack Errors'!F68, 100) + COUNTIF('Vending_Machine Errors'!F68, 100) + COUNTIF('Vending_Machine_Sum Errors'!F68, 100) + COUNTIF('MazeComplete Errors'!F68, 100) + COUNTIF('MazeSolve Errors'!F68, 100) + COUNTIF('Hamiltonian Errors'!F68, 100)</f>
        <v>0</v>
      </c>
      <c r="G68">
        <f>COUNTIF('PARITY Errors'!G68, 100) + COUNTIF('Pattern_Matching Errors'!G68, 100) + COUNTIF('Reversal Errors'!G68, 100) + COUNTIF('Stack Errors'!G68, 100) + COUNTIF('Vending_Machine Errors'!G68, 100) + COUNTIF('Vending_Machine_Sum Errors'!G68, 100) + COUNTIF('MazeComplete Errors'!G68, 100) + COUNTIF('MazeSolve Errors'!G68, 100) + COUNTIF('Hamiltonian Errors'!G68, 100)</f>
        <v>1</v>
      </c>
      <c r="H68" t="str">
        <f t="shared" si="1"/>
        <v>100 (δ=0.65)</v>
      </c>
    </row>
    <row r="69" spans="1:8" x14ac:dyDescent="0.75">
      <c r="A69" s="1">
        <v>29</v>
      </c>
      <c r="B69">
        <v>100</v>
      </c>
      <c r="C69">
        <v>0.85</v>
      </c>
      <c r="D69">
        <f>COUNTIF('PARITY Errors'!D69, 100) + COUNTIF('Pattern_Matching Errors'!D69, 100) + COUNTIF('Reversal Errors'!D69, 100) + COUNTIF('Stack Errors'!D69, 100) + COUNTIF('Vending_Machine Errors'!D69, 100) + COUNTIF('Vending_Machine_Sum Errors'!D69, 100) + COUNTIF('MazeComplete Errors'!D69, 100) + COUNTIF('MazeSolve Errors'!D69, 100) + COUNTIF('Hamiltonian Errors'!D69, 100)</f>
        <v>0</v>
      </c>
      <c r="E69">
        <f>COUNTIF('PARITY Errors'!E69, 100) + COUNTIF('Pattern_Matching Errors'!E69, 100) + COUNTIF('Reversal Errors'!E69, 100) + COUNTIF('Stack Errors'!E69, 100) + COUNTIF('Vending_Machine Errors'!E69, 100) + COUNTIF('Vending_Machine_Sum Errors'!E69, 100) + COUNTIF('MazeComplete Errors'!E69, 100) + COUNTIF('MazeSolve Errors'!E69, 100) + COUNTIF('Hamiltonian Errors'!E69, 100)</f>
        <v>0</v>
      </c>
      <c r="F69">
        <f>COUNTIF('PARITY Errors'!F69, 100) + COUNTIF('Pattern_Matching Errors'!F69, 100) + COUNTIF('Reversal Errors'!F69, 100) + COUNTIF('Stack Errors'!F69, 100) + COUNTIF('Vending_Machine Errors'!F69, 100) + COUNTIF('Vending_Machine_Sum Errors'!F69, 100) + COUNTIF('MazeComplete Errors'!F69, 100) + COUNTIF('MazeSolve Errors'!F69, 100) + COUNTIF('Hamiltonian Errors'!F69, 100)</f>
        <v>0</v>
      </c>
      <c r="G69">
        <f>COUNTIF('PARITY Errors'!G69, 100) + COUNTIF('Pattern_Matching Errors'!G69, 100) + COUNTIF('Reversal Errors'!G69, 100) + COUNTIF('Stack Errors'!G69, 100) + COUNTIF('Vending_Machine Errors'!G69, 100) + COUNTIF('Vending_Machine_Sum Errors'!G69, 100) + COUNTIF('MazeComplete Errors'!G69, 100) + COUNTIF('MazeSolve Errors'!G69, 100) + COUNTIF('Hamiltonian Errors'!G69, 100)</f>
        <v>1</v>
      </c>
      <c r="H69" t="str">
        <f t="shared" si="1"/>
        <v>100 (δ=0.85)</v>
      </c>
    </row>
    <row r="73" spans="1:8" x14ac:dyDescent="0.75">
      <c r="A73" s="1">
        <v>0</v>
      </c>
      <c r="B73" t="s">
        <v>16</v>
      </c>
      <c r="D73">
        <v>9</v>
      </c>
    </row>
    <row r="75" spans="1:8" x14ac:dyDescent="0.7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75">
      <c r="A76" s="1">
        <v>0</v>
      </c>
      <c r="B76">
        <v>0</v>
      </c>
      <c r="C76">
        <v>0</v>
      </c>
      <c r="D76">
        <f>COUNTIF('PARITY Errors'!D76, 100) + COUNTIF('Pattern_Matching Errors'!D76, 100) + COUNTIF('Reversal Errors'!D76, 100) + COUNTIF('Stack Errors'!D76, 100) + COUNTIF('Vending_Machine Errors'!D76, 100) + COUNTIF('Vending_Machine_Sum Errors'!D76, 100) + COUNTIF('MazeComplete Errors'!D76, 100) + COUNTIF('MazeSolve Errors'!D76, 100) + COUNTIF('Hamiltonian Errors'!D76, 100)</f>
        <v>0</v>
      </c>
      <c r="E76">
        <f>COUNTIF('PARITY Errors'!E76, 100) + COUNTIF('Pattern_Matching Errors'!E76, 100) + COUNTIF('Reversal Errors'!E76, 100) + COUNTIF('Stack Errors'!E76, 100) + COUNTIF('Vending_Machine Errors'!E76, 100) + COUNTIF('Vending_Machine_Sum Errors'!E76, 100) + COUNTIF('MazeComplete Errors'!E76, 100) + COUNTIF('MazeSolve Errors'!E76, 100) + COUNTIF('Hamiltonian Errors'!E76, 100)</f>
        <v>1</v>
      </c>
      <c r="F76">
        <f>COUNTIF('PARITY Errors'!F76, 100) + COUNTIF('Pattern_Matching Errors'!F76, 100) + COUNTIF('Reversal Errors'!F76, 100) + COUNTIF('Stack Errors'!F76, 100) + COUNTIF('Vending_Machine Errors'!F76, 100) + COUNTIF('Vending_Machine_Sum Errors'!F76, 100) + COUNTIF('MazeComplete Errors'!F76, 100) + COUNTIF('MazeSolve Errors'!F76, 100) + COUNTIF('Hamiltonian Errors'!F76, 100)</f>
        <v>0</v>
      </c>
      <c r="G76">
        <f>COUNTIF('PARITY Errors'!G76, 100) + COUNTIF('Pattern_Matching Errors'!G76, 100) + COUNTIF('Reversal Errors'!G76, 100) + COUNTIF('Stack Errors'!G76, 100) + COUNTIF('Vending_Machine Errors'!G76, 100) + COUNTIF('Vending_Machine_Sum Errors'!G76, 100) + COUNTIF('MazeComplete Errors'!G76, 100) + COUNTIF('MazeSolve Errors'!G76, 100) + COUNTIF('Hamiltonian Errors'!G76, 100)</f>
        <v>6</v>
      </c>
      <c r="H76" t="str">
        <f t="shared" ref="H76:H105" si="2">B76&amp;" (δ="&amp;C76&amp;")"</f>
        <v>0 (δ=0)</v>
      </c>
    </row>
    <row r="77" spans="1:8" x14ac:dyDescent="0.75">
      <c r="A77" s="1">
        <v>1</v>
      </c>
      <c r="B77">
        <v>0</v>
      </c>
      <c r="C77">
        <v>0.2</v>
      </c>
      <c r="D77">
        <f>COUNTIF('PARITY Errors'!D77, 100) + COUNTIF('Pattern_Matching Errors'!D77, 100) + COUNTIF('Reversal Errors'!D77, 100) + COUNTIF('Stack Errors'!D77, 100) + COUNTIF('Vending_Machine Errors'!D77, 100) + COUNTIF('Vending_Machine_Sum Errors'!D77, 100) + COUNTIF('MazeComplete Errors'!D77, 100) + COUNTIF('MazeSolve Errors'!D77, 100) + COUNTIF('Hamiltonian Errors'!D77, 100)</f>
        <v>0</v>
      </c>
      <c r="E77">
        <f>COUNTIF('PARITY Errors'!E77, 100) + COUNTIF('Pattern_Matching Errors'!E77, 100) + COUNTIF('Reversal Errors'!E77, 100) + COUNTIF('Stack Errors'!E77, 100) + COUNTIF('Vending_Machine Errors'!E77, 100) + COUNTIF('Vending_Machine_Sum Errors'!E77, 100) + COUNTIF('MazeComplete Errors'!E77, 100) + COUNTIF('MazeSolve Errors'!E77, 100) + COUNTIF('Hamiltonian Errors'!E77, 100)</f>
        <v>1</v>
      </c>
      <c r="F77">
        <f>COUNTIF('PARITY Errors'!F77, 100) + COUNTIF('Pattern_Matching Errors'!F77, 100) + COUNTIF('Reversal Errors'!F77, 100) + COUNTIF('Stack Errors'!F77, 100) + COUNTIF('Vending_Machine Errors'!F77, 100) + COUNTIF('Vending_Machine_Sum Errors'!F77, 100) + COUNTIF('MazeComplete Errors'!F77, 100) + COUNTIF('MazeSolve Errors'!F77, 100) + COUNTIF('Hamiltonian Errors'!F77, 100)</f>
        <v>0</v>
      </c>
      <c r="G77">
        <f>COUNTIF('PARITY Errors'!G77, 100) + COUNTIF('Pattern_Matching Errors'!G77, 100) + COUNTIF('Reversal Errors'!G77, 100) + COUNTIF('Stack Errors'!G77, 100) + COUNTIF('Vending_Machine Errors'!G77, 100) + COUNTIF('Vending_Machine_Sum Errors'!G77, 100) + COUNTIF('MazeComplete Errors'!G77, 100) + COUNTIF('MazeSolve Errors'!G77, 100) + COUNTIF('Hamiltonian Errors'!G77, 100)</f>
        <v>6</v>
      </c>
      <c r="H77" t="str">
        <f t="shared" si="2"/>
        <v>0 (δ=0.2)</v>
      </c>
    </row>
    <row r="78" spans="1:8" x14ac:dyDescent="0.75">
      <c r="A78" s="1">
        <v>2</v>
      </c>
      <c r="B78">
        <v>0</v>
      </c>
      <c r="C78">
        <v>0.45</v>
      </c>
      <c r="D78">
        <f>COUNTIF('PARITY Errors'!D78, 100) + COUNTIF('Pattern_Matching Errors'!D78, 100) + COUNTIF('Reversal Errors'!D78, 100) + COUNTIF('Stack Errors'!D78, 100) + COUNTIF('Vending_Machine Errors'!D78, 100) + COUNTIF('Vending_Machine_Sum Errors'!D78, 100) + COUNTIF('MazeComplete Errors'!D78, 100) + COUNTIF('MazeSolve Errors'!D78, 100) + COUNTIF('Hamiltonian Errors'!D78, 100)</f>
        <v>0</v>
      </c>
      <c r="E78">
        <f>COUNTIF('PARITY Errors'!E78, 100) + COUNTIF('Pattern_Matching Errors'!E78, 100) + COUNTIF('Reversal Errors'!E78, 100) + COUNTIF('Stack Errors'!E78, 100) + COUNTIF('Vending_Machine Errors'!E78, 100) + COUNTIF('Vending_Machine_Sum Errors'!E78, 100) + COUNTIF('MazeComplete Errors'!E78, 100) + COUNTIF('MazeSolve Errors'!E78, 100) + COUNTIF('Hamiltonian Errors'!E78, 100)</f>
        <v>0</v>
      </c>
      <c r="F78">
        <f>COUNTIF('PARITY Errors'!F78, 100) + COUNTIF('Pattern_Matching Errors'!F78, 100) + COUNTIF('Reversal Errors'!F78, 100) + COUNTIF('Stack Errors'!F78, 100) + COUNTIF('Vending_Machine Errors'!F78, 100) + COUNTIF('Vending_Machine_Sum Errors'!F78, 100) + COUNTIF('MazeComplete Errors'!F78, 100) + COUNTIF('MazeSolve Errors'!F78, 100) + COUNTIF('Hamiltonian Errors'!F78, 100)</f>
        <v>0</v>
      </c>
      <c r="G78">
        <f>COUNTIF('PARITY Errors'!G78, 100) + COUNTIF('Pattern_Matching Errors'!G78, 100) + COUNTIF('Reversal Errors'!G78, 100) + COUNTIF('Stack Errors'!G78, 100) + COUNTIF('Vending_Machine Errors'!G78, 100) + COUNTIF('Vending_Machine_Sum Errors'!G78, 100) + COUNTIF('MazeComplete Errors'!G78, 100) + COUNTIF('MazeSolve Errors'!G78, 100) + COUNTIF('Hamiltonian Errors'!G78, 100)</f>
        <v>6</v>
      </c>
      <c r="H78" t="str">
        <f t="shared" si="2"/>
        <v>0 (δ=0.45)</v>
      </c>
    </row>
    <row r="79" spans="1:8" x14ac:dyDescent="0.75">
      <c r="A79" s="1">
        <v>3</v>
      </c>
      <c r="B79">
        <v>0</v>
      </c>
      <c r="C79">
        <v>0.65</v>
      </c>
      <c r="D79">
        <f>COUNTIF('PARITY Errors'!D79, 100) + COUNTIF('Pattern_Matching Errors'!D79, 100) + COUNTIF('Reversal Errors'!D79, 100) + COUNTIF('Stack Errors'!D79, 100) + COUNTIF('Vending_Machine Errors'!D79, 100) + COUNTIF('Vending_Machine_Sum Errors'!D79, 100) + COUNTIF('MazeComplete Errors'!D79, 100) + COUNTIF('MazeSolve Errors'!D79, 100) + COUNTIF('Hamiltonian Errors'!D79, 100)</f>
        <v>0</v>
      </c>
      <c r="E79">
        <f>COUNTIF('PARITY Errors'!E79, 100) + COUNTIF('Pattern_Matching Errors'!E79, 100) + COUNTIF('Reversal Errors'!E79, 100) + COUNTIF('Stack Errors'!E79, 100) + COUNTIF('Vending_Machine Errors'!E79, 100) + COUNTIF('Vending_Machine_Sum Errors'!E79, 100) + COUNTIF('MazeComplete Errors'!E79, 100) + COUNTIF('MazeSolve Errors'!E79, 100) + COUNTIF('Hamiltonian Errors'!E79, 100)</f>
        <v>1</v>
      </c>
      <c r="F79">
        <f>COUNTIF('PARITY Errors'!F79, 100) + COUNTIF('Pattern_Matching Errors'!F79, 100) + COUNTIF('Reversal Errors'!F79, 100) + COUNTIF('Stack Errors'!F79, 100) + COUNTIF('Vending_Machine Errors'!F79, 100) + COUNTIF('Vending_Machine_Sum Errors'!F79, 100) + COUNTIF('MazeComplete Errors'!F79, 100) + COUNTIF('MazeSolve Errors'!F79, 100) + COUNTIF('Hamiltonian Errors'!F79, 100)</f>
        <v>0</v>
      </c>
      <c r="G79">
        <f>COUNTIF('PARITY Errors'!G79, 100) + COUNTIF('Pattern_Matching Errors'!G79, 100) + COUNTIF('Reversal Errors'!G79, 100) + COUNTIF('Stack Errors'!G79, 100) + COUNTIF('Vending_Machine Errors'!G79, 100) + COUNTIF('Vending_Machine_Sum Errors'!G79, 100) + COUNTIF('MazeComplete Errors'!G79, 100) + COUNTIF('MazeSolve Errors'!G79, 100) + COUNTIF('Hamiltonian Errors'!G79, 100)</f>
        <v>6</v>
      </c>
      <c r="H79" t="str">
        <f t="shared" si="2"/>
        <v>0 (δ=0.65)</v>
      </c>
    </row>
    <row r="80" spans="1:8" x14ac:dyDescent="0.75">
      <c r="A80" s="1">
        <v>4</v>
      </c>
      <c r="B80">
        <v>0</v>
      </c>
      <c r="C80">
        <v>0.85</v>
      </c>
      <c r="D80">
        <f>COUNTIF('PARITY Errors'!D80, 100) + COUNTIF('Pattern_Matching Errors'!D80, 100) + COUNTIF('Reversal Errors'!D80, 100) + COUNTIF('Stack Errors'!D80, 100) + COUNTIF('Vending_Machine Errors'!D80, 100) + COUNTIF('Vending_Machine_Sum Errors'!D80, 100) + COUNTIF('MazeComplete Errors'!D80, 100) + COUNTIF('MazeSolve Errors'!D80, 100) + COUNTIF('Hamiltonian Errors'!D80, 100)</f>
        <v>0</v>
      </c>
      <c r="E80">
        <f>COUNTIF('PARITY Errors'!E80, 100) + COUNTIF('Pattern_Matching Errors'!E80, 100) + COUNTIF('Reversal Errors'!E80, 100) + COUNTIF('Stack Errors'!E80, 100) + COUNTIF('Vending_Machine Errors'!E80, 100) + COUNTIF('Vending_Machine_Sum Errors'!E80, 100) + COUNTIF('MazeComplete Errors'!E80, 100) + COUNTIF('MazeSolve Errors'!E80, 100) + COUNTIF('Hamiltonian Errors'!E80, 100)</f>
        <v>1</v>
      </c>
      <c r="F80">
        <f>COUNTIF('PARITY Errors'!F80, 100) + COUNTIF('Pattern_Matching Errors'!F80, 100) + COUNTIF('Reversal Errors'!F80, 100) + COUNTIF('Stack Errors'!F80, 100) + COUNTIF('Vending_Machine Errors'!F80, 100) + COUNTIF('Vending_Machine_Sum Errors'!F80, 100) + COUNTIF('MazeComplete Errors'!F80, 100) + COUNTIF('MazeSolve Errors'!F80, 100) + COUNTIF('Hamiltonian Errors'!F80, 100)</f>
        <v>0</v>
      </c>
      <c r="G80">
        <f>COUNTIF('PARITY Errors'!G80, 100) + COUNTIF('Pattern_Matching Errors'!G80, 100) + COUNTIF('Reversal Errors'!G80, 100) + COUNTIF('Stack Errors'!G80, 100) + COUNTIF('Vending_Machine Errors'!G80, 100) + COUNTIF('Vending_Machine_Sum Errors'!G80, 100) + COUNTIF('MazeComplete Errors'!G80, 100) + COUNTIF('MazeSolve Errors'!G80, 100) + COUNTIF('Hamiltonian Errors'!G80, 100)</f>
        <v>6</v>
      </c>
      <c r="H80" t="str">
        <f t="shared" si="2"/>
        <v>0 (δ=0.85)</v>
      </c>
    </row>
    <row r="81" spans="1:8" x14ac:dyDescent="0.75">
      <c r="A81" s="1">
        <v>5</v>
      </c>
      <c r="B81">
        <v>5</v>
      </c>
      <c r="C81">
        <v>0</v>
      </c>
      <c r="D81">
        <f>COUNTIF('PARITY Errors'!D81, 100) + COUNTIF('Pattern_Matching Errors'!D81, 100) + COUNTIF('Reversal Errors'!D81, 100) + COUNTIF('Stack Errors'!D81, 100) + COUNTIF('Vending_Machine Errors'!D81, 100) + COUNTIF('Vending_Machine_Sum Errors'!D81, 100) + COUNTIF('MazeComplete Errors'!D81, 100) + COUNTIF('MazeSolve Errors'!D81, 100) + COUNTIF('Hamiltonian Errors'!D81, 100)</f>
        <v>0</v>
      </c>
      <c r="E81">
        <f>COUNTIF('PARITY Errors'!E81, 100) + COUNTIF('Pattern_Matching Errors'!E81, 100) + COUNTIF('Reversal Errors'!E81, 100) + COUNTIF('Stack Errors'!E81, 100) + COUNTIF('Vending_Machine Errors'!E81, 100) + COUNTIF('Vending_Machine_Sum Errors'!E81, 100) + COUNTIF('MazeComplete Errors'!E81, 100) + COUNTIF('MazeSolve Errors'!E81, 100) + COUNTIF('Hamiltonian Errors'!E81, 100)</f>
        <v>0</v>
      </c>
      <c r="F81">
        <f>COUNTIF('PARITY Errors'!F81, 100) + COUNTIF('Pattern_Matching Errors'!F81, 100) + COUNTIF('Reversal Errors'!F81, 100) + COUNTIF('Stack Errors'!F81, 100) + COUNTIF('Vending_Machine Errors'!F81, 100) + COUNTIF('Vending_Machine_Sum Errors'!F81, 100) + COUNTIF('MazeComplete Errors'!F81, 100) + COUNTIF('MazeSolve Errors'!F81, 100) + COUNTIF('Hamiltonian Errors'!F81, 100)</f>
        <v>0</v>
      </c>
      <c r="G81">
        <f>COUNTIF('PARITY Errors'!G81, 100) + COUNTIF('Pattern_Matching Errors'!G81, 100) + COUNTIF('Reversal Errors'!G81, 100) + COUNTIF('Stack Errors'!G81, 100) + COUNTIF('Vending_Machine Errors'!G81, 100) + COUNTIF('Vending_Machine_Sum Errors'!G81, 100) + COUNTIF('MazeComplete Errors'!G81, 100) + COUNTIF('MazeSolve Errors'!G81, 100) + COUNTIF('Hamiltonian Errors'!G81, 100)</f>
        <v>0</v>
      </c>
      <c r="H81" t="str">
        <f t="shared" si="2"/>
        <v>5 (δ=0)</v>
      </c>
    </row>
    <row r="82" spans="1:8" x14ac:dyDescent="0.75">
      <c r="A82" s="1">
        <v>6</v>
      </c>
      <c r="B82">
        <v>5</v>
      </c>
      <c r="C82">
        <v>0.2</v>
      </c>
      <c r="D82">
        <f>COUNTIF('PARITY Errors'!D82, 100) + COUNTIF('Pattern_Matching Errors'!D82, 100) + COUNTIF('Reversal Errors'!D82, 100) + COUNTIF('Stack Errors'!D82, 100) + COUNTIF('Vending_Machine Errors'!D82, 100) + COUNTIF('Vending_Machine_Sum Errors'!D82, 100) + COUNTIF('MazeComplete Errors'!D82, 100) + COUNTIF('MazeSolve Errors'!D82, 100) + COUNTIF('Hamiltonian Errors'!D82, 100)</f>
        <v>0</v>
      </c>
      <c r="E82">
        <f>COUNTIF('PARITY Errors'!E82, 100) + COUNTIF('Pattern_Matching Errors'!E82, 100) + COUNTIF('Reversal Errors'!E82, 100) + COUNTIF('Stack Errors'!E82, 100) + COUNTIF('Vending_Machine Errors'!E82, 100) + COUNTIF('Vending_Machine_Sum Errors'!E82, 100) + COUNTIF('MazeComplete Errors'!E82, 100) + COUNTIF('MazeSolve Errors'!E82, 100) + COUNTIF('Hamiltonian Errors'!E82, 100)</f>
        <v>0</v>
      </c>
      <c r="F82">
        <f>COUNTIF('PARITY Errors'!F82, 100) + COUNTIF('Pattern_Matching Errors'!F82, 100) + COUNTIF('Reversal Errors'!F82, 100) + COUNTIF('Stack Errors'!F82, 100) + COUNTIF('Vending_Machine Errors'!F82, 100) + COUNTIF('Vending_Machine_Sum Errors'!F82, 100) + COUNTIF('MazeComplete Errors'!F82, 100) + COUNTIF('MazeSolve Errors'!F82, 100) + COUNTIF('Hamiltonian Errors'!F82, 100)</f>
        <v>0</v>
      </c>
      <c r="G82">
        <f>COUNTIF('PARITY Errors'!G82, 100) + COUNTIF('Pattern_Matching Errors'!G82, 100) + COUNTIF('Reversal Errors'!G82, 100) + COUNTIF('Stack Errors'!G82, 100) + COUNTIF('Vending_Machine Errors'!G82, 100) + COUNTIF('Vending_Machine_Sum Errors'!G82, 100) + COUNTIF('MazeComplete Errors'!G82, 100) + COUNTIF('MazeSolve Errors'!G82, 100) + COUNTIF('Hamiltonian Errors'!G82, 100)</f>
        <v>0</v>
      </c>
      <c r="H82" t="str">
        <f t="shared" si="2"/>
        <v>5 (δ=0.2)</v>
      </c>
    </row>
    <row r="83" spans="1:8" x14ac:dyDescent="0.75">
      <c r="A83" s="1">
        <v>7</v>
      </c>
      <c r="B83">
        <v>5</v>
      </c>
      <c r="C83">
        <v>0.45</v>
      </c>
      <c r="D83">
        <f>COUNTIF('PARITY Errors'!D83, 100) + COUNTIF('Pattern_Matching Errors'!D83, 100) + COUNTIF('Reversal Errors'!D83, 100) + COUNTIF('Stack Errors'!D83, 100) + COUNTIF('Vending_Machine Errors'!D83, 100) + COUNTIF('Vending_Machine_Sum Errors'!D83, 100) + COUNTIF('MazeComplete Errors'!D83, 100) + COUNTIF('MazeSolve Errors'!D83, 100) + COUNTIF('Hamiltonian Errors'!D83, 100)</f>
        <v>0</v>
      </c>
      <c r="E83">
        <f>COUNTIF('PARITY Errors'!E83, 100) + COUNTIF('Pattern_Matching Errors'!E83, 100) + COUNTIF('Reversal Errors'!E83, 100) + COUNTIF('Stack Errors'!E83, 100) + COUNTIF('Vending_Machine Errors'!E83, 100) + COUNTIF('Vending_Machine_Sum Errors'!E83, 100) + COUNTIF('MazeComplete Errors'!E83, 100) + COUNTIF('MazeSolve Errors'!E83, 100) + COUNTIF('Hamiltonian Errors'!E83, 100)</f>
        <v>0</v>
      </c>
      <c r="F83">
        <f>COUNTIF('PARITY Errors'!F83, 100) + COUNTIF('Pattern_Matching Errors'!F83, 100) + COUNTIF('Reversal Errors'!F83, 100) + COUNTIF('Stack Errors'!F83, 100) + COUNTIF('Vending_Machine Errors'!F83, 100) + COUNTIF('Vending_Machine_Sum Errors'!F83, 100) + COUNTIF('MazeComplete Errors'!F83, 100) + COUNTIF('MazeSolve Errors'!F83, 100) + COUNTIF('Hamiltonian Errors'!F83, 100)</f>
        <v>0</v>
      </c>
      <c r="G83">
        <f>COUNTIF('PARITY Errors'!G83, 100) + COUNTIF('Pattern_Matching Errors'!G83, 100) + COUNTIF('Reversal Errors'!G83, 100) + COUNTIF('Stack Errors'!G83, 100) + COUNTIF('Vending_Machine Errors'!G83, 100) + COUNTIF('Vending_Machine_Sum Errors'!G83, 100) + COUNTIF('MazeComplete Errors'!G83, 100) + COUNTIF('MazeSolve Errors'!G83, 100) + COUNTIF('Hamiltonian Errors'!G83, 100)</f>
        <v>0</v>
      </c>
      <c r="H83" t="str">
        <f t="shared" si="2"/>
        <v>5 (δ=0.45)</v>
      </c>
    </row>
    <row r="84" spans="1:8" x14ac:dyDescent="0.75">
      <c r="A84" s="1">
        <v>8</v>
      </c>
      <c r="B84">
        <v>5</v>
      </c>
      <c r="C84">
        <v>0.65</v>
      </c>
      <c r="D84">
        <f>COUNTIF('PARITY Errors'!D84, 100) + COUNTIF('Pattern_Matching Errors'!D84, 100) + COUNTIF('Reversal Errors'!D84, 100) + COUNTIF('Stack Errors'!D84, 100) + COUNTIF('Vending_Machine Errors'!D84, 100) + COUNTIF('Vending_Machine_Sum Errors'!D84, 100) + COUNTIF('MazeComplete Errors'!D84, 100) + COUNTIF('MazeSolve Errors'!D84, 100) + COUNTIF('Hamiltonian Errors'!D84, 100)</f>
        <v>1</v>
      </c>
      <c r="E84">
        <f>COUNTIF('PARITY Errors'!E84, 100) + COUNTIF('Pattern_Matching Errors'!E84, 100) + COUNTIF('Reversal Errors'!E84, 100) + COUNTIF('Stack Errors'!E84, 100) + COUNTIF('Vending_Machine Errors'!E84, 100) + COUNTIF('Vending_Machine_Sum Errors'!E84, 100) + COUNTIF('MazeComplete Errors'!E84, 100) + COUNTIF('MazeSolve Errors'!E84, 100) + COUNTIF('Hamiltonian Errors'!E84, 100)</f>
        <v>0</v>
      </c>
      <c r="F84">
        <f>COUNTIF('PARITY Errors'!F84, 100) + COUNTIF('Pattern_Matching Errors'!F84, 100) + COUNTIF('Reversal Errors'!F84, 100) + COUNTIF('Stack Errors'!F84, 100) + COUNTIF('Vending_Machine Errors'!F84, 100) + COUNTIF('Vending_Machine_Sum Errors'!F84, 100) + COUNTIF('MazeComplete Errors'!F84, 100) + COUNTIF('MazeSolve Errors'!F84, 100) + COUNTIF('Hamiltonian Errors'!F84, 100)</f>
        <v>0</v>
      </c>
      <c r="G84">
        <f>COUNTIF('PARITY Errors'!G84, 100) + COUNTIF('Pattern_Matching Errors'!G84, 100) + COUNTIF('Reversal Errors'!G84, 100) + COUNTIF('Stack Errors'!G84, 100) + COUNTIF('Vending_Machine Errors'!G84, 100) + COUNTIF('Vending_Machine_Sum Errors'!G84, 100) + COUNTIF('MazeComplete Errors'!G84, 100) + COUNTIF('MazeSolve Errors'!G84, 100) + COUNTIF('Hamiltonian Errors'!G84, 100)</f>
        <v>0</v>
      </c>
      <c r="H84" t="str">
        <f t="shared" si="2"/>
        <v>5 (δ=0.65)</v>
      </c>
    </row>
    <row r="85" spans="1:8" x14ac:dyDescent="0.75">
      <c r="A85" s="1">
        <v>9</v>
      </c>
      <c r="B85">
        <v>5</v>
      </c>
      <c r="C85">
        <v>0.85</v>
      </c>
      <c r="D85">
        <f>COUNTIF('PARITY Errors'!D85, 100) + COUNTIF('Pattern_Matching Errors'!D85, 100) + COUNTIF('Reversal Errors'!D85, 100) + COUNTIF('Stack Errors'!D85, 100) + COUNTIF('Vending_Machine Errors'!D85, 100) + COUNTIF('Vending_Machine_Sum Errors'!D85, 100) + COUNTIF('MazeComplete Errors'!D85, 100) + COUNTIF('MazeSolve Errors'!D85, 100) + COUNTIF('Hamiltonian Errors'!D85, 100)</f>
        <v>0</v>
      </c>
      <c r="E85">
        <f>COUNTIF('PARITY Errors'!E85, 100) + COUNTIF('Pattern_Matching Errors'!E85, 100) + COUNTIF('Reversal Errors'!E85, 100) + COUNTIF('Stack Errors'!E85, 100) + COUNTIF('Vending_Machine Errors'!E85, 100) + COUNTIF('Vending_Machine_Sum Errors'!E85, 100) + COUNTIF('MazeComplete Errors'!E85, 100) + COUNTIF('MazeSolve Errors'!E85, 100) + COUNTIF('Hamiltonian Errors'!E85, 100)</f>
        <v>0</v>
      </c>
      <c r="F85">
        <f>COUNTIF('PARITY Errors'!F85, 100) + COUNTIF('Pattern_Matching Errors'!F85, 100) + COUNTIF('Reversal Errors'!F85, 100) + COUNTIF('Stack Errors'!F85, 100) + COUNTIF('Vending_Machine Errors'!F85, 100) + COUNTIF('Vending_Machine_Sum Errors'!F85, 100) + COUNTIF('MazeComplete Errors'!F85, 100) + COUNTIF('MazeSolve Errors'!F85, 100) + COUNTIF('Hamiltonian Errors'!F85, 100)</f>
        <v>0</v>
      </c>
      <c r="G85">
        <f>COUNTIF('PARITY Errors'!G85, 100) + COUNTIF('Pattern_Matching Errors'!G85, 100) + COUNTIF('Reversal Errors'!G85, 100) + COUNTIF('Stack Errors'!G85, 100) + COUNTIF('Vending_Machine Errors'!G85, 100) + COUNTIF('Vending_Machine_Sum Errors'!G85, 100) + COUNTIF('MazeComplete Errors'!G85, 100) + COUNTIF('MazeSolve Errors'!G85, 100) + COUNTIF('Hamiltonian Errors'!G85, 100)</f>
        <v>0</v>
      </c>
      <c r="H85" t="str">
        <f t="shared" si="2"/>
        <v>5 (δ=0.85)</v>
      </c>
    </row>
    <row r="86" spans="1:8" x14ac:dyDescent="0.75">
      <c r="A86" s="1">
        <v>10</v>
      </c>
      <c r="B86">
        <v>10</v>
      </c>
      <c r="C86">
        <v>0</v>
      </c>
      <c r="D86">
        <f>COUNTIF('PARITY Errors'!D86, 100) + COUNTIF('Pattern_Matching Errors'!D86, 100) + COUNTIF('Reversal Errors'!D86, 100) + COUNTIF('Stack Errors'!D86, 100) + COUNTIF('Vending_Machine Errors'!D86, 100) + COUNTIF('Vending_Machine_Sum Errors'!D86, 100) + COUNTIF('MazeComplete Errors'!D86, 100) + COUNTIF('MazeSolve Errors'!D86, 100) + COUNTIF('Hamiltonian Errors'!D86, 100)</f>
        <v>0</v>
      </c>
      <c r="E86">
        <f>COUNTIF('PARITY Errors'!E86, 100) + COUNTIF('Pattern_Matching Errors'!E86, 100) + COUNTIF('Reversal Errors'!E86, 100) + COUNTIF('Stack Errors'!E86, 100) + COUNTIF('Vending_Machine Errors'!E86, 100) + COUNTIF('Vending_Machine_Sum Errors'!E86, 100) + COUNTIF('MazeComplete Errors'!E86, 100) + COUNTIF('MazeSolve Errors'!E86, 100) + COUNTIF('Hamiltonian Errors'!E86, 100)</f>
        <v>0</v>
      </c>
      <c r="F86">
        <f>COUNTIF('PARITY Errors'!F86, 100) + COUNTIF('Pattern_Matching Errors'!F86, 100) + COUNTIF('Reversal Errors'!F86, 100) + COUNTIF('Stack Errors'!F86, 100) + COUNTIF('Vending_Machine Errors'!F86, 100) + COUNTIF('Vending_Machine_Sum Errors'!F86, 100) + COUNTIF('MazeComplete Errors'!F86, 100) + COUNTIF('MazeSolve Errors'!F86, 100) + COUNTIF('Hamiltonian Errors'!F86, 100)</f>
        <v>0</v>
      </c>
      <c r="G86">
        <f>COUNTIF('PARITY Errors'!G86, 100) + COUNTIF('Pattern_Matching Errors'!G86, 100) + COUNTIF('Reversal Errors'!G86, 100) + COUNTIF('Stack Errors'!G86, 100) + COUNTIF('Vending_Machine Errors'!G86, 100) + COUNTIF('Vending_Machine_Sum Errors'!G86, 100) + COUNTIF('MazeComplete Errors'!G86, 100) + COUNTIF('MazeSolve Errors'!G86, 100) + COUNTIF('Hamiltonian Errors'!G86, 100)</f>
        <v>0</v>
      </c>
      <c r="H86" t="str">
        <f t="shared" si="2"/>
        <v>10 (δ=0)</v>
      </c>
    </row>
    <row r="87" spans="1:8" x14ac:dyDescent="0.75">
      <c r="A87" s="1">
        <v>11</v>
      </c>
      <c r="B87">
        <v>10</v>
      </c>
      <c r="C87">
        <v>0.2</v>
      </c>
      <c r="D87">
        <f>COUNTIF('PARITY Errors'!D87, 100) + COUNTIF('Pattern_Matching Errors'!D87, 100) + COUNTIF('Reversal Errors'!D87, 100) + COUNTIF('Stack Errors'!D87, 100) + COUNTIF('Vending_Machine Errors'!D87, 100) + COUNTIF('Vending_Machine_Sum Errors'!D87, 100) + COUNTIF('MazeComplete Errors'!D87, 100) + COUNTIF('MazeSolve Errors'!D87, 100) + COUNTIF('Hamiltonian Errors'!D87, 100)</f>
        <v>0</v>
      </c>
      <c r="E87">
        <f>COUNTIF('PARITY Errors'!E87, 100) + COUNTIF('Pattern_Matching Errors'!E87, 100) + COUNTIF('Reversal Errors'!E87, 100) + COUNTIF('Stack Errors'!E87, 100) + COUNTIF('Vending_Machine Errors'!E87, 100) + COUNTIF('Vending_Machine_Sum Errors'!E87, 100) + COUNTIF('MazeComplete Errors'!E87, 100) + COUNTIF('MazeSolve Errors'!E87, 100) + COUNTIF('Hamiltonian Errors'!E87, 100)</f>
        <v>0</v>
      </c>
      <c r="F87">
        <f>COUNTIF('PARITY Errors'!F87, 100) + COUNTIF('Pattern_Matching Errors'!F87, 100) + COUNTIF('Reversal Errors'!F87, 100) + COUNTIF('Stack Errors'!F87, 100) + COUNTIF('Vending_Machine Errors'!F87, 100) + COUNTIF('Vending_Machine_Sum Errors'!F87, 100) + COUNTIF('MazeComplete Errors'!F87, 100) + COUNTIF('MazeSolve Errors'!F87, 100) + COUNTIF('Hamiltonian Errors'!F87, 100)</f>
        <v>0</v>
      </c>
      <c r="G87">
        <f>COUNTIF('PARITY Errors'!G87, 100) + COUNTIF('Pattern_Matching Errors'!G87, 100) + COUNTIF('Reversal Errors'!G87, 100) + COUNTIF('Stack Errors'!G87, 100) + COUNTIF('Vending_Machine Errors'!G87, 100) + COUNTIF('Vending_Machine_Sum Errors'!G87, 100) + COUNTIF('MazeComplete Errors'!G87, 100) + COUNTIF('MazeSolve Errors'!G87, 100) + COUNTIF('Hamiltonian Errors'!G87, 100)</f>
        <v>0</v>
      </c>
      <c r="H87" t="str">
        <f t="shared" si="2"/>
        <v>10 (δ=0.2)</v>
      </c>
    </row>
    <row r="88" spans="1:8" x14ac:dyDescent="0.75">
      <c r="A88" s="1">
        <v>12</v>
      </c>
      <c r="B88">
        <v>10</v>
      </c>
      <c r="C88">
        <v>0.45</v>
      </c>
      <c r="D88">
        <f>COUNTIF('PARITY Errors'!D88, 100) + COUNTIF('Pattern_Matching Errors'!D88, 100) + COUNTIF('Reversal Errors'!D88, 100) + COUNTIF('Stack Errors'!D88, 100) + COUNTIF('Vending_Machine Errors'!D88, 100) + COUNTIF('Vending_Machine_Sum Errors'!D88, 100) + COUNTIF('MazeComplete Errors'!D88, 100) + COUNTIF('MazeSolve Errors'!D88, 100) + COUNTIF('Hamiltonian Errors'!D88, 100)</f>
        <v>0</v>
      </c>
      <c r="E88">
        <f>COUNTIF('PARITY Errors'!E88, 100) + COUNTIF('Pattern_Matching Errors'!E88, 100) + COUNTIF('Reversal Errors'!E88, 100) + COUNTIF('Stack Errors'!E88, 100) + COUNTIF('Vending_Machine Errors'!E88, 100) + COUNTIF('Vending_Machine_Sum Errors'!E88, 100) + COUNTIF('MazeComplete Errors'!E88, 100) + COUNTIF('MazeSolve Errors'!E88, 100) + COUNTIF('Hamiltonian Errors'!E88, 100)</f>
        <v>0</v>
      </c>
      <c r="F88">
        <f>COUNTIF('PARITY Errors'!F88, 100) + COUNTIF('Pattern_Matching Errors'!F88, 100) + COUNTIF('Reversal Errors'!F88, 100) + COUNTIF('Stack Errors'!F88, 100) + COUNTIF('Vending_Machine Errors'!F88, 100) + COUNTIF('Vending_Machine_Sum Errors'!F88, 100) + COUNTIF('MazeComplete Errors'!F88, 100) + COUNTIF('MazeSolve Errors'!F88, 100) + COUNTIF('Hamiltonian Errors'!F88, 100)</f>
        <v>0</v>
      </c>
      <c r="G88">
        <f>COUNTIF('PARITY Errors'!G88, 100) + COUNTIF('Pattern_Matching Errors'!G88, 100) + COUNTIF('Reversal Errors'!G88, 100) + COUNTIF('Stack Errors'!G88, 100) + COUNTIF('Vending_Machine Errors'!G88, 100) + COUNTIF('Vending_Machine_Sum Errors'!G88, 100) + COUNTIF('MazeComplete Errors'!G88, 100) + COUNTIF('MazeSolve Errors'!G88, 100) + COUNTIF('Hamiltonian Errors'!G88, 100)</f>
        <v>0</v>
      </c>
      <c r="H88" t="str">
        <f t="shared" si="2"/>
        <v>10 (δ=0.45)</v>
      </c>
    </row>
    <row r="89" spans="1:8" x14ac:dyDescent="0.75">
      <c r="A89" s="1">
        <v>13</v>
      </c>
      <c r="B89">
        <v>10</v>
      </c>
      <c r="C89">
        <v>0.65</v>
      </c>
      <c r="D89">
        <f>COUNTIF('PARITY Errors'!D89, 100) + COUNTIF('Pattern_Matching Errors'!D89, 100) + COUNTIF('Reversal Errors'!D89, 100) + COUNTIF('Stack Errors'!D89, 100) + COUNTIF('Vending_Machine Errors'!D89, 100) + COUNTIF('Vending_Machine_Sum Errors'!D89, 100) + COUNTIF('MazeComplete Errors'!D89, 100) + COUNTIF('MazeSolve Errors'!D89, 100) + COUNTIF('Hamiltonian Errors'!D89, 100)</f>
        <v>0</v>
      </c>
      <c r="E89">
        <f>COUNTIF('PARITY Errors'!E89, 100) + COUNTIF('Pattern_Matching Errors'!E89, 100) + COUNTIF('Reversal Errors'!E89, 100) + COUNTIF('Stack Errors'!E89, 100) + COUNTIF('Vending_Machine Errors'!E89, 100) + COUNTIF('Vending_Machine_Sum Errors'!E89, 100) + COUNTIF('MazeComplete Errors'!E89, 100) + COUNTIF('MazeSolve Errors'!E89, 100) + COUNTIF('Hamiltonian Errors'!E89, 100)</f>
        <v>0</v>
      </c>
      <c r="F89">
        <f>COUNTIF('PARITY Errors'!F89, 100) + COUNTIF('Pattern_Matching Errors'!F89, 100) + COUNTIF('Reversal Errors'!F89, 100) + COUNTIF('Stack Errors'!F89, 100) + COUNTIF('Vending_Machine Errors'!F89, 100) + COUNTIF('Vending_Machine_Sum Errors'!F89, 100) + COUNTIF('MazeComplete Errors'!F89, 100) + COUNTIF('MazeSolve Errors'!F89, 100) + COUNTIF('Hamiltonian Errors'!F89, 100)</f>
        <v>0</v>
      </c>
      <c r="G89">
        <f>COUNTIF('PARITY Errors'!G89, 100) + COUNTIF('Pattern_Matching Errors'!G89, 100) + COUNTIF('Reversal Errors'!G89, 100) + COUNTIF('Stack Errors'!G89, 100) + COUNTIF('Vending_Machine Errors'!G89, 100) + COUNTIF('Vending_Machine_Sum Errors'!G89, 100) + COUNTIF('MazeComplete Errors'!G89, 100) + COUNTIF('MazeSolve Errors'!G89, 100) + COUNTIF('Hamiltonian Errors'!G89, 100)</f>
        <v>0</v>
      </c>
      <c r="H89" t="str">
        <f t="shared" si="2"/>
        <v>10 (δ=0.65)</v>
      </c>
    </row>
    <row r="90" spans="1:8" x14ac:dyDescent="0.75">
      <c r="A90" s="1">
        <v>14</v>
      </c>
      <c r="B90">
        <v>10</v>
      </c>
      <c r="C90">
        <v>0.85</v>
      </c>
      <c r="D90">
        <f>COUNTIF('PARITY Errors'!D90, 100) + COUNTIF('Pattern_Matching Errors'!D90, 100) + COUNTIF('Reversal Errors'!D90, 100) + COUNTIF('Stack Errors'!D90, 100) + COUNTIF('Vending_Machine Errors'!D90, 100) + COUNTIF('Vending_Machine_Sum Errors'!D90, 100) + COUNTIF('MazeComplete Errors'!D90, 100) + COUNTIF('MazeSolve Errors'!D90, 100) + COUNTIF('Hamiltonian Errors'!D90, 100)</f>
        <v>0</v>
      </c>
      <c r="E90">
        <f>COUNTIF('PARITY Errors'!E90, 100) + COUNTIF('Pattern_Matching Errors'!E90, 100) + COUNTIF('Reversal Errors'!E90, 100) + COUNTIF('Stack Errors'!E90, 100) + COUNTIF('Vending_Machine Errors'!E90, 100) + COUNTIF('Vending_Machine_Sum Errors'!E90, 100) + COUNTIF('MazeComplete Errors'!E90, 100) + COUNTIF('MazeSolve Errors'!E90, 100) + COUNTIF('Hamiltonian Errors'!E90, 100)</f>
        <v>0</v>
      </c>
      <c r="F90">
        <f>COUNTIF('PARITY Errors'!F90, 100) + COUNTIF('Pattern_Matching Errors'!F90, 100) + COUNTIF('Reversal Errors'!F90, 100) + COUNTIF('Stack Errors'!F90, 100) + COUNTIF('Vending_Machine Errors'!F90, 100) + COUNTIF('Vending_Machine_Sum Errors'!F90, 100) + COUNTIF('MazeComplete Errors'!F90, 100) + COUNTIF('MazeSolve Errors'!F90, 100) + COUNTIF('Hamiltonian Errors'!F90, 100)</f>
        <v>0</v>
      </c>
      <c r="G90">
        <f>COUNTIF('PARITY Errors'!G90, 100) + COUNTIF('Pattern_Matching Errors'!G90, 100) + COUNTIF('Reversal Errors'!G90, 100) + COUNTIF('Stack Errors'!G90, 100) + COUNTIF('Vending_Machine Errors'!G90, 100) + COUNTIF('Vending_Machine_Sum Errors'!G90, 100) + COUNTIF('MazeComplete Errors'!G90, 100) + COUNTIF('MazeSolve Errors'!G90, 100) + COUNTIF('Hamiltonian Errors'!G90, 100)</f>
        <v>0</v>
      </c>
      <c r="H90" t="str">
        <f t="shared" si="2"/>
        <v>10 (δ=0.85)</v>
      </c>
    </row>
    <row r="91" spans="1:8" x14ac:dyDescent="0.75">
      <c r="A91" s="1">
        <v>15</v>
      </c>
      <c r="B91">
        <v>20</v>
      </c>
      <c r="C91">
        <v>0</v>
      </c>
      <c r="D91">
        <f>COUNTIF('PARITY Errors'!D91, 100) + COUNTIF('Pattern_Matching Errors'!D91, 100) + COUNTIF('Reversal Errors'!D91, 100) + COUNTIF('Stack Errors'!D91, 100) + COUNTIF('Vending_Machine Errors'!D91, 100) + COUNTIF('Vending_Machine_Sum Errors'!D91, 100) + COUNTIF('MazeComplete Errors'!D91, 100) + COUNTIF('MazeSolve Errors'!D91, 100) + COUNTIF('Hamiltonian Errors'!D91, 100)</f>
        <v>0</v>
      </c>
      <c r="E91">
        <f>COUNTIF('PARITY Errors'!E91, 100) + COUNTIF('Pattern_Matching Errors'!E91, 100) + COUNTIF('Reversal Errors'!E91, 100) + COUNTIF('Stack Errors'!E91, 100) + COUNTIF('Vending_Machine Errors'!E91, 100) + COUNTIF('Vending_Machine_Sum Errors'!E91, 100) + COUNTIF('MazeComplete Errors'!E91, 100) + COUNTIF('MazeSolve Errors'!E91, 100) + COUNTIF('Hamiltonian Errors'!E91, 100)</f>
        <v>0</v>
      </c>
      <c r="F91">
        <f>COUNTIF('PARITY Errors'!F91, 100) + COUNTIF('Pattern_Matching Errors'!F91, 100) + COUNTIF('Reversal Errors'!F91, 100) + COUNTIF('Stack Errors'!F91, 100) + COUNTIF('Vending_Machine Errors'!F91, 100) + COUNTIF('Vending_Machine_Sum Errors'!F91, 100) + COUNTIF('MazeComplete Errors'!F91, 100) + COUNTIF('MazeSolve Errors'!F91, 100) + COUNTIF('Hamiltonian Errors'!F91, 100)</f>
        <v>0</v>
      </c>
      <c r="G91">
        <f>COUNTIF('PARITY Errors'!G91, 100) + COUNTIF('Pattern_Matching Errors'!G91, 100) + COUNTIF('Reversal Errors'!G91, 100) + COUNTIF('Stack Errors'!G91, 100) + COUNTIF('Vending_Machine Errors'!G91, 100) + COUNTIF('Vending_Machine_Sum Errors'!G91, 100) + COUNTIF('MazeComplete Errors'!G91, 100) + COUNTIF('MazeSolve Errors'!G91, 100) + COUNTIF('Hamiltonian Errors'!G91, 100)</f>
        <v>0</v>
      </c>
      <c r="H91" t="str">
        <f t="shared" si="2"/>
        <v>20 (δ=0)</v>
      </c>
    </row>
    <row r="92" spans="1:8" x14ac:dyDescent="0.75">
      <c r="A92" s="1">
        <v>16</v>
      </c>
      <c r="B92">
        <v>20</v>
      </c>
      <c r="C92">
        <v>0.2</v>
      </c>
      <c r="D92">
        <f>COUNTIF('PARITY Errors'!D92, 100) + COUNTIF('Pattern_Matching Errors'!D92, 100) + COUNTIF('Reversal Errors'!D92, 100) + COUNTIF('Stack Errors'!D92, 100) + COUNTIF('Vending_Machine Errors'!D92, 100) + COUNTIF('Vending_Machine_Sum Errors'!D92, 100) + COUNTIF('MazeComplete Errors'!D92, 100) + COUNTIF('MazeSolve Errors'!D92, 100) + COUNTIF('Hamiltonian Errors'!D92, 100)</f>
        <v>0</v>
      </c>
      <c r="E92">
        <f>COUNTIF('PARITY Errors'!E92, 100) + COUNTIF('Pattern_Matching Errors'!E92, 100) + COUNTIF('Reversal Errors'!E92, 100) + COUNTIF('Stack Errors'!E92, 100) + COUNTIF('Vending_Machine Errors'!E92, 100) + COUNTIF('Vending_Machine_Sum Errors'!E92, 100) + COUNTIF('MazeComplete Errors'!E92, 100) + COUNTIF('MazeSolve Errors'!E92, 100) + COUNTIF('Hamiltonian Errors'!E92, 100)</f>
        <v>0</v>
      </c>
      <c r="F92">
        <f>COUNTIF('PARITY Errors'!F92, 100) + COUNTIF('Pattern_Matching Errors'!F92, 100) + COUNTIF('Reversal Errors'!F92, 100) + COUNTIF('Stack Errors'!F92, 100) + COUNTIF('Vending_Machine Errors'!F92, 100) + COUNTIF('Vending_Machine_Sum Errors'!F92, 100) + COUNTIF('MazeComplete Errors'!F92, 100) + COUNTIF('MazeSolve Errors'!F92, 100) + COUNTIF('Hamiltonian Errors'!F92, 100)</f>
        <v>0</v>
      </c>
      <c r="G92">
        <f>COUNTIF('PARITY Errors'!G92, 100) + COUNTIF('Pattern_Matching Errors'!G92, 100) + COUNTIF('Reversal Errors'!G92, 100) + COUNTIF('Stack Errors'!G92, 100) + COUNTIF('Vending_Machine Errors'!G92, 100) + COUNTIF('Vending_Machine_Sum Errors'!G92, 100) + COUNTIF('MazeComplete Errors'!G92, 100) + COUNTIF('MazeSolve Errors'!G92, 100) + COUNTIF('Hamiltonian Errors'!G92, 100)</f>
        <v>0</v>
      </c>
      <c r="H92" t="str">
        <f t="shared" si="2"/>
        <v>20 (δ=0.2)</v>
      </c>
    </row>
    <row r="93" spans="1:8" x14ac:dyDescent="0.75">
      <c r="A93" s="1">
        <v>17</v>
      </c>
      <c r="B93">
        <v>20</v>
      </c>
      <c r="C93">
        <v>0.45</v>
      </c>
      <c r="D93">
        <f>COUNTIF('PARITY Errors'!D93, 100) + COUNTIF('Pattern_Matching Errors'!D93, 100) + COUNTIF('Reversal Errors'!D93, 100) + COUNTIF('Stack Errors'!D93, 100) + COUNTIF('Vending_Machine Errors'!D93, 100) + COUNTIF('Vending_Machine_Sum Errors'!D93, 100) + COUNTIF('MazeComplete Errors'!D93, 100) + COUNTIF('MazeSolve Errors'!D93, 100) + COUNTIF('Hamiltonian Errors'!D93, 100)</f>
        <v>0</v>
      </c>
      <c r="E93">
        <f>COUNTIF('PARITY Errors'!E93, 100) + COUNTIF('Pattern_Matching Errors'!E93, 100) + COUNTIF('Reversal Errors'!E93, 100) + COUNTIF('Stack Errors'!E93, 100) + COUNTIF('Vending_Machine Errors'!E93, 100) + COUNTIF('Vending_Machine_Sum Errors'!E93, 100) + COUNTIF('MazeComplete Errors'!E93, 100) + COUNTIF('MazeSolve Errors'!E93, 100) + COUNTIF('Hamiltonian Errors'!E93, 100)</f>
        <v>0</v>
      </c>
      <c r="F93">
        <f>COUNTIF('PARITY Errors'!F93, 100) + COUNTIF('Pattern_Matching Errors'!F93, 100) + COUNTIF('Reversal Errors'!F93, 100) + COUNTIF('Stack Errors'!F93, 100) + COUNTIF('Vending_Machine Errors'!F93, 100) + COUNTIF('Vending_Machine_Sum Errors'!F93, 100) + COUNTIF('MazeComplete Errors'!F93, 100) + COUNTIF('MazeSolve Errors'!F93, 100) + COUNTIF('Hamiltonian Errors'!F93, 100)</f>
        <v>0</v>
      </c>
      <c r="G93">
        <f>COUNTIF('PARITY Errors'!G93, 100) + COUNTIF('Pattern_Matching Errors'!G93, 100) + COUNTIF('Reversal Errors'!G93, 100) + COUNTIF('Stack Errors'!G93, 100) + COUNTIF('Vending_Machine Errors'!G93, 100) + COUNTIF('Vending_Machine_Sum Errors'!G93, 100) + COUNTIF('MazeComplete Errors'!G93, 100) + COUNTIF('MazeSolve Errors'!G93, 100) + COUNTIF('Hamiltonian Errors'!G93, 100)</f>
        <v>0</v>
      </c>
      <c r="H93" t="str">
        <f t="shared" si="2"/>
        <v>20 (δ=0.45)</v>
      </c>
    </row>
    <row r="94" spans="1:8" x14ac:dyDescent="0.75">
      <c r="A94" s="1">
        <v>18</v>
      </c>
      <c r="B94">
        <v>20</v>
      </c>
      <c r="C94">
        <v>0.65</v>
      </c>
      <c r="D94">
        <f>COUNTIF('PARITY Errors'!D94, 100) + COUNTIF('Pattern_Matching Errors'!D94, 100) + COUNTIF('Reversal Errors'!D94, 100) + COUNTIF('Stack Errors'!D94, 100) + COUNTIF('Vending_Machine Errors'!D94, 100) + COUNTIF('Vending_Machine_Sum Errors'!D94, 100) + COUNTIF('MazeComplete Errors'!D94, 100) + COUNTIF('MazeSolve Errors'!D94, 100) + COUNTIF('Hamiltonian Errors'!D94, 100)</f>
        <v>0</v>
      </c>
      <c r="E94">
        <f>COUNTIF('PARITY Errors'!E94, 100) + COUNTIF('Pattern_Matching Errors'!E94, 100) + COUNTIF('Reversal Errors'!E94, 100) + COUNTIF('Stack Errors'!E94, 100) + COUNTIF('Vending_Machine Errors'!E94, 100) + COUNTIF('Vending_Machine_Sum Errors'!E94, 100) + COUNTIF('MazeComplete Errors'!E94, 100) + COUNTIF('MazeSolve Errors'!E94, 100) + COUNTIF('Hamiltonian Errors'!E94, 100)</f>
        <v>0</v>
      </c>
      <c r="F94">
        <f>COUNTIF('PARITY Errors'!F94, 100) + COUNTIF('Pattern_Matching Errors'!F94, 100) + COUNTIF('Reversal Errors'!F94, 100) + COUNTIF('Stack Errors'!F94, 100) + COUNTIF('Vending_Machine Errors'!F94, 100) + COUNTIF('Vending_Machine_Sum Errors'!F94, 100) + COUNTIF('MazeComplete Errors'!F94, 100) + COUNTIF('MazeSolve Errors'!F94, 100) + COUNTIF('Hamiltonian Errors'!F94, 100)</f>
        <v>0</v>
      </c>
      <c r="G94">
        <f>COUNTIF('PARITY Errors'!G94, 100) + COUNTIF('Pattern_Matching Errors'!G94, 100) + COUNTIF('Reversal Errors'!G94, 100) + COUNTIF('Stack Errors'!G94, 100) + COUNTIF('Vending_Machine Errors'!G94, 100) + COUNTIF('Vending_Machine_Sum Errors'!G94, 100) + COUNTIF('MazeComplete Errors'!G94, 100) + COUNTIF('MazeSolve Errors'!G94, 100) + COUNTIF('Hamiltonian Errors'!G94, 100)</f>
        <v>0</v>
      </c>
      <c r="H94" t="str">
        <f t="shared" si="2"/>
        <v>20 (δ=0.65)</v>
      </c>
    </row>
    <row r="95" spans="1:8" x14ac:dyDescent="0.75">
      <c r="A95" s="1">
        <v>19</v>
      </c>
      <c r="B95">
        <v>20</v>
      </c>
      <c r="C95">
        <v>0.85</v>
      </c>
      <c r="D95">
        <f>COUNTIF('PARITY Errors'!D95, 100) + COUNTIF('Pattern_Matching Errors'!D95, 100) + COUNTIF('Reversal Errors'!D95, 100) + COUNTIF('Stack Errors'!D95, 100) + COUNTIF('Vending_Machine Errors'!D95, 100) + COUNTIF('Vending_Machine_Sum Errors'!D95, 100) + COUNTIF('MazeComplete Errors'!D95, 100) + COUNTIF('MazeSolve Errors'!D95, 100) + COUNTIF('Hamiltonian Errors'!D95, 100)</f>
        <v>0</v>
      </c>
      <c r="E95">
        <f>COUNTIF('PARITY Errors'!E95, 100) + COUNTIF('Pattern_Matching Errors'!E95, 100) + COUNTIF('Reversal Errors'!E95, 100) + COUNTIF('Stack Errors'!E95, 100) + COUNTIF('Vending_Machine Errors'!E95, 100) + COUNTIF('Vending_Machine_Sum Errors'!E95, 100) + COUNTIF('MazeComplete Errors'!E95, 100) + COUNTIF('MazeSolve Errors'!E95, 100) + COUNTIF('Hamiltonian Errors'!E95, 100)</f>
        <v>0</v>
      </c>
      <c r="F95">
        <f>COUNTIF('PARITY Errors'!F95, 100) + COUNTIF('Pattern_Matching Errors'!F95, 100) + COUNTIF('Reversal Errors'!F95, 100) + COUNTIF('Stack Errors'!F95, 100) + COUNTIF('Vending_Machine Errors'!F95, 100) + COUNTIF('Vending_Machine_Sum Errors'!F95, 100) + COUNTIF('MazeComplete Errors'!F95, 100) + COUNTIF('MazeSolve Errors'!F95, 100) + COUNTIF('Hamiltonian Errors'!F95, 100)</f>
        <v>0</v>
      </c>
      <c r="G95">
        <f>COUNTIF('PARITY Errors'!G95, 100) + COUNTIF('Pattern_Matching Errors'!G95, 100) + COUNTIF('Reversal Errors'!G95, 100) + COUNTIF('Stack Errors'!G95, 100) + COUNTIF('Vending_Machine Errors'!G95, 100) + COUNTIF('Vending_Machine_Sum Errors'!G95, 100) + COUNTIF('MazeComplete Errors'!G95, 100) + COUNTIF('MazeSolve Errors'!G95, 100) + COUNTIF('Hamiltonian Errors'!G95, 100)</f>
        <v>0</v>
      </c>
      <c r="H95" t="str">
        <f t="shared" si="2"/>
        <v>20 (δ=0.85)</v>
      </c>
    </row>
    <row r="96" spans="1:8" x14ac:dyDescent="0.75">
      <c r="A96" s="1">
        <v>20</v>
      </c>
      <c r="B96">
        <v>50</v>
      </c>
      <c r="C96">
        <v>0</v>
      </c>
      <c r="D96">
        <f>COUNTIF('PARITY Errors'!D96, 100) + COUNTIF('Pattern_Matching Errors'!D96, 100) + COUNTIF('Reversal Errors'!D96, 100) + COUNTIF('Stack Errors'!D96, 100) + COUNTIF('Vending_Machine Errors'!D96, 100) + COUNTIF('Vending_Machine_Sum Errors'!D96, 100) + COUNTIF('MazeComplete Errors'!D96, 100) + COUNTIF('MazeSolve Errors'!D96, 100) + COUNTIF('Hamiltonian Errors'!D96, 100)</f>
        <v>0</v>
      </c>
      <c r="E96">
        <f>COUNTIF('PARITY Errors'!E96, 100) + COUNTIF('Pattern_Matching Errors'!E96, 100) + COUNTIF('Reversal Errors'!E96, 100) + COUNTIF('Stack Errors'!E96, 100) + COUNTIF('Vending_Machine Errors'!E96, 100) + COUNTIF('Vending_Machine_Sum Errors'!E96, 100) + COUNTIF('MazeComplete Errors'!E96, 100) + COUNTIF('MazeSolve Errors'!E96, 100) + COUNTIF('Hamiltonian Errors'!E96, 100)</f>
        <v>0</v>
      </c>
      <c r="F96">
        <f>COUNTIF('PARITY Errors'!F96, 100) + COUNTIF('Pattern_Matching Errors'!F96, 100) + COUNTIF('Reversal Errors'!F96, 100) + COUNTIF('Stack Errors'!F96, 100) + COUNTIF('Vending_Machine Errors'!F96, 100) + COUNTIF('Vending_Machine_Sum Errors'!F96, 100) + COUNTIF('MazeComplete Errors'!F96, 100) + COUNTIF('MazeSolve Errors'!F96, 100) + COUNTIF('Hamiltonian Errors'!F96, 100)</f>
        <v>0</v>
      </c>
      <c r="G96">
        <f>COUNTIF('PARITY Errors'!G96, 100) + COUNTIF('Pattern_Matching Errors'!G96, 100) + COUNTIF('Reversal Errors'!G96, 100) + COUNTIF('Stack Errors'!G96, 100) + COUNTIF('Vending_Machine Errors'!G96, 100) + COUNTIF('Vending_Machine_Sum Errors'!G96, 100) + COUNTIF('MazeComplete Errors'!G96, 100) + COUNTIF('MazeSolve Errors'!G96, 100) + COUNTIF('Hamiltonian Errors'!G96, 100)</f>
        <v>1</v>
      </c>
      <c r="H96" t="str">
        <f t="shared" si="2"/>
        <v>50 (δ=0)</v>
      </c>
    </row>
    <row r="97" spans="1:8" x14ac:dyDescent="0.75">
      <c r="A97" s="1">
        <v>21</v>
      </c>
      <c r="B97">
        <v>50</v>
      </c>
      <c r="C97">
        <v>0.2</v>
      </c>
      <c r="D97">
        <f>COUNTIF('PARITY Errors'!D97, 100) + COUNTIF('Pattern_Matching Errors'!D97, 100) + COUNTIF('Reversal Errors'!D97, 100) + COUNTIF('Stack Errors'!D97, 100) + COUNTIF('Vending_Machine Errors'!D97, 100) + COUNTIF('Vending_Machine_Sum Errors'!D97, 100) + COUNTIF('MazeComplete Errors'!D97, 100) + COUNTIF('MazeSolve Errors'!D97, 100) + COUNTIF('Hamiltonian Errors'!D97, 100)</f>
        <v>0</v>
      </c>
      <c r="E97">
        <f>COUNTIF('PARITY Errors'!E97, 100) + COUNTIF('Pattern_Matching Errors'!E97, 100) + COUNTIF('Reversal Errors'!E97, 100) + COUNTIF('Stack Errors'!E97, 100) + COUNTIF('Vending_Machine Errors'!E97, 100) + COUNTIF('Vending_Machine_Sum Errors'!E97, 100) + COUNTIF('MazeComplete Errors'!E97, 100) + COUNTIF('MazeSolve Errors'!E97, 100) + COUNTIF('Hamiltonian Errors'!E97, 100)</f>
        <v>0</v>
      </c>
      <c r="F97">
        <f>COUNTIF('PARITY Errors'!F97, 100) + COUNTIF('Pattern_Matching Errors'!F97, 100) + COUNTIF('Reversal Errors'!F97, 100) + COUNTIF('Stack Errors'!F97, 100) + COUNTIF('Vending_Machine Errors'!F97, 100) + COUNTIF('Vending_Machine_Sum Errors'!F97, 100) + COUNTIF('MazeComplete Errors'!F97, 100) + COUNTIF('MazeSolve Errors'!F97, 100) + COUNTIF('Hamiltonian Errors'!F97, 100)</f>
        <v>0</v>
      </c>
      <c r="G97">
        <f>COUNTIF('PARITY Errors'!G97, 100) + COUNTIF('Pattern_Matching Errors'!G97, 100) + COUNTIF('Reversal Errors'!G97, 100) + COUNTIF('Stack Errors'!G97, 100) + COUNTIF('Vending_Machine Errors'!G97, 100) + COUNTIF('Vending_Machine_Sum Errors'!G97, 100) + COUNTIF('MazeComplete Errors'!G97, 100) + COUNTIF('MazeSolve Errors'!G97, 100) + COUNTIF('Hamiltonian Errors'!G97, 100)</f>
        <v>1</v>
      </c>
      <c r="H97" t="str">
        <f t="shared" si="2"/>
        <v>50 (δ=0.2)</v>
      </c>
    </row>
    <row r="98" spans="1:8" x14ac:dyDescent="0.75">
      <c r="A98" s="1">
        <v>22</v>
      </c>
      <c r="B98">
        <v>50</v>
      </c>
      <c r="C98">
        <v>0.45</v>
      </c>
      <c r="D98">
        <f>COUNTIF('PARITY Errors'!D98, 100) + COUNTIF('Pattern_Matching Errors'!D98, 100) + COUNTIF('Reversal Errors'!D98, 100) + COUNTIF('Stack Errors'!D98, 100) + COUNTIF('Vending_Machine Errors'!D98, 100) + COUNTIF('Vending_Machine_Sum Errors'!D98, 100) + COUNTIF('MazeComplete Errors'!D98, 100) + COUNTIF('MazeSolve Errors'!D98, 100) + COUNTIF('Hamiltonian Errors'!D98, 100)</f>
        <v>0</v>
      </c>
      <c r="E98">
        <f>COUNTIF('PARITY Errors'!E98, 100) + COUNTIF('Pattern_Matching Errors'!E98, 100) + COUNTIF('Reversal Errors'!E98, 100) + COUNTIF('Stack Errors'!E98, 100) + COUNTIF('Vending_Machine Errors'!E98, 100) + COUNTIF('Vending_Machine_Sum Errors'!E98, 100) + COUNTIF('MazeComplete Errors'!E98, 100) + COUNTIF('MazeSolve Errors'!E98, 100) + COUNTIF('Hamiltonian Errors'!E98, 100)</f>
        <v>0</v>
      </c>
      <c r="F98">
        <f>COUNTIF('PARITY Errors'!F98, 100) + COUNTIF('Pattern_Matching Errors'!F98, 100) + COUNTIF('Reversal Errors'!F98, 100) + COUNTIF('Stack Errors'!F98, 100) + COUNTIF('Vending_Machine Errors'!F98, 100) + COUNTIF('Vending_Machine_Sum Errors'!F98, 100) + COUNTIF('MazeComplete Errors'!F98, 100) + COUNTIF('MazeSolve Errors'!F98, 100) + COUNTIF('Hamiltonian Errors'!F98, 100)</f>
        <v>0</v>
      </c>
      <c r="G98">
        <f>COUNTIF('PARITY Errors'!G98, 100) + COUNTIF('Pattern_Matching Errors'!G98, 100) + COUNTIF('Reversal Errors'!G98, 100) + COUNTIF('Stack Errors'!G98, 100) + COUNTIF('Vending_Machine Errors'!G98, 100) + COUNTIF('Vending_Machine_Sum Errors'!G98, 100) + COUNTIF('MazeComplete Errors'!G98, 100) + COUNTIF('MazeSolve Errors'!G98, 100) + COUNTIF('Hamiltonian Errors'!G98, 100)</f>
        <v>1</v>
      </c>
      <c r="H98" t="str">
        <f t="shared" si="2"/>
        <v>50 (δ=0.45)</v>
      </c>
    </row>
    <row r="99" spans="1:8" x14ac:dyDescent="0.75">
      <c r="A99" s="1">
        <v>23</v>
      </c>
      <c r="B99">
        <v>50</v>
      </c>
      <c r="C99">
        <v>0.65</v>
      </c>
      <c r="D99">
        <f>COUNTIF('PARITY Errors'!D99, 100) + COUNTIF('Pattern_Matching Errors'!D99, 100) + COUNTIF('Reversal Errors'!D99, 100) + COUNTIF('Stack Errors'!D99, 100) + COUNTIF('Vending_Machine Errors'!D99, 100) + COUNTIF('Vending_Machine_Sum Errors'!D99, 100) + COUNTIF('MazeComplete Errors'!D99, 100) + COUNTIF('MazeSolve Errors'!D99, 100) + COUNTIF('Hamiltonian Errors'!D99, 100)</f>
        <v>0</v>
      </c>
      <c r="E99">
        <f>COUNTIF('PARITY Errors'!E99, 100) + COUNTIF('Pattern_Matching Errors'!E99, 100) + COUNTIF('Reversal Errors'!E99, 100) + COUNTIF('Stack Errors'!E99, 100) + COUNTIF('Vending_Machine Errors'!E99, 100) + COUNTIF('Vending_Machine_Sum Errors'!E99, 100) + COUNTIF('MazeComplete Errors'!E99, 100) + COUNTIF('MazeSolve Errors'!E99, 100) + COUNTIF('Hamiltonian Errors'!E99, 100)</f>
        <v>0</v>
      </c>
      <c r="F99">
        <f>COUNTIF('PARITY Errors'!F99, 100) + COUNTIF('Pattern_Matching Errors'!F99, 100) + COUNTIF('Reversal Errors'!F99, 100) + COUNTIF('Stack Errors'!F99, 100) + COUNTIF('Vending_Machine Errors'!F99, 100) + COUNTIF('Vending_Machine_Sum Errors'!F99, 100) + COUNTIF('MazeComplete Errors'!F99, 100) + COUNTIF('MazeSolve Errors'!F99, 100) + COUNTIF('Hamiltonian Errors'!F99, 100)</f>
        <v>0</v>
      </c>
      <c r="G99">
        <f>COUNTIF('PARITY Errors'!G99, 100) + COUNTIF('Pattern_Matching Errors'!G99, 100) + COUNTIF('Reversal Errors'!G99, 100) + COUNTIF('Stack Errors'!G99, 100) + COUNTIF('Vending_Machine Errors'!G99, 100) + COUNTIF('Vending_Machine_Sum Errors'!G99, 100) + COUNTIF('MazeComplete Errors'!G99, 100) + COUNTIF('MazeSolve Errors'!G99, 100) + COUNTIF('Hamiltonian Errors'!G99, 100)</f>
        <v>1</v>
      </c>
      <c r="H99" t="str">
        <f t="shared" si="2"/>
        <v>50 (δ=0.65)</v>
      </c>
    </row>
    <row r="100" spans="1:8" x14ac:dyDescent="0.75">
      <c r="A100" s="1">
        <v>24</v>
      </c>
      <c r="B100">
        <v>50</v>
      </c>
      <c r="C100">
        <v>0.85</v>
      </c>
      <c r="D100">
        <f>COUNTIF('PARITY Errors'!D100, 100) + COUNTIF('Pattern_Matching Errors'!D100, 100) + COUNTIF('Reversal Errors'!D100, 100) + COUNTIF('Stack Errors'!D100, 100) + COUNTIF('Vending_Machine Errors'!D100, 100) + COUNTIF('Vending_Machine_Sum Errors'!D100, 100) + COUNTIF('MazeComplete Errors'!D100, 100) + COUNTIF('MazeSolve Errors'!D100, 100) + COUNTIF('Hamiltonian Errors'!D100, 100)</f>
        <v>0</v>
      </c>
      <c r="E100">
        <f>COUNTIF('PARITY Errors'!E100, 100) + COUNTIF('Pattern_Matching Errors'!E100, 100) + COUNTIF('Reversal Errors'!E100, 100) + COUNTIF('Stack Errors'!E100, 100) + COUNTIF('Vending_Machine Errors'!E100, 100) + COUNTIF('Vending_Machine_Sum Errors'!E100, 100) + COUNTIF('MazeComplete Errors'!E100, 100) + COUNTIF('MazeSolve Errors'!E100, 100) + COUNTIF('Hamiltonian Errors'!E100, 100)</f>
        <v>0</v>
      </c>
      <c r="F100">
        <f>COUNTIF('PARITY Errors'!F100, 100) + COUNTIF('Pattern_Matching Errors'!F100, 100) + COUNTIF('Reversal Errors'!F100, 100) + COUNTIF('Stack Errors'!F100, 100) + COUNTIF('Vending_Machine Errors'!F100, 100) + COUNTIF('Vending_Machine_Sum Errors'!F100, 100) + COUNTIF('MazeComplete Errors'!F100, 100) + COUNTIF('MazeSolve Errors'!F100, 100) + COUNTIF('Hamiltonian Errors'!F100, 100)</f>
        <v>0</v>
      </c>
      <c r="G100">
        <f>COUNTIF('PARITY Errors'!G100, 100) + COUNTIF('Pattern_Matching Errors'!G100, 100) + COUNTIF('Reversal Errors'!G100, 100) + COUNTIF('Stack Errors'!G100, 100) + COUNTIF('Vending_Machine Errors'!G100, 100) + COUNTIF('Vending_Machine_Sum Errors'!G100, 100) + COUNTIF('MazeComplete Errors'!G100, 100) + COUNTIF('MazeSolve Errors'!G100, 100) + COUNTIF('Hamiltonian Errors'!G100, 100)</f>
        <v>1</v>
      </c>
      <c r="H100" t="str">
        <f t="shared" si="2"/>
        <v>50 (δ=0.85)</v>
      </c>
    </row>
    <row r="101" spans="1:8" x14ac:dyDescent="0.75">
      <c r="A101" s="1">
        <v>25</v>
      </c>
      <c r="B101">
        <v>100</v>
      </c>
      <c r="C101">
        <v>0</v>
      </c>
      <c r="D101">
        <f>COUNTIF('PARITY Errors'!D101, 100) + COUNTIF('Pattern_Matching Errors'!D101, 100) + COUNTIF('Reversal Errors'!D101, 100) + COUNTIF('Stack Errors'!D101, 100) + COUNTIF('Vending_Machine Errors'!D101, 100) + COUNTIF('Vending_Machine_Sum Errors'!D101, 100) + COUNTIF('MazeComplete Errors'!D101, 100) + COUNTIF('MazeSolve Errors'!D101, 100) + COUNTIF('Hamiltonian Errors'!D101, 100)</f>
        <v>0</v>
      </c>
      <c r="E101">
        <f>COUNTIF('PARITY Errors'!E101, 100) + COUNTIF('Pattern_Matching Errors'!E101, 100) + COUNTIF('Reversal Errors'!E101, 100) + COUNTIF('Stack Errors'!E101, 100) + COUNTIF('Vending_Machine Errors'!E101, 100) + COUNTIF('Vending_Machine_Sum Errors'!E101, 100) + COUNTIF('MazeComplete Errors'!E101, 100) + COUNTIF('MazeSolve Errors'!E101, 100) + COUNTIF('Hamiltonian Errors'!E101, 100)</f>
        <v>0</v>
      </c>
      <c r="F101">
        <f>COUNTIF('PARITY Errors'!F101, 100) + COUNTIF('Pattern_Matching Errors'!F101, 100) + COUNTIF('Reversal Errors'!F101, 100) + COUNTIF('Stack Errors'!F101, 100) + COUNTIF('Vending_Machine Errors'!F101, 100) + COUNTIF('Vending_Machine_Sum Errors'!F101, 100) + COUNTIF('MazeComplete Errors'!F101, 100) + COUNTIF('MazeSolve Errors'!F101, 100) + COUNTIF('Hamiltonian Errors'!F101, 100)</f>
        <v>0</v>
      </c>
      <c r="G101">
        <f>COUNTIF('PARITY Errors'!G101, 100) + COUNTIF('Pattern_Matching Errors'!G101, 100) + COUNTIF('Reversal Errors'!G101, 100) + COUNTIF('Stack Errors'!G101, 100) + COUNTIF('Vending_Machine Errors'!G101, 100) + COUNTIF('Vending_Machine_Sum Errors'!G101, 100) + COUNTIF('MazeComplete Errors'!G101, 100) + COUNTIF('MazeSolve Errors'!G101, 100) + COUNTIF('Hamiltonian Errors'!G101, 100)</f>
        <v>1</v>
      </c>
      <c r="H101" t="str">
        <f t="shared" si="2"/>
        <v>100 (δ=0)</v>
      </c>
    </row>
    <row r="102" spans="1:8" x14ac:dyDescent="0.75">
      <c r="A102" s="1">
        <v>26</v>
      </c>
      <c r="B102">
        <v>100</v>
      </c>
      <c r="C102">
        <v>0.2</v>
      </c>
      <c r="D102">
        <f>COUNTIF('PARITY Errors'!D102, 100) + COUNTIF('Pattern_Matching Errors'!D102, 100) + COUNTIF('Reversal Errors'!D102, 100) + COUNTIF('Stack Errors'!D102, 100) + COUNTIF('Vending_Machine Errors'!D102, 100) + COUNTIF('Vending_Machine_Sum Errors'!D102, 100) + COUNTIF('MazeComplete Errors'!D102, 100) + COUNTIF('MazeSolve Errors'!D102, 100) + COUNTIF('Hamiltonian Errors'!D102, 100)</f>
        <v>0</v>
      </c>
      <c r="E102">
        <f>COUNTIF('PARITY Errors'!E102, 100) + COUNTIF('Pattern_Matching Errors'!E102, 100) + COUNTIF('Reversal Errors'!E102, 100) + COUNTIF('Stack Errors'!E102, 100) + COUNTIF('Vending_Machine Errors'!E102, 100) + COUNTIF('Vending_Machine_Sum Errors'!E102, 100) + COUNTIF('MazeComplete Errors'!E102, 100) + COUNTIF('MazeSolve Errors'!E102, 100) + COUNTIF('Hamiltonian Errors'!E102, 100)</f>
        <v>0</v>
      </c>
      <c r="F102">
        <f>COUNTIF('PARITY Errors'!F102, 100) + COUNTIF('Pattern_Matching Errors'!F102, 100) + COUNTIF('Reversal Errors'!F102, 100) + COUNTIF('Stack Errors'!F102, 100) + COUNTIF('Vending_Machine Errors'!F102, 100) + COUNTIF('Vending_Machine_Sum Errors'!F102, 100) + COUNTIF('MazeComplete Errors'!F102, 100) + COUNTIF('MazeSolve Errors'!F102, 100) + COUNTIF('Hamiltonian Errors'!F102, 100)</f>
        <v>0</v>
      </c>
      <c r="G102">
        <f>COUNTIF('PARITY Errors'!G102, 100) + COUNTIF('Pattern_Matching Errors'!G102, 100) + COUNTIF('Reversal Errors'!G102, 100) + COUNTIF('Stack Errors'!G102, 100) + COUNTIF('Vending_Machine Errors'!G102, 100) + COUNTIF('Vending_Machine_Sum Errors'!G102, 100) + COUNTIF('MazeComplete Errors'!G102, 100) + COUNTIF('MazeSolve Errors'!G102, 100) + COUNTIF('Hamiltonian Errors'!G102, 100)</f>
        <v>1</v>
      </c>
      <c r="H102" t="str">
        <f t="shared" si="2"/>
        <v>100 (δ=0.2)</v>
      </c>
    </row>
    <row r="103" spans="1:8" x14ac:dyDescent="0.75">
      <c r="A103" s="1">
        <v>27</v>
      </c>
      <c r="B103">
        <v>100</v>
      </c>
      <c r="C103">
        <v>0.45</v>
      </c>
      <c r="D103">
        <f>COUNTIF('PARITY Errors'!D103, 100) + COUNTIF('Pattern_Matching Errors'!D103, 100) + COUNTIF('Reversal Errors'!D103, 100) + COUNTIF('Stack Errors'!D103, 100) + COUNTIF('Vending_Machine Errors'!D103, 100) + COUNTIF('Vending_Machine_Sum Errors'!D103, 100) + COUNTIF('MazeComplete Errors'!D103, 100) + COUNTIF('MazeSolve Errors'!D103, 100) + COUNTIF('Hamiltonian Errors'!D103, 100)</f>
        <v>0</v>
      </c>
      <c r="E103">
        <f>COUNTIF('PARITY Errors'!E103, 100) + COUNTIF('Pattern_Matching Errors'!E103, 100) + COUNTIF('Reversal Errors'!E103, 100) + COUNTIF('Stack Errors'!E103, 100) + COUNTIF('Vending_Machine Errors'!E103, 100) + COUNTIF('Vending_Machine_Sum Errors'!E103, 100) + COUNTIF('MazeComplete Errors'!E103, 100) + COUNTIF('MazeSolve Errors'!E103, 100) + COUNTIF('Hamiltonian Errors'!E103, 100)</f>
        <v>0</v>
      </c>
      <c r="F103">
        <f>COUNTIF('PARITY Errors'!F103, 100) + COUNTIF('Pattern_Matching Errors'!F103, 100) + COUNTIF('Reversal Errors'!F103, 100) + COUNTIF('Stack Errors'!F103, 100) + COUNTIF('Vending_Machine Errors'!F103, 100) + COUNTIF('Vending_Machine_Sum Errors'!F103, 100) + COUNTIF('MazeComplete Errors'!F103, 100) + COUNTIF('MazeSolve Errors'!F103, 100) + COUNTIF('Hamiltonian Errors'!F103, 100)</f>
        <v>0</v>
      </c>
      <c r="G103">
        <f>COUNTIF('PARITY Errors'!G103, 100) + COUNTIF('Pattern_Matching Errors'!G103, 100) + COUNTIF('Reversal Errors'!G103, 100) + COUNTIF('Stack Errors'!G103, 100) + COUNTIF('Vending_Machine Errors'!G103, 100) + COUNTIF('Vending_Machine_Sum Errors'!G103, 100) + COUNTIF('MazeComplete Errors'!G103, 100) + COUNTIF('MazeSolve Errors'!G103, 100) + COUNTIF('Hamiltonian Errors'!G103, 100)</f>
        <v>1</v>
      </c>
      <c r="H103" t="str">
        <f t="shared" si="2"/>
        <v>100 (δ=0.45)</v>
      </c>
    </row>
    <row r="104" spans="1:8" x14ac:dyDescent="0.75">
      <c r="A104" s="1">
        <v>28</v>
      </c>
      <c r="B104">
        <v>100</v>
      </c>
      <c r="C104">
        <v>0.65</v>
      </c>
      <c r="D104">
        <f>COUNTIF('PARITY Errors'!D104, 100) + COUNTIF('Pattern_Matching Errors'!D104, 100) + COUNTIF('Reversal Errors'!D104, 100) + COUNTIF('Stack Errors'!D104, 100) + COUNTIF('Vending_Machine Errors'!D104, 100) + COUNTIF('Vending_Machine_Sum Errors'!D104, 100) + COUNTIF('MazeComplete Errors'!D104, 100) + COUNTIF('MazeSolve Errors'!D104, 100) + COUNTIF('Hamiltonian Errors'!D104, 100)</f>
        <v>0</v>
      </c>
      <c r="E104">
        <f>COUNTIF('PARITY Errors'!E104, 100) + COUNTIF('Pattern_Matching Errors'!E104, 100) + COUNTIF('Reversal Errors'!E104, 100) + COUNTIF('Stack Errors'!E104, 100) + COUNTIF('Vending_Machine Errors'!E104, 100) + COUNTIF('Vending_Machine_Sum Errors'!E104, 100) + COUNTIF('MazeComplete Errors'!E104, 100) + COUNTIF('MazeSolve Errors'!E104, 100) + COUNTIF('Hamiltonian Errors'!E104, 100)</f>
        <v>0</v>
      </c>
      <c r="F104">
        <f>COUNTIF('PARITY Errors'!F104, 100) + COUNTIF('Pattern_Matching Errors'!F104, 100) + COUNTIF('Reversal Errors'!F104, 100) + COUNTIF('Stack Errors'!F104, 100) + COUNTIF('Vending_Machine Errors'!F104, 100) + COUNTIF('Vending_Machine_Sum Errors'!F104, 100) + COUNTIF('MazeComplete Errors'!F104, 100) + COUNTIF('MazeSolve Errors'!F104, 100) + COUNTIF('Hamiltonian Errors'!F104, 100)</f>
        <v>0</v>
      </c>
      <c r="G104">
        <f>COUNTIF('PARITY Errors'!G104, 100) + COUNTIF('Pattern_Matching Errors'!G104, 100) + COUNTIF('Reversal Errors'!G104, 100) + COUNTIF('Stack Errors'!G104, 100) + COUNTIF('Vending_Machine Errors'!G104, 100) + COUNTIF('Vending_Machine_Sum Errors'!G104, 100) + COUNTIF('MazeComplete Errors'!G104, 100) + COUNTIF('MazeSolve Errors'!G104, 100) + COUNTIF('Hamiltonian Errors'!G104, 100)</f>
        <v>1</v>
      </c>
      <c r="H104" t="str">
        <f t="shared" si="2"/>
        <v>100 (δ=0.65)</v>
      </c>
    </row>
    <row r="105" spans="1:8" x14ac:dyDescent="0.75">
      <c r="A105" s="1">
        <v>29</v>
      </c>
      <c r="B105">
        <v>100</v>
      </c>
      <c r="C105">
        <v>0.85</v>
      </c>
      <c r="D105">
        <f>COUNTIF('PARITY Errors'!D105, 100) + COUNTIF('Pattern_Matching Errors'!D105, 100) + COUNTIF('Reversal Errors'!D105, 100) + COUNTIF('Stack Errors'!D105, 100) + COUNTIF('Vending_Machine Errors'!D105, 100) + COUNTIF('Vending_Machine_Sum Errors'!D105, 100) + COUNTIF('MazeComplete Errors'!D105, 100) + COUNTIF('MazeSolve Errors'!D105, 100) + COUNTIF('Hamiltonian Errors'!D105, 100)</f>
        <v>0</v>
      </c>
      <c r="E105">
        <f>COUNTIF('PARITY Errors'!E105, 100) + COUNTIF('Pattern_Matching Errors'!E105, 100) + COUNTIF('Reversal Errors'!E105, 100) + COUNTIF('Stack Errors'!E105, 100) + COUNTIF('Vending_Machine Errors'!E105, 100) + COUNTIF('Vending_Machine_Sum Errors'!E105, 100) + COUNTIF('MazeComplete Errors'!E105, 100) + COUNTIF('MazeSolve Errors'!E105, 100) + COUNTIF('Hamiltonian Errors'!E105, 100)</f>
        <v>0</v>
      </c>
      <c r="F105">
        <f>COUNTIF('PARITY Errors'!F105, 100) + COUNTIF('Pattern_Matching Errors'!F105, 100) + COUNTIF('Reversal Errors'!F105, 100) + COUNTIF('Stack Errors'!F105, 100) + COUNTIF('Vending_Machine Errors'!F105, 100) + COUNTIF('Vending_Machine_Sum Errors'!F105, 100) + COUNTIF('MazeComplete Errors'!F105, 100) + COUNTIF('MazeSolve Errors'!F105, 100) + COUNTIF('Hamiltonian Errors'!F105, 100)</f>
        <v>0</v>
      </c>
      <c r="G105">
        <f>COUNTIF('PARITY Errors'!G105, 100) + COUNTIF('Pattern_Matching Errors'!G105, 100) + COUNTIF('Reversal Errors'!G105, 100) + COUNTIF('Stack Errors'!G105, 100) + COUNTIF('Vending_Machine Errors'!G105, 100) + COUNTIF('Vending_Machine_Sum Errors'!G105, 100) + COUNTIF('MazeComplete Errors'!G105, 100) + COUNTIF('MazeSolve Errors'!G105, 100) + COUNTIF('Hamiltonian Errors'!G105, 100)</f>
        <v>1</v>
      </c>
      <c r="H105" t="str">
        <f t="shared" si="2"/>
        <v>100 (δ=0.85)</v>
      </c>
    </row>
    <row r="109" spans="1:8" x14ac:dyDescent="0.75">
      <c r="A109" s="1">
        <v>0</v>
      </c>
      <c r="B109" t="s">
        <v>17</v>
      </c>
      <c r="D109">
        <v>9</v>
      </c>
    </row>
    <row r="111" spans="1:8" x14ac:dyDescent="0.7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75">
      <c r="A112" s="1">
        <v>0</v>
      </c>
      <c r="B112">
        <v>0</v>
      </c>
      <c r="C112">
        <v>0</v>
      </c>
      <c r="D112">
        <f>COUNTIF('PARITY Errors'!D112, 100) + COUNTIF('Pattern_Matching Errors'!D112, 100) + COUNTIF('Reversal Errors'!D112, 100) + COUNTIF('Stack Errors'!D112, 100) + COUNTIF('Vending_Machine Errors'!D112, 100) + COUNTIF('Vending_Machine_Sum Errors'!D112, 100) + COUNTIF('MazeComplete Errors'!D112, 100) + COUNTIF('MazeSolve Errors'!D112, 100) + COUNTIF('Hamiltonian Errors'!D112, 100)</f>
        <v>8</v>
      </c>
      <c r="E112">
        <f>COUNTIF('PARITY Errors'!E112, 100) + COUNTIF('Pattern_Matching Errors'!E112, 100) + COUNTIF('Reversal Errors'!E112, 100) + COUNTIF('Stack Errors'!E112, 100) + COUNTIF('Vending_Machine Errors'!E112, 100) + COUNTIF('Vending_Machine_Sum Errors'!E112, 100) + COUNTIF('MazeComplete Errors'!E112, 100) + COUNTIF('MazeSolve Errors'!E112, 100) + COUNTIF('Hamiltonian Errors'!E112, 100)</f>
        <v>8</v>
      </c>
      <c r="F112">
        <f>COUNTIF('PARITY Errors'!F112, 100) + COUNTIF('Pattern_Matching Errors'!F112, 100) + COUNTIF('Reversal Errors'!F112, 100) + COUNTIF('Stack Errors'!F112, 100) + COUNTIF('Vending_Machine Errors'!F112, 100) + COUNTIF('Vending_Machine_Sum Errors'!F112, 100) + COUNTIF('MazeComplete Errors'!F112, 100) + COUNTIF('MazeSolve Errors'!F112, 100) + COUNTIF('Hamiltonian Errors'!F112, 100)</f>
        <v>9</v>
      </c>
      <c r="G112">
        <f>COUNTIF('PARITY Errors'!G112, 100) + COUNTIF('Pattern_Matching Errors'!G112, 100) + COUNTIF('Reversal Errors'!G112, 100) + COUNTIF('Stack Errors'!G112, 100) + COUNTIF('Vending_Machine Errors'!G112, 100) + COUNTIF('Vending_Machine_Sum Errors'!G112, 100) + COUNTIF('MazeComplete Errors'!G112, 100) + COUNTIF('MazeSolve Errors'!G112, 100) + COUNTIF('Hamiltonian Errors'!G112, 100)</f>
        <v>8</v>
      </c>
      <c r="H112" t="str">
        <f t="shared" ref="H112:H141" si="3">B112&amp;" (δ="&amp;C112&amp;")"</f>
        <v>0 (δ=0)</v>
      </c>
    </row>
    <row r="113" spans="1:8" x14ac:dyDescent="0.75">
      <c r="A113" s="1">
        <v>1</v>
      </c>
      <c r="B113">
        <v>0</v>
      </c>
      <c r="C113">
        <v>0.2</v>
      </c>
      <c r="D113">
        <f>COUNTIF('PARITY Errors'!D113, 100) + COUNTIF('Pattern_Matching Errors'!D113, 100) + COUNTIF('Reversal Errors'!D113, 100) + COUNTIF('Stack Errors'!D113, 100) + COUNTIF('Vending_Machine Errors'!D113, 100) + COUNTIF('Vending_Machine_Sum Errors'!D113, 100) + COUNTIF('MazeComplete Errors'!D113, 100) + COUNTIF('MazeSolve Errors'!D113, 100) + COUNTIF('Hamiltonian Errors'!D113, 100)</f>
        <v>8</v>
      </c>
      <c r="E113">
        <f>COUNTIF('PARITY Errors'!E113, 100) + COUNTIF('Pattern_Matching Errors'!E113, 100) + COUNTIF('Reversal Errors'!E113, 100) + COUNTIF('Stack Errors'!E113, 100) + COUNTIF('Vending_Machine Errors'!E113, 100) + COUNTIF('Vending_Machine_Sum Errors'!E113, 100) + COUNTIF('MazeComplete Errors'!E113, 100) + COUNTIF('MazeSolve Errors'!E113, 100) + COUNTIF('Hamiltonian Errors'!E113, 100)</f>
        <v>9</v>
      </c>
      <c r="F113">
        <f>COUNTIF('PARITY Errors'!F113, 100) + COUNTIF('Pattern_Matching Errors'!F113, 100) + COUNTIF('Reversal Errors'!F113, 100) + COUNTIF('Stack Errors'!F113, 100) + COUNTIF('Vending_Machine Errors'!F113, 100) + COUNTIF('Vending_Machine_Sum Errors'!F113, 100) + COUNTIF('MazeComplete Errors'!F113, 100) + COUNTIF('MazeSolve Errors'!F113, 100) + COUNTIF('Hamiltonian Errors'!F113, 100)</f>
        <v>9</v>
      </c>
      <c r="G113">
        <f>COUNTIF('PARITY Errors'!G113, 100) + COUNTIF('Pattern_Matching Errors'!G113, 100) + COUNTIF('Reversal Errors'!G113, 100) + COUNTIF('Stack Errors'!G113, 100) + COUNTIF('Vending_Machine Errors'!G113, 100) + COUNTIF('Vending_Machine_Sum Errors'!G113, 100) + COUNTIF('MazeComplete Errors'!G113, 100) + COUNTIF('MazeSolve Errors'!G113, 100) + COUNTIF('Hamiltonian Errors'!G113, 100)</f>
        <v>8</v>
      </c>
      <c r="H113" t="str">
        <f t="shared" si="3"/>
        <v>0 (δ=0.2)</v>
      </c>
    </row>
    <row r="114" spans="1:8" x14ac:dyDescent="0.75">
      <c r="A114" s="1">
        <v>2</v>
      </c>
      <c r="B114">
        <v>0</v>
      </c>
      <c r="C114">
        <v>0.45</v>
      </c>
      <c r="D114">
        <f>COUNTIF('PARITY Errors'!D114, 100) + COUNTIF('Pattern_Matching Errors'!D114, 100) + COUNTIF('Reversal Errors'!D114, 100) + COUNTIF('Stack Errors'!D114, 100) + COUNTIF('Vending_Machine Errors'!D114, 100) + COUNTIF('Vending_Machine_Sum Errors'!D114, 100) + COUNTIF('MazeComplete Errors'!D114, 100) + COUNTIF('MazeSolve Errors'!D114, 100) + COUNTIF('Hamiltonian Errors'!D114, 100)</f>
        <v>8</v>
      </c>
      <c r="E114">
        <f>COUNTIF('PARITY Errors'!E114, 100) + COUNTIF('Pattern_Matching Errors'!E114, 100) + COUNTIF('Reversal Errors'!E114, 100) + COUNTIF('Stack Errors'!E114, 100) + COUNTIF('Vending_Machine Errors'!E114, 100) + COUNTIF('Vending_Machine_Sum Errors'!E114, 100) + COUNTIF('MazeComplete Errors'!E114, 100) + COUNTIF('MazeSolve Errors'!E114, 100) + COUNTIF('Hamiltonian Errors'!E114, 100)</f>
        <v>8</v>
      </c>
      <c r="F114">
        <f>COUNTIF('PARITY Errors'!F114, 100) + COUNTIF('Pattern_Matching Errors'!F114, 100) + COUNTIF('Reversal Errors'!F114, 100) + COUNTIF('Stack Errors'!F114, 100) + COUNTIF('Vending_Machine Errors'!F114, 100) + COUNTIF('Vending_Machine_Sum Errors'!F114, 100) + COUNTIF('MazeComplete Errors'!F114, 100) + COUNTIF('MazeSolve Errors'!F114, 100) + COUNTIF('Hamiltonian Errors'!F114, 100)</f>
        <v>9</v>
      </c>
      <c r="G114">
        <f>COUNTIF('PARITY Errors'!G114, 100) + COUNTIF('Pattern_Matching Errors'!G114, 100) + COUNTIF('Reversal Errors'!G114, 100) + COUNTIF('Stack Errors'!G114, 100) + COUNTIF('Vending_Machine Errors'!G114, 100) + COUNTIF('Vending_Machine_Sum Errors'!G114, 100) + COUNTIF('MazeComplete Errors'!G114, 100) + COUNTIF('MazeSolve Errors'!G114, 100) + COUNTIF('Hamiltonian Errors'!G114, 100)</f>
        <v>8</v>
      </c>
      <c r="H114" t="str">
        <f t="shared" si="3"/>
        <v>0 (δ=0.45)</v>
      </c>
    </row>
    <row r="115" spans="1:8" x14ac:dyDescent="0.75">
      <c r="A115" s="1">
        <v>3</v>
      </c>
      <c r="B115">
        <v>0</v>
      </c>
      <c r="C115">
        <v>0.65</v>
      </c>
      <c r="D115">
        <f>COUNTIF('PARITY Errors'!D115, 100) + COUNTIF('Pattern_Matching Errors'!D115, 100) + COUNTIF('Reversal Errors'!D115, 100) + COUNTIF('Stack Errors'!D115, 100) + COUNTIF('Vending_Machine Errors'!D115, 100) + COUNTIF('Vending_Machine_Sum Errors'!D115, 100) + COUNTIF('MazeComplete Errors'!D115, 100) + COUNTIF('MazeSolve Errors'!D115, 100) + COUNTIF('Hamiltonian Errors'!D115, 100)</f>
        <v>8</v>
      </c>
      <c r="E115">
        <f>COUNTIF('PARITY Errors'!E115, 100) + COUNTIF('Pattern_Matching Errors'!E115, 100) + COUNTIF('Reversal Errors'!E115, 100) + COUNTIF('Stack Errors'!E115, 100) + COUNTIF('Vending_Machine Errors'!E115, 100) + COUNTIF('Vending_Machine_Sum Errors'!E115, 100) + COUNTIF('MazeComplete Errors'!E115, 100) + COUNTIF('MazeSolve Errors'!E115, 100) + COUNTIF('Hamiltonian Errors'!E115, 100)</f>
        <v>9</v>
      </c>
      <c r="F115">
        <f>COUNTIF('PARITY Errors'!F115, 100) + COUNTIF('Pattern_Matching Errors'!F115, 100) + COUNTIF('Reversal Errors'!F115, 100) + COUNTIF('Stack Errors'!F115, 100) + COUNTIF('Vending_Machine Errors'!F115, 100) + COUNTIF('Vending_Machine_Sum Errors'!F115, 100) + COUNTIF('MazeComplete Errors'!F115, 100) + COUNTIF('MazeSolve Errors'!F115, 100) + COUNTIF('Hamiltonian Errors'!F115, 100)</f>
        <v>9</v>
      </c>
      <c r="G115">
        <f>COUNTIF('PARITY Errors'!G115, 100) + COUNTIF('Pattern_Matching Errors'!G115, 100) + COUNTIF('Reversal Errors'!G115, 100) + COUNTIF('Stack Errors'!G115, 100) + COUNTIF('Vending_Machine Errors'!G115, 100) + COUNTIF('Vending_Machine_Sum Errors'!G115, 100) + COUNTIF('MazeComplete Errors'!G115, 100) + COUNTIF('MazeSolve Errors'!G115, 100) + COUNTIF('Hamiltonian Errors'!G115, 100)</f>
        <v>8</v>
      </c>
      <c r="H115" t="str">
        <f t="shared" si="3"/>
        <v>0 (δ=0.65)</v>
      </c>
    </row>
    <row r="116" spans="1:8" x14ac:dyDescent="0.75">
      <c r="A116" s="1">
        <v>4</v>
      </c>
      <c r="B116">
        <v>0</v>
      </c>
      <c r="C116">
        <v>0.85</v>
      </c>
      <c r="D116">
        <f>COUNTIF('PARITY Errors'!D116, 100) + COUNTIF('Pattern_Matching Errors'!D116, 100) + COUNTIF('Reversal Errors'!D116, 100) + COUNTIF('Stack Errors'!D116, 100) + COUNTIF('Vending_Machine Errors'!D116, 100) + COUNTIF('Vending_Machine_Sum Errors'!D116, 100) + COUNTIF('MazeComplete Errors'!D116, 100) + COUNTIF('MazeSolve Errors'!D116, 100) + COUNTIF('Hamiltonian Errors'!D116, 100)</f>
        <v>8</v>
      </c>
      <c r="E116">
        <f>COUNTIF('PARITY Errors'!E116, 100) + COUNTIF('Pattern_Matching Errors'!E116, 100) + COUNTIF('Reversal Errors'!E116, 100) + COUNTIF('Stack Errors'!E116, 100) + COUNTIF('Vending_Machine Errors'!E116, 100) + COUNTIF('Vending_Machine_Sum Errors'!E116, 100) + COUNTIF('MazeComplete Errors'!E116, 100) + COUNTIF('MazeSolve Errors'!E116, 100) + COUNTIF('Hamiltonian Errors'!E116, 100)</f>
        <v>9</v>
      </c>
      <c r="F116">
        <f>COUNTIF('PARITY Errors'!F116, 100) + COUNTIF('Pattern_Matching Errors'!F116, 100) + COUNTIF('Reversal Errors'!F116, 100) + COUNTIF('Stack Errors'!F116, 100) + COUNTIF('Vending_Machine Errors'!F116, 100) + COUNTIF('Vending_Machine_Sum Errors'!F116, 100) + COUNTIF('MazeComplete Errors'!F116, 100) + COUNTIF('MazeSolve Errors'!F116, 100) + COUNTIF('Hamiltonian Errors'!F116, 100)</f>
        <v>9</v>
      </c>
      <c r="G116">
        <f>COUNTIF('PARITY Errors'!G116, 100) + COUNTIF('Pattern_Matching Errors'!G116, 100) + COUNTIF('Reversal Errors'!G116, 100) + COUNTIF('Stack Errors'!G116, 100) + COUNTIF('Vending_Machine Errors'!G116, 100) + COUNTIF('Vending_Machine_Sum Errors'!G116, 100) + COUNTIF('MazeComplete Errors'!G116, 100) + COUNTIF('MazeSolve Errors'!G116, 100) + COUNTIF('Hamiltonian Errors'!G116, 100)</f>
        <v>8</v>
      </c>
      <c r="H116" t="str">
        <f t="shared" si="3"/>
        <v>0 (δ=0.85)</v>
      </c>
    </row>
    <row r="117" spans="1:8" x14ac:dyDescent="0.75">
      <c r="A117" s="1">
        <v>5</v>
      </c>
      <c r="B117">
        <v>5</v>
      </c>
      <c r="C117">
        <v>0</v>
      </c>
      <c r="D117">
        <f>COUNTIF('PARITY Errors'!D117, 100) + COUNTIF('Pattern_Matching Errors'!D117, 100) + COUNTIF('Reversal Errors'!D117, 100) + COUNTIF('Stack Errors'!D117, 100) + COUNTIF('Vending_Machine Errors'!D117, 100) + COUNTIF('Vending_Machine_Sum Errors'!D117, 100) + COUNTIF('MazeComplete Errors'!D117, 100) + COUNTIF('MazeSolve Errors'!D117, 100) + COUNTIF('Hamiltonian Errors'!D117, 100)</f>
        <v>1</v>
      </c>
      <c r="E117">
        <f>COUNTIF('PARITY Errors'!E117, 100) + COUNTIF('Pattern_Matching Errors'!E117, 100) + COUNTIF('Reversal Errors'!E117, 100) + COUNTIF('Stack Errors'!E117, 100) + COUNTIF('Vending_Machine Errors'!E117, 100) + COUNTIF('Vending_Machine_Sum Errors'!E117, 100) + COUNTIF('MazeComplete Errors'!E117, 100) + COUNTIF('MazeSolve Errors'!E117, 100) + COUNTIF('Hamiltonian Errors'!E117, 100)</f>
        <v>0</v>
      </c>
      <c r="F117">
        <f>COUNTIF('PARITY Errors'!F117, 100) + COUNTIF('Pattern_Matching Errors'!F117, 100) + COUNTIF('Reversal Errors'!F117, 100) + COUNTIF('Stack Errors'!F117, 100) + COUNTIF('Vending_Machine Errors'!F117, 100) + COUNTIF('Vending_Machine_Sum Errors'!F117, 100) + COUNTIF('MazeComplete Errors'!F117, 100) + COUNTIF('MazeSolve Errors'!F117, 100) + COUNTIF('Hamiltonian Errors'!F117, 100)</f>
        <v>0</v>
      </c>
      <c r="G117">
        <f>COUNTIF('PARITY Errors'!G117, 100) + COUNTIF('Pattern_Matching Errors'!G117, 100) + COUNTIF('Reversal Errors'!G117, 100) + COUNTIF('Stack Errors'!G117, 100) + COUNTIF('Vending_Machine Errors'!G117, 100) + COUNTIF('Vending_Machine_Sum Errors'!G117, 100) + COUNTIF('MazeComplete Errors'!G117, 100) + COUNTIF('MazeSolve Errors'!G117, 100) + COUNTIF('Hamiltonian Errors'!G117, 100)</f>
        <v>0</v>
      </c>
      <c r="H117" t="str">
        <f t="shared" si="3"/>
        <v>5 (δ=0)</v>
      </c>
    </row>
    <row r="118" spans="1:8" x14ac:dyDescent="0.75">
      <c r="A118" s="1">
        <v>6</v>
      </c>
      <c r="B118">
        <v>5</v>
      </c>
      <c r="C118">
        <v>0.2</v>
      </c>
      <c r="D118">
        <f>COUNTIF('PARITY Errors'!D118, 100) + COUNTIF('Pattern_Matching Errors'!D118, 100) + COUNTIF('Reversal Errors'!D118, 100) + COUNTIF('Stack Errors'!D118, 100) + COUNTIF('Vending_Machine Errors'!D118, 100) + COUNTIF('Vending_Machine_Sum Errors'!D118, 100) + COUNTIF('MazeComplete Errors'!D118, 100) + COUNTIF('MazeSolve Errors'!D118, 100) + COUNTIF('Hamiltonian Errors'!D118, 100)</f>
        <v>1</v>
      </c>
      <c r="E118">
        <f>COUNTIF('PARITY Errors'!E118, 100) + COUNTIF('Pattern_Matching Errors'!E118, 100) + COUNTIF('Reversal Errors'!E118, 100) + COUNTIF('Stack Errors'!E118, 100) + COUNTIF('Vending_Machine Errors'!E118, 100) + COUNTIF('Vending_Machine_Sum Errors'!E118, 100) + COUNTIF('MazeComplete Errors'!E118, 100) + COUNTIF('MazeSolve Errors'!E118, 100) + COUNTIF('Hamiltonian Errors'!E118, 100)</f>
        <v>0</v>
      </c>
      <c r="F118">
        <f>COUNTIF('PARITY Errors'!F118, 100) + COUNTIF('Pattern_Matching Errors'!F118, 100) + COUNTIF('Reversal Errors'!F118, 100) + COUNTIF('Stack Errors'!F118, 100) + COUNTIF('Vending_Machine Errors'!F118, 100) + COUNTIF('Vending_Machine_Sum Errors'!F118, 100) + COUNTIF('MazeComplete Errors'!F118, 100) + COUNTIF('MazeSolve Errors'!F118, 100) + COUNTIF('Hamiltonian Errors'!F118, 100)</f>
        <v>0</v>
      </c>
      <c r="G118">
        <f>COUNTIF('PARITY Errors'!G118, 100) + COUNTIF('Pattern_Matching Errors'!G118, 100) + COUNTIF('Reversal Errors'!G118, 100) + COUNTIF('Stack Errors'!G118, 100) + COUNTIF('Vending_Machine Errors'!G118, 100) + COUNTIF('Vending_Machine_Sum Errors'!G118, 100) + COUNTIF('MazeComplete Errors'!G118, 100) + COUNTIF('MazeSolve Errors'!G118, 100) + COUNTIF('Hamiltonian Errors'!G118, 100)</f>
        <v>0</v>
      </c>
      <c r="H118" t="str">
        <f t="shared" si="3"/>
        <v>5 (δ=0.2)</v>
      </c>
    </row>
    <row r="119" spans="1:8" x14ac:dyDescent="0.75">
      <c r="A119" s="1">
        <v>7</v>
      </c>
      <c r="B119">
        <v>5</v>
      </c>
      <c r="C119">
        <v>0.45</v>
      </c>
      <c r="D119">
        <f>COUNTIF('PARITY Errors'!D119, 100) + COUNTIF('Pattern_Matching Errors'!D119, 100) + COUNTIF('Reversal Errors'!D119, 100) + COUNTIF('Stack Errors'!D119, 100) + COUNTIF('Vending_Machine Errors'!D119, 100) + COUNTIF('Vending_Machine_Sum Errors'!D119, 100) + COUNTIF('MazeComplete Errors'!D119, 100) + COUNTIF('MazeSolve Errors'!D119, 100) + COUNTIF('Hamiltonian Errors'!D119, 100)</f>
        <v>1</v>
      </c>
      <c r="E119">
        <f>COUNTIF('PARITY Errors'!E119, 100) + COUNTIF('Pattern_Matching Errors'!E119, 100) + COUNTIF('Reversal Errors'!E119, 100) + COUNTIF('Stack Errors'!E119, 100) + COUNTIF('Vending_Machine Errors'!E119, 100) + COUNTIF('Vending_Machine_Sum Errors'!E119, 100) + COUNTIF('MazeComplete Errors'!E119, 100) + COUNTIF('MazeSolve Errors'!E119, 100) + COUNTIF('Hamiltonian Errors'!E119, 100)</f>
        <v>0</v>
      </c>
      <c r="F119">
        <f>COUNTIF('PARITY Errors'!F119, 100) + COUNTIF('Pattern_Matching Errors'!F119, 100) + COUNTIF('Reversal Errors'!F119, 100) + COUNTIF('Stack Errors'!F119, 100) + COUNTIF('Vending_Machine Errors'!F119, 100) + COUNTIF('Vending_Machine_Sum Errors'!F119, 100) + COUNTIF('MazeComplete Errors'!F119, 100) + COUNTIF('MazeSolve Errors'!F119, 100) + COUNTIF('Hamiltonian Errors'!F119, 100)</f>
        <v>0</v>
      </c>
      <c r="G119">
        <f>COUNTIF('PARITY Errors'!G119, 100) + COUNTIF('Pattern_Matching Errors'!G119, 100) + COUNTIF('Reversal Errors'!G119, 100) + COUNTIF('Stack Errors'!G119, 100) + COUNTIF('Vending_Machine Errors'!G119, 100) + COUNTIF('Vending_Machine_Sum Errors'!G119, 100) + COUNTIF('MazeComplete Errors'!G119, 100) + COUNTIF('MazeSolve Errors'!G119, 100) + COUNTIF('Hamiltonian Errors'!G119, 100)</f>
        <v>0</v>
      </c>
      <c r="H119" t="str">
        <f t="shared" si="3"/>
        <v>5 (δ=0.45)</v>
      </c>
    </row>
    <row r="120" spans="1:8" x14ac:dyDescent="0.75">
      <c r="A120" s="1">
        <v>8</v>
      </c>
      <c r="B120">
        <v>5</v>
      </c>
      <c r="C120">
        <v>0.65</v>
      </c>
      <c r="D120">
        <f>COUNTIF('PARITY Errors'!D120, 100) + COUNTIF('Pattern_Matching Errors'!D120, 100) + COUNTIF('Reversal Errors'!D120, 100) + COUNTIF('Stack Errors'!D120, 100) + COUNTIF('Vending_Machine Errors'!D120, 100) + COUNTIF('Vending_Machine_Sum Errors'!D120, 100) + COUNTIF('MazeComplete Errors'!D120, 100) + COUNTIF('MazeSolve Errors'!D120, 100) + COUNTIF('Hamiltonian Errors'!D120, 100)</f>
        <v>1</v>
      </c>
      <c r="E120">
        <f>COUNTIF('PARITY Errors'!E120, 100) + COUNTIF('Pattern_Matching Errors'!E120, 100) + COUNTIF('Reversal Errors'!E120, 100) + COUNTIF('Stack Errors'!E120, 100) + COUNTIF('Vending_Machine Errors'!E120, 100) + COUNTIF('Vending_Machine_Sum Errors'!E120, 100) + COUNTIF('MazeComplete Errors'!E120, 100) + COUNTIF('MazeSolve Errors'!E120, 100) + COUNTIF('Hamiltonian Errors'!E120, 100)</f>
        <v>0</v>
      </c>
      <c r="F120">
        <f>COUNTIF('PARITY Errors'!F120, 100) + COUNTIF('Pattern_Matching Errors'!F120, 100) + COUNTIF('Reversal Errors'!F120, 100) + COUNTIF('Stack Errors'!F120, 100) + COUNTIF('Vending_Machine Errors'!F120, 100) + COUNTIF('Vending_Machine_Sum Errors'!F120, 100) + COUNTIF('MazeComplete Errors'!F120, 100) + COUNTIF('MazeSolve Errors'!F120, 100) + COUNTIF('Hamiltonian Errors'!F120, 100)</f>
        <v>0</v>
      </c>
      <c r="G120">
        <f>COUNTIF('PARITY Errors'!G120, 100) + COUNTIF('Pattern_Matching Errors'!G120, 100) + COUNTIF('Reversal Errors'!G120, 100) + COUNTIF('Stack Errors'!G120, 100) + COUNTIF('Vending_Machine Errors'!G120, 100) + COUNTIF('Vending_Machine_Sum Errors'!G120, 100) + COUNTIF('MazeComplete Errors'!G120, 100) + COUNTIF('MazeSolve Errors'!G120, 100) + COUNTIF('Hamiltonian Errors'!G120, 100)</f>
        <v>0</v>
      </c>
      <c r="H120" t="str">
        <f t="shared" si="3"/>
        <v>5 (δ=0.65)</v>
      </c>
    </row>
    <row r="121" spans="1:8" x14ac:dyDescent="0.75">
      <c r="A121" s="1">
        <v>9</v>
      </c>
      <c r="B121">
        <v>5</v>
      </c>
      <c r="C121">
        <v>0.85</v>
      </c>
      <c r="D121">
        <f>COUNTIF('PARITY Errors'!D121, 100) + COUNTIF('Pattern_Matching Errors'!D121, 100) + COUNTIF('Reversal Errors'!D121, 100) + COUNTIF('Stack Errors'!D121, 100) + COUNTIF('Vending_Machine Errors'!D121, 100) + COUNTIF('Vending_Machine_Sum Errors'!D121, 100) + COUNTIF('MazeComplete Errors'!D121, 100) + COUNTIF('MazeSolve Errors'!D121, 100) + COUNTIF('Hamiltonian Errors'!D121, 100)</f>
        <v>1</v>
      </c>
      <c r="E121">
        <f>COUNTIF('PARITY Errors'!E121, 100) + COUNTIF('Pattern_Matching Errors'!E121, 100) + COUNTIF('Reversal Errors'!E121, 100) + COUNTIF('Stack Errors'!E121, 100) + COUNTIF('Vending_Machine Errors'!E121, 100) + COUNTIF('Vending_Machine_Sum Errors'!E121, 100) + COUNTIF('MazeComplete Errors'!E121, 100) + COUNTIF('MazeSolve Errors'!E121, 100) + COUNTIF('Hamiltonian Errors'!E121, 100)</f>
        <v>0</v>
      </c>
      <c r="F121">
        <f>COUNTIF('PARITY Errors'!F121, 100) + COUNTIF('Pattern_Matching Errors'!F121, 100) + COUNTIF('Reversal Errors'!F121, 100) + COUNTIF('Stack Errors'!F121, 100) + COUNTIF('Vending_Machine Errors'!F121, 100) + COUNTIF('Vending_Machine_Sum Errors'!F121, 100) + COUNTIF('MazeComplete Errors'!F121, 100) + COUNTIF('MazeSolve Errors'!F121, 100) + COUNTIF('Hamiltonian Errors'!F121, 100)</f>
        <v>0</v>
      </c>
      <c r="G121">
        <f>COUNTIF('PARITY Errors'!G121, 100) + COUNTIF('Pattern_Matching Errors'!G121, 100) + COUNTIF('Reversal Errors'!G121, 100) + COUNTIF('Stack Errors'!G121, 100) + COUNTIF('Vending_Machine Errors'!G121, 100) + COUNTIF('Vending_Machine_Sum Errors'!G121, 100) + COUNTIF('MazeComplete Errors'!G121, 100) + COUNTIF('MazeSolve Errors'!G121, 100) + COUNTIF('Hamiltonian Errors'!G121, 100)</f>
        <v>0</v>
      </c>
      <c r="H121" t="str">
        <f t="shared" si="3"/>
        <v>5 (δ=0.85)</v>
      </c>
    </row>
    <row r="122" spans="1:8" x14ac:dyDescent="0.75">
      <c r="A122" s="1">
        <v>10</v>
      </c>
      <c r="B122">
        <v>10</v>
      </c>
      <c r="C122">
        <v>0</v>
      </c>
      <c r="D122">
        <f>COUNTIF('PARITY Errors'!D122, 100) + COUNTIF('Pattern_Matching Errors'!D122, 100) + COUNTIF('Reversal Errors'!D122, 100) + COUNTIF('Stack Errors'!D122, 100) + COUNTIF('Vending_Machine Errors'!D122, 100) + COUNTIF('Vending_Machine_Sum Errors'!D122, 100) + COUNTIF('MazeComplete Errors'!D122, 100) + COUNTIF('MazeSolve Errors'!D122, 100) + COUNTIF('Hamiltonian Errors'!D122, 100)</f>
        <v>0</v>
      </c>
      <c r="E122">
        <f>COUNTIF('PARITY Errors'!E122, 100) + COUNTIF('Pattern_Matching Errors'!E122, 100) + COUNTIF('Reversal Errors'!E122, 100) + COUNTIF('Stack Errors'!E122, 100) + COUNTIF('Vending_Machine Errors'!E122, 100) + COUNTIF('Vending_Machine_Sum Errors'!E122, 100) + COUNTIF('MazeComplete Errors'!E122, 100) + COUNTIF('MazeSolve Errors'!E122, 100) + COUNTIF('Hamiltonian Errors'!E122, 100)</f>
        <v>0</v>
      </c>
      <c r="F122">
        <f>COUNTIF('PARITY Errors'!F122, 100) + COUNTIF('Pattern_Matching Errors'!F122, 100) + COUNTIF('Reversal Errors'!F122, 100) + COUNTIF('Stack Errors'!F122, 100) + COUNTIF('Vending_Machine Errors'!F122, 100) + COUNTIF('Vending_Machine_Sum Errors'!F122, 100) + COUNTIF('MazeComplete Errors'!F122, 100) + COUNTIF('MazeSolve Errors'!F122, 100) + COUNTIF('Hamiltonian Errors'!F122, 100)</f>
        <v>0</v>
      </c>
      <c r="G122">
        <f>COUNTIF('PARITY Errors'!G122, 100) + COUNTIF('Pattern_Matching Errors'!G122, 100) + COUNTIF('Reversal Errors'!G122, 100) + COUNTIF('Stack Errors'!G122, 100) + COUNTIF('Vending_Machine Errors'!G122, 100) + COUNTIF('Vending_Machine_Sum Errors'!G122, 100) + COUNTIF('MazeComplete Errors'!G122, 100) + COUNTIF('MazeSolve Errors'!G122, 100) + COUNTIF('Hamiltonian Errors'!G122, 100)</f>
        <v>0</v>
      </c>
      <c r="H122" t="str">
        <f t="shared" si="3"/>
        <v>10 (δ=0)</v>
      </c>
    </row>
    <row r="123" spans="1:8" x14ac:dyDescent="0.75">
      <c r="A123" s="1">
        <v>11</v>
      </c>
      <c r="B123">
        <v>10</v>
      </c>
      <c r="C123">
        <v>0.2</v>
      </c>
      <c r="D123">
        <f>COUNTIF('PARITY Errors'!D123, 100) + COUNTIF('Pattern_Matching Errors'!D123, 100) + COUNTIF('Reversal Errors'!D123, 100) + COUNTIF('Stack Errors'!D123, 100) + COUNTIF('Vending_Machine Errors'!D123, 100) + COUNTIF('Vending_Machine_Sum Errors'!D123, 100) + COUNTIF('MazeComplete Errors'!D123, 100) + COUNTIF('MazeSolve Errors'!D123, 100) + COUNTIF('Hamiltonian Errors'!D123, 100)</f>
        <v>0</v>
      </c>
      <c r="E123">
        <f>COUNTIF('PARITY Errors'!E123, 100) + COUNTIF('Pattern_Matching Errors'!E123, 100) + COUNTIF('Reversal Errors'!E123, 100) + COUNTIF('Stack Errors'!E123, 100) + COUNTIF('Vending_Machine Errors'!E123, 100) + COUNTIF('Vending_Machine_Sum Errors'!E123, 100) + COUNTIF('MazeComplete Errors'!E123, 100) + COUNTIF('MazeSolve Errors'!E123, 100) + COUNTIF('Hamiltonian Errors'!E123, 100)</f>
        <v>0</v>
      </c>
      <c r="F123">
        <f>COUNTIF('PARITY Errors'!F123, 100) + COUNTIF('Pattern_Matching Errors'!F123, 100) + COUNTIF('Reversal Errors'!F123, 100) + COUNTIF('Stack Errors'!F123, 100) + COUNTIF('Vending_Machine Errors'!F123, 100) + COUNTIF('Vending_Machine_Sum Errors'!F123, 100) + COUNTIF('MazeComplete Errors'!F123, 100) + COUNTIF('MazeSolve Errors'!F123, 100) + COUNTIF('Hamiltonian Errors'!F123, 100)</f>
        <v>0</v>
      </c>
      <c r="G123">
        <f>COUNTIF('PARITY Errors'!G123, 100) + COUNTIF('Pattern_Matching Errors'!G123, 100) + COUNTIF('Reversal Errors'!G123, 100) + COUNTIF('Stack Errors'!G123, 100) + COUNTIF('Vending_Machine Errors'!G123, 100) + COUNTIF('Vending_Machine_Sum Errors'!G123, 100) + COUNTIF('MazeComplete Errors'!G123, 100) + COUNTIF('MazeSolve Errors'!G123, 100) + COUNTIF('Hamiltonian Errors'!G123, 100)</f>
        <v>0</v>
      </c>
      <c r="H123" t="str">
        <f t="shared" si="3"/>
        <v>10 (δ=0.2)</v>
      </c>
    </row>
    <row r="124" spans="1:8" x14ac:dyDescent="0.75">
      <c r="A124" s="1">
        <v>12</v>
      </c>
      <c r="B124">
        <v>10</v>
      </c>
      <c r="C124">
        <v>0.45</v>
      </c>
      <c r="D124">
        <f>COUNTIF('PARITY Errors'!D124, 100) + COUNTIF('Pattern_Matching Errors'!D124, 100) + COUNTIF('Reversal Errors'!D124, 100) + COUNTIF('Stack Errors'!D124, 100) + COUNTIF('Vending_Machine Errors'!D124, 100) + COUNTIF('Vending_Machine_Sum Errors'!D124, 100) + COUNTIF('MazeComplete Errors'!D124, 100) + COUNTIF('MazeSolve Errors'!D124, 100) + COUNTIF('Hamiltonian Errors'!D124, 100)</f>
        <v>0</v>
      </c>
      <c r="E124">
        <f>COUNTIF('PARITY Errors'!E124, 100) + COUNTIF('Pattern_Matching Errors'!E124, 100) + COUNTIF('Reversal Errors'!E124, 100) + COUNTIF('Stack Errors'!E124, 100) + COUNTIF('Vending_Machine Errors'!E124, 100) + COUNTIF('Vending_Machine_Sum Errors'!E124, 100) + COUNTIF('MazeComplete Errors'!E124, 100) + COUNTIF('MazeSolve Errors'!E124, 100) + COUNTIF('Hamiltonian Errors'!E124, 100)</f>
        <v>0</v>
      </c>
      <c r="F124">
        <f>COUNTIF('PARITY Errors'!F124, 100) + COUNTIF('Pattern_Matching Errors'!F124, 100) + COUNTIF('Reversal Errors'!F124, 100) + COUNTIF('Stack Errors'!F124, 100) + COUNTIF('Vending_Machine Errors'!F124, 100) + COUNTIF('Vending_Machine_Sum Errors'!F124, 100) + COUNTIF('MazeComplete Errors'!F124, 100) + COUNTIF('MazeSolve Errors'!F124, 100) + COUNTIF('Hamiltonian Errors'!F124, 100)</f>
        <v>0</v>
      </c>
      <c r="G124">
        <f>COUNTIF('PARITY Errors'!G124, 100) + COUNTIF('Pattern_Matching Errors'!G124, 100) + COUNTIF('Reversal Errors'!G124, 100) + COUNTIF('Stack Errors'!G124, 100) + COUNTIF('Vending_Machine Errors'!G124, 100) + COUNTIF('Vending_Machine_Sum Errors'!G124, 100) + COUNTIF('MazeComplete Errors'!G124, 100) + COUNTIF('MazeSolve Errors'!G124, 100) + COUNTIF('Hamiltonian Errors'!G124, 100)</f>
        <v>0</v>
      </c>
      <c r="H124" t="str">
        <f t="shared" si="3"/>
        <v>10 (δ=0.45)</v>
      </c>
    </row>
    <row r="125" spans="1:8" x14ac:dyDescent="0.75">
      <c r="A125" s="1">
        <v>13</v>
      </c>
      <c r="B125">
        <v>10</v>
      </c>
      <c r="C125">
        <v>0.65</v>
      </c>
      <c r="D125">
        <f>COUNTIF('PARITY Errors'!D125, 100) + COUNTIF('Pattern_Matching Errors'!D125, 100) + COUNTIF('Reversal Errors'!D125, 100) + COUNTIF('Stack Errors'!D125, 100) + COUNTIF('Vending_Machine Errors'!D125, 100) + COUNTIF('Vending_Machine_Sum Errors'!D125, 100) + COUNTIF('MazeComplete Errors'!D125, 100) + COUNTIF('MazeSolve Errors'!D125, 100) + COUNTIF('Hamiltonian Errors'!D125, 100)</f>
        <v>0</v>
      </c>
      <c r="E125">
        <f>COUNTIF('PARITY Errors'!E125, 100) + COUNTIF('Pattern_Matching Errors'!E125, 100) + COUNTIF('Reversal Errors'!E125, 100) + COUNTIF('Stack Errors'!E125, 100) + COUNTIF('Vending_Machine Errors'!E125, 100) + COUNTIF('Vending_Machine_Sum Errors'!E125, 100) + COUNTIF('MazeComplete Errors'!E125, 100) + COUNTIF('MazeSolve Errors'!E125, 100) + COUNTIF('Hamiltonian Errors'!E125, 100)</f>
        <v>0</v>
      </c>
      <c r="F125">
        <f>COUNTIF('PARITY Errors'!F125, 100) + COUNTIF('Pattern_Matching Errors'!F125, 100) + COUNTIF('Reversal Errors'!F125, 100) + COUNTIF('Stack Errors'!F125, 100) + COUNTIF('Vending_Machine Errors'!F125, 100) + COUNTIF('Vending_Machine_Sum Errors'!F125, 100) + COUNTIF('MazeComplete Errors'!F125, 100) + COUNTIF('MazeSolve Errors'!F125, 100) + COUNTIF('Hamiltonian Errors'!F125, 100)</f>
        <v>0</v>
      </c>
      <c r="G125">
        <f>COUNTIF('PARITY Errors'!G125, 100) + COUNTIF('Pattern_Matching Errors'!G125, 100) + COUNTIF('Reversal Errors'!G125, 100) + COUNTIF('Stack Errors'!G125, 100) + COUNTIF('Vending_Machine Errors'!G125, 100) + COUNTIF('Vending_Machine_Sum Errors'!G125, 100) + COUNTIF('MazeComplete Errors'!G125, 100) + COUNTIF('MazeSolve Errors'!G125, 100) + COUNTIF('Hamiltonian Errors'!G125, 100)</f>
        <v>0</v>
      </c>
      <c r="H125" t="str">
        <f t="shared" si="3"/>
        <v>10 (δ=0.65)</v>
      </c>
    </row>
    <row r="126" spans="1:8" x14ac:dyDescent="0.75">
      <c r="A126" s="1">
        <v>14</v>
      </c>
      <c r="B126">
        <v>10</v>
      </c>
      <c r="C126">
        <v>0.85</v>
      </c>
      <c r="D126">
        <f>COUNTIF('PARITY Errors'!D126, 100) + COUNTIF('Pattern_Matching Errors'!D126, 100) + COUNTIF('Reversal Errors'!D126, 100) + COUNTIF('Stack Errors'!D126, 100) + COUNTIF('Vending_Machine Errors'!D126, 100) + COUNTIF('Vending_Machine_Sum Errors'!D126, 100) + COUNTIF('MazeComplete Errors'!D126, 100) + COUNTIF('MazeSolve Errors'!D126, 100) + COUNTIF('Hamiltonian Errors'!D126, 100)</f>
        <v>0</v>
      </c>
      <c r="E126">
        <f>COUNTIF('PARITY Errors'!E126, 100) + COUNTIF('Pattern_Matching Errors'!E126, 100) + COUNTIF('Reversal Errors'!E126, 100) + COUNTIF('Stack Errors'!E126, 100) + COUNTIF('Vending_Machine Errors'!E126, 100) + COUNTIF('Vending_Machine_Sum Errors'!E126, 100) + COUNTIF('MazeComplete Errors'!E126, 100) + COUNTIF('MazeSolve Errors'!E126, 100) + COUNTIF('Hamiltonian Errors'!E126, 100)</f>
        <v>0</v>
      </c>
      <c r="F126">
        <f>COUNTIF('PARITY Errors'!F126, 100) + COUNTIF('Pattern_Matching Errors'!F126, 100) + COUNTIF('Reversal Errors'!F126, 100) + COUNTIF('Stack Errors'!F126, 100) + COUNTIF('Vending_Machine Errors'!F126, 100) + COUNTIF('Vending_Machine_Sum Errors'!F126, 100) + COUNTIF('MazeComplete Errors'!F126, 100) + COUNTIF('MazeSolve Errors'!F126, 100) + COUNTIF('Hamiltonian Errors'!F126, 100)</f>
        <v>0</v>
      </c>
      <c r="G126">
        <f>COUNTIF('PARITY Errors'!G126, 100) + COUNTIF('Pattern_Matching Errors'!G126, 100) + COUNTIF('Reversal Errors'!G126, 100) + COUNTIF('Stack Errors'!G126, 100) + COUNTIF('Vending_Machine Errors'!G126, 100) + COUNTIF('Vending_Machine_Sum Errors'!G126, 100) + COUNTIF('MazeComplete Errors'!G126, 100) + COUNTIF('MazeSolve Errors'!G126, 100) + COUNTIF('Hamiltonian Errors'!G126, 100)</f>
        <v>0</v>
      </c>
      <c r="H126" t="str">
        <f t="shared" si="3"/>
        <v>10 (δ=0.85)</v>
      </c>
    </row>
    <row r="127" spans="1:8" x14ac:dyDescent="0.75">
      <c r="A127" s="1">
        <v>15</v>
      </c>
      <c r="B127">
        <v>20</v>
      </c>
      <c r="C127">
        <v>0</v>
      </c>
      <c r="D127">
        <f>COUNTIF('PARITY Errors'!D127, 100) + COUNTIF('Pattern_Matching Errors'!D127, 100) + COUNTIF('Reversal Errors'!D127, 100) + COUNTIF('Stack Errors'!D127, 100) + COUNTIF('Vending_Machine Errors'!D127, 100) + COUNTIF('Vending_Machine_Sum Errors'!D127, 100) + COUNTIF('MazeComplete Errors'!D127, 100) + COUNTIF('MazeSolve Errors'!D127, 100) + COUNTIF('Hamiltonian Errors'!D127, 100)</f>
        <v>0</v>
      </c>
      <c r="E127">
        <f>COUNTIF('PARITY Errors'!E127, 100) + COUNTIF('Pattern_Matching Errors'!E127, 100) + COUNTIF('Reversal Errors'!E127, 100) + COUNTIF('Stack Errors'!E127, 100) + COUNTIF('Vending_Machine Errors'!E127, 100) + COUNTIF('Vending_Machine_Sum Errors'!E127, 100) + COUNTIF('MazeComplete Errors'!E127, 100) + COUNTIF('MazeSolve Errors'!E127, 100) + COUNTIF('Hamiltonian Errors'!E127, 100)</f>
        <v>0</v>
      </c>
      <c r="F127">
        <f>COUNTIF('PARITY Errors'!F127, 100) + COUNTIF('Pattern_Matching Errors'!F127, 100) + COUNTIF('Reversal Errors'!F127, 100) + COUNTIF('Stack Errors'!F127, 100) + COUNTIF('Vending_Machine Errors'!F127, 100) + COUNTIF('Vending_Machine_Sum Errors'!F127, 100) + COUNTIF('MazeComplete Errors'!F127, 100) + COUNTIF('MazeSolve Errors'!F127, 100) + COUNTIF('Hamiltonian Errors'!F127, 100)</f>
        <v>0</v>
      </c>
      <c r="G127">
        <f>COUNTIF('PARITY Errors'!G127, 100) + COUNTIF('Pattern_Matching Errors'!G127, 100) + COUNTIF('Reversal Errors'!G127, 100) + COUNTIF('Stack Errors'!G127, 100) + COUNTIF('Vending_Machine Errors'!G127, 100) + COUNTIF('Vending_Machine_Sum Errors'!G127, 100) + COUNTIF('MazeComplete Errors'!G127, 100) + COUNTIF('MazeSolve Errors'!G127, 100) + COUNTIF('Hamiltonian Errors'!G127, 100)</f>
        <v>0</v>
      </c>
      <c r="H127" t="str">
        <f t="shared" si="3"/>
        <v>20 (δ=0)</v>
      </c>
    </row>
    <row r="128" spans="1:8" x14ac:dyDescent="0.75">
      <c r="A128" s="1">
        <v>16</v>
      </c>
      <c r="B128">
        <v>20</v>
      </c>
      <c r="C128">
        <v>0.2</v>
      </c>
      <c r="D128">
        <f>COUNTIF('PARITY Errors'!D128, 100) + COUNTIF('Pattern_Matching Errors'!D128, 100) + COUNTIF('Reversal Errors'!D128, 100) + COUNTIF('Stack Errors'!D128, 100) + COUNTIF('Vending_Machine Errors'!D128, 100) + COUNTIF('Vending_Machine_Sum Errors'!D128, 100) + COUNTIF('MazeComplete Errors'!D128, 100) + COUNTIF('MazeSolve Errors'!D128, 100) + COUNTIF('Hamiltonian Errors'!D128, 100)</f>
        <v>0</v>
      </c>
      <c r="E128">
        <f>COUNTIF('PARITY Errors'!E128, 100) + COUNTIF('Pattern_Matching Errors'!E128, 100) + COUNTIF('Reversal Errors'!E128, 100) + COUNTIF('Stack Errors'!E128, 100) + COUNTIF('Vending_Machine Errors'!E128, 100) + COUNTIF('Vending_Machine_Sum Errors'!E128, 100) + COUNTIF('MazeComplete Errors'!E128, 100) + COUNTIF('MazeSolve Errors'!E128, 100) + COUNTIF('Hamiltonian Errors'!E128, 100)</f>
        <v>0</v>
      </c>
      <c r="F128">
        <f>COUNTIF('PARITY Errors'!F128, 100) + COUNTIF('Pattern_Matching Errors'!F128, 100) + COUNTIF('Reversal Errors'!F128, 100) + COUNTIF('Stack Errors'!F128, 100) + COUNTIF('Vending_Machine Errors'!F128, 100) + COUNTIF('Vending_Machine_Sum Errors'!F128, 100) + COUNTIF('MazeComplete Errors'!F128, 100) + COUNTIF('MazeSolve Errors'!F128, 100) + COUNTIF('Hamiltonian Errors'!F128, 100)</f>
        <v>0</v>
      </c>
      <c r="G128">
        <f>COUNTIF('PARITY Errors'!G128, 100) + COUNTIF('Pattern_Matching Errors'!G128, 100) + COUNTIF('Reversal Errors'!G128, 100) + COUNTIF('Stack Errors'!G128, 100) + COUNTIF('Vending_Machine Errors'!G128, 100) + COUNTIF('Vending_Machine_Sum Errors'!G128, 100) + COUNTIF('MazeComplete Errors'!G128, 100) + COUNTIF('MazeSolve Errors'!G128, 100) + COUNTIF('Hamiltonian Errors'!G128, 100)</f>
        <v>0</v>
      </c>
      <c r="H128" t="str">
        <f t="shared" si="3"/>
        <v>20 (δ=0.2)</v>
      </c>
    </row>
    <row r="129" spans="1:8" x14ac:dyDescent="0.75">
      <c r="A129" s="1">
        <v>17</v>
      </c>
      <c r="B129">
        <v>20</v>
      </c>
      <c r="C129">
        <v>0.45</v>
      </c>
      <c r="D129">
        <f>COUNTIF('PARITY Errors'!D129, 100) + COUNTIF('Pattern_Matching Errors'!D129, 100) + COUNTIF('Reversal Errors'!D129, 100) + COUNTIF('Stack Errors'!D129, 100) + COUNTIF('Vending_Machine Errors'!D129, 100) + COUNTIF('Vending_Machine_Sum Errors'!D129, 100) + COUNTIF('MazeComplete Errors'!D129, 100) + COUNTIF('MazeSolve Errors'!D129, 100) + COUNTIF('Hamiltonian Errors'!D129, 100)</f>
        <v>0</v>
      </c>
      <c r="E129">
        <f>COUNTIF('PARITY Errors'!E129, 100) + COUNTIF('Pattern_Matching Errors'!E129, 100) + COUNTIF('Reversal Errors'!E129, 100) + COUNTIF('Stack Errors'!E129, 100) + COUNTIF('Vending_Machine Errors'!E129, 100) + COUNTIF('Vending_Machine_Sum Errors'!E129, 100) + COUNTIF('MazeComplete Errors'!E129, 100) + COUNTIF('MazeSolve Errors'!E129, 100) + COUNTIF('Hamiltonian Errors'!E129, 100)</f>
        <v>0</v>
      </c>
      <c r="F129">
        <f>COUNTIF('PARITY Errors'!F129, 100) + COUNTIF('Pattern_Matching Errors'!F129, 100) + COUNTIF('Reversal Errors'!F129, 100) + COUNTIF('Stack Errors'!F129, 100) + COUNTIF('Vending_Machine Errors'!F129, 100) + COUNTIF('Vending_Machine_Sum Errors'!F129, 100) + COUNTIF('MazeComplete Errors'!F129, 100) + COUNTIF('MazeSolve Errors'!F129, 100) + COUNTIF('Hamiltonian Errors'!F129, 100)</f>
        <v>0</v>
      </c>
      <c r="G129">
        <f>COUNTIF('PARITY Errors'!G129, 100) + COUNTIF('Pattern_Matching Errors'!G129, 100) + COUNTIF('Reversal Errors'!G129, 100) + COUNTIF('Stack Errors'!G129, 100) + COUNTIF('Vending_Machine Errors'!G129, 100) + COUNTIF('Vending_Machine_Sum Errors'!G129, 100) + COUNTIF('MazeComplete Errors'!G129, 100) + COUNTIF('MazeSolve Errors'!G129, 100) + COUNTIF('Hamiltonian Errors'!G129, 100)</f>
        <v>0</v>
      </c>
      <c r="H129" t="str">
        <f t="shared" si="3"/>
        <v>20 (δ=0.45)</v>
      </c>
    </row>
    <row r="130" spans="1:8" x14ac:dyDescent="0.75">
      <c r="A130" s="1">
        <v>18</v>
      </c>
      <c r="B130">
        <v>20</v>
      </c>
      <c r="C130">
        <v>0.65</v>
      </c>
      <c r="D130">
        <f>COUNTIF('PARITY Errors'!D130, 100) + COUNTIF('Pattern_Matching Errors'!D130, 100) + COUNTIF('Reversal Errors'!D130, 100) + COUNTIF('Stack Errors'!D130, 100) + COUNTIF('Vending_Machine Errors'!D130, 100) + COUNTIF('Vending_Machine_Sum Errors'!D130, 100) + COUNTIF('MazeComplete Errors'!D130, 100) + COUNTIF('MazeSolve Errors'!D130, 100) + COUNTIF('Hamiltonian Errors'!D130, 100)</f>
        <v>0</v>
      </c>
      <c r="E130">
        <f>COUNTIF('PARITY Errors'!E130, 100) + COUNTIF('Pattern_Matching Errors'!E130, 100) + COUNTIF('Reversal Errors'!E130, 100) + COUNTIF('Stack Errors'!E130, 100) + COUNTIF('Vending_Machine Errors'!E130, 100) + COUNTIF('Vending_Machine_Sum Errors'!E130, 100) + COUNTIF('MazeComplete Errors'!E130, 100) + COUNTIF('MazeSolve Errors'!E130, 100) + COUNTIF('Hamiltonian Errors'!E130, 100)</f>
        <v>0</v>
      </c>
      <c r="F130">
        <f>COUNTIF('PARITY Errors'!F130, 100) + COUNTIF('Pattern_Matching Errors'!F130, 100) + COUNTIF('Reversal Errors'!F130, 100) + COUNTIF('Stack Errors'!F130, 100) + COUNTIF('Vending_Machine Errors'!F130, 100) + COUNTIF('Vending_Machine_Sum Errors'!F130, 100) + COUNTIF('MazeComplete Errors'!F130, 100) + COUNTIF('MazeSolve Errors'!F130, 100) + COUNTIF('Hamiltonian Errors'!F130, 100)</f>
        <v>0</v>
      </c>
      <c r="G130">
        <f>COUNTIF('PARITY Errors'!G130, 100) + COUNTIF('Pattern_Matching Errors'!G130, 100) + COUNTIF('Reversal Errors'!G130, 100) + COUNTIF('Stack Errors'!G130, 100) + COUNTIF('Vending_Machine Errors'!G130, 100) + COUNTIF('Vending_Machine_Sum Errors'!G130, 100) + COUNTIF('MazeComplete Errors'!G130, 100) + COUNTIF('MazeSolve Errors'!G130, 100) + COUNTIF('Hamiltonian Errors'!G130, 100)</f>
        <v>0</v>
      </c>
      <c r="H130" t="str">
        <f t="shared" si="3"/>
        <v>20 (δ=0.65)</v>
      </c>
    </row>
    <row r="131" spans="1:8" x14ac:dyDescent="0.75">
      <c r="A131" s="1">
        <v>19</v>
      </c>
      <c r="B131">
        <v>20</v>
      </c>
      <c r="C131">
        <v>0.85</v>
      </c>
      <c r="D131">
        <f>COUNTIF('PARITY Errors'!D131, 100) + COUNTIF('Pattern_Matching Errors'!D131, 100) + COUNTIF('Reversal Errors'!D131, 100) + COUNTIF('Stack Errors'!D131, 100) + COUNTIF('Vending_Machine Errors'!D131, 100) + COUNTIF('Vending_Machine_Sum Errors'!D131, 100) + COUNTIF('MazeComplete Errors'!D131, 100) + COUNTIF('MazeSolve Errors'!D131, 100) + COUNTIF('Hamiltonian Errors'!D131, 100)</f>
        <v>0</v>
      </c>
      <c r="E131">
        <f>COUNTIF('PARITY Errors'!E131, 100) + COUNTIF('Pattern_Matching Errors'!E131, 100) + COUNTIF('Reversal Errors'!E131, 100) + COUNTIF('Stack Errors'!E131, 100) + COUNTIF('Vending_Machine Errors'!E131, 100) + COUNTIF('Vending_Machine_Sum Errors'!E131, 100) + COUNTIF('MazeComplete Errors'!E131, 100) + COUNTIF('MazeSolve Errors'!E131, 100) + COUNTIF('Hamiltonian Errors'!E131, 100)</f>
        <v>0</v>
      </c>
      <c r="F131">
        <f>COUNTIF('PARITY Errors'!F131, 100) + COUNTIF('Pattern_Matching Errors'!F131, 100) + COUNTIF('Reversal Errors'!F131, 100) + COUNTIF('Stack Errors'!F131, 100) + COUNTIF('Vending_Machine Errors'!F131, 100) + COUNTIF('Vending_Machine_Sum Errors'!F131, 100) + COUNTIF('MazeComplete Errors'!F131, 100) + COUNTIF('MazeSolve Errors'!F131, 100) + COUNTIF('Hamiltonian Errors'!F131, 100)</f>
        <v>0</v>
      </c>
      <c r="G131">
        <f>COUNTIF('PARITY Errors'!G131, 100) + COUNTIF('Pattern_Matching Errors'!G131, 100) + COUNTIF('Reversal Errors'!G131, 100) + COUNTIF('Stack Errors'!G131, 100) + COUNTIF('Vending_Machine Errors'!G131, 100) + COUNTIF('Vending_Machine_Sum Errors'!G131, 100) + COUNTIF('MazeComplete Errors'!G131, 100) + COUNTIF('MazeSolve Errors'!G131, 100) + COUNTIF('Hamiltonian Errors'!G131, 100)</f>
        <v>0</v>
      </c>
      <c r="H131" t="str">
        <f t="shared" si="3"/>
        <v>20 (δ=0.85)</v>
      </c>
    </row>
    <row r="132" spans="1:8" x14ac:dyDescent="0.75">
      <c r="A132" s="1">
        <v>20</v>
      </c>
      <c r="B132">
        <v>50</v>
      </c>
      <c r="C132">
        <v>0</v>
      </c>
      <c r="D132">
        <f>COUNTIF('PARITY Errors'!D132, 100) + COUNTIF('Pattern_Matching Errors'!D132, 100) + COUNTIF('Reversal Errors'!D132, 100) + COUNTIF('Stack Errors'!D132, 100) + COUNTIF('Vending_Machine Errors'!D132, 100) + COUNTIF('Vending_Machine_Sum Errors'!D132, 100) + COUNTIF('MazeComplete Errors'!D132, 100) + COUNTIF('MazeSolve Errors'!D132, 100) + COUNTIF('Hamiltonian Errors'!D132, 100)</f>
        <v>0</v>
      </c>
      <c r="E132">
        <f>COUNTIF('PARITY Errors'!E132, 100) + COUNTIF('Pattern_Matching Errors'!E132, 100) + COUNTIF('Reversal Errors'!E132, 100) + COUNTIF('Stack Errors'!E132, 100) + COUNTIF('Vending_Machine Errors'!E132, 100) + COUNTIF('Vending_Machine_Sum Errors'!E132, 100) + COUNTIF('MazeComplete Errors'!E132, 100) + COUNTIF('MazeSolve Errors'!E132, 100) + COUNTIF('Hamiltonian Errors'!E132, 100)</f>
        <v>0</v>
      </c>
      <c r="F132">
        <f>COUNTIF('PARITY Errors'!F132, 100) + COUNTIF('Pattern_Matching Errors'!F132, 100) + COUNTIF('Reversal Errors'!F132, 100) + COUNTIF('Stack Errors'!F132, 100) + COUNTIF('Vending_Machine Errors'!F132, 100) + COUNTIF('Vending_Machine_Sum Errors'!F132, 100) + COUNTIF('MazeComplete Errors'!F132, 100) + COUNTIF('MazeSolve Errors'!F132, 100) + COUNTIF('Hamiltonian Errors'!F132, 100)</f>
        <v>0</v>
      </c>
      <c r="G132">
        <f>COUNTIF('PARITY Errors'!G132, 100) + COUNTIF('Pattern_Matching Errors'!G132, 100) + COUNTIF('Reversal Errors'!G132, 100) + COUNTIF('Stack Errors'!G132, 100) + COUNTIF('Vending_Machine Errors'!G132, 100) + COUNTIF('Vending_Machine_Sum Errors'!G132, 100) + COUNTIF('MazeComplete Errors'!G132, 100) + COUNTIF('MazeSolve Errors'!G132, 100) + COUNTIF('Hamiltonian Errors'!G132, 100)</f>
        <v>1</v>
      </c>
      <c r="H132" t="str">
        <f t="shared" si="3"/>
        <v>50 (δ=0)</v>
      </c>
    </row>
    <row r="133" spans="1:8" x14ac:dyDescent="0.75">
      <c r="A133" s="1">
        <v>21</v>
      </c>
      <c r="B133">
        <v>50</v>
      </c>
      <c r="C133">
        <v>0.2</v>
      </c>
      <c r="D133">
        <f>COUNTIF('PARITY Errors'!D133, 100) + COUNTIF('Pattern_Matching Errors'!D133, 100) + COUNTIF('Reversal Errors'!D133, 100) + COUNTIF('Stack Errors'!D133, 100) + COUNTIF('Vending_Machine Errors'!D133, 100) + COUNTIF('Vending_Machine_Sum Errors'!D133, 100) + COUNTIF('MazeComplete Errors'!D133, 100) + COUNTIF('MazeSolve Errors'!D133, 100) + COUNTIF('Hamiltonian Errors'!D133, 100)</f>
        <v>0</v>
      </c>
      <c r="E133">
        <f>COUNTIF('PARITY Errors'!E133, 100) + COUNTIF('Pattern_Matching Errors'!E133, 100) + COUNTIF('Reversal Errors'!E133, 100) + COUNTIF('Stack Errors'!E133, 100) + COUNTIF('Vending_Machine Errors'!E133, 100) + COUNTIF('Vending_Machine_Sum Errors'!E133, 100) + COUNTIF('MazeComplete Errors'!E133, 100) + COUNTIF('MazeSolve Errors'!E133, 100) + COUNTIF('Hamiltonian Errors'!E133, 100)</f>
        <v>0</v>
      </c>
      <c r="F133">
        <f>COUNTIF('PARITY Errors'!F133, 100) + COUNTIF('Pattern_Matching Errors'!F133, 100) + COUNTIF('Reversal Errors'!F133, 100) + COUNTIF('Stack Errors'!F133, 100) + COUNTIF('Vending_Machine Errors'!F133, 100) + COUNTIF('Vending_Machine_Sum Errors'!F133, 100) + COUNTIF('MazeComplete Errors'!F133, 100) + COUNTIF('MazeSolve Errors'!F133, 100) + COUNTIF('Hamiltonian Errors'!F133, 100)</f>
        <v>0</v>
      </c>
      <c r="G133">
        <f>COUNTIF('PARITY Errors'!G133, 100) + COUNTIF('Pattern_Matching Errors'!G133, 100) + COUNTIF('Reversal Errors'!G133, 100) + COUNTIF('Stack Errors'!G133, 100) + COUNTIF('Vending_Machine Errors'!G133, 100) + COUNTIF('Vending_Machine_Sum Errors'!G133, 100) + COUNTIF('MazeComplete Errors'!G133, 100) + COUNTIF('MazeSolve Errors'!G133, 100) + COUNTIF('Hamiltonian Errors'!G133, 100)</f>
        <v>1</v>
      </c>
      <c r="H133" t="str">
        <f t="shared" si="3"/>
        <v>50 (δ=0.2)</v>
      </c>
    </row>
    <row r="134" spans="1:8" x14ac:dyDescent="0.75">
      <c r="A134" s="1">
        <v>22</v>
      </c>
      <c r="B134">
        <v>50</v>
      </c>
      <c r="C134">
        <v>0.45</v>
      </c>
      <c r="D134">
        <f>COUNTIF('PARITY Errors'!D134, 100) + COUNTIF('Pattern_Matching Errors'!D134, 100) + COUNTIF('Reversal Errors'!D134, 100) + COUNTIF('Stack Errors'!D134, 100) + COUNTIF('Vending_Machine Errors'!D134, 100) + COUNTIF('Vending_Machine_Sum Errors'!D134, 100) + COUNTIF('MazeComplete Errors'!D134, 100) + COUNTIF('MazeSolve Errors'!D134, 100) + COUNTIF('Hamiltonian Errors'!D134, 100)</f>
        <v>0</v>
      </c>
      <c r="E134">
        <f>COUNTIF('PARITY Errors'!E134, 100) + COUNTIF('Pattern_Matching Errors'!E134, 100) + COUNTIF('Reversal Errors'!E134, 100) + COUNTIF('Stack Errors'!E134, 100) + COUNTIF('Vending_Machine Errors'!E134, 100) + COUNTIF('Vending_Machine_Sum Errors'!E134, 100) + COUNTIF('MazeComplete Errors'!E134, 100) + COUNTIF('MazeSolve Errors'!E134, 100) + COUNTIF('Hamiltonian Errors'!E134, 100)</f>
        <v>0</v>
      </c>
      <c r="F134">
        <f>COUNTIF('PARITY Errors'!F134, 100) + COUNTIF('Pattern_Matching Errors'!F134, 100) + COUNTIF('Reversal Errors'!F134, 100) + COUNTIF('Stack Errors'!F134, 100) + COUNTIF('Vending_Machine Errors'!F134, 100) + COUNTIF('Vending_Machine_Sum Errors'!F134, 100) + COUNTIF('MazeComplete Errors'!F134, 100) + COUNTIF('MazeSolve Errors'!F134, 100) + COUNTIF('Hamiltonian Errors'!F134, 100)</f>
        <v>0</v>
      </c>
      <c r="G134">
        <f>COUNTIF('PARITY Errors'!G134, 100) + COUNTIF('Pattern_Matching Errors'!G134, 100) + COUNTIF('Reversal Errors'!G134, 100) + COUNTIF('Stack Errors'!G134, 100) + COUNTIF('Vending_Machine Errors'!G134, 100) + COUNTIF('Vending_Machine_Sum Errors'!G134, 100) + COUNTIF('MazeComplete Errors'!G134, 100) + COUNTIF('MazeSolve Errors'!G134, 100) + COUNTIF('Hamiltonian Errors'!G134, 100)</f>
        <v>1</v>
      </c>
      <c r="H134" t="str">
        <f t="shared" si="3"/>
        <v>50 (δ=0.45)</v>
      </c>
    </row>
    <row r="135" spans="1:8" x14ac:dyDescent="0.75">
      <c r="A135" s="1">
        <v>23</v>
      </c>
      <c r="B135">
        <v>50</v>
      </c>
      <c r="C135">
        <v>0.65</v>
      </c>
      <c r="D135">
        <f>COUNTIF('PARITY Errors'!D135, 100) + COUNTIF('Pattern_Matching Errors'!D135, 100) + COUNTIF('Reversal Errors'!D135, 100) + COUNTIF('Stack Errors'!D135, 100) + COUNTIF('Vending_Machine Errors'!D135, 100) + COUNTIF('Vending_Machine_Sum Errors'!D135, 100) + COUNTIF('MazeComplete Errors'!D135, 100) + COUNTIF('MazeSolve Errors'!D135, 100) + COUNTIF('Hamiltonian Errors'!D135, 100)</f>
        <v>0</v>
      </c>
      <c r="E135">
        <f>COUNTIF('PARITY Errors'!E135, 100) + COUNTIF('Pattern_Matching Errors'!E135, 100) + COUNTIF('Reversal Errors'!E135, 100) + COUNTIF('Stack Errors'!E135, 100) + COUNTIF('Vending_Machine Errors'!E135, 100) + COUNTIF('Vending_Machine_Sum Errors'!E135, 100) + COUNTIF('MazeComplete Errors'!E135, 100) + COUNTIF('MazeSolve Errors'!E135, 100) + COUNTIF('Hamiltonian Errors'!E135, 100)</f>
        <v>0</v>
      </c>
      <c r="F135">
        <f>COUNTIF('PARITY Errors'!F135, 100) + COUNTIF('Pattern_Matching Errors'!F135, 100) + COUNTIF('Reversal Errors'!F135, 100) + COUNTIF('Stack Errors'!F135, 100) + COUNTIF('Vending_Machine Errors'!F135, 100) + COUNTIF('Vending_Machine_Sum Errors'!F135, 100) + COUNTIF('MazeComplete Errors'!F135, 100) + COUNTIF('MazeSolve Errors'!F135, 100) + COUNTIF('Hamiltonian Errors'!F135, 100)</f>
        <v>0</v>
      </c>
      <c r="G135">
        <f>COUNTIF('PARITY Errors'!G135, 100) + COUNTIF('Pattern_Matching Errors'!G135, 100) + COUNTIF('Reversal Errors'!G135, 100) + COUNTIF('Stack Errors'!G135, 100) + COUNTIF('Vending_Machine Errors'!G135, 100) + COUNTIF('Vending_Machine_Sum Errors'!G135, 100) + COUNTIF('MazeComplete Errors'!G135, 100) + COUNTIF('MazeSolve Errors'!G135, 100) + COUNTIF('Hamiltonian Errors'!G135, 100)</f>
        <v>1</v>
      </c>
      <c r="H135" t="str">
        <f t="shared" si="3"/>
        <v>50 (δ=0.65)</v>
      </c>
    </row>
    <row r="136" spans="1:8" x14ac:dyDescent="0.75">
      <c r="A136" s="1">
        <v>24</v>
      </c>
      <c r="B136">
        <v>50</v>
      </c>
      <c r="C136">
        <v>0.85</v>
      </c>
      <c r="D136">
        <f>COUNTIF('PARITY Errors'!D136, 100) + COUNTIF('Pattern_Matching Errors'!D136, 100) + COUNTIF('Reversal Errors'!D136, 100) + COUNTIF('Stack Errors'!D136, 100) + COUNTIF('Vending_Machine Errors'!D136, 100) + COUNTIF('Vending_Machine_Sum Errors'!D136, 100) + COUNTIF('MazeComplete Errors'!D136, 100) + COUNTIF('MazeSolve Errors'!D136, 100) + COUNTIF('Hamiltonian Errors'!D136, 100)</f>
        <v>0</v>
      </c>
      <c r="E136">
        <f>COUNTIF('PARITY Errors'!E136, 100) + COUNTIF('Pattern_Matching Errors'!E136, 100) + COUNTIF('Reversal Errors'!E136, 100) + COUNTIF('Stack Errors'!E136, 100) + COUNTIF('Vending_Machine Errors'!E136, 100) + COUNTIF('Vending_Machine_Sum Errors'!E136, 100) + COUNTIF('MazeComplete Errors'!E136, 100) + COUNTIF('MazeSolve Errors'!E136, 100) + COUNTIF('Hamiltonian Errors'!E136, 100)</f>
        <v>0</v>
      </c>
      <c r="F136">
        <f>COUNTIF('PARITY Errors'!F136, 100) + COUNTIF('Pattern_Matching Errors'!F136, 100) + COUNTIF('Reversal Errors'!F136, 100) + COUNTIF('Stack Errors'!F136, 100) + COUNTIF('Vending_Machine Errors'!F136, 100) + COUNTIF('Vending_Machine_Sum Errors'!F136, 100) + COUNTIF('MazeComplete Errors'!F136, 100) + COUNTIF('MazeSolve Errors'!F136, 100) + COUNTIF('Hamiltonian Errors'!F136, 100)</f>
        <v>0</v>
      </c>
      <c r="G136">
        <f>COUNTIF('PARITY Errors'!G136, 100) + COUNTIF('Pattern_Matching Errors'!G136, 100) + COUNTIF('Reversal Errors'!G136, 100) + COUNTIF('Stack Errors'!G136, 100) + COUNTIF('Vending_Machine Errors'!G136, 100) + COUNTIF('Vending_Machine_Sum Errors'!G136, 100) + COUNTIF('MazeComplete Errors'!G136, 100) + COUNTIF('MazeSolve Errors'!G136, 100) + COUNTIF('Hamiltonian Errors'!G136, 100)</f>
        <v>1</v>
      </c>
      <c r="H136" t="str">
        <f t="shared" si="3"/>
        <v>50 (δ=0.85)</v>
      </c>
    </row>
    <row r="137" spans="1:8" x14ac:dyDescent="0.75">
      <c r="A137" s="1">
        <v>25</v>
      </c>
      <c r="B137">
        <v>100</v>
      </c>
      <c r="C137">
        <v>0</v>
      </c>
      <c r="D137">
        <f>COUNTIF('PARITY Errors'!D137, 100) + COUNTIF('Pattern_Matching Errors'!D137, 100) + COUNTIF('Reversal Errors'!D137, 100) + COUNTIF('Stack Errors'!D137, 100) + COUNTIF('Vending_Machine Errors'!D137, 100) + COUNTIF('Vending_Machine_Sum Errors'!D137, 100) + COUNTIF('MazeComplete Errors'!D137, 100) + COUNTIF('MazeSolve Errors'!D137, 100) + COUNTIF('Hamiltonian Errors'!D137, 100)</f>
        <v>0</v>
      </c>
      <c r="E137">
        <f>COUNTIF('PARITY Errors'!E137, 100) + COUNTIF('Pattern_Matching Errors'!E137, 100) + COUNTIF('Reversal Errors'!E137, 100) + COUNTIF('Stack Errors'!E137, 100) + COUNTIF('Vending_Machine Errors'!E137, 100) + COUNTIF('Vending_Machine_Sum Errors'!E137, 100) + COUNTIF('MazeComplete Errors'!E137, 100) + COUNTIF('MazeSolve Errors'!E137, 100) + COUNTIF('Hamiltonian Errors'!E137, 100)</f>
        <v>0</v>
      </c>
      <c r="F137">
        <f>COUNTIF('PARITY Errors'!F137, 100) + COUNTIF('Pattern_Matching Errors'!F137, 100) + COUNTIF('Reversal Errors'!F137, 100) + COUNTIF('Stack Errors'!F137, 100) + COUNTIF('Vending_Machine Errors'!F137, 100) + COUNTIF('Vending_Machine_Sum Errors'!F137, 100) + COUNTIF('MazeComplete Errors'!F137, 100) + COUNTIF('MazeSolve Errors'!F137, 100) + COUNTIF('Hamiltonian Errors'!F137, 100)</f>
        <v>0</v>
      </c>
      <c r="G137">
        <f>COUNTIF('PARITY Errors'!G137, 100) + COUNTIF('Pattern_Matching Errors'!G137, 100) + COUNTIF('Reversal Errors'!G137, 100) + COUNTIF('Stack Errors'!G137, 100) + COUNTIF('Vending_Machine Errors'!G137, 100) + COUNTIF('Vending_Machine_Sum Errors'!G137, 100) + COUNTIF('MazeComplete Errors'!G137, 100) + COUNTIF('MazeSolve Errors'!G137, 100) + COUNTIF('Hamiltonian Errors'!G137, 100)</f>
        <v>1</v>
      </c>
      <c r="H137" t="str">
        <f t="shared" si="3"/>
        <v>100 (δ=0)</v>
      </c>
    </row>
    <row r="138" spans="1:8" x14ac:dyDescent="0.75">
      <c r="A138" s="1">
        <v>26</v>
      </c>
      <c r="B138">
        <v>100</v>
      </c>
      <c r="C138">
        <v>0.2</v>
      </c>
      <c r="D138">
        <f>COUNTIF('PARITY Errors'!D138, 100) + COUNTIF('Pattern_Matching Errors'!D138, 100) + COUNTIF('Reversal Errors'!D138, 100) + COUNTIF('Stack Errors'!D138, 100) + COUNTIF('Vending_Machine Errors'!D138, 100) + COUNTIF('Vending_Machine_Sum Errors'!D138, 100) + COUNTIF('MazeComplete Errors'!D138, 100) + COUNTIF('MazeSolve Errors'!D138, 100) + COUNTIF('Hamiltonian Errors'!D138, 100)</f>
        <v>0</v>
      </c>
      <c r="E138">
        <f>COUNTIF('PARITY Errors'!E138, 100) + COUNTIF('Pattern_Matching Errors'!E138, 100) + COUNTIF('Reversal Errors'!E138, 100) + COUNTIF('Stack Errors'!E138, 100) + COUNTIF('Vending_Machine Errors'!E138, 100) + COUNTIF('Vending_Machine_Sum Errors'!E138, 100) + COUNTIF('MazeComplete Errors'!E138, 100) + COUNTIF('MazeSolve Errors'!E138, 100) + COUNTIF('Hamiltonian Errors'!E138, 100)</f>
        <v>0</v>
      </c>
      <c r="F138">
        <f>COUNTIF('PARITY Errors'!F138, 100) + COUNTIF('Pattern_Matching Errors'!F138, 100) + COUNTIF('Reversal Errors'!F138, 100) + COUNTIF('Stack Errors'!F138, 100) + COUNTIF('Vending_Machine Errors'!F138, 100) + COUNTIF('Vending_Machine_Sum Errors'!F138, 100) + COUNTIF('MazeComplete Errors'!F138, 100) + COUNTIF('MazeSolve Errors'!F138, 100) + COUNTIF('Hamiltonian Errors'!F138, 100)</f>
        <v>0</v>
      </c>
      <c r="G138">
        <f>COUNTIF('PARITY Errors'!G138, 100) + COUNTIF('Pattern_Matching Errors'!G138, 100) + COUNTIF('Reversal Errors'!G138, 100) + COUNTIF('Stack Errors'!G138, 100) + COUNTIF('Vending_Machine Errors'!G138, 100) + COUNTIF('Vending_Machine_Sum Errors'!G138, 100) + COUNTIF('MazeComplete Errors'!G138, 100) + COUNTIF('MazeSolve Errors'!G138, 100) + COUNTIF('Hamiltonian Errors'!G138, 100)</f>
        <v>1</v>
      </c>
      <c r="H138" t="str">
        <f t="shared" si="3"/>
        <v>100 (δ=0.2)</v>
      </c>
    </row>
    <row r="139" spans="1:8" x14ac:dyDescent="0.75">
      <c r="A139" s="1">
        <v>27</v>
      </c>
      <c r="B139">
        <v>100</v>
      </c>
      <c r="C139">
        <v>0.45</v>
      </c>
      <c r="D139">
        <f>COUNTIF('PARITY Errors'!D139, 100) + COUNTIF('Pattern_Matching Errors'!D139, 100) + COUNTIF('Reversal Errors'!D139, 100) + COUNTIF('Stack Errors'!D139, 100) + COUNTIF('Vending_Machine Errors'!D139, 100) + COUNTIF('Vending_Machine_Sum Errors'!D139, 100) + COUNTIF('MazeComplete Errors'!D139, 100) + COUNTIF('MazeSolve Errors'!D139, 100) + COUNTIF('Hamiltonian Errors'!D139, 100)</f>
        <v>0</v>
      </c>
      <c r="E139">
        <f>COUNTIF('PARITY Errors'!E139, 100) + COUNTIF('Pattern_Matching Errors'!E139, 100) + COUNTIF('Reversal Errors'!E139, 100) + COUNTIF('Stack Errors'!E139, 100) + COUNTIF('Vending_Machine Errors'!E139, 100) + COUNTIF('Vending_Machine_Sum Errors'!E139, 100) + COUNTIF('MazeComplete Errors'!E139, 100) + COUNTIF('MazeSolve Errors'!E139, 100) + COUNTIF('Hamiltonian Errors'!E139, 100)</f>
        <v>0</v>
      </c>
      <c r="F139">
        <f>COUNTIF('PARITY Errors'!F139, 100) + COUNTIF('Pattern_Matching Errors'!F139, 100) + COUNTIF('Reversal Errors'!F139, 100) + COUNTIF('Stack Errors'!F139, 100) + COUNTIF('Vending_Machine Errors'!F139, 100) + COUNTIF('Vending_Machine_Sum Errors'!F139, 100) + COUNTIF('MazeComplete Errors'!F139, 100) + COUNTIF('MazeSolve Errors'!F139, 100) + COUNTIF('Hamiltonian Errors'!F139, 100)</f>
        <v>0</v>
      </c>
      <c r="G139">
        <f>COUNTIF('PARITY Errors'!G139, 100) + COUNTIF('Pattern_Matching Errors'!G139, 100) + COUNTIF('Reversal Errors'!G139, 100) + COUNTIF('Stack Errors'!G139, 100) + COUNTIF('Vending_Machine Errors'!G139, 100) + COUNTIF('Vending_Machine_Sum Errors'!G139, 100) + COUNTIF('MazeComplete Errors'!G139, 100) + COUNTIF('MazeSolve Errors'!G139, 100) + COUNTIF('Hamiltonian Errors'!G139, 100)</f>
        <v>1</v>
      </c>
      <c r="H139" t="str">
        <f t="shared" si="3"/>
        <v>100 (δ=0.45)</v>
      </c>
    </row>
    <row r="140" spans="1:8" x14ac:dyDescent="0.75">
      <c r="A140" s="1">
        <v>28</v>
      </c>
      <c r="B140">
        <v>100</v>
      </c>
      <c r="C140">
        <v>0.65</v>
      </c>
      <c r="D140">
        <f>COUNTIF('PARITY Errors'!D140, 100) + COUNTIF('Pattern_Matching Errors'!D140, 100) + COUNTIF('Reversal Errors'!D140, 100) + COUNTIF('Stack Errors'!D140, 100) + COUNTIF('Vending_Machine Errors'!D140, 100) + COUNTIF('Vending_Machine_Sum Errors'!D140, 100) + COUNTIF('MazeComplete Errors'!D140, 100) + COUNTIF('MazeSolve Errors'!D140, 100) + COUNTIF('Hamiltonian Errors'!D140, 100)</f>
        <v>0</v>
      </c>
      <c r="E140">
        <f>COUNTIF('PARITY Errors'!E140, 100) + COUNTIF('Pattern_Matching Errors'!E140, 100) + COUNTIF('Reversal Errors'!E140, 100) + COUNTIF('Stack Errors'!E140, 100) + COUNTIF('Vending_Machine Errors'!E140, 100) + COUNTIF('Vending_Machine_Sum Errors'!E140, 100) + COUNTIF('MazeComplete Errors'!E140, 100) + COUNTIF('MazeSolve Errors'!E140, 100) + COUNTIF('Hamiltonian Errors'!E140, 100)</f>
        <v>0</v>
      </c>
      <c r="F140">
        <f>COUNTIF('PARITY Errors'!F140, 100) + COUNTIF('Pattern_Matching Errors'!F140, 100) + COUNTIF('Reversal Errors'!F140, 100) + COUNTIF('Stack Errors'!F140, 100) + COUNTIF('Vending_Machine Errors'!F140, 100) + COUNTIF('Vending_Machine_Sum Errors'!F140, 100) + COUNTIF('MazeComplete Errors'!F140, 100) + COUNTIF('MazeSolve Errors'!F140, 100) + COUNTIF('Hamiltonian Errors'!F140, 100)</f>
        <v>0</v>
      </c>
      <c r="G140">
        <f>COUNTIF('PARITY Errors'!G140, 100) + COUNTIF('Pattern_Matching Errors'!G140, 100) + COUNTIF('Reversal Errors'!G140, 100) + COUNTIF('Stack Errors'!G140, 100) + COUNTIF('Vending_Machine Errors'!G140, 100) + COUNTIF('Vending_Machine_Sum Errors'!G140, 100) + COUNTIF('MazeComplete Errors'!G140, 100) + COUNTIF('MazeSolve Errors'!G140, 100) + COUNTIF('Hamiltonian Errors'!G140, 100)</f>
        <v>1</v>
      </c>
      <c r="H140" t="str">
        <f t="shared" si="3"/>
        <v>100 (δ=0.65)</v>
      </c>
    </row>
    <row r="141" spans="1:8" x14ac:dyDescent="0.75">
      <c r="A141" s="1">
        <v>29</v>
      </c>
      <c r="B141">
        <v>100</v>
      </c>
      <c r="C141">
        <v>0.85</v>
      </c>
      <c r="D141">
        <f>COUNTIF('PARITY Errors'!D141, 100) + COUNTIF('Pattern_Matching Errors'!D141, 100) + COUNTIF('Reversal Errors'!D141, 100) + COUNTIF('Stack Errors'!D141, 100) + COUNTIF('Vending_Machine Errors'!D141, 100) + COUNTIF('Vending_Machine_Sum Errors'!D141, 100) + COUNTIF('MazeComplete Errors'!D141, 100) + COUNTIF('MazeSolve Errors'!D141, 100) + COUNTIF('Hamiltonian Errors'!D141, 100)</f>
        <v>0</v>
      </c>
      <c r="E141">
        <f>COUNTIF('PARITY Errors'!E141, 100) + COUNTIF('Pattern_Matching Errors'!E141, 100) + COUNTIF('Reversal Errors'!E141, 100) + COUNTIF('Stack Errors'!E141, 100) + COUNTIF('Vending_Machine Errors'!E141, 100) + COUNTIF('Vending_Machine_Sum Errors'!E141, 100) + COUNTIF('MazeComplete Errors'!E141, 100) + COUNTIF('MazeSolve Errors'!E141, 100) + COUNTIF('Hamiltonian Errors'!E141, 100)</f>
        <v>0</v>
      </c>
      <c r="F141">
        <f>COUNTIF('PARITY Errors'!F141, 100) + COUNTIF('Pattern_Matching Errors'!F141, 100) + COUNTIF('Reversal Errors'!F141, 100) + COUNTIF('Stack Errors'!F141, 100) + COUNTIF('Vending_Machine Errors'!F141, 100) + COUNTIF('Vending_Machine_Sum Errors'!F141, 100) + COUNTIF('MazeComplete Errors'!F141, 100) + COUNTIF('MazeSolve Errors'!F141, 100) + COUNTIF('Hamiltonian Errors'!F141, 100)</f>
        <v>0</v>
      </c>
      <c r="G141">
        <f>COUNTIF('PARITY Errors'!G141, 100) + COUNTIF('Pattern_Matching Errors'!G141, 100) + COUNTIF('Reversal Errors'!G141, 100) + COUNTIF('Stack Errors'!G141, 100) + COUNTIF('Vending_Machine Errors'!G141, 100) + COUNTIF('Vending_Machine_Sum Errors'!G141, 100) + COUNTIF('MazeComplete Errors'!G141, 100) + COUNTIF('MazeSolve Errors'!G141, 100) + COUNTIF('Hamiltonian Errors'!G141, 100)</f>
        <v>1</v>
      </c>
      <c r="H141" t="str">
        <f t="shared" si="3"/>
        <v>100 (δ=0.85)</v>
      </c>
    </row>
    <row r="145" spans="1:8" x14ac:dyDescent="0.75">
      <c r="A145" s="1">
        <v>0</v>
      </c>
      <c r="B145" t="s">
        <v>18</v>
      </c>
      <c r="D145">
        <v>9</v>
      </c>
    </row>
    <row r="147" spans="1:8" x14ac:dyDescent="0.7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75">
      <c r="A148" s="1">
        <v>0</v>
      </c>
      <c r="B148">
        <v>0</v>
      </c>
      <c r="C148">
        <v>0</v>
      </c>
      <c r="D148">
        <f>COUNTIF('PARITY Errors'!D148, 100) + COUNTIF('Pattern_Matching Errors'!D148, 100) + COUNTIF('Reversal Errors'!D148, 100) + COUNTIF('Stack Errors'!D148, 100) + COUNTIF('Vending_Machine Errors'!D148, 100) + COUNTIF('Vending_Machine_Sum Errors'!D148, 100) + COUNTIF('MazeComplete Errors'!D148, 100) + COUNTIF('MazeSolve Errors'!D148, 100) + COUNTIF('Hamiltonian Errors'!D148, 100)</f>
        <v>3</v>
      </c>
      <c r="E148">
        <f>COUNTIF('PARITY Errors'!E148, 100) + COUNTIF('Pattern_Matching Errors'!E148, 100) + COUNTIF('Reversal Errors'!E148, 100) + COUNTIF('Stack Errors'!E148, 100) + COUNTIF('Vending_Machine Errors'!E148, 100) + COUNTIF('Vending_Machine_Sum Errors'!E148, 100) + COUNTIF('MazeComplete Errors'!E148, 100) + COUNTIF('MazeSolve Errors'!E148, 100) + COUNTIF('Hamiltonian Errors'!E148, 100)</f>
        <v>0</v>
      </c>
      <c r="F148">
        <f>COUNTIF('PARITY Errors'!F148, 100) + COUNTIF('Pattern_Matching Errors'!F148, 100) + COUNTIF('Reversal Errors'!F148, 100) + COUNTIF('Stack Errors'!F148, 100) + COUNTIF('Vending_Machine Errors'!F148, 100) + COUNTIF('Vending_Machine_Sum Errors'!F148, 100) + COUNTIF('MazeComplete Errors'!F148, 100) + COUNTIF('MazeSolve Errors'!F148, 100) + COUNTIF('Hamiltonian Errors'!F148, 100)</f>
        <v>0</v>
      </c>
      <c r="G148">
        <f>COUNTIF('PARITY Errors'!G148, 100) + COUNTIF('Pattern_Matching Errors'!G148, 100) + COUNTIF('Reversal Errors'!G148, 100) + COUNTIF('Stack Errors'!G148, 100) + COUNTIF('Vending_Machine Errors'!G148, 100) + COUNTIF('Vending_Machine_Sum Errors'!G148, 100) + COUNTIF('MazeComplete Errors'!G148, 100) + COUNTIF('MazeSolve Errors'!G148, 100) + COUNTIF('Hamiltonian Errors'!G148, 100)</f>
        <v>8</v>
      </c>
      <c r="H148" t="str">
        <f t="shared" ref="H148:H177" si="4">B148&amp;" (δ="&amp;C148&amp;")"</f>
        <v>0 (δ=0)</v>
      </c>
    </row>
    <row r="149" spans="1:8" x14ac:dyDescent="0.75">
      <c r="A149" s="1">
        <v>1</v>
      </c>
      <c r="B149">
        <v>0</v>
      </c>
      <c r="C149">
        <v>0.2</v>
      </c>
      <c r="D149">
        <f>COUNTIF('PARITY Errors'!D149, 100) + COUNTIF('Pattern_Matching Errors'!D149, 100) + COUNTIF('Reversal Errors'!D149, 100) + COUNTIF('Stack Errors'!D149, 100) + COUNTIF('Vending_Machine Errors'!D149, 100) + COUNTIF('Vending_Machine_Sum Errors'!D149, 100) + COUNTIF('MazeComplete Errors'!D149, 100) + COUNTIF('MazeSolve Errors'!D149, 100) + COUNTIF('Hamiltonian Errors'!D149, 100)</f>
        <v>2</v>
      </c>
      <c r="E149">
        <f>COUNTIF('PARITY Errors'!E149, 100) + COUNTIF('Pattern_Matching Errors'!E149, 100) + COUNTIF('Reversal Errors'!E149, 100) + COUNTIF('Stack Errors'!E149, 100) + COUNTIF('Vending_Machine Errors'!E149, 100) + COUNTIF('Vending_Machine_Sum Errors'!E149, 100) + COUNTIF('MazeComplete Errors'!E149, 100) + COUNTIF('MazeSolve Errors'!E149, 100) + COUNTIF('Hamiltonian Errors'!E149, 100)</f>
        <v>0</v>
      </c>
      <c r="F149">
        <f>COUNTIF('PARITY Errors'!F149, 100) + COUNTIF('Pattern_Matching Errors'!F149, 100) + COUNTIF('Reversal Errors'!F149, 100) + COUNTIF('Stack Errors'!F149, 100) + COUNTIF('Vending_Machine Errors'!F149, 100) + COUNTIF('Vending_Machine_Sum Errors'!F149, 100) + COUNTIF('MazeComplete Errors'!F149, 100) + COUNTIF('MazeSolve Errors'!F149, 100) + COUNTIF('Hamiltonian Errors'!F149, 100)</f>
        <v>0</v>
      </c>
      <c r="G149">
        <f>COUNTIF('PARITY Errors'!G149, 100) + COUNTIF('Pattern_Matching Errors'!G149, 100) + COUNTIF('Reversal Errors'!G149, 100) + COUNTIF('Stack Errors'!G149, 100) + COUNTIF('Vending_Machine Errors'!G149, 100) + COUNTIF('Vending_Machine_Sum Errors'!G149, 100) + COUNTIF('MazeComplete Errors'!G149, 100) + COUNTIF('MazeSolve Errors'!G149, 100) + COUNTIF('Hamiltonian Errors'!G149, 100)</f>
        <v>8</v>
      </c>
      <c r="H149" t="str">
        <f t="shared" si="4"/>
        <v>0 (δ=0.2)</v>
      </c>
    </row>
    <row r="150" spans="1:8" x14ac:dyDescent="0.75">
      <c r="A150" s="1">
        <v>2</v>
      </c>
      <c r="B150">
        <v>0</v>
      </c>
      <c r="C150">
        <v>0.45</v>
      </c>
      <c r="D150">
        <f>COUNTIF('PARITY Errors'!D150, 100) + COUNTIF('Pattern_Matching Errors'!D150, 100) + COUNTIF('Reversal Errors'!D150, 100) + COUNTIF('Stack Errors'!D150, 100) + COUNTIF('Vending_Machine Errors'!D150, 100) + COUNTIF('Vending_Machine_Sum Errors'!D150, 100) + COUNTIF('MazeComplete Errors'!D150, 100) + COUNTIF('MazeSolve Errors'!D150, 100) + COUNTIF('Hamiltonian Errors'!D150, 100)</f>
        <v>2</v>
      </c>
      <c r="E150">
        <f>COUNTIF('PARITY Errors'!E150, 100) + COUNTIF('Pattern_Matching Errors'!E150, 100) + COUNTIF('Reversal Errors'!E150, 100) + COUNTIF('Stack Errors'!E150, 100) + COUNTIF('Vending_Machine Errors'!E150, 100) + COUNTIF('Vending_Machine_Sum Errors'!E150, 100) + COUNTIF('MazeComplete Errors'!E150, 100) + COUNTIF('MazeSolve Errors'!E150, 100) + COUNTIF('Hamiltonian Errors'!E150, 100)</f>
        <v>0</v>
      </c>
      <c r="F150">
        <f>COUNTIF('PARITY Errors'!F150, 100) + COUNTIF('Pattern_Matching Errors'!F150, 100) + COUNTIF('Reversal Errors'!F150, 100) + COUNTIF('Stack Errors'!F150, 100) + COUNTIF('Vending_Machine Errors'!F150, 100) + COUNTIF('Vending_Machine_Sum Errors'!F150, 100) + COUNTIF('MazeComplete Errors'!F150, 100) + COUNTIF('MazeSolve Errors'!F150, 100) + COUNTIF('Hamiltonian Errors'!F150, 100)</f>
        <v>0</v>
      </c>
      <c r="G150">
        <f>COUNTIF('PARITY Errors'!G150, 100) + COUNTIF('Pattern_Matching Errors'!G150, 100) + COUNTIF('Reversal Errors'!G150, 100) + COUNTIF('Stack Errors'!G150, 100) + COUNTIF('Vending_Machine Errors'!G150, 100) + COUNTIF('Vending_Machine_Sum Errors'!G150, 100) + COUNTIF('MazeComplete Errors'!G150, 100) + COUNTIF('MazeSolve Errors'!G150, 100) + COUNTIF('Hamiltonian Errors'!G150, 100)</f>
        <v>8</v>
      </c>
      <c r="H150" t="str">
        <f t="shared" si="4"/>
        <v>0 (δ=0.45)</v>
      </c>
    </row>
    <row r="151" spans="1:8" x14ac:dyDescent="0.75">
      <c r="A151" s="1">
        <v>3</v>
      </c>
      <c r="B151">
        <v>0</v>
      </c>
      <c r="C151">
        <v>0.65</v>
      </c>
      <c r="D151">
        <f>COUNTIF('PARITY Errors'!D151, 100) + COUNTIF('Pattern_Matching Errors'!D151, 100) + COUNTIF('Reversal Errors'!D151, 100) + COUNTIF('Stack Errors'!D151, 100) + COUNTIF('Vending_Machine Errors'!D151, 100) + COUNTIF('Vending_Machine_Sum Errors'!D151, 100) + COUNTIF('MazeComplete Errors'!D151, 100) + COUNTIF('MazeSolve Errors'!D151, 100) + COUNTIF('Hamiltonian Errors'!D151, 100)</f>
        <v>3</v>
      </c>
      <c r="E151">
        <f>COUNTIF('PARITY Errors'!E151, 100) + COUNTIF('Pattern_Matching Errors'!E151, 100) + COUNTIF('Reversal Errors'!E151, 100) + COUNTIF('Stack Errors'!E151, 100) + COUNTIF('Vending_Machine Errors'!E151, 100) + COUNTIF('Vending_Machine_Sum Errors'!E151, 100) + COUNTIF('MazeComplete Errors'!E151, 100) + COUNTIF('MazeSolve Errors'!E151, 100) + COUNTIF('Hamiltonian Errors'!E151, 100)</f>
        <v>0</v>
      </c>
      <c r="F151">
        <f>COUNTIF('PARITY Errors'!F151, 100) + COUNTIF('Pattern_Matching Errors'!F151, 100) + COUNTIF('Reversal Errors'!F151, 100) + COUNTIF('Stack Errors'!F151, 100) + COUNTIF('Vending_Machine Errors'!F151, 100) + COUNTIF('Vending_Machine_Sum Errors'!F151, 100) + COUNTIF('MazeComplete Errors'!F151, 100) + COUNTIF('MazeSolve Errors'!F151, 100) + COUNTIF('Hamiltonian Errors'!F151, 100)</f>
        <v>0</v>
      </c>
      <c r="G151">
        <f>COUNTIF('PARITY Errors'!G151, 100) + COUNTIF('Pattern_Matching Errors'!G151, 100) + COUNTIF('Reversal Errors'!G151, 100) + COUNTIF('Stack Errors'!G151, 100) + COUNTIF('Vending_Machine Errors'!G151, 100) + COUNTIF('Vending_Machine_Sum Errors'!G151, 100) + COUNTIF('MazeComplete Errors'!G151, 100) + COUNTIF('MazeSolve Errors'!G151, 100) + COUNTIF('Hamiltonian Errors'!G151, 100)</f>
        <v>8</v>
      </c>
      <c r="H151" t="str">
        <f t="shared" si="4"/>
        <v>0 (δ=0.65)</v>
      </c>
    </row>
    <row r="152" spans="1:8" x14ac:dyDescent="0.75">
      <c r="A152" s="1">
        <v>4</v>
      </c>
      <c r="B152">
        <v>0</v>
      </c>
      <c r="C152">
        <v>0.85</v>
      </c>
      <c r="D152">
        <f>COUNTIF('PARITY Errors'!D152, 100) + COUNTIF('Pattern_Matching Errors'!D152, 100) + COUNTIF('Reversal Errors'!D152, 100) + COUNTIF('Stack Errors'!D152, 100) + COUNTIF('Vending_Machine Errors'!D152, 100) + COUNTIF('Vending_Machine_Sum Errors'!D152, 100) + COUNTIF('MazeComplete Errors'!D152, 100) + COUNTIF('MazeSolve Errors'!D152, 100) + COUNTIF('Hamiltonian Errors'!D152, 100)</f>
        <v>2</v>
      </c>
      <c r="E152">
        <f>COUNTIF('PARITY Errors'!E152, 100) + COUNTIF('Pattern_Matching Errors'!E152, 100) + COUNTIF('Reversal Errors'!E152, 100) + COUNTIF('Stack Errors'!E152, 100) + COUNTIF('Vending_Machine Errors'!E152, 100) + COUNTIF('Vending_Machine_Sum Errors'!E152, 100) + COUNTIF('MazeComplete Errors'!E152, 100) + COUNTIF('MazeSolve Errors'!E152, 100) + COUNTIF('Hamiltonian Errors'!E152, 100)</f>
        <v>0</v>
      </c>
      <c r="F152">
        <f>COUNTIF('PARITY Errors'!F152, 100) + COUNTIF('Pattern_Matching Errors'!F152, 100) + COUNTIF('Reversal Errors'!F152, 100) + COUNTIF('Stack Errors'!F152, 100) + COUNTIF('Vending_Machine Errors'!F152, 100) + COUNTIF('Vending_Machine_Sum Errors'!F152, 100) + COUNTIF('MazeComplete Errors'!F152, 100) + COUNTIF('MazeSolve Errors'!F152, 100) + COUNTIF('Hamiltonian Errors'!F152, 100)</f>
        <v>0</v>
      </c>
      <c r="G152">
        <f>COUNTIF('PARITY Errors'!G152, 100) + COUNTIF('Pattern_Matching Errors'!G152, 100) + COUNTIF('Reversal Errors'!G152, 100) + COUNTIF('Stack Errors'!G152, 100) + COUNTIF('Vending_Machine Errors'!G152, 100) + COUNTIF('Vending_Machine_Sum Errors'!G152, 100) + COUNTIF('MazeComplete Errors'!G152, 100) + COUNTIF('MazeSolve Errors'!G152, 100) + COUNTIF('Hamiltonian Errors'!G152, 100)</f>
        <v>8</v>
      </c>
      <c r="H152" t="str">
        <f t="shared" si="4"/>
        <v>0 (δ=0.85)</v>
      </c>
    </row>
    <row r="153" spans="1:8" x14ac:dyDescent="0.75">
      <c r="A153" s="1">
        <v>5</v>
      </c>
      <c r="B153">
        <v>5</v>
      </c>
      <c r="C153">
        <v>0</v>
      </c>
      <c r="D153">
        <f>COUNTIF('PARITY Errors'!D153, 100) + COUNTIF('Pattern_Matching Errors'!D153, 100) + COUNTIF('Reversal Errors'!D153, 100) + COUNTIF('Stack Errors'!D153, 100) + COUNTIF('Vending_Machine Errors'!D153, 100) + COUNTIF('Vending_Machine_Sum Errors'!D153, 100) + COUNTIF('MazeComplete Errors'!D153, 100) + COUNTIF('MazeSolve Errors'!D153, 100) + COUNTIF('Hamiltonian Errors'!D153, 100)</f>
        <v>0</v>
      </c>
      <c r="E153">
        <f>COUNTIF('PARITY Errors'!E153, 100) + COUNTIF('Pattern_Matching Errors'!E153, 100) + COUNTIF('Reversal Errors'!E153, 100) + COUNTIF('Stack Errors'!E153, 100) + COUNTIF('Vending_Machine Errors'!E153, 100) + COUNTIF('Vending_Machine_Sum Errors'!E153, 100) + COUNTIF('MazeComplete Errors'!E153, 100) + COUNTIF('MazeSolve Errors'!E153, 100) + COUNTIF('Hamiltonian Errors'!E153, 100)</f>
        <v>0</v>
      </c>
      <c r="F153">
        <f>COUNTIF('PARITY Errors'!F153, 100) + COUNTIF('Pattern_Matching Errors'!F153, 100) + COUNTIF('Reversal Errors'!F153, 100) + COUNTIF('Stack Errors'!F153, 100) + COUNTIF('Vending_Machine Errors'!F153, 100) + COUNTIF('Vending_Machine_Sum Errors'!F153, 100) + COUNTIF('MazeComplete Errors'!F153, 100) + COUNTIF('MazeSolve Errors'!F153, 100) + COUNTIF('Hamiltonian Errors'!F153, 100)</f>
        <v>0</v>
      </c>
      <c r="G153">
        <f>COUNTIF('PARITY Errors'!G153, 100) + COUNTIF('Pattern_Matching Errors'!G153, 100) + COUNTIF('Reversal Errors'!G153, 100) + COUNTIF('Stack Errors'!G153, 100) + COUNTIF('Vending_Machine Errors'!G153, 100) + COUNTIF('Vending_Machine_Sum Errors'!G153, 100) + COUNTIF('MazeComplete Errors'!G153, 100) + COUNTIF('MazeSolve Errors'!G153, 100) + COUNTIF('Hamiltonian Errors'!G153, 100)</f>
        <v>0</v>
      </c>
      <c r="H153" t="str">
        <f t="shared" si="4"/>
        <v>5 (δ=0)</v>
      </c>
    </row>
    <row r="154" spans="1:8" x14ac:dyDescent="0.75">
      <c r="A154" s="1">
        <v>6</v>
      </c>
      <c r="B154">
        <v>5</v>
      </c>
      <c r="C154">
        <v>0.2</v>
      </c>
      <c r="D154">
        <f>COUNTIF('PARITY Errors'!D154, 100) + COUNTIF('Pattern_Matching Errors'!D154, 100) + COUNTIF('Reversal Errors'!D154, 100) + COUNTIF('Stack Errors'!D154, 100) + COUNTIF('Vending_Machine Errors'!D154, 100) + COUNTIF('Vending_Machine_Sum Errors'!D154, 100) + COUNTIF('MazeComplete Errors'!D154, 100) + COUNTIF('MazeSolve Errors'!D154, 100) + COUNTIF('Hamiltonian Errors'!D154, 100)</f>
        <v>0</v>
      </c>
      <c r="E154">
        <f>COUNTIF('PARITY Errors'!E154, 100) + COUNTIF('Pattern_Matching Errors'!E154, 100) + COUNTIF('Reversal Errors'!E154, 100) + COUNTIF('Stack Errors'!E154, 100) + COUNTIF('Vending_Machine Errors'!E154, 100) + COUNTIF('Vending_Machine_Sum Errors'!E154, 100) + COUNTIF('MazeComplete Errors'!E154, 100) + COUNTIF('MazeSolve Errors'!E154, 100) + COUNTIF('Hamiltonian Errors'!E154, 100)</f>
        <v>0</v>
      </c>
      <c r="F154">
        <f>COUNTIF('PARITY Errors'!F154, 100) + COUNTIF('Pattern_Matching Errors'!F154, 100) + COUNTIF('Reversal Errors'!F154, 100) + COUNTIF('Stack Errors'!F154, 100) + COUNTIF('Vending_Machine Errors'!F154, 100) + COUNTIF('Vending_Machine_Sum Errors'!F154, 100) + COUNTIF('MazeComplete Errors'!F154, 100) + COUNTIF('MazeSolve Errors'!F154, 100) + COUNTIF('Hamiltonian Errors'!F154, 100)</f>
        <v>0</v>
      </c>
      <c r="G154">
        <f>COUNTIF('PARITY Errors'!G154, 100) + COUNTIF('Pattern_Matching Errors'!G154, 100) + COUNTIF('Reversal Errors'!G154, 100) + COUNTIF('Stack Errors'!G154, 100) + COUNTIF('Vending_Machine Errors'!G154, 100) + COUNTIF('Vending_Machine_Sum Errors'!G154, 100) + COUNTIF('MazeComplete Errors'!G154, 100) + COUNTIF('MazeSolve Errors'!G154, 100) + COUNTIF('Hamiltonian Errors'!G154, 100)</f>
        <v>0</v>
      </c>
      <c r="H154" t="str">
        <f t="shared" si="4"/>
        <v>5 (δ=0.2)</v>
      </c>
    </row>
    <row r="155" spans="1:8" x14ac:dyDescent="0.75">
      <c r="A155" s="1">
        <v>7</v>
      </c>
      <c r="B155">
        <v>5</v>
      </c>
      <c r="C155">
        <v>0.45</v>
      </c>
      <c r="D155">
        <f>COUNTIF('PARITY Errors'!D155, 100) + COUNTIF('Pattern_Matching Errors'!D155, 100) + COUNTIF('Reversal Errors'!D155, 100) + COUNTIF('Stack Errors'!D155, 100) + COUNTIF('Vending_Machine Errors'!D155, 100) + COUNTIF('Vending_Machine_Sum Errors'!D155, 100) + COUNTIF('MazeComplete Errors'!D155, 100) + COUNTIF('MazeSolve Errors'!D155, 100) + COUNTIF('Hamiltonian Errors'!D155, 100)</f>
        <v>0</v>
      </c>
      <c r="E155">
        <f>COUNTIF('PARITY Errors'!E155, 100) + COUNTIF('Pattern_Matching Errors'!E155, 100) + COUNTIF('Reversal Errors'!E155, 100) + COUNTIF('Stack Errors'!E155, 100) + COUNTIF('Vending_Machine Errors'!E155, 100) + COUNTIF('Vending_Machine_Sum Errors'!E155, 100) + COUNTIF('MazeComplete Errors'!E155, 100) + COUNTIF('MazeSolve Errors'!E155, 100) + COUNTIF('Hamiltonian Errors'!E155, 100)</f>
        <v>0</v>
      </c>
      <c r="F155">
        <f>COUNTIF('PARITY Errors'!F155, 100) + COUNTIF('Pattern_Matching Errors'!F155, 100) + COUNTIF('Reversal Errors'!F155, 100) + COUNTIF('Stack Errors'!F155, 100) + COUNTIF('Vending_Machine Errors'!F155, 100) + COUNTIF('Vending_Machine_Sum Errors'!F155, 100) + COUNTIF('MazeComplete Errors'!F155, 100) + COUNTIF('MazeSolve Errors'!F155, 100) + COUNTIF('Hamiltonian Errors'!F155, 100)</f>
        <v>0</v>
      </c>
      <c r="G155">
        <f>COUNTIF('PARITY Errors'!G155, 100) + COUNTIF('Pattern_Matching Errors'!G155, 100) + COUNTIF('Reversal Errors'!G155, 100) + COUNTIF('Stack Errors'!G155, 100) + COUNTIF('Vending_Machine Errors'!G155, 100) + COUNTIF('Vending_Machine_Sum Errors'!G155, 100) + COUNTIF('MazeComplete Errors'!G155, 100) + COUNTIF('MazeSolve Errors'!G155, 100) + COUNTIF('Hamiltonian Errors'!G155, 100)</f>
        <v>0</v>
      </c>
      <c r="H155" t="str">
        <f t="shared" si="4"/>
        <v>5 (δ=0.45)</v>
      </c>
    </row>
    <row r="156" spans="1:8" x14ac:dyDescent="0.75">
      <c r="A156" s="1">
        <v>8</v>
      </c>
      <c r="B156">
        <v>5</v>
      </c>
      <c r="C156">
        <v>0.65</v>
      </c>
      <c r="D156">
        <f>COUNTIF('PARITY Errors'!D156, 100) + COUNTIF('Pattern_Matching Errors'!D156, 100) + COUNTIF('Reversal Errors'!D156, 100) + COUNTIF('Stack Errors'!D156, 100) + COUNTIF('Vending_Machine Errors'!D156, 100) + COUNTIF('Vending_Machine_Sum Errors'!D156, 100) + COUNTIF('MazeComplete Errors'!D156, 100) + COUNTIF('MazeSolve Errors'!D156, 100) + COUNTIF('Hamiltonian Errors'!D156, 100)</f>
        <v>0</v>
      </c>
      <c r="E156">
        <f>COUNTIF('PARITY Errors'!E156, 100) + COUNTIF('Pattern_Matching Errors'!E156, 100) + COUNTIF('Reversal Errors'!E156, 100) + COUNTIF('Stack Errors'!E156, 100) + COUNTIF('Vending_Machine Errors'!E156, 100) + COUNTIF('Vending_Machine_Sum Errors'!E156, 100) + COUNTIF('MazeComplete Errors'!E156, 100) + COUNTIF('MazeSolve Errors'!E156, 100) + COUNTIF('Hamiltonian Errors'!E156, 100)</f>
        <v>0</v>
      </c>
      <c r="F156">
        <f>COUNTIF('PARITY Errors'!F156, 100) + COUNTIF('Pattern_Matching Errors'!F156, 100) + COUNTIF('Reversal Errors'!F156, 100) + COUNTIF('Stack Errors'!F156, 100) + COUNTIF('Vending_Machine Errors'!F156, 100) + COUNTIF('Vending_Machine_Sum Errors'!F156, 100) + COUNTIF('MazeComplete Errors'!F156, 100) + COUNTIF('MazeSolve Errors'!F156, 100) + COUNTIF('Hamiltonian Errors'!F156, 100)</f>
        <v>0</v>
      </c>
      <c r="G156">
        <f>COUNTIF('PARITY Errors'!G156, 100) + COUNTIF('Pattern_Matching Errors'!G156, 100) + COUNTIF('Reversal Errors'!G156, 100) + COUNTIF('Stack Errors'!G156, 100) + COUNTIF('Vending_Machine Errors'!G156, 100) + COUNTIF('Vending_Machine_Sum Errors'!G156, 100) + COUNTIF('MazeComplete Errors'!G156, 100) + COUNTIF('MazeSolve Errors'!G156, 100) + COUNTIF('Hamiltonian Errors'!G156, 100)</f>
        <v>0</v>
      </c>
      <c r="H156" t="str">
        <f t="shared" si="4"/>
        <v>5 (δ=0.65)</v>
      </c>
    </row>
    <row r="157" spans="1:8" x14ac:dyDescent="0.75">
      <c r="A157" s="1">
        <v>9</v>
      </c>
      <c r="B157">
        <v>5</v>
      </c>
      <c r="C157">
        <v>0.85</v>
      </c>
      <c r="D157">
        <f>COUNTIF('PARITY Errors'!D157, 100) + COUNTIF('Pattern_Matching Errors'!D157, 100) + COUNTIF('Reversal Errors'!D157, 100) + COUNTIF('Stack Errors'!D157, 100) + COUNTIF('Vending_Machine Errors'!D157, 100) + COUNTIF('Vending_Machine_Sum Errors'!D157, 100) + COUNTIF('MazeComplete Errors'!D157, 100) + COUNTIF('MazeSolve Errors'!D157, 100) + COUNTIF('Hamiltonian Errors'!D157, 100)</f>
        <v>0</v>
      </c>
      <c r="E157">
        <f>COUNTIF('PARITY Errors'!E157, 100) + COUNTIF('Pattern_Matching Errors'!E157, 100) + COUNTIF('Reversal Errors'!E157, 100) + COUNTIF('Stack Errors'!E157, 100) + COUNTIF('Vending_Machine Errors'!E157, 100) + COUNTIF('Vending_Machine_Sum Errors'!E157, 100) + COUNTIF('MazeComplete Errors'!E157, 100) + COUNTIF('MazeSolve Errors'!E157, 100) + COUNTIF('Hamiltonian Errors'!E157, 100)</f>
        <v>0</v>
      </c>
      <c r="F157">
        <f>COUNTIF('PARITY Errors'!F157, 100) + COUNTIF('Pattern_Matching Errors'!F157, 100) + COUNTIF('Reversal Errors'!F157, 100) + COUNTIF('Stack Errors'!F157, 100) + COUNTIF('Vending_Machine Errors'!F157, 100) + COUNTIF('Vending_Machine_Sum Errors'!F157, 100) + COUNTIF('MazeComplete Errors'!F157, 100) + COUNTIF('MazeSolve Errors'!F157, 100) + COUNTIF('Hamiltonian Errors'!F157, 100)</f>
        <v>0</v>
      </c>
      <c r="G157">
        <f>COUNTIF('PARITY Errors'!G157, 100) + COUNTIF('Pattern_Matching Errors'!G157, 100) + COUNTIF('Reversal Errors'!G157, 100) + COUNTIF('Stack Errors'!G157, 100) + COUNTIF('Vending_Machine Errors'!G157, 100) + COUNTIF('Vending_Machine_Sum Errors'!G157, 100) + COUNTIF('MazeComplete Errors'!G157, 100) + COUNTIF('MazeSolve Errors'!G157, 100) + COUNTIF('Hamiltonian Errors'!G157, 100)</f>
        <v>0</v>
      </c>
      <c r="H157" t="str">
        <f t="shared" si="4"/>
        <v>5 (δ=0.85)</v>
      </c>
    </row>
    <row r="158" spans="1:8" x14ac:dyDescent="0.75">
      <c r="A158" s="1">
        <v>10</v>
      </c>
      <c r="B158">
        <v>10</v>
      </c>
      <c r="C158">
        <v>0</v>
      </c>
      <c r="D158">
        <f>COUNTIF('PARITY Errors'!D158, 100) + COUNTIF('Pattern_Matching Errors'!D158, 100) + COUNTIF('Reversal Errors'!D158, 100) + COUNTIF('Stack Errors'!D158, 100) + COUNTIF('Vending_Machine Errors'!D158, 100) + COUNTIF('Vending_Machine_Sum Errors'!D158, 100) + COUNTIF('MazeComplete Errors'!D158, 100) + COUNTIF('MazeSolve Errors'!D158, 100) + COUNTIF('Hamiltonian Errors'!D158, 100)</f>
        <v>0</v>
      </c>
      <c r="E158">
        <f>COUNTIF('PARITY Errors'!E158, 100) + COUNTIF('Pattern_Matching Errors'!E158, 100) + COUNTIF('Reversal Errors'!E158, 100) + COUNTIF('Stack Errors'!E158, 100) + COUNTIF('Vending_Machine Errors'!E158, 100) + COUNTIF('Vending_Machine_Sum Errors'!E158, 100) + COUNTIF('MazeComplete Errors'!E158, 100) + COUNTIF('MazeSolve Errors'!E158, 100) + COUNTIF('Hamiltonian Errors'!E158, 100)</f>
        <v>0</v>
      </c>
      <c r="F158">
        <f>COUNTIF('PARITY Errors'!F158, 100) + COUNTIF('Pattern_Matching Errors'!F158, 100) + COUNTIF('Reversal Errors'!F158, 100) + COUNTIF('Stack Errors'!F158, 100) + COUNTIF('Vending_Machine Errors'!F158, 100) + COUNTIF('Vending_Machine_Sum Errors'!F158, 100) + COUNTIF('MazeComplete Errors'!F158, 100) + COUNTIF('MazeSolve Errors'!F158, 100) + COUNTIF('Hamiltonian Errors'!F158, 100)</f>
        <v>0</v>
      </c>
      <c r="G158">
        <f>COUNTIF('PARITY Errors'!G158, 100) + COUNTIF('Pattern_Matching Errors'!G158, 100) + COUNTIF('Reversal Errors'!G158, 100) + COUNTIF('Stack Errors'!G158, 100) + COUNTIF('Vending_Machine Errors'!G158, 100) + COUNTIF('Vending_Machine_Sum Errors'!G158, 100) + COUNTIF('MazeComplete Errors'!G158, 100) + COUNTIF('MazeSolve Errors'!G158, 100) + COUNTIF('Hamiltonian Errors'!G158, 100)</f>
        <v>0</v>
      </c>
      <c r="H158" t="str">
        <f t="shared" si="4"/>
        <v>10 (δ=0)</v>
      </c>
    </row>
    <row r="159" spans="1:8" x14ac:dyDescent="0.75">
      <c r="A159" s="1">
        <v>11</v>
      </c>
      <c r="B159">
        <v>10</v>
      </c>
      <c r="C159">
        <v>0.2</v>
      </c>
      <c r="D159">
        <f>COUNTIF('PARITY Errors'!D159, 100) + COUNTIF('Pattern_Matching Errors'!D159, 100) + COUNTIF('Reversal Errors'!D159, 100) + COUNTIF('Stack Errors'!D159, 100) + COUNTIF('Vending_Machine Errors'!D159, 100) + COUNTIF('Vending_Machine_Sum Errors'!D159, 100) + COUNTIF('MazeComplete Errors'!D159, 100) + COUNTIF('MazeSolve Errors'!D159, 100) + COUNTIF('Hamiltonian Errors'!D159, 100)</f>
        <v>0</v>
      </c>
      <c r="E159">
        <f>COUNTIF('PARITY Errors'!E159, 100) + COUNTIF('Pattern_Matching Errors'!E159, 100) + COUNTIF('Reversal Errors'!E159, 100) + COUNTIF('Stack Errors'!E159, 100) + COUNTIF('Vending_Machine Errors'!E159, 100) + COUNTIF('Vending_Machine_Sum Errors'!E159, 100) + COUNTIF('MazeComplete Errors'!E159, 100) + COUNTIF('MazeSolve Errors'!E159, 100) + COUNTIF('Hamiltonian Errors'!E159, 100)</f>
        <v>0</v>
      </c>
      <c r="F159">
        <f>COUNTIF('PARITY Errors'!F159, 100) + COUNTIF('Pattern_Matching Errors'!F159, 100) + COUNTIF('Reversal Errors'!F159, 100) + COUNTIF('Stack Errors'!F159, 100) + COUNTIF('Vending_Machine Errors'!F159, 100) + COUNTIF('Vending_Machine_Sum Errors'!F159, 100) + COUNTIF('MazeComplete Errors'!F159, 100) + COUNTIF('MazeSolve Errors'!F159, 100) + COUNTIF('Hamiltonian Errors'!F159, 100)</f>
        <v>0</v>
      </c>
      <c r="G159">
        <f>COUNTIF('PARITY Errors'!G159, 100) + COUNTIF('Pattern_Matching Errors'!G159, 100) + COUNTIF('Reversal Errors'!G159, 100) + COUNTIF('Stack Errors'!G159, 100) + COUNTIF('Vending_Machine Errors'!G159, 100) + COUNTIF('Vending_Machine_Sum Errors'!G159, 100) + COUNTIF('MazeComplete Errors'!G159, 100) + COUNTIF('MazeSolve Errors'!G159, 100) + COUNTIF('Hamiltonian Errors'!G159, 100)</f>
        <v>0</v>
      </c>
      <c r="H159" t="str">
        <f t="shared" si="4"/>
        <v>10 (δ=0.2)</v>
      </c>
    </row>
    <row r="160" spans="1:8" x14ac:dyDescent="0.75">
      <c r="A160" s="1">
        <v>12</v>
      </c>
      <c r="B160">
        <v>10</v>
      </c>
      <c r="C160">
        <v>0.45</v>
      </c>
      <c r="D160">
        <f>COUNTIF('PARITY Errors'!D160, 100) + COUNTIF('Pattern_Matching Errors'!D160, 100) + COUNTIF('Reversal Errors'!D160, 100) + COUNTIF('Stack Errors'!D160, 100) + COUNTIF('Vending_Machine Errors'!D160, 100) + COUNTIF('Vending_Machine_Sum Errors'!D160, 100) + COUNTIF('MazeComplete Errors'!D160, 100) + COUNTIF('MazeSolve Errors'!D160, 100) + COUNTIF('Hamiltonian Errors'!D160, 100)</f>
        <v>0</v>
      </c>
      <c r="E160">
        <f>COUNTIF('PARITY Errors'!E160, 100) + COUNTIF('Pattern_Matching Errors'!E160, 100) + COUNTIF('Reversal Errors'!E160, 100) + COUNTIF('Stack Errors'!E160, 100) + COUNTIF('Vending_Machine Errors'!E160, 100) + COUNTIF('Vending_Machine_Sum Errors'!E160, 100) + COUNTIF('MazeComplete Errors'!E160, 100) + COUNTIF('MazeSolve Errors'!E160, 100) + COUNTIF('Hamiltonian Errors'!E160, 100)</f>
        <v>0</v>
      </c>
      <c r="F160">
        <f>COUNTIF('PARITY Errors'!F160, 100) + COUNTIF('Pattern_Matching Errors'!F160, 100) + COUNTIF('Reversal Errors'!F160, 100) + COUNTIF('Stack Errors'!F160, 100) + COUNTIF('Vending_Machine Errors'!F160, 100) + COUNTIF('Vending_Machine_Sum Errors'!F160, 100) + COUNTIF('MazeComplete Errors'!F160, 100) + COUNTIF('MazeSolve Errors'!F160, 100) + COUNTIF('Hamiltonian Errors'!F160, 100)</f>
        <v>0</v>
      </c>
      <c r="G160">
        <f>COUNTIF('PARITY Errors'!G160, 100) + COUNTIF('Pattern_Matching Errors'!G160, 100) + COUNTIF('Reversal Errors'!G160, 100) + COUNTIF('Stack Errors'!G160, 100) + COUNTIF('Vending_Machine Errors'!G160, 100) + COUNTIF('Vending_Machine_Sum Errors'!G160, 100) + COUNTIF('MazeComplete Errors'!G160, 100) + COUNTIF('MazeSolve Errors'!G160, 100) + COUNTIF('Hamiltonian Errors'!G160, 100)</f>
        <v>0</v>
      </c>
      <c r="H160" t="str">
        <f t="shared" si="4"/>
        <v>10 (δ=0.45)</v>
      </c>
    </row>
    <row r="161" spans="1:8" x14ac:dyDescent="0.75">
      <c r="A161" s="1">
        <v>13</v>
      </c>
      <c r="B161">
        <v>10</v>
      </c>
      <c r="C161">
        <v>0.65</v>
      </c>
      <c r="D161">
        <f>COUNTIF('PARITY Errors'!D161, 100) + COUNTIF('Pattern_Matching Errors'!D161, 100) + COUNTIF('Reversal Errors'!D161, 100) + COUNTIF('Stack Errors'!D161, 100) + COUNTIF('Vending_Machine Errors'!D161, 100) + COUNTIF('Vending_Machine_Sum Errors'!D161, 100) + COUNTIF('MazeComplete Errors'!D161, 100) + COUNTIF('MazeSolve Errors'!D161, 100) + COUNTIF('Hamiltonian Errors'!D161, 100)</f>
        <v>0</v>
      </c>
      <c r="E161">
        <f>COUNTIF('PARITY Errors'!E161, 100) + COUNTIF('Pattern_Matching Errors'!E161, 100) + COUNTIF('Reversal Errors'!E161, 100) + COUNTIF('Stack Errors'!E161, 100) + COUNTIF('Vending_Machine Errors'!E161, 100) + COUNTIF('Vending_Machine_Sum Errors'!E161, 100) + COUNTIF('MazeComplete Errors'!E161, 100) + COUNTIF('MazeSolve Errors'!E161, 100) + COUNTIF('Hamiltonian Errors'!E161, 100)</f>
        <v>0</v>
      </c>
      <c r="F161">
        <f>COUNTIF('PARITY Errors'!F161, 100) + COUNTIF('Pattern_Matching Errors'!F161, 100) + COUNTIF('Reversal Errors'!F161, 100) + COUNTIF('Stack Errors'!F161, 100) + COUNTIF('Vending_Machine Errors'!F161, 100) + COUNTIF('Vending_Machine_Sum Errors'!F161, 100) + COUNTIF('MazeComplete Errors'!F161, 100) + COUNTIF('MazeSolve Errors'!F161, 100) + COUNTIF('Hamiltonian Errors'!F161, 100)</f>
        <v>0</v>
      </c>
      <c r="G161">
        <f>COUNTIF('PARITY Errors'!G161, 100) + COUNTIF('Pattern_Matching Errors'!G161, 100) + COUNTIF('Reversal Errors'!G161, 100) + COUNTIF('Stack Errors'!G161, 100) + COUNTIF('Vending_Machine Errors'!G161, 100) + COUNTIF('Vending_Machine_Sum Errors'!G161, 100) + COUNTIF('MazeComplete Errors'!G161, 100) + COUNTIF('MazeSolve Errors'!G161, 100) + COUNTIF('Hamiltonian Errors'!G161, 100)</f>
        <v>0</v>
      </c>
      <c r="H161" t="str">
        <f t="shared" si="4"/>
        <v>10 (δ=0.65)</v>
      </c>
    </row>
    <row r="162" spans="1:8" x14ac:dyDescent="0.75">
      <c r="A162" s="1">
        <v>14</v>
      </c>
      <c r="B162">
        <v>10</v>
      </c>
      <c r="C162">
        <v>0.85</v>
      </c>
      <c r="D162">
        <f>COUNTIF('PARITY Errors'!D162, 100) + COUNTIF('Pattern_Matching Errors'!D162, 100) + COUNTIF('Reversal Errors'!D162, 100) + COUNTIF('Stack Errors'!D162, 100) + COUNTIF('Vending_Machine Errors'!D162, 100) + COUNTIF('Vending_Machine_Sum Errors'!D162, 100) + COUNTIF('MazeComplete Errors'!D162, 100) + COUNTIF('MazeSolve Errors'!D162, 100) + COUNTIF('Hamiltonian Errors'!D162, 100)</f>
        <v>0</v>
      </c>
      <c r="E162">
        <f>COUNTIF('PARITY Errors'!E162, 100) + COUNTIF('Pattern_Matching Errors'!E162, 100) + COUNTIF('Reversal Errors'!E162, 100) + COUNTIF('Stack Errors'!E162, 100) + COUNTIF('Vending_Machine Errors'!E162, 100) + COUNTIF('Vending_Machine_Sum Errors'!E162, 100) + COUNTIF('MazeComplete Errors'!E162, 100) + COUNTIF('MazeSolve Errors'!E162, 100) + COUNTIF('Hamiltonian Errors'!E162, 100)</f>
        <v>0</v>
      </c>
      <c r="F162">
        <f>COUNTIF('PARITY Errors'!F162, 100) + COUNTIF('Pattern_Matching Errors'!F162, 100) + COUNTIF('Reversal Errors'!F162, 100) + COUNTIF('Stack Errors'!F162, 100) + COUNTIF('Vending_Machine Errors'!F162, 100) + COUNTIF('Vending_Machine_Sum Errors'!F162, 100) + COUNTIF('MazeComplete Errors'!F162, 100) + COUNTIF('MazeSolve Errors'!F162, 100) + COUNTIF('Hamiltonian Errors'!F162, 100)</f>
        <v>0</v>
      </c>
      <c r="G162">
        <f>COUNTIF('PARITY Errors'!G162, 100) + COUNTIF('Pattern_Matching Errors'!G162, 100) + COUNTIF('Reversal Errors'!G162, 100) + COUNTIF('Stack Errors'!G162, 100) + COUNTIF('Vending_Machine Errors'!G162, 100) + COUNTIF('Vending_Machine_Sum Errors'!G162, 100) + COUNTIF('MazeComplete Errors'!G162, 100) + COUNTIF('MazeSolve Errors'!G162, 100) + COUNTIF('Hamiltonian Errors'!G162, 100)</f>
        <v>0</v>
      </c>
      <c r="H162" t="str">
        <f t="shared" si="4"/>
        <v>10 (δ=0.85)</v>
      </c>
    </row>
    <row r="163" spans="1:8" x14ac:dyDescent="0.75">
      <c r="A163" s="1">
        <v>15</v>
      </c>
      <c r="B163">
        <v>20</v>
      </c>
      <c r="C163">
        <v>0</v>
      </c>
      <c r="D163">
        <f>COUNTIF('PARITY Errors'!D163, 100) + COUNTIF('Pattern_Matching Errors'!D163, 100) + COUNTIF('Reversal Errors'!D163, 100) + COUNTIF('Stack Errors'!D163, 100) + COUNTIF('Vending_Machine Errors'!D163, 100) + COUNTIF('Vending_Machine_Sum Errors'!D163, 100) + COUNTIF('MazeComplete Errors'!D163, 100) + COUNTIF('MazeSolve Errors'!D163, 100) + COUNTIF('Hamiltonian Errors'!D163, 100)</f>
        <v>0</v>
      </c>
      <c r="E163">
        <f>COUNTIF('PARITY Errors'!E163, 100) + COUNTIF('Pattern_Matching Errors'!E163, 100) + COUNTIF('Reversal Errors'!E163, 100) + COUNTIF('Stack Errors'!E163, 100) + COUNTIF('Vending_Machine Errors'!E163, 100) + COUNTIF('Vending_Machine_Sum Errors'!E163, 100) + COUNTIF('MazeComplete Errors'!E163, 100) + COUNTIF('MazeSolve Errors'!E163, 100) + COUNTIF('Hamiltonian Errors'!E163, 100)</f>
        <v>0</v>
      </c>
      <c r="F163">
        <f>COUNTIF('PARITY Errors'!F163, 100) + COUNTIF('Pattern_Matching Errors'!F163, 100) + COUNTIF('Reversal Errors'!F163, 100) + COUNTIF('Stack Errors'!F163, 100) + COUNTIF('Vending_Machine Errors'!F163, 100) + COUNTIF('Vending_Machine_Sum Errors'!F163, 100) + COUNTIF('MazeComplete Errors'!F163, 100) + COUNTIF('MazeSolve Errors'!F163, 100) + COUNTIF('Hamiltonian Errors'!F163, 100)</f>
        <v>0</v>
      </c>
      <c r="G163">
        <f>COUNTIF('PARITY Errors'!G163, 100) + COUNTIF('Pattern_Matching Errors'!G163, 100) + COUNTIF('Reversal Errors'!G163, 100) + COUNTIF('Stack Errors'!G163, 100) + COUNTIF('Vending_Machine Errors'!G163, 100) + COUNTIF('Vending_Machine_Sum Errors'!G163, 100) + COUNTIF('MazeComplete Errors'!G163, 100) + COUNTIF('MazeSolve Errors'!G163, 100) + COUNTIF('Hamiltonian Errors'!G163, 100)</f>
        <v>0</v>
      </c>
      <c r="H163" t="str">
        <f t="shared" si="4"/>
        <v>20 (δ=0)</v>
      </c>
    </row>
    <row r="164" spans="1:8" x14ac:dyDescent="0.75">
      <c r="A164" s="1">
        <v>16</v>
      </c>
      <c r="B164">
        <v>20</v>
      </c>
      <c r="C164">
        <v>0.2</v>
      </c>
      <c r="D164">
        <f>COUNTIF('PARITY Errors'!D164, 100) + COUNTIF('Pattern_Matching Errors'!D164, 100) + COUNTIF('Reversal Errors'!D164, 100) + COUNTIF('Stack Errors'!D164, 100) + COUNTIF('Vending_Machine Errors'!D164, 100) + COUNTIF('Vending_Machine_Sum Errors'!D164, 100) + COUNTIF('MazeComplete Errors'!D164, 100) + COUNTIF('MazeSolve Errors'!D164, 100) + COUNTIF('Hamiltonian Errors'!D164, 100)</f>
        <v>0</v>
      </c>
      <c r="E164">
        <f>COUNTIF('PARITY Errors'!E164, 100) + COUNTIF('Pattern_Matching Errors'!E164, 100) + COUNTIF('Reversal Errors'!E164, 100) + COUNTIF('Stack Errors'!E164, 100) + COUNTIF('Vending_Machine Errors'!E164, 100) + COUNTIF('Vending_Machine_Sum Errors'!E164, 100) + COUNTIF('MazeComplete Errors'!E164, 100) + COUNTIF('MazeSolve Errors'!E164, 100) + COUNTIF('Hamiltonian Errors'!E164, 100)</f>
        <v>0</v>
      </c>
      <c r="F164">
        <f>COUNTIF('PARITY Errors'!F164, 100) + COUNTIF('Pattern_Matching Errors'!F164, 100) + COUNTIF('Reversal Errors'!F164, 100) + COUNTIF('Stack Errors'!F164, 100) + COUNTIF('Vending_Machine Errors'!F164, 100) + COUNTIF('Vending_Machine_Sum Errors'!F164, 100) + COUNTIF('MazeComplete Errors'!F164, 100) + COUNTIF('MazeSolve Errors'!F164, 100) + COUNTIF('Hamiltonian Errors'!F164, 100)</f>
        <v>0</v>
      </c>
      <c r="G164">
        <f>COUNTIF('PARITY Errors'!G164, 100) + COUNTIF('Pattern_Matching Errors'!G164, 100) + COUNTIF('Reversal Errors'!G164, 100) + COUNTIF('Stack Errors'!G164, 100) + COUNTIF('Vending_Machine Errors'!G164, 100) + COUNTIF('Vending_Machine_Sum Errors'!G164, 100) + COUNTIF('MazeComplete Errors'!G164, 100) + COUNTIF('MazeSolve Errors'!G164, 100) + COUNTIF('Hamiltonian Errors'!G164, 100)</f>
        <v>0</v>
      </c>
      <c r="H164" t="str">
        <f t="shared" si="4"/>
        <v>20 (δ=0.2)</v>
      </c>
    </row>
    <row r="165" spans="1:8" x14ac:dyDescent="0.75">
      <c r="A165" s="1">
        <v>17</v>
      </c>
      <c r="B165">
        <v>20</v>
      </c>
      <c r="C165">
        <v>0.45</v>
      </c>
      <c r="D165">
        <f>COUNTIF('PARITY Errors'!D165, 100) + COUNTIF('Pattern_Matching Errors'!D165, 100) + COUNTIF('Reversal Errors'!D165, 100) + COUNTIF('Stack Errors'!D165, 100) + COUNTIF('Vending_Machine Errors'!D165, 100) + COUNTIF('Vending_Machine_Sum Errors'!D165, 100) + COUNTIF('MazeComplete Errors'!D165, 100) + COUNTIF('MazeSolve Errors'!D165, 100) + COUNTIF('Hamiltonian Errors'!D165, 100)</f>
        <v>0</v>
      </c>
      <c r="E165">
        <f>COUNTIF('PARITY Errors'!E165, 100) + COUNTIF('Pattern_Matching Errors'!E165, 100) + COUNTIF('Reversal Errors'!E165, 100) + COUNTIF('Stack Errors'!E165, 100) + COUNTIF('Vending_Machine Errors'!E165, 100) + COUNTIF('Vending_Machine_Sum Errors'!E165, 100) + COUNTIF('MazeComplete Errors'!E165, 100) + COUNTIF('MazeSolve Errors'!E165, 100) + COUNTIF('Hamiltonian Errors'!E165, 100)</f>
        <v>0</v>
      </c>
      <c r="F165">
        <f>COUNTIF('PARITY Errors'!F165, 100) + COUNTIF('Pattern_Matching Errors'!F165, 100) + COUNTIF('Reversal Errors'!F165, 100) + COUNTIF('Stack Errors'!F165, 100) + COUNTIF('Vending_Machine Errors'!F165, 100) + COUNTIF('Vending_Machine_Sum Errors'!F165, 100) + COUNTIF('MazeComplete Errors'!F165, 100) + COUNTIF('MazeSolve Errors'!F165, 100) + COUNTIF('Hamiltonian Errors'!F165, 100)</f>
        <v>0</v>
      </c>
      <c r="G165">
        <f>COUNTIF('PARITY Errors'!G165, 100) + COUNTIF('Pattern_Matching Errors'!G165, 100) + COUNTIF('Reversal Errors'!G165, 100) + COUNTIF('Stack Errors'!G165, 100) + COUNTIF('Vending_Machine Errors'!G165, 100) + COUNTIF('Vending_Machine_Sum Errors'!G165, 100) + COUNTIF('MazeComplete Errors'!G165, 100) + COUNTIF('MazeSolve Errors'!G165, 100) + COUNTIF('Hamiltonian Errors'!G165, 100)</f>
        <v>0</v>
      </c>
      <c r="H165" t="str">
        <f t="shared" si="4"/>
        <v>20 (δ=0.45)</v>
      </c>
    </row>
    <row r="166" spans="1:8" x14ac:dyDescent="0.75">
      <c r="A166" s="1">
        <v>18</v>
      </c>
      <c r="B166">
        <v>20</v>
      </c>
      <c r="C166">
        <v>0.65</v>
      </c>
      <c r="D166">
        <f>COUNTIF('PARITY Errors'!D166, 100) + COUNTIF('Pattern_Matching Errors'!D166, 100) + COUNTIF('Reversal Errors'!D166, 100) + COUNTIF('Stack Errors'!D166, 100) + COUNTIF('Vending_Machine Errors'!D166, 100) + COUNTIF('Vending_Machine_Sum Errors'!D166, 100) + COUNTIF('MazeComplete Errors'!D166, 100) + COUNTIF('MazeSolve Errors'!D166, 100) + COUNTIF('Hamiltonian Errors'!D166, 100)</f>
        <v>0</v>
      </c>
      <c r="E166">
        <f>COUNTIF('PARITY Errors'!E166, 100) + COUNTIF('Pattern_Matching Errors'!E166, 100) + COUNTIF('Reversal Errors'!E166, 100) + COUNTIF('Stack Errors'!E166, 100) + COUNTIF('Vending_Machine Errors'!E166, 100) + COUNTIF('Vending_Machine_Sum Errors'!E166, 100) + COUNTIF('MazeComplete Errors'!E166, 100) + COUNTIF('MazeSolve Errors'!E166, 100) + COUNTIF('Hamiltonian Errors'!E166, 100)</f>
        <v>0</v>
      </c>
      <c r="F166">
        <f>COUNTIF('PARITY Errors'!F166, 100) + COUNTIF('Pattern_Matching Errors'!F166, 100) + COUNTIF('Reversal Errors'!F166, 100) + COUNTIF('Stack Errors'!F166, 100) + COUNTIF('Vending_Machine Errors'!F166, 100) + COUNTIF('Vending_Machine_Sum Errors'!F166, 100) + COUNTIF('MazeComplete Errors'!F166, 100) + COUNTIF('MazeSolve Errors'!F166, 100) + COUNTIF('Hamiltonian Errors'!F166, 100)</f>
        <v>0</v>
      </c>
      <c r="G166">
        <f>COUNTIF('PARITY Errors'!G166, 100) + COUNTIF('Pattern_Matching Errors'!G166, 100) + COUNTIF('Reversal Errors'!G166, 100) + COUNTIF('Stack Errors'!G166, 100) + COUNTIF('Vending_Machine Errors'!G166, 100) + COUNTIF('Vending_Machine_Sum Errors'!G166, 100) + COUNTIF('MazeComplete Errors'!G166, 100) + COUNTIF('MazeSolve Errors'!G166, 100) + COUNTIF('Hamiltonian Errors'!G166, 100)</f>
        <v>0</v>
      </c>
      <c r="H166" t="str">
        <f t="shared" si="4"/>
        <v>20 (δ=0.65)</v>
      </c>
    </row>
    <row r="167" spans="1:8" x14ac:dyDescent="0.75">
      <c r="A167" s="1">
        <v>19</v>
      </c>
      <c r="B167">
        <v>20</v>
      </c>
      <c r="C167">
        <v>0.85</v>
      </c>
      <c r="D167">
        <f>COUNTIF('PARITY Errors'!D167, 100) + COUNTIF('Pattern_Matching Errors'!D167, 100) + COUNTIF('Reversal Errors'!D167, 100) + COUNTIF('Stack Errors'!D167, 100) + COUNTIF('Vending_Machine Errors'!D167, 100) + COUNTIF('Vending_Machine_Sum Errors'!D167, 100) + COUNTIF('MazeComplete Errors'!D167, 100) + COUNTIF('MazeSolve Errors'!D167, 100) + COUNTIF('Hamiltonian Errors'!D167, 100)</f>
        <v>0</v>
      </c>
      <c r="E167">
        <f>COUNTIF('PARITY Errors'!E167, 100) + COUNTIF('Pattern_Matching Errors'!E167, 100) + COUNTIF('Reversal Errors'!E167, 100) + COUNTIF('Stack Errors'!E167, 100) + COUNTIF('Vending_Machine Errors'!E167, 100) + COUNTIF('Vending_Machine_Sum Errors'!E167, 100) + COUNTIF('MazeComplete Errors'!E167, 100) + COUNTIF('MazeSolve Errors'!E167, 100) + COUNTIF('Hamiltonian Errors'!E167, 100)</f>
        <v>0</v>
      </c>
      <c r="F167">
        <f>COUNTIF('PARITY Errors'!F167, 100) + COUNTIF('Pattern_Matching Errors'!F167, 100) + COUNTIF('Reversal Errors'!F167, 100) + COUNTIF('Stack Errors'!F167, 100) + COUNTIF('Vending_Machine Errors'!F167, 100) + COUNTIF('Vending_Machine_Sum Errors'!F167, 100) + COUNTIF('MazeComplete Errors'!F167, 100) + COUNTIF('MazeSolve Errors'!F167, 100) + COUNTIF('Hamiltonian Errors'!F167, 100)</f>
        <v>0</v>
      </c>
      <c r="G167">
        <f>COUNTIF('PARITY Errors'!G167, 100) + COUNTIF('Pattern_Matching Errors'!G167, 100) + COUNTIF('Reversal Errors'!G167, 100) + COUNTIF('Stack Errors'!G167, 100) + COUNTIF('Vending_Machine Errors'!G167, 100) + COUNTIF('Vending_Machine_Sum Errors'!G167, 100) + COUNTIF('MazeComplete Errors'!G167, 100) + COUNTIF('MazeSolve Errors'!G167, 100) + COUNTIF('Hamiltonian Errors'!G167, 100)</f>
        <v>0</v>
      </c>
      <c r="H167" t="str">
        <f t="shared" si="4"/>
        <v>20 (δ=0.85)</v>
      </c>
    </row>
    <row r="168" spans="1:8" x14ac:dyDescent="0.75">
      <c r="A168" s="1">
        <v>20</v>
      </c>
      <c r="B168">
        <v>50</v>
      </c>
      <c r="C168">
        <v>0</v>
      </c>
      <c r="D168">
        <f>COUNTIF('PARITY Errors'!D168, 100) + COUNTIF('Pattern_Matching Errors'!D168, 100) + COUNTIF('Reversal Errors'!D168, 100) + COUNTIF('Stack Errors'!D168, 100) + COUNTIF('Vending_Machine Errors'!D168, 100) + COUNTIF('Vending_Machine_Sum Errors'!D168, 100) + COUNTIF('MazeComplete Errors'!D168, 100) + COUNTIF('MazeSolve Errors'!D168, 100) + COUNTIF('Hamiltonian Errors'!D168, 100)</f>
        <v>0</v>
      </c>
      <c r="E168">
        <f>COUNTIF('PARITY Errors'!E168, 100) + COUNTIF('Pattern_Matching Errors'!E168, 100) + COUNTIF('Reversal Errors'!E168, 100) + COUNTIF('Stack Errors'!E168, 100) + COUNTIF('Vending_Machine Errors'!E168, 100) + COUNTIF('Vending_Machine_Sum Errors'!E168, 100) + COUNTIF('MazeComplete Errors'!E168, 100) + COUNTIF('MazeSolve Errors'!E168, 100) + COUNTIF('Hamiltonian Errors'!E168, 100)</f>
        <v>0</v>
      </c>
      <c r="F168">
        <f>COUNTIF('PARITY Errors'!F168, 100) + COUNTIF('Pattern_Matching Errors'!F168, 100) + COUNTIF('Reversal Errors'!F168, 100) + COUNTIF('Stack Errors'!F168, 100) + COUNTIF('Vending_Machine Errors'!F168, 100) + COUNTIF('Vending_Machine_Sum Errors'!F168, 100) + COUNTIF('MazeComplete Errors'!F168, 100) + COUNTIF('MazeSolve Errors'!F168, 100) + COUNTIF('Hamiltonian Errors'!F168, 100)</f>
        <v>0</v>
      </c>
      <c r="G168">
        <f>COUNTIF('PARITY Errors'!G168, 100) + COUNTIF('Pattern_Matching Errors'!G168, 100) + COUNTIF('Reversal Errors'!G168, 100) + COUNTIF('Stack Errors'!G168, 100) + COUNTIF('Vending_Machine Errors'!G168, 100) + COUNTIF('Vending_Machine_Sum Errors'!G168, 100) + COUNTIF('MazeComplete Errors'!G168, 100) + COUNTIF('MazeSolve Errors'!G168, 100) + COUNTIF('Hamiltonian Errors'!G168, 100)</f>
        <v>1</v>
      </c>
      <c r="H168" t="str">
        <f t="shared" si="4"/>
        <v>50 (δ=0)</v>
      </c>
    </row>
    <row r="169" spans="1:8" x14ac:dyDescent="0.75">
      <c r="A169" s="1">
        <v>21</v>
      </c>
      <c r="B169">
        <v>50</v>
      </c>
      <c r="C169">
        <v>0.2</v>
      </c>
      <c r="D169">
        <f>COUNTIF('PARITY Errors'!D169, 100) + COUNTIF('Pattern_Matching Errors'!D169, 100) + COUNTIF('Reversal Errors'!D169, 100) + COUNTIF('Stack Errors'!D169, 100) + COUNTIF('Vending_Machine Errors'!D169, 100) + COUNTIF('Vending_Machine_Sum Errors'!D169, 100) + COUNTIF('MazeComplete Errors'!D169, 100) + COUNTIF('MazeSolve Errors'!D169, 100) + COUNTIF('Hamiltonian Errors'!D169, 100)</f>
        <v>0</v>
      </c>
      <c r="E169">
        <f>COUNTIF('PARITY Errors'!E169, 100) + COUNTIF('Pattern_Matching Errors'!E169, 100) + COUNTIF('Reversal Errors'!E169, 100) + COUNTIF('Stack Errors'!E169, 100) + COUNTIF('Vending_Machine Errors'!E169, 100) + COUNTIF('Vending_Machine_Sum Errors'!E169, 100) + COUNTIF('MazeComplete Errors'!E169, 100) + COUNTIF('MazeSolve Errors'!E169, 100) + COUNTIF('Hamiltonian Errors'!E169, 100)</f>
        <v>0</v>
      </c>
      <c r="F169">
        <f>COUNTIF('PARITY Errors'!F169, 100) + COUNTIF('Pattern_Matching Errors'!F169, 100) + COUNTIF('Reversal Errors'!F169, 100) + COUNTIF('Stack Errors'!F169, 100) + COUNTIF('Vending_Machine Errors'!F169, 100) + COUNTIF('Vending_Machine_Sum Errors'!F169, 100) + COUNTIF('MazeComplete Errors'!F169, 100) + COUNTIF('MazeSolve Errors'!F169, 100) + COUNTIF('Hamiltonian Errors'!F169, 100)</f>
        <v>0</v>
      </c>
      <c r="G169">
        <f>COUNTIF('PARITY Errors'!G169, 100) + COUNTIF('Pattern_Matching Errors'!G169, 100) + COUNTIF('Reversal Errors'!G169, 100) + COUNTIF('Stack Errors'!G169, 100) + COUNTIF('Vending_Machine Errors'!G169, 100) + COUNTIF('Vending_Machine_Sum Errors'!G169, 100) + COUNTIF('MazeComplete Errors'!G169, 100) + COUNTIF('MazeSolve Errors'!G169, 100) + COUNTIF('Hamiltonian Errors'!G169, 100)</f>
        <v>1</v>
      </c>
      <c r="H169" t="str">
        <f t="shared" si="4"/>
        <v>50 (δ=0.2)</v>
      </c>
    </row>
    <row r="170" spans="1:8" x14ac:dyDescent="0.75">
      <c r="A170" s="1">
        <v>22</v>
      </c>
      <c r="B170">
        <v>50</v>
      </c>
      <c r="C170">
        <v>0.45</v>
      </c>
      <c r="D170">
        <f>COUNTIF('PARITY Errors'!D170, 100) + COUNTIF('Pattern_Matching Errors'!D170, 100) + COUNTIF('Reversal Errors'!D170, 100) + COUNTIF('Stack Errors'!D170, 100) + COUNTIF('Vending_Machine Errors'!D170, 100) + COUNTIF('Vending_Machine_Sum Errors'!D170, 100) + COUNTIF('MazeComplete Errors'!D170, 100) + COUNTIF('MazeSolve Errors'!D170, 100) + COUNTIF('Hamiltonian Errors'!D170, 100)</f>
        <v>0</v>
      </c>
      <c r="E170">
        <f>COUNTIF('PARITY Errors'!E170, 100) + COUNTIF('Pattern_Matching Errors'!E170, 100) + COUNTIF('Reversal Errors'!E170, 100) + COUNTIF('Stack Errors'!E170, 100) + COUNTIF('Vending_Machine Errors'!E170, 100) + COUNTIF('Vending_Machine_Sum Errors'!E170, 100) + COUNTIF('MazeComplete Errors'!E170, 100) + COUNTIF('MazeSolve Errors'!E170, 100) + COUNTIF('Hamiltonian Errors'!E170, 100)</f>
        <v>0</v>
      </c>
      <c r="F170">
        <f>COUNTIF('PARITY Errors'!F170, 100) + COUNTIF('Pattern_Matching Errors'!F170, 100) + COUNTIF('Reversal Errors'!F170, 100) + COUNTIF('Stack Errors'!F170, 100) + COUNTIF('Vending_Machine Errors'!F170, 100) + COUNTIF('Vending_Machine_Sum Errors'!F170, 100) + COUNTIF('MazeComplete Errors'!F170, 100) + COUNTIF('MazeSolve Errors'!F170, 100) + COUNTIF('Hamiltonian Errors'!F170, 100)</f>
        <v>0</v>
      </c>
      <c r="G170">
        <f>COUNTIF('PARITY Errors'!G170, 100) + COUNTIF('Pattern_Matching Errors'!G170, 100) + COUNTIF('Reversal Errors'!G170, 100) + COUNTIF('Stack Errors'!G170, 100) + COUNTIF('Vending_Machine Errors'!G170, 100) + COUNTIF('Vending_Machine_Sum Errors'!G170, 100) + COUNTIF('MazeComplete Errors'!G170, 100) + COUNTIF('MazeSolve Errors'!G170, 100) + COUNTIF('Hamiltonian Errors'!G170, 100)</f>
        <v>1</v>
      </c>
      <c r="H170" t="str">
        <f t="shared" si="4"/>
        <v>50 (δ=0.45)</v>
      </c>
    </row>
    <row r="171" spans="1:8" x14ac:dyDescent="0.75">
      <c r="A171" s="1">
        <v>23</v>
      </c>
      <c r="B171">
        <v>50</v>
      </c>
      <c r="C171">
        <v>0.65</v>
      </c>
      <c r="D171">
        <f>COUNTIF('PARITY Errors'!D171, 100) + COUNTIF('Pattern_Matching Errors'!D171, 100) + COUNTIF('Reversal Errors'!D171, 100) + COUNTIF('Stack Errors'!D171, 100) + COUNTIF('Vending_Machine Errors'!D171, 100) + COUNTIF('Vending_Machine_Sum Errors'!D171, 100) + COUNTIF('MazeComplete Errors'!D171, 100) + COUNTIF('MazeSolve Errors'!D171, 100) + COUNTIF('Hamiltonian Errors'!D171, 100)</f>
        <v>0</v>
      </c>
      <c r="E171">
        <f>COUNTIF('PARITY Errors'!E171, 100) + COUNTIF('Pattern_Matching Errors'!E171, 100) + COUNTIF('Reversal Errors'!E171, 100) + COUNTIF('Stack Errors'!E171, 100) + COUNTIF('Vending_Machine Errors'!E171, 100) + COUNTIF('Vending_Machine_Sum Errors'!E171, 100) + COUNTIF('MazeComplete Errors'!E171, 100) + COUNTIF('MazeSolve Errors'!E171, 100) + COUNTIF('Hamiltonian Errors'!E171, 100)</f>
        <v>0</v>
      </c>
      <c r="F171">
        <f>COUNTIF('PARITY Errors'!F171, 100) + COUNTIF('Pattern_Matching Errors'!F171, 100) + COUNTIF('Reversal Errors'!F171, 100) + COUNTIF('Stack Errors'!F171, 100) + COUNTIF('Vending_Machine Errors'!F171, 100) + COUNTIF('Vending_Machine_Sum Errors'!F171, 100) + COUNTIF('MazeComplete Errors'!F171, 100) + COUNTIF('MazeSolve Errors'!F171, 100) + COUNTIF('Hamiltonian Errors'!F171, 100)</f>
        <v>0</v>
      </c>
      <c r="G171">
        <f>COUNTIF('PARITY Errors'!G171, 100) + COUNTIF('Pattern_Matching Errors'!G171, 100) + COUNTIF('Reversal Errors'!G171, 100) + COUNTIF('Stack Errors'!G171, 100) + COUNTIF('Vending_Machine Errors'!G171, 100) + COUNTIF('Vending_Machine_Sum Errors'!G171, 100) + COUNTIF('MazeComplete Errors'!G171, 100) + COUNTIF('MazeSolve Errors'!G171, 100) + COUNTIF('Hamiltonian Errors'!G171, 100)</f>
        <v>1</v>
      </c>
      <c r="H171" t="str">
        <f t="shared" si="4"/>
        <v>50 (δ=0.65)</v>
      </c>
    </row>
    <row r="172" spans="1:8" x14ac:dyDescent="0.75">
      <c r="A172" s="1">
        <v>24</v>
      </c>
      <c r="B172">
        <v>50</v>
      </c>
      <c r="C172">
        <v>0.85</v>
      </c>
      <c r="D172">
        <f>COUNTIF('PARITY Errors'!D172, 100) + COUNTIF('Pattern_Matching Errors'!D172, 100) + COUNTIF('Reversal Errors'!D172, 100) + COUNTIF('Stack Errors'!D172, 100) + COUNTIF('Vending_Machine Errors'!D172, 100) + COUNTIF('Vending_Machine_Sum Errors'!D172, 100) + COUNTIF('MazeComplete Errors'!D172, 100) + COUNTIF('MazeSolve Errors'!D172, 100) + COUNTIF('Hamiltonian Errors'!D172, 100)</f>
        <v>0</v>
      </c>
      <c r="E172">
        <f>COUNTIF('PARITY Errors'!E172, 100) + COUNTIF('Pattern_Matching Errors'!E172, 100) + COUNTIF('Reversal Errors'!E172, 100) + COUNTIF('Stack Errors'!E172, 100) + COUNTIF('Vending_Machine Errors'!E172, 100) + COUNTIF('Vending_Machine_Sum Errors'!E172, 100) + COUNTIF('MazeComplete Errors'!E172, 100) + COUNTIF('MazeSolve Errors'!E172, 100) + COUNTIF('Hamiltonian Errors'!E172, 100)</f>
        <v>0</v>
      </c>
      <c r="F172">
        <f>COUNTIF('PARITY Errors'!F172, 100) + COUNTIF('Pattern_Matching Errors'!F172, 100) + COUNTIF('Reversal Errors'!F172, 100) + COUNTIF('Stack Errors'!F172, 100) + COUNTIF('Vending_Machine Errors'!F172, 100) + COUNTIF('Vending_Machine_Sum Errors'!F172, 100) + COUNTIF('MazeComplete Errors'!F172, 100) + COUNTIF('MazeSolve Errors'!F172, 100) + COUNTIF('Hamiltonian Errors'!F172, 100)</f>
        <v>0</v>
      </c>
      <c r="G172">
        <f>COUNTIF('PARITY Errors'!G172, 100) + COUNTIF('Pattern_Matching Errors'!G172, 100) + COUNTIF('Reversal Errors'!G172, 100) + COUNTIF('Stack Errors'!G172, 100) + COUNTIF('Vending_Machine Errors'!G172, 100) + COUNTIF('Vending_Machine_Sum Errors'!G172, 100) + COUNTIF('MazeComplete Errors'!G172, 100) + COUNTIF('MazeSolve Errors'!G172, 100) + COUNTIF('Hamiltonian Errors'!G172, 100)</f>
        <v>1</v>
      </c>
      <c r="H172" t="str">
        <f t="shared" si="4"/>
        <v>50 (δ=0.85)</v>
      </c>
    </row>
    <row r="173" spans="1:8" x14ac:dyDescent="0.75">
      <c r="A173" s="1">
        <v>25</v>
      </c>
      <c r="B173">
        <v>100</v>
      </c>
      <c r="C173">
        <v>0</v>
      </c>
      <c r="D173">
        <f>COUNTIF('PARITY Errors'!D173, 100) + COUNTIF('Pattern_Matching Errors'!D173, 100) + COUNTIF('Reversal Errors'!D173, 100) + COUNTIF('Stack Errors'!D173, 100) + COUNTIF('Vending_Machine Errors'!D173, 100) + COUNTIF('Vending_Machine_Sum Errors'!D173, 100) + COUNTIF('MazeComplete Errors'!D173, 100) + COUNTIF('MazeSolve Errors'!D173, 100) + COUNTIF('Hamiltonian Errors'!D173, 100)</f>
        <v>0</v>
      </c>
      <c r="E173">
        <f>COUNTIF('PARITY Errors'!E173, 100) + COUNTIF('Pattern_Matching Errors'!E173, 100) + COUNTIF('Reversal Errors'!E173, 100) + COUNTIF('Stack Errors'!E173, 100) + COUNTIF('Vending_Machine Errors'!E173, 100) + COUNTIF('Vending_Machine_Sum Errors'!E173, 100) + COUNTIF('MazeComplete Errors'!E173, 100) + COUNTIF('MazeSolve Errors'!E173, 100) + COUNTIF('Hamiltonian Errors'!E173, 100)</f>
        <v>0</v>
      </c>
      <c r="F173">
        <f>COUNTIF('PARITY Errors'!F173, 100) + COUNTIF('Pattern_Matching Errors'!F173, 100) + COUNTIF('Reversal Errors'!F173, 100) + COUNTIF('Stack Errors'!F173, 100) + COUNTIF('Vending_Machine Errors'!F173, 100) + COUNTIF('Vending_Machine_Sum Errors'!F173, 100) + COUNTIF('MazeComplete Errors'!F173, 100) + COUNTIF('MazeSolve Errors'!F173, 100) + COUNTIF('Hamiltonian Errors'!F173, 100)</f>
        <v>0</v>
      </c>
      <c r="G173">
        <f>COUNTIF('PARITY Errors'!G173, 100) + COUNTIF('Pattern_Matching Errors'!G173, 100) + COUNTIF('Reversal Errors'!G173, 100) + COUNTIF('Stack Errors'!G173, 100) + COUNTIF('Vending_Machine Errors'!G173, 100) + COUNTIF('Vending_Machine_Sum Errors'!G173, 100) + COUNTIF('MazeComplete Errors'!G173, 100) + COUNTIF('MazeSolve Errors'!G173, 100) + COUNTIF('Hamiltonian Errors'!G173, 100)</f>
        <v>1</v>
      </c>
      <c r="H173" t="str">
        <f t="shared" si="4"/>
        <v>100 (δ=0)</v>
      </c>
    </row>
    <row r="174" spans="1:8" x14ac:dyDescent="0.75">
      <c r="A174" s="1">
        <v>26</v>
      </c>
      <c r="B174">
        <v>100</v>
      </c>
      <c r="C174">
        <v>0.2</v>
      </c>
      <c r="D174">
        <f>COUNTIF('PARITY Errors'!D174, 100) + COUNTIF('Pattern_Matching Errors'!D174, 100) + COUNTIF('Reversal Errors'!D174, 100) + COUNTIF('Stack Errors'!D174, 100) + COUNTIF('Vending_Machine Errors'!D174, 100) + COUNTIF('Vending_Machine_Sum Errors'!D174, 100) + COUNTIF('MazeComplete Errors'!D174, 100) + COUNTIF('MazeSolve Errors'!D174, 100) + COUNTIF('Hamiltonian Errors'!D174, 100)</f>
        <v>0</v>
      </c>
      <c r="E174">
        <f>COUNTIF('PARITY Errors'!E174, 100) + COUNTIF('Pattern_Matching Errors'!E174, 100) + COUNTIF('Reversal Errors'!E174, 100) + COUNTIF('Stack Errors'!E174, 100) + COUNTIF('Vending_Machine Errors'!E174, 100) + COUNTIF('Vending_Machine_Sum Errors'!E174, 100) + COUNTIF('MazeComplete Errors'!E174, 100) + COUNTIF('MazeSolve Errors'!E174, 100) + COUNTIF('Hamiltonian Errors'!E174, 100)</f>
        <v>0</v>
      </c>
      <c r="F174">
        <f>COUNTIF('PARITY Errors'!F174, 100) + COUNTIF('Pattern_Matching Errors'!F174, 100) + COUNTIF('Reversal Errors'!F174, 100) + COUNTIF('Stack Errors'!F174, 100) + COUNTIF('Vending_Machine Errors'!F174, 100) + COUNTIF('Vending_Machine_Sum Errors'!F174, 100) + COUNTIF('MazeComplete Errors'!F174, 100) + COUNTIF('MazeSolve Errors'!F174, 100) + COUNTIF('Hamiltonian Errors'!F174, 100)</f>
        <v>0</v>
      </c>
      <c r="G174">
        <f>COUNTIF('PARITY Errors'!G174, 100) + COUNTIF('Pattern_Matching Errors'!G174, 100) + COUNTIF('Reversal Errors'!G174, 100) + COUNTIF('Stack Errors'!G174, 100) + COUNTIF('Vending_Machine Errors'!G174, 100) + COUNTIF('Vending_Machine_Sum Errors'!G174, 100) + COUNTIF('MazeComplete Errors'!G174, 100) + COUNTIF('MazeSolve Errors'!G174, 100) + COUNTIF('Hamiltonian Errors'!G174, 100)</f>
        <v>1</v>
      </c>
      <c r="H174" t="str">
        <f t="shared" si="4"/>
        <v>100 (δ=0.2)</v>
      </c>
    </row>
    <row r="175" spans="1:8" x14ac:dyDescent="0.75">
      <c r="A175" s="1">
        <v>27</v>
      </c>
      <c r="B175">
        <v>100</v>
      </c>
      <c r="C175">
        <v>0.45</v>
      </c>
      <c r="D175">
        <f>COUNTIF('PARITY Errors'!D175, 100) + COUNTIF('Pattern_Matching Errors'!D175, 100) + COUNTIF('Reversal Errors'!D175, 100) + COUNTIF('Stack Errors'!D175, 100) + COUNTIF('Vending_Machine Errors'!D175, 100) + COUNTIF('Vending_Machine_Sum Errors'!D175, 100) + COUNTIF('MazeComplete Errors'!D175, 100) + COUNTIF('MazeSolve Errors'!D175, 100) + COUNTIF('Hamiltonian Errors'!D175, 100)</f>
        <v>0</v>
      </c>
      <c r="E175">
        <f>COUNTIF('PARITY Errors'!E175, 100) + COUNTIF('Pattern_Matching Errors'!E175, 100) + COUNTIF('Reversal Errors'!E175, 100) + COUNTIF('Stack Errors'!E175, 100) + COUNTIF('Vending_Machine Errors'!E175, 100) + COUNTIF('Vending_Machine_Sum Errors'!E175, 100) + COUNTIF('MazeComplete Errors'!E175, 100) + COUNTIF('MazeSolve Errors'!E175, 100) + COUNTIF('Hamiltonian Errors'!E175, 100)</f>
        <v>0</v>
      </c>
      <c r="F175">
        <f>COUNTIF('PARITY Errors'!F175, 100) + COUNTIF('Pattern_Matching Errors'!F175, 100) + COUNTIF('Reversal Errors'!F175, 100) + COUNTIF('Stack Errors'!F175, 100) + COUNTIF('Vending_Machine Errors'!F175, 100) + COUNTIF('Vending_Machine_Sum Errors'!F175, 100) + COUNTIF('MazeComplete Errors'!F175, 100) + COUNTIF('MazeSolve Errors'!F175, 100) + COUNTIF('Hamiltonian Errors'!F175, 100)</f>
        <v>0</v>
      </c>
      <c r="G175">
        <f>COUNTIF('PARITY Errors'!G175, 100) + COUNTIF('Pattern_Matching Errors'!G175, 100) + COUNTIF('Reversal Errors'!G175, 100) + COUNTIF('Stack Errors'!G175, 100) + COUNTIF('Vending_Machine Errors'!G175, 100) + COUNTIF('Vending_Machine_Sum Errors'!G175, 100) + COUNTIF('MazeComplete Errors'!G175, 100) + COUNTIF('MazeSolve Errors'!G175, 100) + COUNTIF('Hamiltonian Errors'!G175, 100)</f>
        <v>1</v>
      </c>
      <c r="H175" t="str">
        <f t="shared" si="4"/>
        <v>100 (δ=0.45)</v>
      </c>
    </row>
    <row r="176" spans="1:8" x14ac:dyDescent="0.75">
      <c r="A176" s="1">
        <v>28</v>
      </c>
      <c r="B176">
        <v>100</v>
      </c>
      <c r="C176">
        <v>0.65</v>
      </c>
      <c r="D176">
        <f>COUNTIF('PARITY Errors'!D176, 100) + COUNTIF('Pattern_Matching Errors'!D176, 100) + COUNTIF('Reversal Errors'!D176, 100) + COUNTIF('Stack Errors'!D176, 100) + COUNTIF('Vending_Machine Errors'!D176, 100) + COUNTIF('Vending_Machine_Sum Errors'!D176, 100) + COUNTIF('MazeComplete Errors'!D176, 100) + COUNTIF('MazeSolve Errors'!D176, 100) + COUNTIF('Hamiltonian Errors'!D176, 100)</f>
        <v>0</v>
      </c>
      <c r="E176">
        <f>COUNTIF('PARITY Errors'!E176, 100) + COUNTIF('Pattern_Matching Errors'!E176, 100) + COUNTIF('Reversal Errors'!E176, 100) + COUNTIF('Stack Errors'!E176, 100) + COUNTIF('Vending_Machine Errors'!E176, 100) + COUNTIF('Vending_Machine_Sum Errors'!E176, 100) + COUNTIF('MazeComplete Errors'!E176, 100) + COUNTIF('MazeSolve Errors'!E176, 100) + COUNTIF('Hamiltonian Errors'!E176, 100)</f>
        <v>0</v>
      </c>
      <c r="F176">
        <f>COUNTIF('PARITY Errors'!F176, 100) + COUNTIF('Pattern_Matching Errors'!F176, 100) + COUNTIF('Reversal Errors'!F176, 100) + COUNTIF('Stack Errors'!F176, 100) + COUNTIF('Vending_Machine Errors'!F176, 100) + COUNTIF('Vending_Machine_Sum Errors'!F176, 100) + COUNTIF('MazeComplete Errors'!F176, 100) + COUNTIF('MazeSolve Errors'!F176, 100) + COUNTIF('Hamiltonian Errors'!F176, 100)</f>
        <v>0</v>
      </c>
      <c r="G176">
        <f>COUNTIF('PARITY Errors'!G176, 100) + COUNTIF('Pattern_Matching Errors'!G176, 100) + COUNTIF('Reversal Errors'!G176, 100) + COUNTIF('Stack Errors'!G176, 100) + COUNTIF('Vending_Machine Errors'!G176, 100) + COUNTIF('Vending_Machine_Sum Errors'!G176, 100) + COUNTIF('MazeComplete Errors'!G176, 100) + COUNTIF('MazeSolve Errors'!G176, 100) + COUNTIF('Hamiltonian Errors'!G176, 100)</f>
        <v>1</v>
      </c>
      <c r="H176" t="str">
        <f t="shared" si="4"/>
        <v>100 (δ=0.65)</v>
      </c>
    </row>
    <row r="177" spans="1:8" x14ac:dyDescent="0.75">
      <c r="A177" s="1">
        <v>29</v>
      </c>
      <c r="B177">
        <v>100</v>
      </c>
      <c r="C177">
        <v>0.85</v>
      </c>
      <c r="D177">
        <f>COUNTIF('PARITY Errors'!D177, 100) + COUNTIF('Pattern_Matching Errors'!D177, 100) + COUNTIF('Reversal Errors'!D177, 100) + COUNTIF('Stack Errors'!D177, 100) + COUNTIF('Vending_Machine Errors'!D177, 100) + COUNTIF('Vending_Machine_Sum Errors'!D177, 100) + COUNTIF('MazeComplete Errors'!D177, 100) + COUNTIF('MazeSolve Errors'!D177, 100) + COUNTIF('Hamiltonian Errors'!D177, 100)</f>
        <v>0</v>
      </c>
      <c r="E177">
        <f>COUNTIF('PARITY Errors'!E177, 100) + COUNTIF('Pattern_Matching Errors'!E177, 100) + COUNTIF('Reversal Errors'!E177, 100) + COUNTIF('Stack Errors'!E177, 100) + COUNTIF('Vending_Machine Errors'!E177, 100) + COUNTIF('Vending_Machine_Sum Errors'!E177, 100) + COUNTIF('MazeComplete Errors'!E177, 100) + COUNTIF('MazeSolve Errors'!E177, 100) + COUNTIF('Hamiltonian Errors'!E177, 100)</f>
        <v>0</v>
      </c>
      <c r="F177">
        <f>COUNTIF('PARITY Errors'!F177, 100) + COUNTIF('Pattern_Matching Errors'!F177, 100) + COUNTIF('Reversal Errors'!F177, 100) + COUNTIF('Stack Errors'!F177, 100) + COUNTIF('Vending_Machine Errors'!F177, 100) + COUNTIF('Vending_Machine_Sum Errors'!F177, 100) + COUNTIF('MazeComplete Errors'!F177, 100) + COUNTIF('MazeSolve Errors'!F177, 100) + COUNTIF('Hamiltonian Errors'!F177, 100)</f>
        <v>0</v>
      </c>
      <c r="G177">
        <f>COUNTIF('PARITY Errors'!G177, 100) + COUNTIF('Pattern_Matching Errors'!G177, 100) + COUNTIF('Reversal Errors'!G177, 100) + COUNTIF('Stack Errors'!G177, 100) + COUNTIF('Vending_Machine Errors'!G177, 100) + COUNTIF('Vending_Machine_Sum Errors'!G177, 100) + COUNTIF('MazeComplete Errors'!G177, 100) + COUNTIF('MazeSolve Errors'!G177, 100) + COUNTIF('Hamiltonian Errors'!G177, 100)</f>
        <v>1</v>
      </c>
      <c r="H177" t="str">
        <f t="shared" si="4"/>
        <v>100 (δ=0.85)</v>
      </c>
    </row>
    <row r="181" spans="1:8" x14ac:dyDescent="0.75">
      <c r="A181" s="1">
        <v>0</v>
      </c>
      <c r="B181" t="s">
        <v>19</v>
      </c>
      <c r="D181">
        <v>9</v>
      </c>
    </row>
    <row r="183" spans="1:8" x14ac:dyDescent="0.7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75">
      <c r="A184" s="1">
        <v>0</v>
      </c>
      <c r="B184">
        <v>0</v>
      </c>
      <c r="C184">
        <v>0</v>
      </c>
      <c r="D184">
        <f>COUNTIF('PARITY Errors'!D184, 100) + COUNTIF('Pattern_Matching Errors'!D184, 100) + COUNTIF('Reversal Errors'!D184, 100) + COUNTIF('Stack Errors'!D184, 100) + COUNTIF('Vending_Machine Errors'!D184, 100) + COUNTIF('Vending_Machine_Sum Errors'!D184, 100) + COUNTIF('MazeComplete Errors'!D184, 100) + COUNTIF('MazeSolve Errors'!D184, 100) + COUNTIF('Hamiltonian Errors'!D184, 100)</f>
        <v>0</v>
      </c>
      <c r="E184">
        <f>COUNTIF('PARITY Errors'!E184, 100) + COUNTIF('Pattern_Matching Errors'!E184, 100) + COUNTIF('Reversal Errors'!E184, 100) + COUNTIF('Stack Errors'!E184, 100) + COUNTIF('Vending_Machine Errors'!E184, 100) + COUNTIF('Vending_Machine_Sum Errors'!E184, 100) + COUNTIF('MazeComplete Errors'!E184, 100) + COUNTIF('MazeSolve Errors'!E184, 100) + COUNTIF('Hamiltonian Errors'!E184, 100)</f>
        <v>0</v>
      </c>
      <c r="F184">
        <f>COUNTIF('PARITY Errors'!F184, 100) + COUNTIF('Pattern_Matching Errors'!F184, 100) + COUNTIF('Reversal Errors'!F184, 100) + COUNTIF('Stack Errors'!F184, 100) + COUNTIF('Vending_Machine Errors'!F184, 100) + COUNTIF('Vending_Machine_Sum Errors'!F184, 100) + COUNTIF('MazeComplete Errors'!F184, 100) + COUNTIF('MazeSolve Errors'!F184, 100) + COUNTIF('Hamiltonian Errors'!F184, 100)</f>
        <v>0</v>
      </c>
      <c r="G184">
        <f>COUNTIF('PARITY Errors'!G184, 100) + COUNTIF('Pattern_Matching Errors'!G184, 100) + COUNTIF('Reversal Errors'!G184, 100) + COUNTIF('Stack Errors'!G184, 100) + COUNTIF('Vending_Machine Errors'!G184, 100) + COUNTIF('Vending_Machine_Sum Errors'!G184, 100) + COUNTIF('MazeComplete Errors'!G184, 100) + COUNTIF('MazeSolve Errors'!G184, 100) + COUNTIF('Hamiltonian Errors'!G184, 100)</f>
        <v>4</v>
      </c>
      <c r="H184" t="str">
        <f t="shared" ref="H184:H213" si="5">B184&amp;" (δ="&amp;C184&amp;")"</f>
        <v>0 (δ=0)</v>
      </c>
    </row>
    <row r="185" spans="1:8" x14ac:dyDescent="0.75">
      <c r="A185" s="1">
        <v>1</v>
      </c>
      <c r="B185">
        <v>0</v>
      </c>
      <c r="C185">
        <v>0.2</v>
      </c>
      <c r="D185">
        <f>COUNTIF('PARITY Errors'!D185, 100) + COUNTIF('Pattern_Matching Errors'!D185, 100) + COUNTIF('Reversal Errors'!D185, 100) + COUNTIF('Stack Errors'!D185, 100) + COUNTIF('Vending_Machine Errors'!D185, 100) + COUNTIF('Vending_Machine_Sum Errors'!D185, 100) + COUNTIF('MazeComplete Errors'!D185, 100) + COUNTIF('MazeSolve Errors'!D185, 100) + COUNTIF('Hamiltonian Errors'!D185, 100)</f>
        <v>0</v>
      </c>
      <c r="E185">
        <f>COUNTIF('PARITY Errors'!E185, 100) + COUNTIF('Pattern_Matching Errors'!E185, 100) + COUNTIF('Reversal Errors'!E185, 100) + COUNTIF('Stack Errors'!E185, 100) + COUNTIF('Vending_Machine Errors'!E185, 100) + COUNTIF('Vending_Machine_Sum Errors'!E185, 100) + COUNTIF('MazeComplete Errors'!E185, 100) + COUNTIF('MazeSolve Errors'!E185, 100) + COUNTIF('Hamiltonian Errors'!E185, 100)</f>
        <v>0</v>
      </c>
      <c r="F185">
        <f>COUNTIF('PARITY Errors'!F185, 100) + COUNTIF('Pattern_Matching Errors'!F185, 100) + COUNTIF('Reversal Errors'!F185, 100) + COUNTIF('Stack Errors'!F185, 100) + COUNTIF('Vending_Machine Errors'!F185, 100) + COUNTIF('Vending_Machine_Sum Errors'!F185, 100) + COUNTIF('MazeComplete Errors'!F185, 100) + COUNTIF('MazeSolve Errors'!F185, 100) + COUNTIF('Hamiltonian Errors'!F185, 100)</f>
        <v>0</v>
      </c>
      <c r="G185">
        <f>COUNTIF('PARITY Errors'!G185, 100) + COUNTIF('Pattern_Matching Errors'!G185, 100) + COUNTIF('Reversal Errors'!G185, 100) + COUNTIF('Stack Errors'!G185, 100) + COUNTIF('Vending_Machine Errors'!G185, 100) + COUNTIF('Vending_Machine_Sum Errors'!G185, 100) + COUNTIF('MazeComplete Errors'!G185, 100) + COUNTIF('MazeSolve Errors'!G185, 100) + COUNTIF('Hamiltonian Errors'!G185, 100)</f>
        <v>4</v>
      </c>
      <c r="H185" t="str">
        <f t="shared" si="5"/>
        <v>0 (δ=0.2)</v>
      </c>
    </row>
    <row r="186" spans="1:8" x14ac:dyDescent="0.75">
      <c r="A186" s="1">
        <v>2</v>
      </c>
      <c r="B186">
        <v>0</v>
      </c>
      <c r="C186">
        <v>0.45</v>
      </c>
      <c r="D186">
        <f>COUNTIF('PARITY Errors'!D186, 100) + COUNTIF('Pattern_Matching Errors'!D186, 100) + COUNTIF('Reversal Errors'!D186, 100) + COUNTIF('Stack Errors'!D186, 100) + COUNTIF('Vending_Machine Errors'!D186, 100) + COUNTIF('Vending_Machine_Sum Errors'!D186, 100) + COUNTIF('MazeComplete Errors'!D186, 100) + COUNTIF('MazeSolve Errors'!D186, 100) + COUNTIF('Hamiltonian Errors'!D186, 100)</f>
        <v>0</v>
      </c>
      <c r="E186">
        <f>COUNTIF('PARITY Errors'!E186, 100) + COUNTIF('Pattern_Matching Errors'!E186, 100) + COUNTIF('Reversal Errors'!E186, 100) + COUNTIF('Stack Errors'!E186, 100) + COUNTIF('Vending_Machine Errors'!E186, 100) + COUNTIF('Vending_Machine_Sum Errors'!E186, 100) + COUNTIF('MazeComplete Errors'!E186, 100) + COUNTIF('MazeSolve Errors'!E186, 100) + COUNTIF('Hamiltonian Errors'!E186, 100)</f>
        <v>0</v>
      </c>
      <c r="F186">
        <f>COUNTIF('PARITY Errors'!F186, 100) + COUNTIF('Pattern_Matching Errors'!F186, 100) + COUNTIF('Reversal Errors'!F186, 100) + COUNTIF('Stack Errors'!F186, 100) + COUNTIF('Vending_Machine Errors'!F186, 100) + COUNTIF('Vending_Machine_Sum Errors'!F186, 100) + COUNTIF('MazeComplete Errors'!F186, 100) + COUNTIF('MazeSolve Errors'!F186, 100) + COUNTIF('Hamiltonian Errors'!F186, 100)</f>
        <v>0</v>
      </c>
      <c r="G186">
        <f>COUNTIF('PARITY Errors'!G186, 100) + COUNTIF('Pattern_Matching Errors'!G186, 100) + COUNTIF('Reversal Errors'!G186, 100) + COUNTIF('Stack Errors'!G186, 100) + COUNTIF('Vending_Machine Errors'!G186, 100) + COUNTIF('Vending_Machine_Sum Errors'!G186, 100) + COUNTIF('MazeComplete Errors'!G186, 100) + COUNTIF('MazeSolve Errors'!G186, 100) + COUNTIF('Hamiltonian Errors'!G186, 100)</f>
        <v>4</v>
      </c>
      <c r="H186" t="str">
        <f t="shared" si="5"/>
        <v>0 (δ=0.45)</v>
      </c>
    </row>
    <row r="187" spans="1:8" x14ac:dyDescent="0.75">
      <c r="A187" s="1">
        <v>3</v>
      </c>
      <c r="B187">
        <v>0</v>
      </c>
      <c r="C187">
        <v>0.65</v>
      </c>
      <c r="D187">
        <f>COUNTIF('PARITY Errors'!D187, 100) + COUNTIF('Pattern_Matching Errors'!D187, 100) + COUNTIF('Reversal Errors'!D187, 100) + COUNTIF('Stack Errors'!D187, 100) + COUNTIF('Vending_Machine Errors'!D187, 100) + COUNTIF('Vending_Machine_Sum Errors'!D187, 100) + COUNTIF('MazeComplete Errors'!D187, 100) + COUNTIF('MazeSolve Errors'!D187, 100) + COUNTIF('Hamiltonian Errors'!D187, 100)</f>
        <v>0</v>
      </c>
      <c r="E187">
        <f>COUNTIF('PARITY Errors'!E187, 100) + COUNTIF('Pattern_Matching Errors'!E187, 100) + COUNTIF('Reversal Errors'!E187, 100) + COUNTIF('Stack Errors'!E187, 100) + COUNTIF('Vending_Machine Errors'!E187, 100) + COUNTIF('Vending_Machine_Sum Errors'!E187, 100) + COUNTIF('MazeComplete Errors'!E187, 100) + COUNTIF('MazeSolve Errors'!E187, 100) + COUNTIF('Hamiltonian Errors'!E187, 100)</f>
        <v>0</v>
      </c>
      <c r="F187">
        <f>COUNTIF('PARITY Errors'!F187, 100) + COUNTIF('Pattern_Matching Errors'!F187, 100) + COUNTIF('Reversal Errors'!F187, 100) + COUNTIF('Stack Errors'!F187, 100) + COUNTIF('Vending_Machine Errors'!F187, 100) + COUNTIF('Vending_Machine_Sum Errors'!F187, 100) + COUNTIF('MazeComplete Errors'!F187, 100) + COUNTIF('MazeSolve Errors'!F187, 100) + COUNTIF('Hamiltonian Errors'!F187, 100)</f>
        <v>0</v>
      </c>
      <c r="G187">
        <f>COUNTIF('PARITY Errors'!G187, 100) + COUNTIF('Pattern_Matching Errors'!G187, 100) + COUNTIF('Reversal Errors'!G187, 100) + COUNTIF('Stack Errors'!G187, 100) + COUNTIF('Vending_Machine Errors'!G187, 100) + COUNTIF('Vending_Machine_Sum Errors'!G187, 100) + COUNTIF('MazeComplete Errors'!G187, 100) + COUNTIF('MazeSolve Errors'!G187, 100) + COUNTIF('Hamiltonian Errors'!G187, 100)</f>
        <v>4</v>
      </c>
      <c r="H187" t="str">
        <f t="shared" si="5"/>
        <v>0 (δ=0.65)</v>
      </c>
    </row>
    <row r="188" spans="1:8" x14ac:dyDescent="0.75">
      <c r="A188" s="1">
        <v>4</v>
      </c>
      <c r="B188">
        <v>0</v>
      </c>
      <c r="C188">
        <v>0.85</v>
      </c>
      <c r="D188">
        <f>COUNTIF('PARITY Errors'!D188, 100) + COUNTIF('Pattern_Matching Errors'!D188, 100) + COUNTIF('Reversal Errors'!D188, 100) + COUNTIF('Stack Errors'!D188, 100) + COUNTIF('Vending_Machine Errors'!D188, 100) + COUNTIF('Vending_Machine_Sum Errors'!D188, 100) + COUNTIF('MazeComplete Errors'!D188, 100) + COUNTIF('MazeSolve Errors'!D188, 100) + COUNTIF('Hamiltonian Errors'!D188, 100)</f>
        <v>0</v>
      </c>
      <c r="E188">
        <f>COUNTIF('PARITY Errors'!E188, 100) + COUNTIF('Pattern_Matching Errors'!E188, 100) + COUNTIF('Reversal Errors'!E188, 100) + COUNTIF('Stack Errors'!E188, 100) + COUNTIF('Vending_Machine Errors'!E188, 100) + COUNTIF('Vending_Machine_Sum Errors'!E188, 100) + COUNTIF('MazeComplete Errors'!E188, 100) + COUNTIF('MazeSolve Errors'!E188, 100) + COUNTIF('Hamiltonian Errors'!E188, 100)</f>
        <v>0</v>
      </c>
      <c r="F188">
        <f>COUNTIF('PARITY Errors'!F188, 100) + COUNTIF('Pattern_Matching Errors'!F188, 100) + COUNTIF('Reversal Errors'!F188, 100) + COUNTIF('Stack Errors'!F188, 100) + COUNTIF('Vending_Machine Errors'!F188, 100) + COUNTIF('Vending_Machine_Sum Errors'!F188, 100) + COUNTIF('MazeComplete Errors'!F188, 100) + COUNTIF('MazeSolve Errors'!F188, 100) + COUNTIF('Hamiltonian Errors'!F188, 100)</f>
        <v>0</v>
      </c>
      <c r="G188">
        <f>COUNTIF('PARITY Errors'!G188, 100) + COUNTIF('Pattern_Matching Errors'!G188, 100) + COUNTIF('Reversal Errors'!G188, 100) + COUNTIF('Stack Errors'!G188, 100) + COUNTIF('Vending_Machine Errors'!G188, 100) + COUNTIF('Vending_Machine_Sum Errors'!G188, 100) + COUNTIF('MazeComplete Errors'!G188, 100) + COUNTIF('MazeSolve Errors'!G188, 100) + COUNTIF('Hamiltonian Errors'!G188, 100)</f>
        <v>4</v>
      </c>
      <c r="H188" t="str">
        <f t="shared" si="5"/>
        <v>0 (δ=0.85)</v>
      </c>
    </row>
    <row r="189" spans="1:8" x14ac:dyDescent="0.75">
      <c r="A189" s="1">
        <v>5</v>
      </c>
      <c r="B189">
        <v>5</v>
      </c>
      <c r="C189">
        <v>0</v>
      </c>
      <c r="D189">
        <f>COUNTIF('PARITY Errors'!D189, 100) + COUNTIF('Pattern_Matching Errors'!D189, 100) + COUNTIF('Reversal Errors'!D189, 100) + COUNTIF('Stack Errors'!D189, 100) + COUNTIF('Vending_Machine Errors'!D189, 100) + COUNTIF('Vending_Machine_Sum Errors'!D189, 100) + COUNTIF('MazeComplete Errors'!D189, 100) + COUNTIF('MazeSolve Errors'!D189, 100) + COUNTIF('Hamiltonian Errors'!D189, 100)</f>
        <v>0</v>
      </c>
      <c r="E189">
        <f>COUNTIF('PARITY Errors'!E189, 100) + COUNTIF('Pattern_Matching Errors'!E189, 100) + COUNTIF('Reversal Errors'!E189, 100) + COUNTIF('Stack Errors'!E189, 100) + COUNTIF('Vending_Machine Errors'!E189, 100) + COUNTIF('Vending_Machine_Sum Errors'!E189, 100) + COUNTIF('MazeComplete Errors'!E189, 100) + COUNTIF('MazeSolve Errors'!E189, 100) + COUNTIF('Hamiltonian Errors'!E189, 100)</f>
        <v>0</v>
      </c>
      <c r="F189">
        <f>COUNTIF('PARITY Errors'!F189, 100) + COUNTIF('Pattern_Matching Errors'!F189, 100) + COUNTIF('Reversal Errors'!F189, 100) + COUNTIF('Stack Errors'!F189, 100) + COUNTIF('Vending_Machine Errors'!F189, 100) + COUNTIF('Vending_Machine_Sum Errors'!F189, 100) + COUNTIF('MazeComplete Errors'!F189, 100) + COUNTIF('MazeSolve Errors'!F189, 100) + COUNTIF('Hamiltonian Errors'!F189, 100)</f>
        <v>0</v>
      </c>
      <c r="G189">
        <f>COUNTIF('PARITY Errors'!G189, 100) + COUNTIF('Pattern_Matching Errors'!G189, 100) + COUNTIF('Reversal Errors'!G189, 100) + COUNTIF('Stack Errors'!G189, 100) + COUNTIF('Vending_Machine Errors'!G189, 100) + COUNTIF('Vending_Machine_Sum Errors'!G189, 100) + COUNTIF('MazeComplete Errors'!G189, 100) + COUNTIF('MazeSolve Errors'!G189, 100) + COUNTIF('Hamiltonian Errors'!G189, 100)</f>
        <v>0</v>
      </c>
      <c r="H189" t="str">
        <f t="shared" si="5"/>
        <v>5 (δ=0)</v>
      </c>
    </row>
    <row r="190" spans="1:8" x14ac:dyDescent="0.75">
      <c r="A190" s="1">
        <v>6</v>
      </c>
      <c r="B190">
        <v>5</v>
      </c>
      <c r="C190">
        <v>0.2</v>
      </c>
      <c r="D190">
        <f>COUNTIF('PARITY Errors'!D190, 100) + COUNTIF('Pattern_Matching Errors'!D190, 100) + COUNTIF('Reversal Errors'!D190, 100) + COUNTIF('Stack Errors'!D190, 100) + COUNTIF('Vending_Machine Errors'!D190, 100) + COUNTIF('Vending_Machine_Sum Errors'!D190, 100) + COUNTIF('MazeComplete Errors'!D190, 100) + COUNTIF('MazeSolve Errors'!D190, 100) + COUNTIF('Hamiltonian Errors'!D190, 100)</f>
        <v>0</v>
      </c>
      <c r="E190">
        <f>COUNTIF('PARITY Errors'!E190, 100) + COUNTIF('Pattern_Matching Errors'!E190, 100) + COUNTIF('Reversal Errors'!E190, 100) + COUNTIF('Stack Errors'!E190, 100) + COUNTIF('Vending_Machine Errors'!E190, 100) + COUNTIF('Vending_Machine_Sum Errors'!E190, 100) + COUNTIF('MazeComplete Errors'!E190, 100) + COUNTIF('MazeSolve Errors'!E190, 100) + COUNTIF('Hamiltonian Errors'!E190, 100)</f>
        <v>0</v>
      </c>
      <c r="F190">
        <f>COUNTIF('PARITY Errors'!F190, 100) + COUNTIF('Pattern_Matching Errors'!F190, 100) + COUNTIF('Reversal Errors'!F190, 100) + COUNTIF('Stack Errors'!F190, 100) + COUNTIF('Vending_Machine Errors'!F190, 100) + COUNTIF('Vending_Machine_Sum Errors'!F190, 100) + COUNTIF('MazeComplete Errors'!F190, 100) + COUNTIF('MazeSolve Errors'!F190, 100) + COUNTIF('Hamiltonian Errors'!F190, 100)</f>
        <v>0</v>
      </c>
      <c r="G190">
        <f>COUNTIF('PARITY Errors'!G190, 100) + COUNTIF('Pattern_Matching Errors'!G190, 100) + COUNTIF('Reversal Errors'!G190, 100) + COUNTIF('Stack Errors'!G190, 100) + COUNTIF('Vending_Machine Errors'!G190, 100) + COUNTIF('Vending_Machine_Sum Errors'!G190, 100) + COUNTIF('MazeComplete Errors'!G190, 100) + COUNTIF('MazeSolve Errors'!G190, 100) + COUNTIF('Hamiltonian Errors'!G190, 100)</f>
        <v>0</v>
      </c>
      <c r="H190" t="str">
        <f t="shared" si="5"/>
        <v>5 (δ=0.2)</v>
      </c>
    </row>
    <row r="191" spans="1:8" x14ac:dyDescent="0.75">
      <c r="A191" s="1">
        <v>7</v>
      </c>
      <c r="B191">
        <v>5</v>
      </c>
      <c r="C191">
        <v>0.45</v>
      </c>
      <c r="D191">
        <f>COUNTIF('PARITY Errors'!D191, 100) + COUNTIF('Pattern_Matching Errors'!D191, 100) + COUNTIF('Reversal Errors'!D191, 100) + COUNTIF('Stack Errors'!D191, 100) + COUNTIF('Vending_Machine Errors'!D191, 100) + COUNTIF('Vending_Machine_Sum Errors'!D191, 100) + COUNTIF('MazeComplete Errors'!D191, 100) + COUNTIF('MazeSolve Errors'!D191, 100) + COUNTIF('Hamiltonian Errors'!D191, 100)</f>
        <v>0</v>
      </c>
      <c r="E191">
        <f>COUNTIF('PARITY Errors'!E191, 100) + COUNTIF('Pattern_Matching Errors'!E191, 100) + COUNTIF('Reversal Errors'!E191, 100) + COUNTIF('Stack Errors'!E191, 100) + COUNTIF('Vending_Machine Errors'!E191, 100) + COUNTIF('Vending_Machine_Sum Errors'!E191, 100) + COUNTIF('MazeComplete Errors'!E191, 100) + COUNTIF('MazeSolve Errors'!E191, 100) + COUNTIF('Hamiltonian Errors'!E191, 100)</f>
        <v>0</v>
      </c>
      <c r="F191">
        <f>COUNTIF('PARITY Errors'!F191, 100) + COUNTIF('Pattern_Matching Errors'!F191, 100) + COUNTIF('Reversal Errors'!F191, 100) + COUNTIF('Stack Errors'!F191, 100) + COUNTIF('Vending_Machine Errors'!F191, 100) + COUNTIF('Vending_Machine_Sum Errors'!F191, 100) + COUNTIF('MazeComplete Errors'!F191, 100) + COUNTIF('MazeSolve Errors'!F191, 100) + COUNTIF('Hamiltonian Errors'!F191, 100)</f>
        <v>0</v>
      </c>
      <c r="G191">
        <f>COUNTIF('PARITY Errors'!G191, 100) + COUNTIF('Pattern_Matching Errors'!G191, 100) + COUNTIF('Reversal Errors'!G191, 100) + COUNTIF('Stack Errors'!G191, 100) + COUNTIF('Vending_Machine Errors'!G191, 100) + COUNTIF('Vending_Machine_Sum Errors'!G191, 100) + COUNTIF('MazeComplete Errors'!G191, 100) + COUNTIF('MazeSolve Errors'!G191, 100) + COUNTIF('Hamiltonian Errors'!G191, 100)</f>
        <v>0</v>
      </c>
      <c r="H191" t="str">
        <f t="shared" si="5"/>
        <v>5 (δ=0.45)</v>
      </c>
    </row>
    <row r="192" spans="1:8" x14ac:dyDescent="0.75">
      <c r="A192" s="1">
        <v>8</v>
      </c>
      <c r="B192">
        <v>5</v>
      </c>
      <c r="C192">
        <v>0.65</v>
      </c>
      <c r="D192">
        <f>COUNTIF('PARITY Errors'!D192, 100) + COUNTIF('Pattern_Matching Errors'!D192, 100) + COUNTIF('Reversal Errors'!D192, 100) + COUNTIF('Stack Errors'!D192, 100) + COUNTIF('Vending_Machine Errors'!D192, 100) + COUNTIF('Vending_Machine_Sum Errors'!D192, 100) + COUNTIF('MazeComplete Errors'!D192, 100) + COUNTIF('MazeSolve Errors'!D192, 100) + COUNTIF('Hamiltonian Errors'!D192, 100)</f>
        <v>0</v>
      </c>
      <c r="E192">
        <f>COUNTIF('PARITY Errors'!E192, 100) + COUNTIF('Pattern_Matching Errors'!E192, 100) + COUNTIF('Reversal Errors'!E192, 100) + COUNTIF('Stack Errors'!E192, 100) + COUNTIF('Vending_Machine Errors'!E192, 100) + COUNTIF('Vending_Machine_Sum Errors'!E192, 100) + COUNTIF('MazeComplete Errors'!E192, 100) + COUNTIF('MazeSolve Errors'!E192, 100) + COUNTIF('Hamiltonian Errors'!E192, 100)</f>
        <v>0</v>
      </c>
      <c r="F192">
        <f>COUNTIF('PARITY Errors'!F192, 100) + COUNTIF('Pattern_Matching Errors'!F192, 100) + COUNTIF('Reversal Errors'!F192, 100) + COUNTIF('Stack Errors'!F192, 100) + COUNTIF('Vending_Machine Errors'!F192, 100) + COUNTIF('Vending_Machine_Sum Errors'!F192, 100) + COUNTIF('MazeComplete Errors'!F192, 100) + COUNTIF('MazeSolve Errors'!F192, 100) + COUNTIF('Hamiltonian Errors'!F192, 100)</f>
        <v>0</v>
      </c>
      <c r="G192">
        <f>COUNTIF('PARITY Errors'!G192, 100) + COUNTIF('Pattern_Matching Errors'!G192, 100) + COUNTIF('Reversal Errors'!G192, 100) + COUNTIF('Stack Errors'!G192, 100) + COUNTIF('Vending_Machine Errors'!G192, 100) + COUNTIF('Vending_Machine_Sum Errors'!G192, 100) + COUNTIF('MazeComplete Errors'!G192, 100) + COUNTIF('MazeSolve Errors'!G192, 100) + COUNTIF('Hamiltonian Errors'!G192, 100)</f>
        <v>0</v>
      </c>
      <c r="H192" t="str">
        <f t="shared" si="5"/>
        <v>5 (δ=0.65)</v>
      </c>
    </row>
    <row r="193" spans="1:8" x14ac:dyDescent="0.75">
      <c r="A193" s="1">
        <v>9</v>
      </c>
      <c r="B193">
        <v>5</v>
      </c>
      <c r="C193">
        <v>0.85</v>
      </c>
      <c r="D193">
        <f>COUNTIF('PARITY Errors'!D193, 100) + COUNTIF('Pattern_Matching Errors'!D193, 100) + COUNTIF('Reversal Errors'!D193, 100) + COUNTIF('Stack Errors'!D193, 100) + COUNTIF('Vending_Machine Errors'!D193, 100) + COUNTIF('Vending_Machine_Sum Errors'!D193, 100) + COUNTIF('MazeComplete Errors'!D193, 100) + COUNTIF('MazeSolve Errors'!D193, 100) + COUNTIF('Hamiltonian Errors'!D193, 100)</f>
        <v>0</v>
      </c>
      <c r="E193">
        <f>COUNTIF('PARITY Errors'!E193, 100) + COUNTIF('Pattern_Matching Errors'!E193, 100) + COUNTIF('Reversal Errors'!E193, 100) + COUNTIF('Stack Errors'!E193, 100) + COUNTIF('Vending_Machine Errors'!E193, 100) + COUNTIF('Vending_Machine_Sum Errors'!E193, 100) + COUNTIF('MazeComplete Errors'!E193, 100) + COUNTIF('MazeSolve Errors'!E193, 100) + COUNTIF('Hamiltonian Errors'!E193, 100)</f>
        <v>0</v>
      </c>
      <c r="F193">
        <f>COUNTIF('PARITY Errors'!F193, 100) + COUNTIF('Pattern_Matching Errors'!F193, 100) + COUNTIF('Reversal Errors'!F193, 100) + COUNTIF('Stack Errors'!F193, 100) + COUNTIF('Vending_Machine Errors'!F193, 100) + COUNTIF('Vending_Machine_Sum Errors'!F193, 100) + COUNTIF('MazeComplete Errors'!F193, 100) + COUNTIF('MazeSolve Errors'!F193, 100) + COUNTIF('Hamiltonian Errors'!F193, 100)</f>
        <v>0</v>
      </c>
      <c r="G193">
        <f>COUNTIF('PARITY Errors'!G193, 100) + COUNTIF('Pattern_Matching Errors'!G193, 100) + COUNTIF('Reversal Errors'!G193, 100) + COUNTIF('Stack Errors'!G193, 100) + COUNTIF('Vending_Machine Errors'!G193, 100) + COUNTIF('Vending_Machine_Sum Errors'!G193, 100) + COUNTIF('MazeComplete Errors'!G193, 100) + COUNTIF('MazeSolve Errors'!G193, 100) + COUNTIF('Hamiltonian Errors'!G193, 100)</f>
        <v>0</v>
      </c>
      <c r="H193" t="str">
        <f t="shared" si="5"/>
        <v>5 (δ=0.85)</v>
      </c>
    </row>
    <row r="194" spans="1:8" x14ac:dyDescent="0.75">
      <c r="A194" s="1">
        <v>10</v>
      </c>
      <c r="B194">
        <v>10</v>
      </c>
      <c r="C194">
        <v>0</v>
      </c>
      <c r="D194">
        <f>COUNTIF('PARITY Errors'!D194, 100) + COUNTIF('Pattern_Matching Errors'!D194, 100) + COUNTIF('Reversal Errors'!D194, 100) + COUNTIF('Stack Errors'!D194, 100) + COUNTIF('Vending_Machine Errors'!D194, 100) + COUNTIF('Vending_Machine_Sum Errors'!D194, 100) + COUNTIF('MazeComplete Errors'!D194, 100) + COUNTIF('MazeSolve Errors'!D194, 100) + COUNTIF('Hamiltonian Errors'!D194, 100)</f>
        <v>0</v>
      </c>
      <c r="E194">
        <f>COUNTIF('PARITY Errors'!E194, 100) + COUNTIF('Pattern_Matching Errors'!E194, 100) + COUNTIF('Reversal Errors'!E194, 100) + COUNTIF('Stack Errors'!E194, 100) + COUNTIF('Vending_Machine Errors'!E194, 100) + COUNTIF('Vending_Machine_Sum Errors'!E194, 100) + COUNTIF('MazeComplete Errors'!E194, 100) + COUNTIF('MazeSolve Errors'!E194, 100) + COUNTIF('Hamiltonian Errors'!E194, 100)</f>
        <v>0</v>
      </c>
      <c r="F194">
        <f>COUNTIF('PARITY Errors'!F194, 100) + COUNTIF('Pattern_Matching Errors'!F194, 100) + COUNTIF('Reversal Errors'!F194, 100) + COUNTIF('Stack Errors'!F194, 100) + COUNTIF('Vending_Machine Errors'!F194, 100) + COUNTIF('Vending_Machine_Sum Errors'!F194, 100) + COUNTIF('MazeComplete Errors'!F194, 100) + COUNTIF('MazeSolve Errors'!F194, 100) + COUNTIF('Hamiltonian Errors'!F194, 100)</f>
        <v>0</v>
      </c>
      <c r="G194">
        <f>COUNTIF('PARITY Errors'!G194, 100) + COUNTIF('Pattern_Matching Errors'!G194, 100) + COUNTIF('Reversal Errors'!G194, 100) + COUNTIF('Stack Errors'!G194, 100) + COUNTIF('Vending_Machine Errors'!G194, 100) + COUNTIF('Vending_Machine_Sum Errors'!G194, 100) + COUNTIF('MazeComplete Errors'!G194, 100) + COUNTIF('MazeSolve Errors'!G194, 100) + COUNTIF('Hamiltonian Errors'!G194, 100)</f>
        <v>0</v>
      </c>
      <c r="H194" t="str">
        <f t="shared" si="5"/>
        <v>10 (δ=0)</v>
      </c>
    </row>
    <row r="195" spans="1:8" x14ac:dyDescent="0.75">
      <c r="A195" s="1">
        <v>11</v>
      </c>
      <c r="B195">
        <v>10</v>
      </c>
      <c r="C195">
        <v>0.2</v>
      </c>
      <c r="D195">
        <f>COUNTIF('PARITY Errors'!D195, 100) + COUNTIF('Pattern_Matching Errors'!D195, 100) + COUNTIF('Reversal Errors'!D195, 100) + COUNTIF('Stack Errors'!D195, 100) + COUNTIF('Vending_Machine Errors'!D195, 100) + COUNTIF('Vending_Machine_Sum Errors'!D195, 100) + COUNTIF('MazeComplete Errors'!D195, 100) + COUNTIF('MazeSolve Errors'!D195, 100) + COUNTIF('Hamiltonian Errors'!D195, 100)</f>
        <v>0</v>
      </c>
      <c r="E195">
        <f>COUNTIF('PARITY Errors'!E195, 100) + COUNTIF('Pattern_Matching Errors'!E195, 100) + COUNTIF('Reversal Errors'!E195, 100) + COUNTIF('Stack Errors'!E195, 100) + COUNTIF('Vending_Machine Errors'!E195, 100) + COUNTIF('Vending_Machine_Sum Errors'!E195, 100) + COUNTIF('MazeComplete Errors'!E195, 100) + COUNTIF('MazeSolve Errors'!E195, 100) + COUNTIF('Hamiltonian Errors'!E195, 100)</f>
        <v>0</v>
      </c>
      <c r="F195">
        <f>COUNTIF('PARITY Errors'!F195, 100) + COUNTIF('Pattern_Matching Errors'!F195, 100) + COUNTIF('Reversal Errors'!F195, 100) + COUNTIF('Stack Errors'!F195, 100) + COUNTIF('Vending_Machine Errors'!F195, 100) + COUNTIF('Vending_Machine_Sum Errors'!F195, 100) + COUNTIF('MazeComplete Errors'!F195, 100) + COUNTIF('MazeSolve Errors'!F195, 100) + COUNTIF('Hamiltonian Errors'!F195, 100)</f>
        <v>0</v>
      </c>
      <c r="G195">
        <f>COUNTIF('PARITY Errors'!G195, 100) + COUNTIF('Pattern_Matching Errors'!G195, 100) + COUNTIF('Reversal Errors'!G195, 100) + COUNTIF('Stack Errors'!G195, 100) + COUNTIF('Vending_Machine Errors'!G195, 100) + COUNTIF('Vending_Machine_Sum Errors'!G195, 100) + COUNTIF('MazeComplete Errors'!G195, 100) + COUNTIF('MazeSolve Errors'!G195, 100) + COUNTIF('Hamiltonian Errors'!G195, 100)</f>
        <v>0</v>
      </c>
      <c r="H195" t="str">
        <f t="shared" si="5"/>
        <v>10 (δ=0.2)</v>
      </c>
    </row>
    <row r="196" spans="1:8" x14ac:dyDescent="0.75">
      <c r="A196" s="1">
        <v>12</v>
      </c>
      <c r="B196">
        <v>10</v>
      </c>
      <c r="C196">
        <v>0.45</v>
      </c>
      <c r="D196">
        <f>COUNTIF('PARITY Errors'!D196, 100) + COUNTIF('Pattern_Matching Errors'!D196, 100) + COUNTIF('Reversal Errors'!D196, 100) + COUNTIF('Stack Errors'!D196, 100) + COUNTIF('Vending_Machine Errors'!D196, 100) + COUNTIF('Vending_Machine_Sum Errors'!D196, 100) + COUNTIF('MazeComplete Errors'!D196, 100) + COUNTIF('MazeSolve Errors'!D196, 100) + COUNTIF('Hamiltonian Errors'!D196, 100)</f>
        <v>0</v>
      </c>
      <c r="E196">
        <f>COUNTIF('PARITY Errors'!E196, 100) + COUNTIF('Pattern_Matching Errors'!E196, 100) + COUNTIF('Reversal Errors'!E196, 100) + COUNTIF('Stack Errors'!E196, 100) + COUNTIF('Vending_Machine Errors'!E196, 100) + COUNTIF('Vending_Machine_Sum Errors'!E196, 100) + COUNTIF('MazeComplete Errors'!E196, 100) + COUNTIF('MazeSolve Errors'!E196, 100) + COUNTIF('Hamiltonian Errors'!E196, 100)</f>
        <v>0</v>
      </c>
      <c r="F196">
        <f>COUNTIF('PARITY Errors'!F196, 100) + COUNTIF('Pattern_Matching Errors'!F196, 100) + COUNTIF('Reversal Errors'!F196, 100) + COUNTIF('Stack Errors'!F196, 100) + COUNTIF('Vending_Machine Errors'!F196, 100) + COUNTIF('Vending_Machine_Sum Errors'!F196, 100) + COUNTIF('MazeComplete Errors'!F196, 100) + COUNTIF('MazeSolve Errors'!F196, 100) + COUNTIF('Hamiltonian Errors'!F196, 100)</f>
        <v>0</v>
      </c>
      <c r="G196">
        <f>COUNTIF('PARITY Errors'!G196, 100) + COUNTIF('Pattern_Matching Errors'!G196, 100) + COUNTIF('Reversal Errors'!G196, 100) + COUNTIF('Stack Errors'!G196, 100) + COUNTIF('Vending_Machine Errors'!G196, 100) + COUNTIF('Vending_Machine_Sum Errors'!G196, 100) + COUNTIF('MazeComplete Errors'!G196, 100) + COUNTIF('MazeSolve Errors'!G196, 100) + COUNTIF('Hamiltonian Errors'!G196, 100)</f>
        <v>0</v>
      </c>
      <c r="H196" t="str">
        <f t="shared" si="5"/>
        <v>10 (δ=0.45)</v>
      </c>
    </row>
    <row r="197" spans="1:8" x14ac:dyDescent="0.75">
      <c r="A197" s="1">
        <v>13</v>
      </c>
      <c r="B197">
        <v>10</v>
      </c>
      <c r="C197">
        <v>0.65</v>
      </c>
      <c r="D197">
        <f>COUNTIF('PARITY Errors'!D197, 100) + COUNTIF('Pattern_Matching Errors'!D197, 100) + COUNTIF('Reversal Errors'!D197, 100) + COUNTIF('Stack Errors'!D197, 100) + COUNTIF('Vending_Machine Errors'!D197, 100) + COUNTIF('Vending_Machine_Sum Errors'!D197, 100) + COUNTIF('MazeComplete Errors'!D197, 100) + COUNTIF('MazeSolve Errors'!D197, 100) + COUNTIF('Hamiltonian Errors'!D197, 100)</f>
        <v>0</v>
      </c>
      <c r="E197">
        <f>COUNTIF('PARITY Errors'!E197, 100) + COUNTIF('Pattern_Matching Errors'!E197, 100) + COUNTIF('Reversal Errors'!E197, 100) + COUNTIF('Stack Errors'!E197, 100) + COUNTIF('Vending_Machine Errors'!E197, 100) + COUNTIF('Vending_Machine_Sum Errors'!E197, 100) + COUNTIF('MazeComplete Errors'!E197, 100) + COUNTIF('MazeSolve Errors'!E197, 100) + COUNTIF('Hamiltonian Errors'!E197, 100)</f>
        <v>0</v>
      </c>
      <c r="F197">
        <f>COUNTIF('PARITY Errors'!F197, 100) + COUNTIF('Pattern_Matching Errors'!F197, 100) + COUNTIF('Reversal Errors'!F197, 100) + COUNTIF('Stack Errors'!F197, 100) + COUNTIF('Vending_Machine Errors'!F197, 100) + COUNTIF('Vending_Machine_Sum Errors'!F197, 100) + COUNTIF('MazeComplete Errors'!F197, 100) + COUNTIF('MazeSolve Errors'!F197, 100) + COUNTIF('Hamiltonian Errors'!F197, 100)</f>
        <v>0</v>
      </c>
      <c r="G197">
        <f>COUNTIF('PARITY Errors'!G197, 100) + COUNTIF('Pattern_Matching Errors'!G197, 100) + COUNTIF('Reversal Errors'!G197, 100) + COUNTIF('Stack Errors'!G197, 100) + COUNTIF('Vending_Machine Errors'!G197, 100) + COUNTIF('Vending_Machine_Sum Errors'!G197, 100) + COUNTIF('MazeComplete Errors'!G197, 100) + COUNTIF('MazeSolve Errors'!G197, 100) + COUNTIF('Hamiltonian Errors'!G197, 100)</f>
        <v>0</v>
      </c>
      <c r="H197" t="str">
        <f t="shared" si="5"/>
        <v>10 (δ=0.65)</v>
      </c>
    </row>
    <row r="198" spans="1:8" x14ac:dyDescent="0.75">
      <c r="A198" s="1">
        <v>14</v>
      </c>
      <c r="B198">
        <v>10</v>
      </c>
      <c r="C198">
        <v>0.85</v>
      </c>
      <c r="D198">
        <f>COUNTIF('PARITY Errors'!D198, 100) + COUNTIF('Pattern_Matching Errors'!D198, 100) + COUNTIF('Reversal Errors'!D198, 100) + COUNTIF('Stack Errors'!D198, 100) + COUNTIF('Vending_Machine Errors'!D198, 100) + COUNTIF('Vending_Machine_Sum Errors'!D198, 100) + COUNTIF('MazeComplete Errors'!D198, 100) + COUNTIF('MazeSolve Errors'!D198, 100) + COUNTIF('Hamiltonian Errors'!D198, 100)</f>
        <v>0</v>
      </c>
      <c r="E198">
        <f>COUNTIF('PARITY Errors'!E198, 100) + COUNTIF('Pattern_Matching Errors'!E198, 100) + COUNTIF('Reversal Errors'!E198, 100) + COUNTIF('Stack Errors'!E198, 100) + COUNTIF('Vending_Machine Errors'!E198, 100) + COUNTIF('Vending_Machine_Sum Errors'!E198, 100) + COUNTIF('MazeComplete Errors'!E198, 100) + COUNTIF('MazeSolve Errors'!E198, 100) + COUNTIF('Hamiltonian Errors'!E198, 100)</f>
        <v>0</v>
      </c>
      <c r="F198">
        <f>COUNTIF('PARITY Errors'!F198, 100) + COUNTIF('Pattern_Matching Errors'!F198, 100) + COUNTIF('Reversal Errors'!F198, 100) + COUNTIF('Stack Errors'!F198, 100) + COUNTIF('Vending_Machine Errors'!F198, 100) + COUNTIF('Vending_Machine_Sum Errors'!F198, 100) + COUNTIF('MazeComplete Errors'!F198, 100) + COUNTIF('MazeSolve Errors'!F198, 100) + COUNTIF('Hamiltonian Errors'!F198, 100)</f>
        <v>0</v>
      </c>
      <c r="G198">
        <f>COUNTIF('PARITY Errors'!G198, 100) + COUNTIF('Pattern_Matching Errors'!G198, 100) + COUNTIF('Reversal Errors'!G198, 100) + COUNTIF('Stack Errors'!G198, 100) + COUNTIF('Vending_Machine Errors'!G198, 100) + COUNTIF('Vending_Machine_Sum Errors'!G198, 100) + COUNTIF('MazeComplete Errors'!G198, 100) + COUNTIF('MazeSolve Errors'!G198, 100) + COUNTIF('Hamiltonian Errors'!G198, 100)</f>
        <v>0</v>
      </c>
      <c r="H198" t="str">
        <f t="shared" si="5"/>
        <v>10 (δ=0.85)</v>
      </c>
    </row>
    <row r="199" spans="1:8" x14ac:dyDescent="0.75">
      <c r="A199" s="1">
        <v>15</v>
      </c>
      <c r="B199">
        <v>20</v>
      </c>
      <c r="C199">
        <v>0</v>
      </c>
      <c r="D199">
        <f>COUNTIF('PARITY Errors'!D199, 100) + COUNTIF('Pattern_Matching Errors'!D199, 100) + COUNTIF('Reversal Errors'!D199, 100) + COUNTIF('Stack Errors'!D199, 100) + COUNTIF('Vending_Machine Errors'!D199, 100) + COUNTIF('Vending_Machine_Sum Errors'!D199, 100) + COUNTIF('MazeComplete Errors'!D199, 100) + COUNTIF('MazeSolve Errors'!D199, 100) + COUNTIF('Hamiltonian Errors'!D199, 100)</f>
        <v>0</v>
      </c>
      <c r="E199">
        <f>COUNTIF('PARITY Errors'!E199, 100) + COUNTIF('Pattern_Matching Errors'!E199, 100) + COUNTIF('Reversal Errors'!E199, 100) + COUNTIF('Stack Errors'!E199, 100) + COUNTIF('Vending_Machine Errors'!E199, 100) + COUNTIF('Vending_Machine_Sum Errors'!E199, 100) + COUNTIF('MazeComplete Errors'!E199, 100) + COUNTIF('MazeSolve Errors'!E199, 100) + COUNTIF('Hamiltonian Errors'!E199, 100)</f>
        <v>0</v>
      </c>
      <c r="F199">
        <f>COUNTIF('PARITY Errors'!F199, 100) + COUNTIF('Pattern_Matching Errors'!F199, 100) + COUNTIF('Reversal Errors'!F199, 100) + COUNTIF('Stack Errors'!F199, 100) + COUNTIF('Vending_Machine Errors'!F199, 100) + COUNTIF('Vending_Machine_Sum Errors'!F199, 100) + COUNTIF('MazeComplete Errors'!F199, 100) + COUNTIF('MazeSolve Errors'!F199, 100) + COUNTIF('Hamiltonian Errors'!F199, 100)</f>
        <v>0</v>
      </c>
      <c r="G199">
        <f>COUNTIF('PARITY Errors'!G199, 100) + COUNTIF('Pattern_Matching Errors'!G199, 100) + COUNTIF('Reversal Errors'!G199, 100) + COUNTIF('Stack Errors'!G199, 100) + COUNTIF('Vending_Machine Errors'!G199, 100) + COUNTIF('Vending_Machine_Sum Errors'!G199, 100) + COUNTIF('MazeComplete Errors'!G199, 100) + COUNTIF('MazeSolve Errors'!G199, 100) + COUNTIF('Hamiltonian Errors'!G199, 100)</f>
        <v>3</v>
      </c>
      <c r="H199" t="str">
        <f t="shared" si="5"/>
        <v>20 (δ=0)</v>
      </c>
    </row>
    <row r="200" spans="1:8" x14ac:dyDescent="0.75">
      <c r="A200" s="1">
        <v>16</v>
      </c>
      <c r="B200">
        <v>20</v>
      </c>
      <c r="C200">
        <v>0.2</v>
      </c>
      <c r="D200">
        <f>COUNTIF('PARITY Errors'!D200, 100) + COUNTIF('Pattern_Matching Errors'!D200, 100) + COUNTIF('Reversal Errors'!D200, 100) + COUNTIF('Stack Errors'!D200, 100) + COUNTIF('Vending_Machine Errors'!D200, 100) + COUNTIF('Vending_Machine_Sum Errors'!D200, 100) + COUNTIF('MazeComplete Errors'!D200, 100) + COUNTIF('MazeSolve Errors'!D200, 100) + COUNTIF('Hamiltonian Errors'!D200, 100)</f>
        <v>0</v>
      </c>
      <c r="E200">
        <f>COUNTIF('PARITY Errors'!E200, 100) + COUNTIF('Pattern_Matching Errors'!E200, 100) + COUNTIF('Reversal Errors'!E200, 100) + COUNTIF('Stack Errors'!E200, 100) + COUNTIF('Vending_Machine Errors'!E200, 100) + COUNTIF('Vending_Machine_Sum Errors'!E200, 100) + COUNTIF('MazeComplete Errors'!E200, 100) + COUNTIF('MazeSolve Errors'!E200, 100) + COUNTIF('Hamiltonian Errors'!E200, 100)</f>
        <v>0</v>
      </c>
      <c r="F200">
        <f>COUNTIF('PARITY Errors'!F200, 100) + COUNTIF('Pattern_Matching Errors'!F200, 100) + COUNTIF('Reversal Errors'!F200, 100) + COUNTIF('Stack Errors'!F200, 100) + COUNTIF('Vending_Machine Errors'!F200, 100) + COUNTIF('Vending_Machine_Sum Errors'!F200, 100) + COUNTIF('MazeComplete Errors'!F200, 100) + COUNTIF('MazeSolve Errors'!F200, 100) + COUNTIF('Hamiltonian Errors'!F200, 100)</f>
        <v>0</v>
      </c>
      <c r="G200">
        <f>COUNTIF('PARITY Errors'!G200, 100) + COUNTIF('Pattern_Matching Errors'!G200, 100) + COUNTIF('Reversal Errors'!G200, 100) + COUNTIF('Stack Errors'!G200, 100) + COUNTIF('Vending_Machine Errors'!G200, 100) + COUNTIF('Vending_Machine_Sum Errors'!G200, 100) + COUNTIF('MazeComplete Errors'!G200, 100) + COUNTIF('MazeSolve Errors'!G200, 100) + COUNTIF('Hamiltonian Errors'!G200, 100)</f>
        <v>3</v>
      </c>
      <c r="H200" t="str">
        <f t="shared" si="5"/>
        <v>20 (δ=0.2)</v>
      </c>
    </row>
    <row r="201" spans="1:8" x14ac:dyDescent="0.75">
      <c r="A201" s="1">
        <v>17</v>
      </c>
      <c r="B201">
        <v>20</v>
      </c>
      <c r="C201">
        <v>0.45</v>
      </c>
      <c r="D201">
        <f>COUNTIF('PARITY Errors'!D201, 100) + COUNTIF('Pattern_Matching Errors'!D201, 100) + COUNTIF('Reversal Errors'!D201, 100) + COUNTIF('Stack Errors'!D201, 100) + COUNTIF('Vending_Machine Errors'!D201, 100) + COUNTIF('Vending_Machine_Sum Errors'!D201, 100) + COUNTIF('MazeComplete Errors'!D201, 100) + COUNTIF('MazeSolve Errors'!D201, 100) + COUNTIF('Hamiltonian Errors'!D201, 100)</f>
        <v>0</v>
      </c>
      <c r="E201">
        <f>COUNTIF('PARITY Errors'!E201, 100) + COUNTIF('Pattern_Matching Errors'!E201, 100) + COUNTIF('Reversal Errors'!E201, 100) + COUNTIF('Stack Errors'!E201, 100) + COUNTIF('Vending_Machine Errors'!E201, 100) + COUNTIF('Vending_Machine_Sum Errors'!E201, 100) + COUNTIF('MazeComplete Errors'!E201, 100) + COUNTIF('MazeSolve Errors'!E201, 100) + COUNTIF('Hamiltonian Errors'!E201, 100)</f>
        <v>0</v>
      </c>
      <c r="F201">
        <f>COUNTIF('PARITY Errors'!F201, 100) + COUNTIF('Pattern_Matching Errors'!F201, 100) + COUNTIF('Reversal Errors'!F201, 100) + COUNTIF('Stack Errors'!F201, 100) + COUNTIF('Vending_Machine Errors'!F201, 100) + COUNTIF('Vending_Machine_Sum Errors'!F201, 100) + COUNTIF('MazeComplete Errors'!F201, 100) + COUNTIF('MazeSolve Errors'!F201, 100) + COUNTIF('Hamiltonian Errors'!F201, 100)</f>
        <v>0</v>
      </c>
      <c r="G201">
        <f>COUNTIF('PARITY Errors'!G201, 100) + COUNTIF('Pattern_Matching Errors'!G201, 100) + COUNTIF('Reversal Errors'!G201, 100) + COUNTIF('Stack Errors'!G201, 100) + COUNTIF('Vending_Machine Errors'!G201, 100) + COUNTIF('Vending_Machine_Sum Errors'!G201, 100) + COUNTIF('MazeComplete Errors'!G201, 100) + COUNTIF('MazeSolve Errors'!G201, 100) + COUNTIF('Hamiltonian Errors'!G201, 100)</f>
        <v>3</v>
      </c>
      <c r="H201" t="str">
        <f t="shared" si="5"/>
        <v>20 (δ=0.45)</v>
      </c>
    </row>
    <row r="202" spans="1:8" x14ac:dyDescent="0.75">
      <c r="A202" s="1">
        <v>18</v>
      </c>
      <c r="B202">
        <v>20</v>
      </c>
      <c r="C202">
        <v>0.65</v>
      </c>
      <c r="D202">
        <f>COUNTIF('PARITY Errors'!D202, 100) + COUNTIF('Pattern_Matching Errors'!D202, 100) + COUNTIF('Reversal Errors'!D202, 100) + COUNTIF('Stack Errors'!D202, 100) + COUNTIF('Vending_Machine Errors'!D202, 100) + COUNTIF('Vending_Machine_Sum Errors'!D202, 100) + COUNTIF('MazeComplete Errors'!D202, 100) + COUNTIF('MazeSolve Errors'!D202, 100) + COUNTIF('Hamiltonian Errors'!D202, 100)</f>
        <v>0</v>
      </c>
      <c r="E202">
        <f>COUNTIF('PARITY Errors'!E202, 100) + COUNTIF('Pattern_Matching Errors'!E202, 100) + COUNTIF('Reversal Errors'!E202, 100) + COUNTIF('Stack Errors'!E202, 100) + COUNTIF('Vending_Machine Errors'!E202, 100) + COUNTIF('Vending_Machine_Sum Errors'!E202, 100) + COUNTIF('MazeComplete Errors'!E202, 100) + COUNTIF('MazeSolve Errors'!E202, 100) + COUNTIF('Hamiltonian Errors'!E202, 100)</f>
        <v>0</v>
      </c>
      <c r="F202">
        <f>COUNTIF('PARITY Errors'!F202, 100) + COUNTIF('Pattern_Matching Errors'!F202, 100) + COUNTIF('Reversal Errors'!F202, 100) + COUNTIF('Stack Errors'!F202, 100) + COUNTIF('Vending_Machine Errors'!F202, 100) + COUNTIF('Vending_Machine_Sum Errors'!F202, 100) + COUNTIF('MazeComplete Errors'!F202, 100) + COUNTIF('MazeSolve Errors'!F202, 100) + COUNTIF('Hamiltonian Errors'!F202, 100)</f>
        <v>0</v>
      </c>
      <c r="G202">
        <f>COUNTIF('PARITY Errors'!G202, 100) + COUNTIF('Pattern_Matching Errors'!G202, 100) + COUNTIF('Reversal Errors'!G202, 100) + COUNTIF('Stack Errors'!G202, 100) + COUNTIF('Vending_Machine Errors'!G202, 100) + COUNTIF('Vending_Machine_Sum Errors'!G202, 100) + COUNTIF('MazeComplete Errors'!G202, 100) + COUNTIF('MazeSolve Errors'!G202, 100) + COUNTIF('Hamiltonian Errors'!G202, 100)</f>
        <v>3</v>
      </c>
      <c r="H202" t="str">
        <f t="shared" si="5"/>
        <v>20 (δ=0.65)</v>
      </c>
    </row>
    <row r="203" spans="1:8" x14ac:dyDescent="0.75">
      <c r="A203" s="1">
        <v>19</v>
      </c>
      <c r="B203">
        <v>20</v>
      </c>
      <c r="C203">
        <v>0.85</v>
      </c>
      <c r="D203">
        <f>COUNTIF('PARITY Errors'!D203, 100) + COUNTIF('Pattern_Matching Errors'!D203, 100) + COUNTIF('Reversal Errors'!D203, 100) + COUNTIF('Stack Errors'!D203, 100) + COUNTIF('Vending_Machine Errors'!D203, 100) + COUNTIF('Vending_Machine_Sum Errors'!D203, 100) + COUNTIF('MazeComplete Errors'!D203, 100) + COUNTIF('MazeSolve Errors'!D203, 100) + COUNTIF('Hamiltonian Errors'!D203, 100)</f>
        <v>0</v>
      </c>
      <c r="E203">
        <f>COUNTIF('PARITY Errors'!E203, 100) + COUNTIF('Pattern_Matching Errors'!E203, 100) + COUNTIF('Reversal Errors'!E203, 100) + COUNTIF('Stack Errors'!E203, 100) + COUNTIF('Vending_Machine Errors'!E203, 100) + COUNTIF('Vending_Machine_Sum Errors'!E203, 100) + COUNTIF('MazeComplete Errors'!E203, 100) + COUNTIF('MazeSolve Errors'!E203, 100) + COUNTIF('Hamiltonian Errors'!E203, 100)</f>
        <v>0</v>
      </c>
      <c r="F203">
        <f>COUNTIF('PARITY Errors'!F203, 100) + COUNTIF('Pattern_Matching Errors'!F203, 100) + COUNTIF('Reversal Errors'!F203, 100) + COUNTIF('Stack Errors'!F203, 100) + COUNTIF('Vending_Machine Errors'!F203, 100) + COUNTIF('Vending_Machine_Sum Errors'!F203, 100) + COUNTIF('MazeComplete Errors'!F203, 100) + COUNTIF('MazeSolve Errors'!F203, 100) + COUNTIF('Hamiltonian Errors'!F203, 100)</f>
        <v>0</v>
      </c>
      <c r="G203">
        <f>COUNTIF('PARITY Errors'!G203, 100) + COUNTIF('Pattern_Matching Errors'!G203, 100) + COUNTIF('Reversal Errors'!G203, 100) + COUNTIF('Stack Errors'!G203, 100) + COUNTIF('Vending_Machine Errors'!G203, 100) + COUNTIF('Vending_Machine_Sum Errors'!G203, 100) + COUNTIF('MazeComplete Errors'!G203, 100) + COUNTIF('MazeSolve Errors'!G203, 100) + COUNTIF('Hamiltonian Errors'!G203, 100)</f>
        <v>3</v>
      </c>
      <c r="H203" t="str">
        <f t="shared" si="5"/>
        <v>20 (δ=0.85)</v>
      </c>
    </row>
    <row r="204" spans="1:8" x14ac:dyDescent="0.75">
      <c r="A204" s="1">
        <v>20</v>
      </c>
      <c r="B204">
        <v>50</v>
      </c>
      <c r="C204">
        <v>0</v>
      </c>
      <c r="D204">
        <f>COUNTIF('PARITY Errors'!D204, 100) + COUNTIF('Pattern_Matching Errors'!D204, 100) + COUNTIF('Reversal Errors'!D204, 100) + COUNTIF('Stack Errors'!D204, 100) + COUNTIF('Vending_Machine Errors'!D204, 100) + COUNTIF('Vending_Machine_Sum Errors'!D204, 100) + COUNTIF('MazeComplete Errors'!D204, 100) + COUNTIF('MazeSolve Errors'!D204, 100) + COUNTIF('Hamiltonian Errors'!D204, 100)</f>
        <v>1</v>
      </c>
      <c r="E204">
        <f>COUNTIF('PARITY Errors'!E204, 100) + COUNTIF('Pattern_Matching Errors'!E204, 100) + COUNTIF('Reversal Errors'!E204, 100) + COUNTIF('Stack Errors'!E204, 100) + COUNTIF('Vending_Machine Errors'!E204, 100) + COUNTIF('Vending_Machine_Sum Errors'!E204, 100) + COUNTIF('MazeComplete Errors'!E204, 100) + COUNTIF('MazeSolve Errors'!E204, 100) + COUNTIF('Hamiltonian Errors'!E204, 100)</f>
        <v>1</v>
      </c>
      <c r="F204">
        <f>COUNTIF('PARITY Errors'!F204, 100) + COUNTIF('Pattern_Matching Errors'!F204, 100) + COUNTIF('Reversal Errors'!F204, 100) + COUNTIF('Stack Errors'!F204, 100) + COUNTIF('Vending_Machine Errors'!F204, 100) + COUNTIF('Vending_Machine_Sum Errors'!F204, 100) + COUNTIF('MazeComplete Errors'!F204, 100) + COUNTIF('MazeSolve Errors'!F204, 100) + COUNTIF('Hamiltonian Errors'!F204, 100)</f>
        <v>1</v>
      </c>
      <c r="G204">
        <f>COUNTIF('PARITY Errors'!G204, 100) + COUNTIF('Pattern_Matching Errors'!G204, 100) + COUNTIF('Reversal Errors'!G204, 100) + COUNTIF('Stack Errors'!G204, 100) + COUNTIF('Vending_Machine Errors'!G204, 100) + COUNTIF('Vending_Machine_Sum Errors'!G204, 100) + COUNTIF('MazeComplete Errors'!G204, 100) + COUNTIF('MazeSolve Errors'!G204, 100) + COUNTIF('Hamiltonian Errors'!G204, 100)</f>
        <v>6</v>
      </c>
      <c r="H204" t="str">
        <f t="shared" si="5"/>
        <v>50 (δ=0)</v>
      </c>
    </row>
    <row r="205" spans="1:8" x14ac:dyDescent="0.75">
      <c r="A205" s="1">
        <v>21</v>
      </c>
      <c r="B205">
        <v>50</v>
      </c>
      <c r="C205">
        <v>0.2</v>
      </c>
      <c r="D205">
        <f>COUNTIF('PARITY Errors'!D205, 100) + COUNTIF('Pattern_Matching Errors'!D205, 100) + COUNTIF('Reversal Errors'!D205, 100) + COUNTIF('Stack Errors'!D205, 100) + COUNTIF('Vending_Machine Errors'!D205, 100) + COUNTIF('Vending_Machine_Sum Errors'!D205, 100) + COUNTIF('MazeComplete Errors'!D205, 100) + COUNTIF('MazeSolve Errors'!D205, 100) + COUNTIF('Hamiltonian Errors'!D205, 100)</f>
        <v>1</v>
      </c>
      <c r="E205">
        <f>COUNTIF('PARITY Errors'!E205, 100) + COUNTIF('Pattern_Matching Errors'!E205, 100) + COUNTIF('Reversal Errors'!E205, 100) + COUNTIF('Stack Errors'!E205, 100) + COUNTIF('Vending_Machine Errors'!E205, 100) + COUNTIF('Vending_Machine_Sum Errors'!E205, 100) + COUNTIF('MazeComplete Errors'!E205, 100) + COUNTIF('MazeSolve Errors'!E205, 100) + COUNTIF('Hamiltonian Errors'!E205, 100)</f>
        <v>1</v>
      </c>
      <c r="F205">
        <f>COUNTIF('PARITY Errors'!F205, 100) + COUNTIF('Pattern_Matching Errors'!F205, 100) + COUNTIF('Reversal Errors'!F205, 100) + COUNTIF('Stack Errors'!F205, 100) + COUNTIF('Vending_Machine Errors'!F205, 100) + COUNTIF('Vending_Machine_Sum Errors'!F205, 100) + COUNTIF('MazeComplete Errors'!F205, 100) + COUNTIF('MazeSolve Errors'!F205, 100) + COUNTIF('Hamiltonian Errors'!F205, 100)</f>
        <v>1</v>
      </c>
      <c r="G205">
        <f>COUNTIF('PARITY Errors'!G205, 100) + COUNTIF('Pattern_Matching Errors'!G205, 100) + COUNTIF('Reversal Errors'!G205, 100) + COUNTIF('Stack Errors'!G205, 100) + COUNTIF('Vending_Machine Errors'!G205, 100) + COUNTIF('Vending_Machine_Sum Errors'!G205, 100) + COUNTIF('MazeComplete Errors'!G205, 100) + COUNTIF('MazeSolve Errors'!G205, 100) + COUNTIF('Hamiltonian Errors'!G205, 100)</f>
        <v>6</v>
      </c>
      <c r="H205" t="str">
        <f t="shared" si="5"/>
        <v>50 (δ=0.2)</v>
      </c>
    </row>
    <row r="206" spans="1:8" x14ac:dyDescent="0.75">
      <c r="A206" s="1">
        <v>22</v>
      </c>
      <c r="B206">
        <v>50</v>
      </c>
      <c r="C206">
        <v>0.45</v>
      </c>
      <c r="D206">
        <f>COUNTIF('PARITY Errors'!D206, 100) + COUNTIF('Pattern_Matching Errors'!D206, 100) + COUNTIF('Reversal Errors'!D206, 100) + COUNTIF('Stack Errors'!D206, 100) + COUNTIF('Vending_Machine Errors'!D206, 100) + COUNTIF('Vending_Machine_Sum Errors'!D206, 100) + COUNTIF('MazeComplete Errors'!D206, 100) + COUNTIF('MazeSolve Errors'!D206, 100) + COUNTIF('Hamiltonian Errors'!D206, 100)</f>
        <v>1</v>
      </c>
      <c r="E206">
        <f>COUNTIF('PARITY Errors'!E206, 100) + COUNTIF('Pattern_Matching Errors'!E206, 100) + COUNTIF('Reversal Errors'!E206, 100) + COUNTIF('Stack Errors'!E206, 100) + COUNTIF('Vending_Machine Errors'!E206, 100) + COUNTIF('Vending_Machine_Sum Errors'!E206, 100) + COUNTIF('MazeComplete Errors'!E206, 100) + COUNTIF('MazeSolve Errors'!E206, 100) + COUNTIF('Hamiltonian Errors'!E206, 100)</f>
        <v>1</v>
      </c>
      <c r="F206">
        <f>COUNTIF('PARITY Errors'!F206, 100) + COUNTIF('Pattern_Matching Errors'!F206, 100) + COUNTIF('Reversal Errors'!F206, 100) + COUNTIF('Stack Errors'!F206, 100) + COUNTIF('Vending_Machine Errors'!F206, 100) + COUNTIF('Vending_Machine_Sum Errors'!F206, 100) + COUNTIF('MazeComplete Errors'!F206, 100) + COUNTIF('MazeSolve Errors'!F206, 100) + COUNTIF('Hamiltonian Errors'!F206, 100)</f>
        <v>1</v>
      </c>
      <c r="G206">
        <f>COUNTIF('PARITY Errors'!G206, 100) + COUNTIF('Pattern_Matching Errors'!G206, 100) + COUNTIF('Reversal Errors'!G206, 100) + COUNTIF('Stack Errors'!G206, 100) + COUNTIF('Vending_Machine Errors'!G206, 100) + COUNTIF('Vending_Machine_Sum Errors'!G206, 100) + COUNTIF('MazeComplete Errors'!G206, 100) + COUNTIF('MazeSolve Errors'!G206, 100) + COUNTIF('Hamiltonian Errors'!G206, 100)</f>
        <v>6</v>
      </c>
      <c r="H206" t="str">
        <f t="shared" si="5"/>
        <v>50 (δ=0.45)</v>
      </c>
    </row>
    <row r="207" spans="1:8" x14ac:dyDescent="0.75">
      <c r="A207" s="1">
        <v>23</v>
      </c>
      <c r="B207">
        <v>50</v>
      </c>
      <c r="C207">
        <v>0.65</v>
      </c>
      <c r="D207">
        <f>COUNTIF('PARITY Errors'!D207, 100) + COUNTIF('Pattern_Matching Errors'!D207, 100) + COUNTIF('Reversal Errors'!D207, 100) + COUNTIF('Stack Errors'!D207, 100) + COUNTIF('Vending_Machine Errors'!D207, 100) + COUNTIF('Vending_Machine_Sum Errors'!D207, 100) + COUNTIF('MazeComplete Errors'!D207, 100) + COUNTIF('MazeSolve Errors'!D207, 100) + COUNTIF('Hamiltonian Errors'!D207, 100)</f>
        <v>1</v>
      </c>
      <c r="E207">
        <f>COUNTIF('PARITY Errors'!E207, 100) + COUNTIF('Pattern_Matching Errors'!E207, 100) + COUNTIF('Reversal Errors'!E207, 100) + COUNTIF('Stack Errors'!E207, 100) + COUNTIF('Vending_Machine Errors'!E207, 100) + COUNTIF('Vending_Machine_Sum Errors'!E207, 100) + COUNTIF('MazeComplete Errors'!E207, 100) + COUNTIF('MazeSolve Errors'!E207, 100) + COUNTIF('Hamiltonian Errors'!E207, 100)</f>
        <v>1</v>
      </c>
      <c r="F207">
        <f>COUNTIF('PARITY Errors'!F207, 100) + COUNTIF('Pattern_Matching Errors'!F207, 100) + COUNTIF('Reversal Errors'!F207, 100) + COUNTIF('Stack Errors'!F207, 100) + COUNTIF('Vending_Machine Errors'!F207, 100) + COUNTIF('Vending_Machine_Sum Errors'!F207, 100) + COUNTIF('MazeComplete Errors'!F207, 100) + COUNTIF('MazeSolve Errors'!F207, 100) + COUNTIF('Hamiltonian Errors'!F207, 100)</f>
        <v>1</v>
      </c>
      <c r="G207">
        <f>COUNTIF('PARITY Errors'!G207, 100) + COUNTIF('Pattern_Matching Errors'!G207, 100) + COUNTIF('Reversal Errors'!G207, 100) + COUNTIF('Stack Errors'!G207, 100) + COUNTIF('Vending_Machine Errors'!G207, 100) + COUNTIF('Vending_Machine_Sum Errors'!G207, 100) + COUNTIF('MazeComplete Errors'!G207, 100) + COUNTIF('MazeSolve Errors'!G207, 100) + COUNTIF('Hamiltonian Errors'!G207, 100)</f>
        <v>6</v>
      </c>
      <c r="H207" t="str">
        <f t="shared" si="5"/>
        <v>50 (δ=0.65)</v>
      </c>
    </row>
    <row r="208" spans="1:8" x14ac:dyDescent="0.75">
      <c r="A208" s="1">
        <v>24</v>
      </c>
      <c r="B208">
        <v>50</v>
      </c>
      <c r="C208">
        <v>0.85</v>
      </c>
      <c r="D208">
        <f>COUNTIF('PARITY Errors'!D208, 100) + COUNTIF('Pattern_Matching Errors'!D208, 100) + COUNTIF('Reversal Errors'!D208, 100) + COUNTIF('Stack Errors'!D208, 100) + COUNTIF('Vending_Machine Errors'!D208, 100) + COUNTIF('Vending_Machine_Sum Errors'!D208, 100) + COUNTIF('MazeComplete Errors'!D208, 100) + COUNTIF('MazeSolve Errors'!D208, 100) + COUNTIF('Hamiltonian Errors'!D208, 100)</f>
        <v>1</v>
      </c>
      <c r="E208">
        <f>COUNTIF('PARITY Errors'!E208, 100) + COUNTIF('Pattern_Matching Errors'!E208, 100) + COUNTIF('Reversal Errors'!E208, 100) + COUNTIF('Stack Errors'!E208, 100) + COUNTIF('Vending_Machine Errors'!E208, 100) + COUNTIF('Vending_Machine_Sum Errors'!E208, 100) + COUNTIF('MazeComplete Errors'!E208, 100) + COUNTIF('MazeSolve Errors'!E208, 100) + COUNTIF('Hamiltonian Errors'!E208, 100)</f>
        <v>1</v>
      </c>
      <c r="F208">
        <f>COUNTIF('PARITY Errors'!F208, 100) + COUNTIF('Pattern_Matching Errors'!F208, 100) + COUNTIF('Reversal Errors'!F208, 100) + COUNTIF('Stack Errors'!F208, 100) + COUNTIF('Vending_Machine Errors'!F208, 100) + COUNTIF('Vending_Machine_Sum Errors'!F208, 100) + COUNTIF('MazeComplete Errors'!F208, 100) + COUNTIF('MazeSolve Errors'!F208, 100) + COUNTIF('Hamiltonian Errors'!F208, 100)</f>
        <v>1</v>
      </c>
      <c r="G208">
        <f>COUNTIF('PARITY Errors'!G208, 100) + COUNTIF('Pattern_Matching Errors'!G208, 100) + COUNTIF('Reversal Errors'!G208, 100) + COUNTIF('Stack Errors'!G208, 100) + COUNTIF('Vending_Machine Errors'!G208, 100) + COUNTIF('Vending_Machine_Sum Errors'!G208, 100) + COUNTIF('MazeComplete Errors'!G208, 100) + COUNTIF('MazeSolve Errors'!G208, 100) + COUNTIF('Hamiltonian Errors'!G208, 100)</f>
        <v>6</v>
      </c>
      <c r="H208" t="str">
        <f t="shared" si="5"/>
        <v>50 (δ=0.85)</v>
      </c>
    </row>
    <row r="209" spans="1:8" x14ac:dyDescent="0.75">
      <c r="A209" s="1">
        <v>25</v>
      </c>
      <c r="B209">
        <v>100</v>
      </c>
      <c r="C209">
        <v>0</v>
      </c>
      <c r="D209">
        <f>COUNTIF('PARITY Errors'!D209, 100) + COUNTIF('Pattern_Matching Errors'!D209, 100) + COUNTIF('Reversal Errors'!D209, 100) + COUNTIF('Stack Errors'!D209, 100) + COUNTIF('Vending_Machine Errors'!D209, 100) + COUNTIF('Vending_Machine_Sum Errors'!D209, 100) + COUNTIF('MazeComplete Errors'!D209, 100) + COUNTIF('MazeSolve Errors'!D209, 100) + COUNTIF('Hamiltonian Errors'!D209, 100)</f>
        <v>2</v>
      </c>
      <c r="E209">
        <f>COUNTIF('PARITY Errors'!E209, 100) + COUNTIF('Pattern_Matching Errors'!E209, 100) + COUNTIF('Reversal Errors'!E209, 100) + COUNTIF('Stack Errors'!E209, 100) + COUNTIF('Vending_Machine Errors'!E209, 100) + COUNTIF('Vending_Machine_Sum Errors'!E209, 100) + COUNTIF('MazeComplete Errors'!E209, 100) + COUNTIF('MazeSolve Errors'!E209, 100) + COUNTIF('Hamiltonian Errors'!E209, 100)</f>
        <v>2</v>
      </c>
      <c r="F209">
        <f>COUNTIF('PARITY Errors'!F209, 100) + COUNTIF('Pattern_Matching Errors'!F209, 100) + COUNTIF('Reversal Errors'!F209, 100) + COUNTIF('Stack Errors'!F209, 100) + COUNTIF('Vending_Machine Errors'!F209, 100) + COUNTIF('Vending_Machine_Sum Errors'!F209, 100) + COUNTIF('MazeComplete Errors'!F209, 100) + COUNTIF('MazeSolve Errors'!F209, 100) + COUNTIF('Hamiltonian Errors'!F209, 100)</f>
        <v>2</v>
      </c>
      <c r="G209">
        <f>COUNTIF('PARITY Errors'!G209, 100) + COUNTIF('Pattern_Matching Errors'!G209, 100) + COUNTIF('Reversal Errors'!G209, 100) + COUNTIF('Stack Errors'!G209, 100) + COUNTIF('Vending_Machine Errors'!G209, 100) + COUNTIF('Vending_Machine_Sum Errors'!G209, 100) + COUNTIF('MazeComplete Errors'!G209, 100) + COUNTIF('MazeSolve Errors'!G209, 100) + COUNTIF('Hamiltonian Errors'!G209, 100)</f>
        <v>8</v>
      </c>
      <c r="H209" t="str">
        <f t="shared" si="5"/>
        <v>100 (δ=0)</v>
      </c>
    </row>
    <row r="210" spans="1:8" x14ac:dyDescent="0.75">
      <c r="A210" s="1">
        <v>26</v>
      </c>
      <c r="B210">
        <v>100</v>
      </c>
      <c r="C210">
        <v>0.2</v>
      </c>
      <c r="D210">
        <f>COUNTIF('PARITY Errors'!D210, 100) + COUNTIF('Pattern_Matching Errors'!D210, 100) + COUNTIF('Reversal Errors'!D210, 100) + COUNTIF('Stack Errors'!D210, 100) + COUNTIF('Vending_Machine Errors'!D210, 100) + COUNTIF('Vending_Machine_Sum Errors'!D210, 100) + COUNTIF('MazeComplete Errors'!D210, 100) + COUNTIF('MazeSolve Errors'!D210, 100) + COUNTIF('Hamiltonian Errors'!D210, 100)</f>
        <v>2</v>
      </c>
      <c r="E210">
        <f>COUNTIF('PARITY Errors'!E210, 100) + COUNTIF('Pattern_Matching Errors'!E210, 100) + COUNTIF('Reversal Errors'!E210, 100) + COUNTIF('Stack Errors'!E210, 100) + COUNTIF('Vending_Machine Errors'!E210, 100) + COUNTIF('Vending_Machine_Sum Errors'!E210, 100) + COUNTIF('MazeComplete Errors'!E210, 100) + COUNTIF('MazeSolve Errors'!E210, 100) + COUNTIF('Hamiltonian Errors'!E210, 100)</f>
        <v>2</v>
      </c>
      <c r="F210">
        <f>COUNTIF('PARITY Errors'!F210, 100) + COUNTIF('Pattern_Matching Errors'!F210, 100) + COUNTIF('Reversal Errors'!F210, 100) + COUNTIF('Stack Errors'!F210, 100) + COUNTIF('Vending_Machine Errors'!F210, 100) + COUNTIF('Vending_Machine_Sum Errors'!F210, 100) + COUNTIF('MazeComplete Errors'!F210, 100) + COUNTIF('MazeSolve Errors'!F210, 100) + COUNTIF('Hamiltonian Errors'!F210, 100)</f>
        <v>2</v>
      </c>
      <c r="G210">
        <f>COUNTIF('PARITY Errors'!G210, 100) + COUNTIF('Pattern_Matching Errors'!G210, 100) + COUNTIF('Reversal Errors'!G210, 100) + COUNTIF('Stack Errors'!G210, 100) + COUNTIF('Vending_Machine Errors'!G210, 100) + COUNTIF('Vending_Machine_Sum Errors'!G210, 100) + COUNTIF('MazeComplete Errors'!G210, 100) + COUNTIF('MazeSolve Errors'!G210, 100) + COUNTIF('Hamiltonian Errors'!G210, 100)</f>
        <v>8</v>
      </c>
      <c r="H210" t="str">
        <f t="shared" si="5"/>
        <v>100 (δ=0.2)</v>
      </c>
    </row>
    <row r="211" spans="1:8" x14ac:dyDescent="0.75">
      <c r="A211" s="1">
        <v>27</v>
      </c>
      <c r="B211">
        <v>100</v>
      </c>
      <c r="C211">
        <v>0.45</v>
      </c>
      <c r="D211">
        <f>COUNTIF('PARITY Errors'!D211, 100) + COUNTIF('Pattern_Matching Errors'!D211, 100) + COUNTIF('Reversal Errors'!D211, 100) + COUNTIF('Stack Errors'!D211, 100) + COUNTIF('Vending_Machine Errors'!D211, 100) + COUNTIF('Vending_Machine_Sum Errors'!D211, 100) + COUNTIF('MazeComplete Errors'!D211, 100) + COUNTIF('MazeSolve Errors'!D211, 100) + COUNTIF('Hamiltonian Errors'!D211, 100)</f>
        <v>2</v>
      </c>
      <c r="E211">
        <f>COUNTIF('PARITY Errors'!E211, 100) + COUNTIF('Pattern_Matching Errors'!E211, 100) + COUNTIF('Reversal Errors'!E211, 100) + COUNTIF('Stack Errors'!E211, 100) + COUNTIF('Vending_Machine Errors'!E211, 100) + COUNTIF('Vending_Machine_Sum Errors'!E211, 100) + COUNTIF('MazeComplete Errors'!E211, 100) + COUNTIF('MazeSolve Errors'!E211, 100) + COUNTIF('Hamiltonian Errors'!E211, 100)</f>
        <v>2</v>
      </c>
      <c r="F211">
        <f>COUNTIF('PARITY Errors'!F211, 100) + COUNTIF('Pattern_Matching Errors'!F211, 100) + COUNTIF('Reversal Errors'!F211, 100) + COUNTIF('Stack Errors'!F211, 100) + COUNTIF('Vending_Machine Errors'!F211, 100) + COUNTIF('Vending_Machine_Sum Errors'!F211, 100) + COUNTIF('MazeComplete Errors'!F211, 100) + COUNTIF('MazeSolve Errors'!F211, 100) + COUNTIF('Hamiltonian Errors'!F211, 100)</f>
        <v>2</v>
      </c>
      <c r="G211">
        <f>COUNTIF('PARITY Errors'!G211, 100) + COUNTIF('Pattern_Matching Errors'!G211, 100) + COUNTIF('Reversal Errors'!G211, 100) + COUNTIF('Stack Errors'!G211, 100) + COUNTIF('Vending_Machine Errors'!G211, 100) + COUNTIF('Vending_Machine_Sum Errors'!G211, 100) + COUNTIF('MazeComplete Errors'!G211, 100) + COUNTIF('MazeSolve Errors'!G211, 100) + COUNTIF('Hamiltonian Errors'!G211, 100)</f>
        <v>8</v>
      </c>
      <c r="H211" t="str">
        <f t="shared" si="5"/>
        <v>100 (δ=0.45)</v>
      </c>
    </row>
    <row r="212" spans="1:8" x14ac:dyDescent="0.75">
      <c r="A212" s="1">
        <v>28</v>
      </c>
      <c r="B212">
        <v>100</v>
      </c>
      <c r="C212">
        <v>0.65</v>
      </c>
      <c r="D212">
        <f>COUNTIF('PARITY Errors'!D212, 100) + COUNTIF('Pattern_Matching Errors'!D212, 100) + COUNTIF('Reversal Errors'!D212, 100) + COUNTIF('Stack Errors'!D212, 100) + COUNTIF('Vending_Machine Errors'!D212, 100) + COUNTIF('Vending_Machine_Sum Errors'!D212, 100) + COUNTIF('MazeComplete Errors'!D212, 100) + COUNTIF('MazeSolve Errors'!D212, 100) + COUNTIF('Hamiltonian Errors'!D212, 100)</f>
        <v>2</v>
      </c>
      <c r="E212">
        <f>COUNTIF('PARITY Errors'!E212, 100) + COUNTIF('Pattern_Matching Errors'!E212, 100) + COUNTIF('Reversal Errors'!E212, 100) + COUNTIF('Stack Errors'!E212, 100) + COUNTIF('Vending_Machine Errors'!E212, 100) + COUNTIF('Vending_Machine_Sum Errors'!E212, 100) + COUNTIF('MazeComplete Errors'!E212, 100) + COUNTIF('MazeSolve Errors'!E212, 100) + COUNTIF('Hamiltonian Errors'!E212, 100)</f>
        <v>2</v>
      </c>
      <c r="F212">
        <f>COUNTIF('PARITY Errors'!F212, 100) + COUNTIF('Pattern_Matching Errors'!F212, 100) + COUNTIF('Reversal Errors'!F212, 100) + COUNTIF('Stack Errors'!F212, 100) + COUNTIF('Vending_Machine Errors'!F212, 100) + COUNTIF('Vending_Machine_Sum Errors'!F212, 100) + COUNTIF('MazeComplete Errors'!F212, 100) + COUNTIF('MazeSolve Errors'!F212, 100) + COUNTIF('Hamiltonian Errors'!F212, 100)</f>
        <v>2</v>
      </c>
      <c r="G212">
        <f>COUNTIF('PARITY Errors'!G212, 100) + COUNTIF('Pattern_Matching Errors'!G212, 100) + COUNTIF('Reversal Errors'!G212, 100) + COUNTIF('Stack Errors'!G212, 100) + COUNTIF('Vending_Machine Errors'!G212, 100) + COUNTIF('Vending_Machine_Sum Errors'!G212, 100) + COUNTIF('MazeComplete Errors'!G212, 100) + COUNTIF('MazeSolve Errors'!G212, 100) + COUNTIF('Hamiltonian Errors'!G212, 100)</f>
        <v>8</v>
      </c>
      <c r="H212" t="str">
        <f t="shared" si="5"/>
        <v>100 (δ=0.65)</v>
      </c>
    </row>
    <row r="213" spans="1:8" x14ac:dyDescent="0.75">
      <c r="A213" s="1">
        <v>29</v>
      </c>
      <c r="B213">
        <v>100</v>
      </c>
      <c r="C213">
        <v>0.85</v>
      </c>
      <c r="D213">
        <f>COUNTIF('PARITY Errors'!D213, 100) + COUNTIF('Pattern_Matching Errors'!D213, 100) + COUNTIF('Reversal Errors'!D213, 100) + COUNTIF('Stack Errors'!D213, 100) + COUNTIF('Vending_Machine Errors'!D213, 100) + COUNTIF('Vending_Machine_Sum Errors'!D213, 100) + COUNTIF('MazeComplete Errors'!D213, 100) + COUNTIF('MazeSolve Errors'!D213, 100) + COUNTIF('Hamiltonian Errors'!D213, 100)</f>
        <v>2</v>
      </c>
      <c r="E213">
        <f>COUNTIF('PARITY Errors'!E213, 100) + COUNTIF('Pattern_Matching Errors'!E213, 100) + COUNTIF('Reversal Errors'!E213, 100) + COUNTIF('Stack Errors'!E213, 100) + COUNTIF('Vending_Machine Errors'!E213, 100) + COUNTIF('Vending_Machine_Sum Errors'!E213, 100) + COUNTIF('MazeComplete Errors'!E213, 100) + COUNTIF('MazeSolve Errors'!E213, 100) + COUNTIF('Hamiltonian Errors'!E213, 100)</f>
        <v>2</v>
      </c>
      <c r="F213">
        <f>COUNTIF('PARITY Errors'!F213, 100) + COUNTIF('Pattern_Matching Errors'!F213, 100) + COUNTIF('Reversal Errors'!F213, 100) + COUNTIF('Stack Errors'!F213, 100) + COUNTIF('Vending_Machine Errors'!F213, 100) + COUNTIF('Vending_Machine_Sum Errors'!F213, 100) + COUNTIF('MazeComplete Errors'!F213, 100) + COUNTIF('MazeSolve Errors'!F213, 100) + COUNTIF('Hamiltonian Errors'!F213, 100)</f>
        <v>2</v>
      </c>
      <c r="G213">
        <f>COUNTIF('PARITY Errors'!G213, 100) + COUNTIF('Pattern_Matching Errors'!G213, 100) + COUNTIF('Reversal Errors'!G213, 100) + COUNTIF('Stack Errors'!G213, 100) + COUNTIF('Vending_Machine Errors'!G213, 100) + COUNTIF('Vending_Machine_Sum Errors'!G213, 100) + COUNTIF('MazeComplete Errors'!G213, 100) + COUNTIF('MazeSolve Errors'!G213, 100) + COUNTIF('Hamiltonian Errors'!G213, 100)</f>
        <v>8</v>
      </c>
      <c r="H213" t="str">
        <f t="shared" si="5"/>
        <v>100 (δ=0.85)</v>
      </c>
    </row>
    <row r="217" spans="1:8" x14ac:dyDescent="0.75">
      <c r="A217" s="1">
        <v>0</v>
      </c>
      <c r="B217" t="s">
        <v>20</v>
      </c>
      <c r="D217">
        <v>9</v>
      </c>
    </row>
    <row r="219" spans="1:8" x14ac:dyDescent="0.7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75">
      <c r="A220" s="1">
        <v>0</v>
      </c>
      <c r="B220">
        <v>0</v>
      </c>
      <c r="C220">
        <v>0</v>
      </c>
      <c r="D220">
        <f>COUNTIF('PARITY Errors'!D220, 100) + COUNTIF('Pattern_Matching Errors'!D220, 100) + COUNTIF('Reversal Errors'!D220, 100) + COUNTIF('Stack Errors'!D220, 100) + COUNTIF('Vending_Machine Errors'!D220, 100) + COUNTIF('Vending_Machine_Sum Errors'!D220, 100) + COUNTIF('MazeComplete Errors'!D220, 100) + COUNTIF('MazeSolve Errors'!D220, 100) + COUNTIF('Hamiltonian Errors'!D220, 100)</f>
        <v>0</v>
      </c>
      <c r="E220">
        <f>COUNTIF('PARITY Errors'!E220, 100) + COUNTIF('Pattern_Matching Errors'!E220, 100) + COUNTIF('Reversal Errors'!E220, 100) + COUNTIF('Stack Errors'!E220, 100) + COUNTIF('Vending_Machine Errors'!E220, 100) + COUNTIF('Vending_Machine_Sum Errors'!E220, 100) + COUNTIF('MazeComplete Errors'!E220, 100) + COUNTIF('MazeSolve Errors'!E220, 100) + COUNTIF('Hamiltonian Errors'!E220, 100)</f>
        <v>2</v>
      </c>
      <c r="F220">
        <f>COUNTIF('PARITY Errors'!F220, 100) + COUNTIF('Pattern_Matching Errors'!F220, 100) + COUNTIF('Reversal Errors'!F220, 100) + COUNTIF('Stack Errors'!F220, 100) + COUNTIF('Vending_Machine Errors'!F220, 100) + COUNTIF('Vending_Machine_Sum Errors'!F220, 100) + COUNTIF('MazeComplete Errors'!F220, 100) + COUNTIF('MazeSolve Errors'!F220, 100) + COUNTIF('Hamiltonian Errors'!F220, 100)</f>
        <v>0</v>
      </c>
      <c r="G220">
        <f>COUNTIF('PARITY Errors'!G220, 100) + COUNTIF('Pattern_Matching Errors'!G220, 100) + COUNTIF('Reversal Errors'!G220, 100) + COUNTIF('Stack Errors'!G220, 100) + COUNTIF('Vending_Machine Errors'!G220, 100) + COUNTIF('Vending_Machine_Sum Errors'!G220, 100) + COUNTIF('MazeComplete Errors'!G220, 100) + COUNTIF('MazeSolve Errors'!G220, 100) + COUNTIF('Hamiltonian Errors'!G220, 100)</f>
        <v>3</v>
      </c>
      <c r="H220" t="str">
        <f t="shared" ref="H220:H249" si="6">B220&amp;" (δ="&amp;C220&amp;")"</f>
        <v>0 (δ=0)</v>
      </c>
    </row>
    <row r="221" spans="1:8" x14ac:dyDescent="0.75">
      <c r="A221" s="1">
        <v>1</v>
      </c>
      <c r="B221">
        <v>0</v>
      </c>
      <c r="C221">
        <v>0.2</v>
      </c>
      <c r="D221">
        <f>COUNTIF('PARITY Errors'!D221, 100) + COUNTIF('Pattern_Matching Errors'!D221, 100) + COUNTIF('Reversal Errors'!D221, 100) + COUNTIF('Stack Errors'!D221, 100) + COUNTIF('Vending_Machine Errors'!D221, 100) + COUNTIF('Vending_Machine_Sum Errors'!D221, 100) + COUNTIF('MazeComplete Errors'!D221, 100) + COUNTIF('MazeSolve Errors'!D221, 100) + COUNTIF('Hamiltonian Errors'!D221, 100)</f>
        <v>0</v>
      </c>
      <c r="E221">
        <f>COUNTIF('PARITY Errors'!E221, 100) + COUNTIF('Pattern_Matching Errors'!E221, 100) + COUNTIF('Reversal Errors'!E221, 100) + COUNTIF('Stack Errors'!E221, 100) + COUNTIF('Vending_Machine Errors'!E221, 100) + COUNTIF('Vending_Machine_Sum Errors'!E221, 100) + COUNTIF('MazeComplete Errors'!E221, 100) + COUNTIF('MazeSolve Errors'!E221, 100) + COUNTIF('Hamiltonian Errors'!E221, 100)</f>
        <v>2</v>
      </c>
      <c r="F221">
        <f>COUNTIF('PARITY Errors'!F221, 100) + COUNTIF('Pattern_Matching Errors'!F221, 100) + COUNTIF('Reversal Errors'!F221, 100) + COUNTIF('Stack Errors'!F221, 100) + COUNTIF('Vending_Machine Errors'!F221, 100) + COUNTIF('Vending_Machine_Sum Errors'!F221, 100) + COUNTIF('MazeComplete Errors'!F221, 100) + COUNTIF('MazeSolve Errors'!F221, 100) + COUNTIF('Hamiltonian Errors'!F221, 100)</f>
        <v>0</v>
      </c>
      <c r="G221">
        <f>COUNTIF('PARITY Errors'!G221, 100) + COUNTIF('Pattern_Matching Errors'!G221, 100) + COUNTIF('Reversal Errors'!G221, 100) + COUNTIF('Stack Errors'!G221, 100) + COUNTIF('Vending_Machine Errors'!G221, 100) + COUNTIF('Vending_Machine_Sum Errors'!G221, 100) + COUNTIF('MazeComplete Errors'!G221, 100) + COUNTIF('MazeSolve Errors'!G221, 100) + COUNTIF('Hamiltonian Errors'!G221, 100)</f>
        <v>3</v>
      </c>
      <c r="H221" t="str">
        <f t="shared" si="6"/>
        <v>0 (δ=0.2)</v>
      </c>
    </row>
    <row r="222" spans="1:8" x14ac:dyDescent="0.75">
      <c r="A222" s="1">
        <v>2</v>
      </c>
      <c r="B222">
        <v>0</v>
      </c>
      <c r="C222">
        <v>0.45</v>
      </c>
      <c r="D222">
        <f>COUNTIF('PARITY Errors'!D222, 100) + COUNTIF('Pattern_Matching Errors'!D222, 100) + COUNTIF('Reversal Errors'!D222, 100) + COUNTIF('Stack Errors'!D222, 100) + COUNTIF('Vending_Machine Errors'!D222, 100) + COUNTIF('Vending_Machine_Sum Errors'!D222, 100) + COUNTIF('MazeComplete Errors'!D222, 100) + COUNTIF('MazeSolve Errors'!D222, 100) + COUNTIF('Hamiltonian Errors'!D222, 100)</f>
        <v>0</v>
      </c>
      <c r="E222">
        <f>COUNTIF('PARITY Errors'!E222, 100) + COUNTIF('Pattern_Matching Errors'!E222, 100) + COUNTIF('Reversal Errors'!E222, 100) + COUNTIF('Stack Errors'!E222, 100) + COUNTIF('Vending_Machine Errors'!E222, 100) + COUNTIF('Vending_Machine_Sum Errors'!E222, 100) + COUNTIF('MazeComplete Errors'!E222, 100) + COUNTIF('MazeSolve Errors'!E222, 100) + COUNTIF('Hamiltonian Errors'!E222, 100)</f>
        <v>2</v>
      </c>
      <c r="F222">
        <f>COUNTIF('PARITY Errors'!F222, 100) + COUNTIF('Pattern_Matching Errors'!F222, 100) + COUNTIF('Reversal Errors'!F222, 100) + COUNTIF('Stack Errors'!F222, 100) + COUNTIF('Vending_Machine Errors'!F222, 100) + COUNTIF('Vending_Machine_Sum Errors'!F222, 100) + COUNTIF('MazeComplete Errors'!F222, 100) + COUNTIF('MazeSolve Errors'!F222, 100) + COUNTIF('Hamiltonian Errors'!F222, 100)</f>
        <v>0</v>
      </c>
      <c r="G222">
        <f>COUNTIF('PARITY Errors'!G222, 100) + COUNTIF('Pattern_Matching Errors'!G222, 100) + COUNTIF('Reversal Errors'!G222, 100) + COUNTIF('Stack Errors'!G222, 100) + COUNTIF('Vending_Machine Errors'!G222, 100) + COUNTIF('Vending_Machine_Sum Errors'!G222, 100) + COUNTIF('MazeComplete Errors'!G222, 100) + COUNTIF('MazeSolve Errors'!G222, 100) + COUNTIF('Hamiltonian Errors'!G222, 100)</f>
        <v>3</v>
      </c>
      <c r="H222" t="str">
        <f t="shared" si="6"/>
        <v>0 (δ=0.45)</v>
      </c>
    </row>
    <row r="223" spans="1:8" x14ac:dyDescent="0.75">
      <c r="A223" s="1">
        <v>3</v>
      </c>
      <c r="B223">
        <v>0</v>
      </c>
      <c r="C223">
        <v>0.65</v>
      </c>
      <c r="D223">
        <f>COUNTIF('PARITY Errors'!D223, 100) + COUNTIF('Pattern_Matching Errors'!D223, 100) + COUNTIF('Reversal Errors'!D223, 100) + COUNTIF('Stack Errors'!D223, 100) + COUNTIF('Vending_Machine Errors'!D223, 100) + COUNTIF('Vending_Machine_Sum Errors'!D223, 100) + COUNTIF('MazeComplete Errors'!D223, 100) + COUNTIF('MazeSolve Errors'!D223, 100) + COUNTIF('Hamiltonian Errors'!D223, 100)</f>
        <v>0</v>
      </c>
      <c r="E223">
        <f>COUNTIF('PARITY Errors'!E223, 100) + COUNTIF('Pattern_Matching Errors'!E223, 100) + COUNTIF('Reversal Errors'!E223, 100) + COUNTIF('Stack Errors'!E223, 100) + COUNTIF('Vending_Machine Errors'!E223, 100) + COUNTIF('Vending_Machine_Sum Errors'!E223, 100) + COUNTIF('MazeComplete Errors'!E223, 100) + COUNTIF('MazeSolve Errors'!E223, 100) + COUNTIF('Hamiltonian Errors'!E223, 100)</f>
        <v>2</v>
      </c>
      <c r="F223">
        <f>COUNTIF('PARITY Errors'!F223, 100) + COUNTIF('Pattern_Matching Errors'!F223, 100) + COUNTIF('Reversal Errors'!F223, 100) + COUNTIF('Stack Errors'!F223, 100) + COUNTIF('Vending_Machine Errors'!F223, 100) + COUNTIF('Vending_Machine_Sum Errors'!F223, 100) + COUNTIF('MazeComplete Errors'!F223, 100) + COUNTIF('MazeSolve Errors'!F223, 100) + COUNTIF('Hamiltonian Errors'!F223, 100)</f>
        <v>0</v>
      </c>
      <c r="G223">
        <f>COUNTIF('PARITY Errors'!G223, 100) + COUNTIF('Pattern_Matching Errors'!G223, 100) + COUNTIF('Reversal Errors'!G223, 100) + COUNTIF('Stack Errors'!G223, 100) + COUNTIF('Vending_Machine Errors'!G223, 100) + COUNTIF('Vending_Machine_Sum Errors'!G223, 100) + COUNTIF('MazeComplete Errors'!G223, 100) + COUNTIF('MazeSolve Errors'!G223, 100) + COUNTIF('Hamiltonian Errors'!G223, 100)</f>
        <v>3</v>
      </c>
      <c r="H223" t="str">
        <f t="shared" si="6"/>
        <v>0 (δ=0.65)</v>
      </c>
    </row>
    <row r="224" spans="1:8" x14ac:dyDescent="0.75">
      <c r="A224" s="1">
        <v>4</v>
      </c>
      <c r="B224">
        <v>0</v>
      </c>
      <c r="C224">
        <v>0.85</v>
      </c>
      <c r="D224">
        <f>COUNTIF('PARITY Errors'!D224, 100) + COUNTIF('Pattern_Matching Errors'!D224, 100) + COUNTIF('Reversal Errors'!D224, 100) + COUNTIF('Stack Errors'!D224, 100) + COUNTIF('Vending_Machine Errors'!D224, 100) + COUNTIF('Vending_Machine_Sum Errors'!D224, 100) + COUNTIF('MazeComplete Errors'!D224, 100) + COUNTIF('MazeSolve Errors'!D224, 100) + COUNTIF('Hamiltonian Errors'!D224, 100)</f>
        <v>0</v>
      </c>
      <c r="E224">
        <f>COUNTIF('PARITY Errors'!E224, 100) + COUNTIF('Pattern_Matching Errors'!E224, 100) + COUNTIF('Reversal Errors'!E224, 100) + COUNTIF('Stack Errors'!E224, 100) + COUNTIF('Vending_Machine Errors'!E224, 100) + COUNTIF('Vending_Machine_Sum Errors'!E224, 100) + COUNTIF('MazeComplete Errors'!E224, 100) + COUNTIF('MazeSolve Errors'!E224, 100) + COUNTIF('Hamiltonian Errors'!E224, 100)</f>
        <v>2</v>
      </c>
      <c r="F224">
        <f>COUNTIF('PARITY Errors'!F224, 100) + COUNTIF('Pattern_Matching Errors'!F224, 100) + COUNTIF('Reversal Errors'!F224, 100) + COUNTIF('Stack Errors'!F224, 100) + COUNTIF('Vending_Machine Errors'!F224, 100) + COUNTIF('Vending_Machine_Sum Errors'!F224, 100) + COUNTIF('MazeComplete Errors'!F224, 100) + COUNTIF('MazeSolve Errors'!F224, 100) + COUNTIF('Hamiltonian Errors'!F224, 100)</f>
        <v>0</v>
      </c>
      <c r="G224">
        <f>COUNTIF('PARITY Errors'!G224, 100) + COUNTIF('Pattern_Matching Errors'!G224, 100) + COUNTIF('Reversal Errors'!G224, 100) + COUNTIF('Stack Errors'!G224, 100) + COUNTIF('Vending_Machine Errors'!G224, 100) + COUNTIF('Vending_Machine_Sum Errors'!G224, 100) + COUNTIF('MazeComplete Errors'!G224, 100) + COUNTIF('MazeSolve Errors'!G224, 100) + COUNTIF('Hamiltonian Errors'!G224, 100)</f>
        <v>3</v>
      </c>
      <c r="H224" t="str">
        <f t="shared" si="6"/>
        <v>0 (δ=0.85)</v>
      </c>
    </row>
    <row r="225" spans="1:8" x14ac:dyDescent="0.75">
      <c r="A225" s="1">
        <v>5</v>
      </c>
      <c r="B225">
        <v>5</v>
      </c>
      <c r="C225">
        <v>0</v>
      </c>
      <c r="D225">
        <f>COUNTIF('PARITY Errors'!D225, 100) + COUNTIF('Pattern_Matching Errors'!D225, 100) + COUNTIF('Reversal Errors'!D225, 100) + COUNTIF('Stack Errors'!D225, 100) + COUNTIF('Vending_Machine Errors'!D225, 100) + COUNTIF('Vending_Machine_Sum Errors'!D225, 100) + COUNTIF('MazeComplete Errors'!D225, 100) + COUNTIF('MazeSolve Errors'!D225, 100) + COUNTIF('Hamiltonian Errors'!D225, 100)</f>
        <v>0</v>
      </c>
      <c r="E225">
        <f>COUNTIF('PARITY Errors'!E225, 100) + COUNTIF('Pattern_Matching Errors'!E225, 100) + COUNTIF('Reversal Errors'!E225, 100) + COUNTIF('Stack Errors'!E225, 100) + COUNTIF('Vending_Machine Errors'!E225, 100) + COUNTIF('Vending_Machine_Sum Errors'!E225, 100) + COUNTIF('MazeComplete Errors'!E225, 100) + COUNTIF('MazeSolve Errors'!E225, 100) + COUNTIF('Hamiltonian Errors'!E225, 100)</f>
        <v>0</v>
      </c>
      <c r="F225">
        <f>COUNTIF('PARITY Errors'!F225, 100) + COUNTIF('Pattern_Matching Errors'!F225, 100) + COUNTIF('Reversal Errors'!F225, 100) + COUNTIF('Stack Errors'!F225, 100) + COUNTIF('Vending_Machine Errors'!F225, 100) + COUNTIF('Vending_Machine_Sum Errors'!F225, 100) + COUNTIF('MazeComplete Errors'!F225, 100) + COUNTIF('MazeSolve Errors'!F225, 100) + COUNTIF('Hamiltonian Errors'!F225, 100)</f>
        <v>0</v>
      </c>
      <c r="G225">
        <f>COUNTIF('PARITY Errors'!G225, 100) + COUNTIF('Pattern_Matching Errors'!G225, 100) + COUNTIF('Reversal Errors'!G225, 100) + COUNTIF('Stack Errors'!G225, 100) + COUNTIF('Vending_Machine Errors'!G225, 100) + COUNTIF('Vending_Machine_Sum Errors'!G225, 100) + COUNTIF('MazeComplete Errors'!G225, 100) + COUNTIF('MazeSolve Errors'!G225, 100) + COUNTIF('Hamiltonian Errors'!G225, 100)</f>
        <v>1</v>
      </c>
      <c r="H225" t="str">
        <f t="shared" si="6"/>
        <v>5 (δ=0)</v>
      </c>
    </row>
    <row r="226" spans="1:8" x14ac:dyDescent="0.75">
      <c r="A226" s="1">
        <v>6</v>
      </c>
      <c r="B226">
        <v>5</v>
      </c>
      <c r="C226">
        <v>0.2</v>
      </c>
      <c r="D226">
        <f>COUNTIF('PARITY Errors'!D226, 100) + COUNTIF('Pattern_Matching Errors'!D226, 100) + COUNTIF('Reversal Errors'!D226, 100) + COUNTIF('Stack Errors'!D226, 100) + COUNTIF('Vending_Machine Errors'!D226, 100) + COUNTIF('Vending_Machine_Sum Errors'!D226, 100) + COUNTIF('MazeComplete Errors'!D226, 100) + COUNTIF('MazeSolve Errors'!D226, 100) + COUNTIF('Hamiltonian Errors'!D226, 100)</f>
        <v>0</v>
      </c>
      <c r="E226">
        <f>COUNTIF('PARITY Errors'!E226, 100) + COUNTIF('Pattern_Matching Errors'!E226, 100) + COUNTIF('Reversal Errors'!E226, 100) + COUNTIF('Stack Errors'!E226, 100) + COUNTIF('Vending_Machine Errors'!E226, 100) + COUNTIF('Vending_Machine_Sum Errors'!E226, 100) + COUNTIF('MazeComplete Errors'!E226, 100) + COUNTIF('MazeSolve Errors'!E226, 100) + COUNTIF('Hamiltonian Errors'!E226, 100)</f>
        <v>0</v>
      </c>
      <c r="F226">
        <f>COUNTIF('PARITY Errors'!F226, 100) + COUNTIF('Pattern_Matching Errors'!F226, 100) + COUNTIF('Reversal Errors'!F226, 100) + COUNTIF('Stack Errors'!F226, 100) + COUNTIF('Vending_Machine Errors'!F226, 100) + COUNTIF('Vending_Machine_Sum Errors'!F226, 100) + COUNTIF('MazeComplete Errors'!F226, 100) + COUNTIF('MazeSolve Errors'!F226, 100) + COUNTIF('Hamiltonian Errors'!F226, 100)</f>
        <v>0</v>
      </c>
      <c r="G226">
        <f>COUNTIF('PARITY Errors'!G226, 100) + COUNTIF('Pattern_Matching Errors'!G226, 100) + COUNTIF('Reversal Errors'!G226, 100) + COUNTIF('Stack Errors'!G226, 100) + COUNTIF('Vending_Machine Errors'!G226, 100) + COUNTIF('Vending_Machine_Sum Errors'!G226, 100) + COUNTIF('MazeComplete Errors'!G226, 100) + COUNTIF('MazeSolve Errors'!G226, 100) + COUNTIF('Hamiltonian Errors'!G226, 100)</f>
        <v>1</v>
      </c>
      <c r="H226" t="str">
        <f t="shared" si="6"/>
        <v>5 (δ=0.2)</v>
      </c>
    </row>
    <row r="227" spans="1:8" x14ac:dyDescent="0.75">
      <c r="A227" s="1">
        <v>7</v>
      </c>
      <c r="B227">
        <v>5</v>
      </c>
      <c r="C227">
        <v>0.45</v>
      </c>
      <c r="D227">
        <f>COUNTIF('PARITY Errors'!D227, 100) + COUNTIF('Pattern_Matching Errors'!D227, 100) + COUNTIF('Reversal Errors'!D227, 100) + COUNTIF('Stack Errors'!D227, 100) + COUNTIF('Vending_Machine Errors'!D227, 100) + COUNTIF('Vending_Machine_Sum Errors'!D227, 100) + COUNTIF('MazeComplete Errors'!D227, 100) + COUNTIF('MazeSolve Errors'!D227, 100) + COUNTIF('Hamiltonian Errors'!D227, 100)</f>
        <v>0</v>
      </c>
      <c r="E227">
        <f>COUNTIF('PARITY Errors'!E227, 100) + COUNTIF('Pattern_Matching Errors'!E227, 100) + COUNTIF('Reversal Errors'!E227, 100) + COUNTIF('Stack Errors'!E227, 100) + COUNTIF('Vending_Machine Errors'!E227, 100) + COUNTIF('Vending_Machine_Sum Errors'!E227, 100) + COUNTIF('MazeComplete Errors'!E227, 100) + COUNTIF('MazeSolve Errors'!E227, 100) + COUNTIF('Hamiltonian Errors'!E227, 100)</f>
        <v>0</v>
      </c>
      <c r="F227">
        <f>COUNTIF('PARITY Errors'!F227, 100) + COUNTIF('Pattern_Matching Errors'!F227, 100) + COUNTIF('Reversal Errors'!F227, 100) + COUNTIF('Stack Errors'!F227, 100) + COUNTIF('Vending_Machine Errors'!F227, 100) + COUNTIF('Vending_Machine_Sum Errors'!F227, 100) + COUNTIF('MazeComplete Errors'!F227, 100) + COUNTIF('MazeSolve Errors'!F227, 100) + COUNTIF('Hamiltonian Errors'!F227, 100)</f>
        <v>0</v>
      </c>
      <c r="G227">
        <f>COUNTIF('PARITY Errors'!G227, 100) + COUNTIF('Pattern_Matching Errors'!G227, 100) + COUNTIF('Reversal Errors'!G227, 100) + COUNTIF('Stack Errors'!G227, 100) + COUNTIF('Vending_Machine Errors'!G227, 100) + COUNTIF('Vending_Machine_Sum Errors'!G227, 100) + COUNTIF('MazeComplete Errors'!G227, 100) + COUNTIF('MazeSolve Errors'!G227, 100) + COUNTIF('Hamiltonian Errors'!G227, 100)</f>
        <v>2</v>
      </c>
      <c r="H227" t="str">
        <f t="shared" si="6"/>
        <v>5 (δ=0.45)</v>
      </c>
    </row>
    <row r="228" spans="1:8" x14ac:dyDescent="0.75">
      <c r="A228" s="1">
        <v>8</v>
      </c>
      <c r="B228">
        <v>5</v>
      </c>
      <c r="C228">
        <v>0.65</v>
      </c>
      <c r="D228">
        <f>COUNTIF('PARITY Errors'!D228, 100) + COUNTIF('Pattern_Matching Errors'!D228, 100) + COUNTIF('Reversal Errors'!D228, 100) + COUNTIF('Stack Errors'!D228, 100) + COUNTIF('Vending_Machine Errors'!D228, 100) + COUNTIF('Vending_Machine_Sum Errors'!D228, 100) + COUNTIF('MazeComplete Errors'!D228, 100) + COUNTIF('MazeSolve Errors'!D228, 100) + COUNTIF('Hamiltonian Errors'!D228, 100)</f>
        <v>0</v>
      </c>
      <c r="E228">
        <f>COUNTIF('PARITY Errors'!E228, 100) + COUNTIF('Pattern_Matching Errors'!E228, 100) + COUNTIF('Reversal Errors'!E228, 100) + COUNTIF('Stack Errors'!E228, 100) + COUNTIF('Vending_Machine Errors'!E228, 100) + COUNTIF('Vending_Machine_Sum Errors'!E228, 100) + COUNTIF('MazeComplete Errors'!E228, 100) + COUNTIF('MazeSolve Errors'!E228, 100) + COUNTIF('Hamiltonian Errors'!E228, 100)</f>
        <v>0</v>
      </c>
      <c r="F228">
        <f>COUNTIF('PARITY Errors'!F228, 100) + COUNTIF('Pattern_Matching Errors'!F228, 100) + COUNTIF('Reversal Errors'!F228, 100) + COUNTIF('Stack Errors'!F228, 100) + COUNTIF('Vending_Machine Errors'!F228, 100) + COUNTIF('Vending_Machine_Sum Errors'!F228, 100) + COUNTIF('MazeComplete Errors'!F228, 100) + COUNTIF('MazeSolve Errors'!F228, 100) + COUNTIF('Hamiltonian Errors'!F228, 100)</f>
        <v>0</v>
      </c>
      <c r="G228">
        <f>COUNTIF('PARITY Errors'!G228, 100) + COUNTIF('Pattern_Matching Errors'!G228, 100) + COUNTIF('Reversal Errors'!G228, 100) + COUNTIF('Stack Errors'!G228, 100) + COUNTIF('Vending_Machine Errors'!G228, 100) + COUNTIF('Vending_Machine_Sum Errors'!G228, 100) + COUNTIF('MazeComplete Errors'!G228, 100) + COUNTIF('MazeSolve Errors'!G228, 100) + COUNTIF('Hamiltonian Errors'!G228, 100)</f>
        <v>1</v>
      </c>
      <c r="H228" t="str">
        <f t="shared" si="6"/>
        <v>5 (δ=0.65)</v>
      </c>
    </row>
    <row r="229" spans="1:8" x14ac:dyDescent="0.75">
      <c r="A229" s="1">
        <v>9</v>
      </c>
      <c r="B229">
        <v>5</v>
      </c>
      <c r="C229">
        <v>0.85</v>
      </c>
      <c r="D229">
        <f>COUNTIF('PARITY Errors'!D229, 100) + COUNTIF('Pattern_Matching Errors'!D229, 100) + COUNTIF('Reversal Errors'!D229, 100) + COUNTIF('Stack Errors'!D229, 100) + COUNTIF('Vending_Machine Errors'!D229, 100) + COUNTIF('Vending_Machine_Sum Errors'!D229, 100) + COUNTIF('MazeComplete Errors'!D229, 100) + COUNTIF('MazeSolve Errors'!D229, 100) + COUNTIF('Hamiltonian Errors'!D229, 100)</f>
        <v>0</v>
      </c>
      <c r="E229">
        <f>COUNTIF('PARITY Errors'!E229, 100) + COUNTIF('Pattern_Matching Errors'!E229, 100) + COUNTIF('Reversal Errors'!E229, 100) + COUNTIF('Stack Errors'!E229, 100) + COUNTIF('Vending_Machine Errors'!E229, 100) + COUNTIF('Vending_Machine_Sum Errors'!E229, 100) + COUNTIF('MazeComplete Errors'!E229, 100) + COUNTIF('MazeSolve Errors'!E229, 100) + COUNTIF('Hamiltonian Errors'!E229, 100)</f>
        <v>0</v>
      </c>
      <c r="F229">
        <f>COUNTIF('PARITY Errors'!F229, 100) + COUNTIF('Pattern_Matching Errors'!F229, 100) + COUNTIF('Reversal Errors'!F229, 100) + COUNTIF('Stack Errors'!F229, 100) + COUNTIF('Vending_Machine Errors'!F229, 100) + COUNTIF('Vending_Machine_Sum Errors'!F229, 100) + COUNTIF('MazeComplete Errors'!F229, 100) + COUNTIF('MazeSolve Errors'!F229, 100) + COUNTIF('Hamiltonian Errors'!F229, 100)</f>
        <v>0</v>
      </c>
      <c r="G229">
        <f>COUNTIF('PARITY Errors'!G229, 100) + COUNTIF('Pattern_Matching Errors'!G229, 100) + COUNTIF('Reversal Errors'!G229, 100) + COUNTIF('Stack Errors'!G229, 100) + COUNTIF('Vending_Machine Errors'!G229, 100) + COUNTIF('Vending_Machine_Sum Errors'!G229, 100) + COUNTIF('MazeComplete Errors'!G229, 100) + COUNTIF('MazeSolve Errors'!G229, 100) + COUNTIF('Hamiltonian Errors'!G229, 100)</f>
        <v>2</v>
      </c>
      <c r="H229" t="str">
        <f t="shared" si="6"/>
        <v>5 (δ=0.85)</v>
      </c>
    </row>
    <row r="230" spans="1:8" x14ac:dyDescent="0.75">
      <c r="A230" s="1">
        <v>10</v>
      </c>
      <c r="B230">
        <v>10</v>
      </c>
      <c r="C230">
        <v>0</v>
      </c>
      <c r="D230">
        <f>COUNTIF('PARITY Errors'!D230, 100) + COUNTIF('Pattern_Matching Errors'!D230, 100) + COUNTIF('Reversal Errors'!D230, 100) + COUNTIF('Stack Errors'!D230, 100) + COUNTIF('Vending_Machine Errors'!D230, 100) + COUNTIF('Vending_Machine_Sum Errors'!D230, 100) + COUNTIF('MazeComplete Errors'!D230, 100) + COUNTIF('MazeSolve Errors'!D230, 100) + COUNTIF('Hamiltonian Errors'!D230, 100)</f>
        <v>0</v>
      </c>
      <c r="E230">
        <f>COUNTIF('PARITY Errors'!E230, 100) + COUNTIF('Pattern_Matching Errors'!E230, 100) + COUNTIF('Reversal Errors'!E230, 100) + COUNTIF('Stack Errors'!E230, 100) + COUNTIF('Vending_Machine Errors'!E230, 100) + COUNTIF('Vending_Machine_Sum Errors'!E230, 100) + COUNTIF('MazeComplete Errors'!E230, 100) + COUNTIF('MazeSolve Errors'!E230, 100) + COUNTIF('Hamiltonian Errors'!E230, 100)</f>
        <v>0</v>
      </c>
      <c r="F230">
        <f>COUNTIF('PARITY Errors'!F230, 100) + COUNTIF('Pattern_Matching Errors'!F230, 100) + COUNTIF('Reversal Errors'!F230, 100) + COUNTIF('Stack Errors'!F230, 100) + COUNTIF('Vending_Machine Errors'!F230, 100) + COUNTIF('Vending_Machine_Sum Errors'!F230, 100) + COUNTIF('MazeComplete Errors'!F230, 100) + COUNTIF('MazeSolve Errors'!F230, 100) + COUNTIF('Hamiltonian Errors'!F230, 100)</f>
        <v>0</v>
      </c>
      <c r="G230">
        <f>COUNTIF('PARITY Errors'!G230, 100) + COUNTIF('Pattern_Matching Errors'!G230, 100) + COUNTIF('Reversal Errors'!G230, 100) + COUNTIF('Stack Errors'!G230, 100) + COUNTIF('Vending_Machine Errors'!G230, 100) + COUNTIF('Vending_Machine_Sum Errors'!G230, 100) + COUNTIF('MazeComplete Errors'!G230, 100) + COUNTIF('MazeSolve Errors'!G230, 100) + COUNTIF('Hamiltonian Errors'!G230, 100)</f>
        <v>3</v>
      </c>
      <c r="H230" t="str">
        <f t="shared" si="6"/>
        <v>10 (δ=0)</v>
      </c>
    </row>
    <row r="231" spans="1:8" x14ac:dyDescent="0.75">
      <c r="A231" s="1">
        <v>11</v>
      </c>
      <c r="B231">
        <v>10</v>
      </c>
      <c r="C231">
        <v>0.2</v>
      </c>
      <c r="D231">
        <f>COUNTIF('PARITY Errors'!D231, 100) + COUNTIF('Pattern_Matching Errors'!D231, 100) + COUNTIF('Reversal Errors'!D231, 100) + COUNTIF('Stack Errors'!D231, 100) + COUNTIF('Vending_Machine Errors'!D231, 100) + COUNTIF('Vending_Machine_Sum Errors'!D231, 100) + COUNTIF('MazeComplete Errors'!D231, 100) + COUNTIF('MazeSolve Errors'!D231, 100) + COUNTIF('Hamiltonian Errors'!D231, 100)</f>
        <v>0</v>
      </c>
      <c r="E231">
        <f>COUNTIF('PARITY Errors'!E231, 100) + COUNTIF('Pattern_Matching Errors'!E231, 100) + COUNTIF('Reversal Errors'!E231, 100) + COUNTIF('Stack Errors'!E231, 100) + COUNTIF('Vending_Machine Errors'!E231, 100) + COUNTIF('Vending_Machine_Sum Errors'!E231, 100) + COUNTIF('MazeComplete Errors'!E231, 100) + COUNTIF('MazeSolve Errors'!E231, 100) + COUNTIF('Hamiltonian Errors'!E231, 100)</f>
        <v>0</v>
      </c>
      <c r="F231">
        <f>COUNTIF('PARITY Errors'!F231, 100) + COUNTIF('Pattern_Matching Errors'!F231, 100) + COUNTIF('Reversal Errors'!F231, 100) + COUNTIF('Stack Errors'!F231, 100) + COUNTIF('Vending_Machine Errors'!F231, 100) + COUNTIF('Vending_Machine_Sum Errors'!F231, 100) + COUNTIF('MazeComplete Errors'!F231, 100) + COUNTIF('MazeSolve Errors'!F231, 100) + COUNTIF('Hamiltonian Errors'!F231, 100)</f>
        <v>0</v>
      </c>
      <c r="G231">
        <f>COUNTIF('PARITY Errors'!G231, 100) + COUNTIF('Pattern_Matching Errors'!G231, 100) + COUNTIF('Reversal Errors'!G231, 100) + COUNTIF('Stack Errors'!G231, 100) + COUNTIF('Vending_Machine Errors'!G231, 100) + COUNTIF('Vending_Machine_Sum Errors'!G231, 100) + COUNTIF('MazeComplete Errors'!G231, 100) + COUNTIF('MazeSolve Errors'!G231, 100) + COUNTIF('Hamiltonian Errors'!G231, 100)</f>
        <v>3</v>
      </c>
      <c r="H231" t="str">
        <f t="shared" si="6"/>
        <v>10 (δ=0.2)</v>
      </c>
    </row>
    <row r="232" spans="1:8" x14ac:dyDescent="0.75">
      <c r="A232" s="1">
        <v>12</v>
      </c>
      <c r="B232">
        <v>10</v>
      </c>
      <c r="C232">
        <v>0.45</v>
      </c>
      <c r="D232">
        <f>COUNTIF('PARITY Errors'!D232, 100) + COUNTIF('Pattern_Matching Errors'!D232, 100) + COUNTIF('Reversal Errors'!D232, 100) + COUNTIF('Stack Errors'!D232, 100) + COUNTIF('Vending_Machine Errors'!D232, 100) + COUNTIF('Vending_Machine_Sum Errors'!D232, 100) + COUNTIF('MazeComplete Errors'!D232, 100) + COUNTIF('MazeSolve Errors'!D232, 100) + COUNTIF('Hamiltonian Errors'!D232, 100)</f>
        <v>0</v>
      </c>
      <c r="E232">
        <f>COUNTIF('PARITY Errors'!E232, 100) + COUNTIF('Pattern_Matching Errors'!E232, 100) + COUNTIF('Reversal Errors'!E232, 100) + COUNTIF('Stack Errors'!E232, 100) + COUNTIF('Vending_Machine Errors'!E232, 100) + COUNTIF('Vending_Machine_Sum Errors'!E232, 100) + COUNTIF('MazeComplete Errors'!E232, 100) + COUNTIF('MazeSolve Errors'!E232, 100) + COUNTIF('Hamiltonian Errors'!E232, 100)</f>
        <v>0</v>
      </c>
      <c r="F232">
        <f>COUNTIF('PARITY Errors'!F232, 100) + COUNTIF('Pattern_Matching Errors'!F232, 100) + COUNTIF('Reversal Errors'!F232, 100) + COUNTIF('Stack Errors'!F232, 100) + COUNTIF('Vending_Machine Errors'!F232, 100) + COUNTIF('Vending_Machine_Sum Errors'!F232, 100) + COUNTIF('MazeComplete Errors'!F232, 100) + COUNTIF('MazeSolve Errors'!F232, 100) + COUNTIF('Hamiltonian Errors'!F232, 100)</f>
        <v>0</v>
      </c>
      <c r="G232">
        <f>COUNTIF('PARITY Errors'!G232, 100) + COUNTIF('Pattern_Matching Errors'!G232, 100) + COUNTIF('Reversal Errors'!G232, 100) + COUNTIF('Stack Errors'!G232, 100) + COUNTIF('Vending_Machine Errors'!G232, 100) + COUNTIF('Vending_Machine_Sum Errors'!G232, 100) + COUNTIF('MazeComplete Errors'!G232, 100) + COUNTIF('MazeSolve Errors'!G232, 100) + COUNTIF('Hamiltonian Errors'!G232, 100)</f>
        <v>3</v>
      </c>
      <c r="H232" t="str">
        <f t="shared" si="6"/>
        <v>10 (δ=0.45)</v>
      </c>
    </row>
    <row r="233" spans="1:8" x14ac:dyDescent="0.75">
      <c r="A233" s="1">
        <v>13</v>
      </c>
      <c r="B233">
        <v>10</v>
      </c>
      <c r="C233">
        <v>0.65</v>
      </c>
      <c r="D233">
        <f>COUNTIF('PARITY Errors'!D233, 100) + COUNTIF('Pattern_Matching Errors'!D233, 100) + COUNTIF('Reversal Errors'!D233, 100) + COUNTIF('Stack Errors'!D233, 100) + COUNTIF('Vending_Machine Errors'!D233, 100) + COUNTIF('Vending_Machine_Sum Errors'!D233, 100) + COUNTIF('MazeComplete Errors'!D233, 100) + COUNTIF('MazeSolve Errors'!D233, 100) + COUNTIF('Hamiltonian Errors'!D233, 100)</f>
        <v>0</v>
      </c>
      <c r="E233">
        <f>COUNTIF('PARITY Errors'!E233, 100) + COUNTIF('Pattern_Matching Errors'!E233, 100) + COUNTIF('Reversal Errors'!E233, 100) + COUNTIF('Stack Errors'!E233, 100) + COUNTIF('Vending_Machine Errors'!E233, 100) + COUNTIF('Vending_Machine_Sum Errors'!E233, 100) + COUNTIF('MazeComplete Errors'!E233, 100) + COUNTIF('MazeSolve Errors'!E233, 100) + COUNTIF('Hamiltonian Errors'!E233, 100)</f>
        <v>0</v>
      </c>
      <c r="F233">
        <f>COUNTIF('PARITY Errors'!F233, 100) + COUNTIF('Pattern_Matching Errors'!F233, 100) + COUNTIF('Reversal Errors'!F233, 100) + COUNTIF('Stack Errors'!F233, 100) + COUNTIF('Vending_Machine Errors'!F233, 100) + COUNTIF('Vending_Machine_Sum Errors'!F233, 100) + COUNTIF('MazeComplete Errors'!F233, 100) + COUNTIF('MazeSolve Errors'!F233, 100) + COUNTIF('Hamiltonian Errors'!F233, 100)</f>
        <v>0</v>
      </c>
      <c r="G233">
        <f>COUNTIF('PARITY Errors'!G233, 100) + COUNTIF('Pattern_Matching Errors'!G233, 100) + COUNTIF('Reversal Errors'!G233, 100) + COUNTIF('Stack Errors'!G233, 100) + COUNTIF('Vending_Machine Errors'!G233, 100) + COUNTIF('Vending_Machine_Sum Errors'!G233, 100) + COUNTIF('MazeComplete Errors'!G233, 100) + COUNTIF('MazeSolve Errors'!G233, 100) + COUNTIF('Hamiltonian Errors'!G233, 100)</f>
        <v>4</v>
      </c>
      <c r="H233" t="str">
        <f t="shared" si="6"/>
        <v>10 (δ=0.65)</v>
      </c>
    </row>
    <row r="234" spans="1:8" x14ac:dyDescent="0.75">
      <c r="A234" s="1">
        <v>14</v>
      </c>
      <c r="B234">
        <v>10</v>
      </c>
      <c r="C234">
        <v>0.85</v>
      </c>
      <c r="D234">
        <f>COUNTIF('PARITY Errors'!D234, 100) + COUNTIF('Pattern_Matching Errors'!D234, 100) + COUNTIF('Reversal Errors'!D234, 100) + COUNTIF('Stack Errors'!D234, 100) + COUNTIF('Vending_Machine Errors'!D234, 100) + COUNTIF('Vending_Machine_Sum Errors'!D234, 100) + COUNTIF('MazeComplete Errors'!D234, 100) + COUNTIF('MazeSolve Errors'!D234, 100) + COUNTIF('Hamiltonian Errors'!D234, 100)</f>
        <v>0</v>
      </c>
      <c r="E234">
        <f>COUNTIF('PARITY Errors'!E234, 100) + COUNTIF('Pattern_Matching Errors'!E234, 100) + COUNTIF('Reversal Errors'!E234, 100) + COUNTIF('Stack Errors'!E234, 100) + COUNTIF('Vending_Machine Errors'!E234, 100) + COUNTIF('Vending_Machine_Sum Errors'!E234, 100) + COUNTIF('MazeComplete Errors'!E234, 100) + COUNTIF('MazeSolve Errors'!E234, 100) + COUNTIF('Hamiltonian Errors'!E234, 100)</f>
        <v>0</v>
      </c>
      <c r="F234">
        <f>COUNTIF('PARITY Errors'!F234, 100) + COUNTIF('Pattern_Matching Errors'!F234, 100) + COUNTIF('Reversal Errors'!F234, 100) + COUNTIF('Stack Errors'!F234, 100) + COUNTIF('Vending_Machine Errors'!F234, 100) + COUNTIF('Vending_Machine_Sum Errors'!F234, 100) + COUNTIF('MazeComplete Errors'!F234, 100) + COUNTIF('MazeSolve Errors'!F234, 100) + COUNTIF('Hamiltonian Errors'!F234, 100)</f>
        <v>0</v>
      </c>
      <c r="G234">
        <f>COUNTIF('PARITY Errors'!G234, 100) + COUNTIF('Pattern_Matching Errors'!G234, 100) + COUNTIF('Reversal Errors'!G234, 100) + COUNTIF('Stack Errors'!G234, 100) + COUNTIF('Vending_Machine Errors'!G234, 100) + COUNTIF('Vending_Machine_Sum Errors'!G234, 100) + COUNTIF('MazeComplete Errors'!G234, 100) + COUNTIF('MazeSolve Errors'!G234, 100) + COUNTIF('Hamiltonian Errors'!G234, 100)</f>
        <v>3</v>
      </c>
      <c r="H234" t="str">
        <f t="shared" si="6"/>
        <v>10 (δ=0.85)</v>
      </c>
    </row>
    <row r="235" spans="1:8" x14ac:dyDescent="0.75">
      <c r="A235" s="1">
        <v>15</v>
      </c>
      <c r="B235">
        <v>20</v>
      </c>
      <c r="C235">
        <v>0</v>
      </c>
      <c r="D235">
        <f>COUNTIF('PARITY Errors'!D235, 100) + COUNTIF('Pattern_Matching Errors'!D235, 100) + COUNTIF('Reversal Errors'!D235, 100) + COUNTIF('Stack Errors'!D235, 100) + COUNTIF('Vending_Machine Errors'!D235, 100) + COUNTIF('Vending_Machine_Sum Errors'!D235, 100) + COUNTIF('MazeComplete Errors'!D235, 100) + COUNTIF('MazeSolve Errors'!D235, 100) + COUNTIF('Hamiltonian Errors'!D235, 100)</f>
        <v>1</v>
      </c>
      <c r="E235">
        <f>COUNTIF('PARITY Errors'!E235, 100) + COUNTIF('Pattern_Matching Errors'!E235, 100) + COUNTIF('Reversal Errors'!E235, 100) + COUNTIF('Stack Errors'!E235, 100) + COUNTIF('Vending_Machine Errors'!E235, 100) + COUNTIF('Vending_Machine_Sum Errors'!E235, 100) + COUNTIF('MazeComplete Errors'!E235, 100) + COUNTIF('MazeSolve Errors'!E235, 100) + COUNTIF('Hamiltonian Errors'!E235, 100)</f>
        <v>0</v>
      </c>
      <c r="F235">
        <f>COUNTIF('PARITY Errors'!F235, 100) + COUNTIF('Pattern_Matching Errors'!F235, 100) + COUNTIF('Reversal Errors'!F235, 100) + COUNTIF('Stack Errors'!F235, 100) + COUNTIF('Vending_Machine Errors'!F235, 100) + COUNTIF('Vending_Machine_Sum Errors'!F235, 100) + COUNTIF('MazeComplete Errors'!F235, 100) + COUNTIF('MazeSolve Errors'!F235, 100) + COUNTIF('Hamiltonian Errors'!F235, 100)</f>
        <v>1</v>
      </c>
      <c r="G235">
        <f>COUNTIF('PARITY Errors'!G235, 100) + COUNTIF('Pattern_Matching Errors'!G235, 100) + COUNTIF('Reversal Errors'!G235, 100) + COUNTIF('Stack Errors'!G235, 100) + COUNTIF('Vending_Machine Errors'!G235, 100) + COUNTIF('Vending_Machine_Sum Errors'!G235, 100) + COUNTIF('MazeComplete Errors'!G235, 100) + COUNTIF('MazeSolve Errors'!G235, 100) + COUNTIF('Hamiltonian Errors'!G235, 100)</f>
        <v>4</v>
      </c>
      <c r="H235" t="str">
        <f t="shared" si="6"/>
        <v>20 (δ=0)</v>
      </c>
    </row>
    <row r="236" spans="1:8" x14ac:dyDescent="0.75">
      <c r="A236" s="1">
        <v>16</v>
      </c>
      <c r="B236">
        <v>20</v>
      </c>
      <c r="C236">
        <v>0.2</v>
      </c>
      <c r="D236">
        <f>COUNTIF('PARITY Errors'!D236, 100) + COUNTIF('Pattern_Matching Errors'!D236, 100) + COUNTIF('Reversal Errors'!D236, 100) + COUNTIF('Stack Errors'!D236, 100) + COUNTIF('Vending_Machine Errors'!D236, 100) + COUNTIF('Vending_Machine_Sum Errors'!D236, 100) + COUNTIF('MazeComplete Errors'!D236, 100) + COUNTIF('MazeSolve Errors'!D236, 100) + COUNTIF('Hamiltonian Errors'!D236, 100)</f>
        <v>1</v>
      </c>
      <c r="E236">
        <f>COUNTIF('PARITY Errors'!E236, 100) + COUNTIF('Pattern_Matching Errors'!E236, 100) + COUNTIF('Reversal Errors'!E236, 100) + COUNTIF('Stack Errors'!E236, 100) + COUNTIF('Vending_Machine Errors'!E236, 100) + COUNTIF('Vending_Machine_Sum Errors'!E236, 100) + COUNTIF('MazeComplete Errors'!E236, 100) + COUNTIF('MazeSolve Errors'!E236, 100) + COUNTIF('Hamiltonian Errors'!E236, 100)</f>
        <v>0</v>
      </c>
      <c r="F236">
        <f>COUNTIF('PARITY Errors'!F236, 100) + COUNTIF('Pattern_Matching Errors'!F236, 100) + COUNTIF('Reversal Errors'!F236, 100) + COUNTIF('Stack Errors'!F236, 100) + COUNTIF('Vending_Machine Errors'!F236, 100) + COUNTIF('Vending_Machine_Sum Errors'!F236, 100) + COUNTIF('MazeComplete Errors'!F236, 100) + COUNTIF('MazeSolve Errors'!F236, 100) + COUNTIF('Hamiltonian Errors'!F236, 100)</f>
        <v>1</v>
      </c>
      <c r="G236">
        <f>COUNTIF('PARITY Errors'!G236, 100) + COUNTIF('Pattern_Matching Errors'!G236, 100) + COUNTIF('Reversal Errors'!G236, 100) + COUNTIF('Stack Errors'!G236, 100) + COUNTIF('Vending_Machine Errors'!G236, 100) + COUNTIF('Vending_Machine_Sum Errors'!G236, 100) + COUNTIF('MazeComplete Errors'!G236, 100) + COUNTIF('MazeSolve Errors'!G236, 100) + COUNTIF('Hamiltonian Errors'!G236, 100)</f>
        <v>4</v>
      </c>
      <c r="H236" t="str">
        <f t="shared" si="6"/>
        <v>20 (δ=0.2)</v>
      </c>
    </row>
    <row r="237" spans="1:8" x14ac:dyDescent="0.75">
      <c r="A237" s="1">
        <v>17</v>
      </c>
      <c r="B237">
        <v>20</v>
      </c>
      <c r="C237">
        <v>0.45</v>
      </c>
      <c r="D237">
        <f>COUNTIF('PARITY Errors'!D237, 100) + COUNTIF('Pattern_Matching Errors'!D237, 100) + COUNTIF('Reversal Errors'!D237, 100) + COUNTIF('Stack Errors'!D237, 100) + COUNTIF('Vending_Machine Errors'!D237, 100) + COUNTIF('Vending_Machine_Sum Errors'!D237, 100) + COUNTIF('MazeComplete Errors'!D237, 100) + COUNTIF('MazeSolve Errors'!D237, 100) + COUNTIF('Hamiltonian Errors'!D237, 100)</f>
        <v>1</v>
      </c>
      <c r="E237">
        <f>COUNTIF('PARITY Errors'!E237, 100) + COUNTIF('Pattern_Matching Errors'!E237, 100) + COUNTIF('Reversal Errors'!E237, 100) + COUNTIF('Stack Errors'!E237, 100) + COUNTIF('Vending_Machine Errors'!E237, 100) + COUNTIF('Vending_Machine_Sum Errors'!E237, 100) + COUNTIF('MazeComplete Errors'!E237, 100) + COUNTIF('MazeSolve Errors'!E237, 100) + COUNTIF('Hamiltonian Errors'!E237, 100)</f>
        <v>0</v>
      </c>
      <c r="F237">
        <f>COUNTIF('PARITY Errors'!F237, 100) + COUNTIF('Pattern_Matching Errors'!F237, 100) + COUNTIF('Reversal Errors'!F237, 100) + COUNTIF('Stack Errors'!F237, 100) + COUNTIF('Vending_Machine Errors'!F237, 100) + COUNTIF('Vending_Machine_Sum Errors'!F237, 100) + COUNTIF('MazeComplete Errors'!F237, 100) + COUNTIF('MazeSolve Errors'!F237, 100) + COUNTIF('Hamiltonian Errors'!F237, 100)</f>
        <v>1</v>
      </c>
      <c r="G237">
        <f>COUNTIF('PARITY Errors'!G237, 100) + COUNTIF('Pattern_Matching Errors'!G237, 100) + COUNTIF('Reversal Errors'!G237, 100) + COUNTIF('Stack Errors'!G237, 100) + COUNTIF('Vending_Machine Errors'!G237, 100) + COUNTIF('Vending_Machine_Sum Errors'!G237, 100) + COUNTIF('MazeComplete Errors'!G237, 100) + COUNTIF('MazeSolve Errors'!G237, 100) + COUNTIF('Hamiltonian Errors'!G237, 100)</f>
        <v>4</v>
      </c>
      <c r="H237" t="str">
        <f t="shared" si="6"/>
        <v>20 (δ=0.45)</v>
      </c>
    </row>
    <row r="238" spans="1:8" x14ac:dyDescent="0.75">
      <c r="A238" s="1">
        <v>18</v>
      </c>
      <c r="B238">
        <v>20</v>
      </c>
      <c r="C238">
        <v>0.65</v>
      </c>
      <c r="D238">
        <f>COUNTIF('PARITY Errors'!D238, 100) + COUNTIF('Pattern_Matching Errors'!D238, 100) + COUNTIF('Reversal Errors'!D238, 100) + COUNTIF('Stack Errors'!D238, 100) + COUNTIF('Vending_Machine Errors'!D238, 100) + COUNTIF('Vending_Machine_Sum Errors'!D238, 100) + COUNTIF('MazeComplete Errors'!D238, 100) + COUNTIF('MazeSolve Errors'!D238, 100) + COUNTIF('Hamiltonian Errors'!D238, 100)</f>
        <v>1</v>
      </c>
      <c r="E238">
        <f>COUNTIF('PARITY Errors'!E238, 100) + COUNTIF('Pattern_Matching Errors'!E238, 100) + COUNTIF('Reversal Errors'!E238, 100) + COUNTIF('Stack Errors'!E238, 100) + COUNTIF('Vending_Machine Errors'!E238, 100) + COUNTIF('Vending_Machine_Sum Errors'!E238, 100) + COUNTIF('MazeComplete Errors'!E238, 100) + COUNTIF('MazeSolve Errors'!E238, 100) + COUNTIF('Hamiltonian Errors'!E238, 100)</f>
        <v>0</v>
      </c>
      <c r="F238">
        <f>COUNTIF('PARITY Errors'!F238, 100) + COUNTIF('Pattern_Matching Errors'!F238, 100) + COUNTIF('Reversal Errors'!F238, 100) + COUNTIF('Stack Errors'!F238, 100) + COUNTIF('Vending_Machine Errors'!F238, 100) + COUNTIF('Vending_Machine_Sum Errors'!F238, 100) + COUNTIF('MazeComplete Errors'!F238, 100) + COUNTIF('MazeSolve Errors'!F238, 100) + COUNTIF('Hamiltonian Errors'!F238, 100)</f>
        <v>1</v>
      </c>
      <c r="G238">
        <f>COUNTIF('PARITY Errors'!G238, 100) + COUNTIF('Pattern_Matching Errors'!G238, 100) + COUNTIF('Reversal Errors'!G238, 100) + COUNTIF('Stack Errors'!G238, 100) + COUNTIF('Vending_Machine Errors'!G238, 100) + COUNTIF('Vending_Machine_Sum Errors'!G238, 100) + COUNTIF('MazeComplete Errors'!G238, 100) + COUNTIF('MazeSolve Errors'!G238, 100) + COUNTIF('Hamiltonian Errors'!G238, 100)</f>
        <v>5</v>
      </c>
      <c r="H238" t="str">
        <f t="shared" si="6"/>
        <v>20 (δ=0.65)</v>
      </c>
    </row>
    <row r="239" spans="1:8" x14ac:dyDescent="0.75">
      <c r="A239" s="1">
        <v>19</v>
      </c>
      <c r="B239">
        <v>20</v>
      </c>
      <c r="C239">
        <v>0.85</v>
      </c>
      <c r="D239">
        <f>COUNTIF('PARITY Errors'!D239, 100) + COUNTIF('Pattern_Matching Errors'!D239, 100) + COUNTIF('Reversal Errors'!D239, 100) + COUNTIF('Stack Errors'!D239, 100) + COUNTIF('Vending_Machine Errors'!D239, 100) + COUNTIF('Vending_Machine_Sum Errors'!D239, 100) + COUNTIF('MazeComplete Errors'!D239, 100) + COUNTIF('MazeSolve Errors'!D239, 100) + COUNTIF('Hamiltonian Errors'!D239, 100)</f>
        <v>1</v>
      </c>
      <c r="E239">
        <f>COUNTIF('PARITY Errors'!E239, 100) + COUNTIF('Pattern_Matching Errors'!E239, 100) + COUNTIF('Reversal Errors'!E239, 100) + COUNTIF('Stack Errors'!E239, 100) + COUNTIF('Vending_Machine Errors'!E239, 100) + COUNTIF('Vending_Machine_Sum Errors'!E239, 100) + COUNTIF('MazeComplete Errors'!E239, 100) + COUNTIF('MazeSolve Errors'!E239, 100) + COUNTIF('Hamiltonian Errors'!E239, 100)</f>
        <v>0</v>
      </c>
      <c r="F239">
        <f>COUNTIF('PARITY Errors'!F239, 100) + COUNTIF('Pattern_Matching Errors'!F239, 100) + COUNTIF('Reversal Errors'!F239, 100) + COUNTIF('Stack Errors'!F239, 100) + COUNTIF('Vending_Machine Errors'!F239, 100) + COUNTIF('Vending_Machine_Sum Errors'!F239, 100) + COUNTIF('MazeComplete Errors'!F239, 100) + COUNTIF('MazeSolve Errors'!F239, 100) + COUNTIF('Hamiltonian Errors'!F239, 100)</f>
        <v>1</v>
      </c>
      <c r="G239">
        <f>COUNTIF('PARITY Errors'!G239, 100) + COUNTIF('Pattern_Matching Errors'!G239, 100) + COUNTIF('Reversal Errors'!G239, 100) + COUNTIF('Stack Errors'!G239, 100) + COUNTIF('Vending_Machine Errors'!G239, 100) + COUNTIF('Vending_Machine_Sum Errors'!G239, 100) + COUNTIF('MazeComplete Errors'!G239, 100) + COUNTIF('MazeSolve Errors'!G239, 100) + COUNTIF('Hamiltonian Errors'!G239, 100)</f>
        <v>6</v>
      </c>
      <c r="H239" t="str">
        <f t="shared" si="6"/>
        <v>20 (δ=0.85)</v>
      </c>
    </row>
    <row r="240" spans="1:8" x14ac:dyDescent="0.75">
      <c r="A240" s="1">
        <v>20</v>
      </c>
      <c r="B240">
        <v>50</v>
      </c>
      <c r="C240">
        <v>0</v>
      </c>
      <c r="D240">
        <f>COUNTIF('PARITY Errors'!D240, 100) + COUNTIF('Pattern_Matching Errors'!D240, 100) + COUNTIF('Reversal Errors'!D240, 100) + COUNTIF('Stack Errors'!D240, 100) + COUNTIF('Vending_Machine Errors'!D240, 100) + COUNTIF('Vending_Machine_Sum Errors'!D240, 100) + COUNTIF('MazeComplete Errors'!D240, 100) + COUNTIF('MazeSolve Errors'!D240, 100) + COUNTIF('Hamiltonian Errors'!D240, 100)</f>
        <v>4</v>
      </c>
      <c r="E240">
        <f>COUNTIF('PARITY Errors'!E240, 100) + COUNTIF('Pattern_Matching Errors'!E240, 100) + COUNTIF('Reversal Errors'!E240, 100) + COUNTIF('Stack Errors'!E240, 100) + COUNTIF('Vending_Machine Errors'!E240, 100) + COUNTIF('Vending_Machine_Sum Errors'!E240, 100) + COUNTIF('MazeComplete Errors'!E240, 100) + COUNTIF('MazeSolve Errors'!E240, 100) + COUNTIF('Hamiltonian Errors'!E240, 100)</f>
        <v>3</v>
      </c>
      <c r="F240">
        <f>COUNTIF('PARITY Errors'!F240, 100) + COUNTIF('Pattern_Matching Errors'!F240, 100) + COUNTIF('Reversal Errors'!F240, 100) + COUNTIF('Stack Errors'!F240, 100) + COUNTIF('Vending_Machine Errors'!F240, 100) + COUNTIF('Vending_Machine_Sum Errors'!F240, 100) + COUNTIF('MazeComplete Errors'!F240, 100) + COUNTIF('MazeSolve Errors'!F240, 100) + COUNTIF('Hamiltonian Errors'!F240, 100)</f>
        <v>5</v>
      </c>
      <c r="G240">
        <f>COUNTIF('PARITY Errors'!G240, 100) + COUNTIF('Pattern_Matching Errors'!G240, 100) + COUNTIF('Reversal Errors'!G240, 100) + COUNTIF('Stack Errors'!G240, 100) + COUNTIF('Vending_Machine Errors'!G240, 100) + COUNTIF('Vending_Machine_Sum Errors'!G240, 100) + COUNTIF('MazeComplete Errors'!G240, 100) + COUNTIF('MazeSolve Errors'!G240, 100) + COUNTIF('Hamiltonian Errors'!G240, 100)</f>
        <v>7</v>
      </c>
      <c r="H240" t="str">
        <f t="shared" si="6"/>
        <v>50 (δ=0)</v>
      </c>
    </row>
    <row r="241" spans="1:8" x14ac:dyDescent="0.75">
      <c r="A241" s="1">
        <v>21</v>
      </c>
      <c r="B241">
        <v>50</v>
      </c>
      <c r="C241">
        <v>0.2</v>
      </c>
      <c r="D241">
        <f>COUNTIF('PARITY Errors'!D241, 100) + COUNTIF('Pattern_Matching Errors'!D241, 100) + COUNTIF('Reversal Errors'!D241, 100) + COUNTIF('Stack Errors'!D241, 100) + COUNTIF('Vending_Machine Errors'!D241, 100) + COUNTIF('Vending_Machine_Sum Errors'!D241, 100) + COUNTIF('MazeComplete Errors'!D241, 100) + COUNTIF('MazeSolve Errors'!D241, 100) + COUNTIF('Hamiltonian Errors'!D241, 100)</f>
        <v>4</v>
      </c>
      <c r="E241">
        <f>COUNTIF('PARITY Errors'!E241, 100) + COUNTIF('Pattern_Matching Errors'!E241, 100) + COUNTIF('Reversal Errors'!E241, 100) + COUNTIF('Stack Errors'!E241, 100) + COUNTIF('Vending_Machine Errors'!E241, 100) + COUNTIF('Vending_Machine_Sum Errors'!E241, 100) + COUNTIF('MazeComplete Errors'!E241, 100) + COUNTIF('MazeSolve Errors'!E241, 100) + COUNTIF('Hamiltonian Errors'!E241, 100)</f>
        <v>3</v>
      </c>
      <c r="F241">
        <f>COUNTIF('PARITY Errors'!F241, 100) + COUNTIF('Pattern_Matching Errors'!F241, 100) + COUNTIF('Reversal Errors'!F241, 100) + COUNTIF('Stack Errors'!F241, 100) + COUNTIF('Vending_Machine Errors'!F241, 100) + COUNTIF('Vending_Machine_Sum Errors'!F241, 100) + COUNTIF('MazeComplete Errors'!F241, 100) + COUNTIF('MazeSolve Errors'!F241, 100) + COUNTIF('Hamiltonian Errors'!F241, 100)</f>
        <v>5</v>
      </c>
      <c r="G241">
        <f>COUNTIF('PARITY Errors'!G241, 100) + COUNTIF('Pattern_Matching Errors'!G241, 100) + COUNTIF('Reversal Errors'!G241, 100) + COUNTIF('Stack Errors'!G241, 100) + COUNTIF('Vending_Machine Errors'!G241, 100) + COUNTIF('Vending_Machine_Sum Errors'!G241, 100) + COUNTIF('MazeComplete Errors'!G241, 100) + COUNTIF('MazeSolve Errors'!G241, 100) + COUNTIF('Hamiltonian Errors'!G241, 100)</f>
        <v>7</v>
      </c>
      <c r="H241" t="str">
        <f t="shared" si="6"/>
        <v>50 (δ=0.2)</v>
      </c>
    </row>
    <row r="242" spans="1:8" x14ac:dyDescent="0.75">
      <c r="A242" s="1">
        <v>22</v>
      </c>
      <c r="B242">
        <v>50</v>
      </c>
      <c r="C242">
        <v>0.45</v>
      </c>
      <c r="D242">
        <f>COUNTIF('PARITY Errors'!D242, 100) + COUNTIF('Pattern_Matching Errors'!D242, 100) + COUNTIF('Reversal Errors'!D242, 100) + COUNTIF('Stack Errors'!D242, 100) + COUNTIF('Vending_Machine Errors'!D242, 100) + COUNTIF('Vending_Machine_Sum Errors'!D242, 100) + COUNTIF('MazeComplete Errors'!D242, 100) + COUNTIF('MazeSolve Errors'!D242, 100) + COUNTIF('Hamiltonian Errors'!D242, 100)</f>
        <v>4</v>
      </c>
      <c r="E242">
        <f>COUNTIF('PARITY Errors'!E242, 100) + COUNTIF('Pattern_Matching Errors'!E242, 100) + COUNTIF('Reversal Errors'!E242, 100) + COUNTIF('Stack Errors'!E242, 100) + COUNTIF('Vending_Machine Errors'!E242, 100) + COUNTIF('Vending_Machine_Sum Errors'!E242, 100) + COUNTIF('MazeComplete Errors'!E242, 100) + COUNTIF('MazeSolve Errors'!E242, 100) + COUNTIF('Hamiltonian Errors'!E242, 100)</f>
        <v>3</v>
      </c>
      <c r="F242">
        <f>COUNTIF('PARITY Errors'!F242, 100) + COUNTIF('Pattern_Matching Errors'!F242, 100) + COUNTIF('Reversal Errors'!F242, 100) + COUNTIF('Stack Errors'!F242, 100) + COUNTIF('Vending_Machine Errors'!F242, 100) + COUNTIF('Vending_Machine_Sum Errors'!F242, 100) + COUNTIF('MazeComplete Errors'!F242, 100) + COUNTIF('MazeSolve Errors'!F242, 100) + COUNTIF('Hamiltonian Errors'!F242, 100)</f>
        <v>5</v>
      </c>
      <c r="G242">
        <f>COUNTIF('PARITY Errors'!G242, 100) + COUNTIF('Pattern_Matching Errors'!G242, 100) + COUNTIF('Reversal Errors'!G242, 100) + COUNTIF('Stack Errors'!G242, 100) + COUNTIF('Vending_Machine Errors'!G242, 100) + COUNTIF('Vending_Machine_Sum Errors'!G242, 100) + COUNTIF('MazeComplete Errors'!G242, 100) + COUNTIF('MazeSolve Errors'!G242, 100) + COUNTIF('Hamiltonian Errors'!G242, 100)</f>
        <v>7</v>
      </c>
      <c r="H242" t="str">
        <f t="shared" si="6"/>
        <v>50 (δ=0.45)</v>
      </c>
    </row>
    <row r="243" spans="1:8" x14ac:dyDescent="0.75">
      <c r="A243" s="1">
        <v>23</v>
      </c>
      <c r="B243">
        <v>50</v>
      </c>
      <c r="C243">
        <v>0.65</v>
      </c>
      <c r="D243">
        <f>COUNTIF('PARITY Errors'!D243, 100) + COUNTIF('Pattern_Matching Errors'!D243, 100) + COUNTIF('Reversal Errors'!D243, 100) + COUNTIF('Stack Errors'!D243, 100) + COUNTIF('Vending_Machine Errors'!D243, 100) + COUNTIF('Vending_Machine_Sum Errors'!D243, 100) + COUNTIF('MazeComplete Errors'!D243, 100) + COUNTIF('MazeSolve Errors'!D243, 100) + COUNTIF('Hamiltonian Errors'!D243, 100)</f>
        <v>4</v>
      </c>
      <c r="E243">
        <f>COUNTIF('PARITY Errors'!E243, 100) + COUNTIF('Pattern_Matching Errors'!E243, 100) + COUNTIF('Reversal Errors'!E243, 100) + COUNTIF('Stack Errors'!E243, 100) + COUNTIF('Vending_Machine Errors'!E243, 100) + COUNTIF('Vending_Machine_Sum Errors'!E243, 100) + COUNTIF('MazeComplete Errors'!E243, 100) + COUNTIF('MazeSolve Errors'!E243, 100) + COUNTIF('Hamiltonian Errors'!E243, 100)</f>
        <v>3</v>
      </c>
      <c r="F243">
        <f>COUNTIF('PARITY Errors'!F243, 100) + COUNTIF('Pattern_Matching Errors'!F243, 100) + COUNTIF('Reversal Errors'!F243, 100) + COUNTIF('Stack Errors'!F243, 100) + COUNTIF('Vending_Machine Errors'!F243, 100) + COUNTIF('Vending_Machine_Sum Errors'!F243, 100) + COUNTIF('MazeComplete Errors'!F243, 100) + COUNTIF('MazeSolve Errors'!F243, 100) + COUNTIF('Hamiltonian Errors'!F243, 100)</f>
        <v>5</v>
      </c>
      <c r="G243">
        <f>COUNTIF('PARITY Errors'!G243, 100) + COUNTIF('Pattern_Matching Errors'!G243, 100) + COUNTIF('Reversal Errors'!G243, 100) + COUNTIF('Stack Errors'!G243, 100) + COUNTIF('Vending_Machine Errors'!G243, 100) + COUNTIF('Vending_Machine_Sum Errors'!G243, 100) + COUNTIF('MazeComplete Errors'!G243, 100) + COUNTIF('MazeSolve Errors'!G243, 100) + COUNTIF('Hamiltonian Errors'!G243, 100)</f>
        <v>7</v>
      </c>
      <c r="H243" t="str">
        <f t="shared" si="6"/>
        <v>50 (δ=0.65)</v>
      </c>
    </row>
    <row r="244" spans="1:8" x14ac:dyDescent="0.75">
      <c r="A244" s="1">
        <v>24</v>
      </c>
      <c r="B244">
        <v>50</v>
      </c>
      <c r="C244">
        <v>0.85</v>
      </c>
      <c r="D244">
        <f>COUNTIF('PARITY Errors'!D244, 100) + COUNTIF('Pattern_Matching Errors'!D244, 100) + COUNTIF('Reversal Errors'!D244, 100) + COUNTIF('Stack Errors'!D244, 100) + COUNTIF('Vending_Machine Errors'!D244, 100) + COUNTIF('Vending_Machine_Sum Errors'!D244, 100) + COUNTIF('MazeComplete Errors'!D244, 100) + COUNTIF('MazeSolve Errors'!D244, 100) + COUNTIF('Hamiltonian Errors'!D244, 100)</f>
        <v>4</v>
      </c>
      <c r="E244">
        <f>COUNTIF('PARITY Errors'!E244, 100) + COUNTIF('Pattern_Matching Errors'!E244, 100) + COUNTIF('Reversal Errors'!E244, 100) + COUNTIF('Stack Errors'!E244, 100) + COUNTIF('Vending_Machine Errors'!E244, 100) + COUNTIF('Vending_Machine_Sum Errors'!E244, 100) + COUNTIF('MazeComplete Errors'!E244, 100) + COUNTIF('MazeSolve Errors'!E244, 100) + COUNTIF('Hamiltonian Errors'!E244, 100)</f>
        <v>3</v>
      </c>
      <c r="F244">
        <f>COUNTIF('PARITY Errors'!F244, 100) + COUNTIF('Pattern_Matching Errors'!F244, 100) + COUNTIF('Reversal Errors'!F244, 100) + COUNTIF('Stack Errors'!F244, 100) + COUNTIF('Vending_Machine Errors'!F244, 100) + COUNTIF('Vending_Machine_Sum Errors'!F244, 100) + COUNTIF('MazeComplete Errors'!F244, 100) + COUNTIF('MazeSolve Errors'!F244, 100) + COUNTIF('Hamiltonian Errors'!F244, 100)</f>
        <v>5</v>
      </c>
      <c r="G244">
        <f>COUNTIF('PARITY Errors'!G244, 100) + COUNTIF('Pattern_Matching Errors'!G244, 100) + COUNTIF('Reversal Errors'!G244, 100) + COUNTIF('Stack Errors'!G244, 100) + COUNTIF('Vending_Machine Errors'!G244, 100) + COUNTIF('Vending_Machine_Sum Errors'!G244, 100) + COUNTIF('MazeComplete Errors'!G244, 100) + COUNTIF('MazeSolve Errors'!G244, 100) + COUNTIF('Hamiltonian Errors'!G244, 100)</f>
        <v>7</v>
      </c>
      <c r="H244" t="str">
        <f t="shared" si="6"/>
        <v>50 (δ=0.85)</v>
      </c>
    </row>
    <row r="245" spans="1:8" x14ac:dyDescent="0.75">
      <c r="A245" s="1">
        <v>25</v>
      </c>
      <c r="B245">
        <v>100</v>
      </c>
      <c r="C245">
        <v>0</v>
      </c>
      <c r="D245">
        <f>COUNTIF('PARITY Errors'!D245, 100) + COUNTIF('Pattern_Matching Errors'!D245, 100) + COUNTIF('Reversal Errors'!D245, 100) + COUNTIF('Stack Errors'!D245, 100) + COUNTIF('Vending_Machine Errors'!D245, 100) + COUNTIF('Vending_Machine_Sum Errors'!D245, 100) + COUNTIF('MazeComplete Errors'!D245, 100) + COUNTIF('MazeSolve Errors'!D245, 100) + COUNTIF('Hamiltonian Errors'!D245, 100)</f>
        <v>6</v>
      </c>
      <c r="E245">
        <f>COUNTIF('PARITY Errors'!E245, 100) + COUNTIF('Pattern_Matching Errors'!E245, 100) + COUNTIF('Reversal Errors'!E245, 100) + COUNTIF('Stack Errors'!E245, 100) + COUNTIF('Vending_Machine Errors'!E245, 100) + COUNTIF('Vending_Machine_Sum Errors'!E245, 100) + COUNTIF('MazeComplete Errors'!E245, 100) + COUNTIF('MazeSolve Errors'!E245, 100) + COUNTIF('Hamiltonian Errors'!E245, 100)</f>
        <v>6</v>
      </c>
      <c r="F245">
        <f>COUNTIF('PARITY Errors'!F245, 100) + COUNTIF('Pattern_Matching Errors'!F245, 100) + COUNTIF('Reversal Errors'!F245, 100) + COUNTIF('Stack Errors'!F245, 100) + COUNTIF('Vending_Machine Errors'!F245, 100) + COUNTIF('Vending_Machine_Sum Errors'!F245, 100) + COUNTIF('MazeComplete Errors'!F245, 100) + COUNTIF('MazeSolve Errors'!F245, 100) + COUNTIF('Hamiltonian Errors'!F245, 100)</f>
        <v>7</v>
      </c>
      <c r="G245">
        <f>COUNTIF('PARITY Errors'!G245, 100) + COUNTIF('Pattern_Matching Errors'!G245, 100) + COUNTIF('Reversal Errors'!G245, 100) + COUNTIF('Stack Errors'!G245, 100) + COUNTIF('Vending_Machine Errors'!G245, 100) + COUNTIF('Vending_Machine_Sum Errors'!G245, 100) + COUNTIF('MazeComplete Errors'!G245, 100) + COUNTIF('MazeSolve Errors'!G245, 100) + COUNTIF('Hamiltonian Errors'!G245, 100)</f>
        <v>9</v>
      </c>
      <c r="H245" t="str">
        <f t="shared" si="6"/>
        <v>100 (δ=0)</v>
      </c>
    </row>
    <row r="246" spans="1:8" x14ac:dyDescent="0.75">
      <c r="A246" s="1">
        <v>26</v>
      </c>
      <c r="B246">
        <v>100</v>
      </c>
      <c r="C246">
        <v>0.2</v>
      </c>
      <c r="D246">
        <f>COUNTIF('PARITY Errors'!D246, 100) + COUNTIF('Pattern_Matching Errors'!D246, 100) + COUNTIF('Reversal Errors'!D246, 100) + COUNTIF('Stack Errors'!D246, 100) + COUNTIF('Vending_Machine Errors'!D246, 100) + COUNTIF('Vending_Machine_Sum Errors'!D246, 100) + COUNTIF('MazeComplete Errors'!D246, 100) + COUNTIF('MazeSolve Errors'!D246, 100) + COUNTIF('Hamiltonian Errors'!D246, 100)</f>
        <v>6</v>
      </c>
      <c r="E246">
        <f>COUNTIF('PARITY Errors'!E246, 100) + COUNTIF('Pattern_Matching Errors'!E246, 100) + COUNTIF('Reversal Errors'!E246, 100) + COUNTIF('Stack Errors'!E246, 100) + COUNTIF('Vending_Machine Errors'!E246, 100) + COUNTIF('Vending_Machine_Sum Errors'!E246, 100) + COUNTIF('MazeComplete Errors'!E246, 100) + COUNTIF('MazeSolve Errors'!E246, 100) + COUNTIF('Hamiltonian Errors'!E246, 100)</f>
        <v>6</v>
      </c>
      <c r="F246">
        <f>COUNTIF('PARITY Errors'!F246, 100) + COUNTIF('Pattern_Matching Errors'!F246, 100) + COUNTIF('Reversal Errors'!F246, 100) + COUNTIF('Stack Errors'!F246, 100) + COUNTIF('Vending_Machine Errors'!F246, 100) + COUNTIF('Vending_Machine_Sum Errors'!F246, 100) + COUNTIF('MazeComplete Errors'!F246, 100) + COUNTIF('MazeSolve Errors'!F246, 100) + COUNTIF('Hamiltonian Errors'!F246, 100)</f>
        <v>7</v>
      </c>
      <c r="G246">
        <f>COUNTIF('PARITY Errors'!G246, 100) + COUNTIF('Pattern_Matching Errors'!G246, 100) + COUNTIF('Reversal Errors'!G246, 100) + COUNTIF('Stack Errors'!G246, 100) + COUNTIF('Vending_Machine Errors'!G246, 100) + COUNTIF('Vending_Machine_Sum Errors'!G246, 100) + COUNTIF('MazeComplete Errors'!G246, 100) + COUNTIF('MazeSolve Errors'!G246, 100) + COUNTIF('Hamiltonian Errors'!G246, 100)</f>
        <v>9</v>
      </c>
      <c r="H246" t="str">
        <f t="shared" si="6"/>
        <v>100 (δ=0.2)</v>
      </c>
    </row>
    <row r="247" spans="1:8" x14ac:dyDescent="0.75">
      <c r="A247" s="1">
        <v>27</v>
      </c>
      <c r="B247">
        <v>100</v>
      </c>
      <c r="C247">
        <v>0.45</v>
      </c>
      <c r="D247">
        <f>COUNTIF('PARITY Errors'!D247, 100) + COUNTIF('Pattern_Matching Errors'!D247, 100) + COUNTIF('Reversal Errors'!D247, 100) + COUNTIF('Stack Errors'!D247, 100) + COUNTIF('Vending_Machine Errors'!D247, 100) + COUNTIF('Vending_Machine_Sum Errors'!D247, 100) + COUNTIF('MazeComplete Errors'!D247, 100) + COUNTIF('MazeSolve Errors'!D247, 100) + COUNTIF('Hamiltonian Errors'!D247, 100)</f>
        <v>6</v>
      </c>
      <c r="E247">
        <f>COUNTIF('PARITY Errors'!E247, 100) + COUNTIF('Pattern_Matching Errors'!E247, 100) + COUNTIF('Reversal Errors'!E247, 100) + COUNTIF('Stack Errors'!E247, 100) + COUNTIF('Vending_Machine Errors'!E247, 100) + COUNTIF('Vending_Machine_Sum Errors'!E247, 100) + COUNTIF('MazeComplete Errors'!E247, 100) + COUNTIF('MazeSolve Errors'!E247, 100) + COUNTIF('Hamiltonian Errors'!E247, 100)</f>
        <v>6</v>
      </c>
      <c r="F247">
        <f>COUNTIF('PARITY Errors'!F247, 100) + COUNTIF('Pattern_Matching Errors'!F247, 100) + COUNTIF('Reversal Errors'!F247, 100) + COUNTIF('Stack Errors'!F247, 100) + COUNTIF('Vending_Machine Errors'!F247, 100) + COUNTIF('Vending_Machine_Sum Errors'!F247, 100) + COUNTIF('MazeComplete Errors'!F247, 100) + COUNTIF('MazeSolve Errors'!F247, 100) + COUNTIF('Hamiltonian Errors'!F247, 100)</f>
        <v>7</v>
      </c>
      <c r="G247">
        <f>COUNTIF('PARITY Errors'!G247, 100) + COUNTIF('Pattern_Matching Errors'!G247, 100) + COUNTIF('Reversal Errors'!G247, 100) + COUNTIF('Stack Errors'!G247, 100) + COUNTIF('Vending_Machine Errors'!G247, 100) + COUNTIF('Vending_Machine_Sum Errors'!G247, 100) + COUNTIF('MazeComplete Errors'!G247, 100) + COUNTIF('MazeSolve Errors'!G247, 100) + COUNTIF('Hamiltonian Errors'!G247, 100)</f>
        <v>9</v>
      </c>
      <c r="H247" t="str">
        <f t="shared" si="6"/>
        <v>100 (δ=0.45)</v>
      </c>
    </row>
    <row r="248" spans="1:8" x14ac:dyDescent="0.75">
      <c r="A248" s="1">
        <v>28</v>
      </c>
      <c r="B248">
        <v>100</v>
      </c>
      <c r="C248">
        <v>0.65</v>
      </c>
      <c r="D248">
        <f>COUNTIF('PARITY Errors'!D248, 100) + COUNTIF('Pattern_Matching Errors'!D248, 100) + COUNTIF('Reversal Errors'!D248, 100) + COUNTIF('Stack Errors'!D248, 100) + COUNTIF('Vending_Machine Errors'!D248, 100) + COUNTIF('Vending_Machine_Sum Errors'!D248, 100) + COUNTIF('MazeComplete Errors'!D248, 100) + COUNTIF('MazeSolve Errors'!D248, 100) + COUNTIF('Hamiltonian Errors'!D248, 100)</f>
        <v>6</v>
      </c>
      <c r="E248">
        <f>COUNTIF('PARITY Errors'!E248, 100) + COUNTIF('Pattern_Matching Errors'!E248, 100) + COUNTIF('Reversal Errors'!E248, 100) + COUNTIF('Stack Errors'!E248, 100) + COUNTIF('Vending_Machine Errors'!E248, 100) + COUNTIF('Vending_Machine_Sum Errors'!E248, 100) + COUNTIF('MazeComplete Errors'!E248, 100) + COUNTIF('MazeSolve Errors'!E248, 100) + COUNTIF('Hamiltonian Errors'!E248, 100)</f>
        <v>6</v>
      </c>
      <c r="F248">
        <f>COUNTIF('PARITY Errors'!F248, 100) + COUNTIF('Pattern_Matching Errors'!F248, 100) + COUNTIF('Reversal Errors'!F248, 100) + COUNTIF('Stack Errors'!F248, 100) + COUNTIF('Vending_Machine Errors'!F248, 100) + COUNTIF('Vending_Machine_Sum Errors'!F248, 100) + COUNTIF('MazeComplete Errors'!F248, 100) + COUNTIF('MazeSolve Errors'!F248, 100) + COUNTIF('Hamiltonian Errors'!F248, 100)</f>
        <v>7</v>
      </c>
      <c r="G248">
        <f>COUNTIF('PARITY Errors'!G248, 100) + COUNTIF('Pattern_Matching Errors'!G248, 100) + COUNTIF('Reversal Errors'!G248, 100) + COUNTIF('Stack Errors'!G248, 100) + COUNTIF('Vending_Machine Errors'!G248, 100) + COUNTIF('Vending_Machine_Sum Errors'!G248, 100) + COUNTIF('MazeComplete Errors'!G248, 100) + COUNTIF('MazeSolve Errors'!G248, 100) + COUNTIF('Hamiltonian Errors'!G248, 100)</f>
        <v>9</v>
      </c>
      <c r="H248" t="str">
        <f t="shared" si="6"/>
        <v>100 (δ=0.65)</v>
      </c>
    </row>
    <row r="249" spans="1:8" x14ac:dyDescent="0.75">
      <c r="A249" s="1">
        <v>29</v>
      </c>
      <c r="B249">
        <v>100</v>
      </c>
      <c r="C249">
        <v>0.85</v>
      </c>
      <c r="D249">
        <f>COUNTIF('PARITY Errors'!D249, 100) + COUNTIF('Pattern_Matching Errors'!D249, 100) + COUNTIF('Reversal Errors'!D249, 100) + COUNTIF('Stack Errors'!D249, 100) + COUNTIF('Vending_Machine Errors'!D249, 100) + COUNTIF('Vending_Machine_Sum Errors'!D249, 100) + COUNTIF('MazeComplete Errors'!D249, 100) + COUNTIF('MazeSolve Errors'!D249, 100) + COUNTIF('Hamiltonian Errors'!D249, 100)</f>
        <v>6</v>
      </c>
      <c r="E249">
        <f>COUNTIF('PARITY Errors'!E249, 100) + COUNTIF('Pattern_Matching Errors'!E249, 100) + COUNTIF('Reversal Errors'!E249, 100) + COUNTIF('Stack Errors'!E249, 100) + COUNTIF('Vending_Machine Errors'!E249, 100) + COUNTIF('Vending_Machine_Sum Errors'!E249, 100) + COUNTIF('MazeComplete Errors'!E249, 100) + COUNTIF('MazeSolve Errors'!E249, 100) + COUNTIF('Hamiltonian Errors'!E249, 100)</f>
        <v>6</v>
      </c>
      <c r="F249">
        <f>COUNTIF('PARITY Errors'!F249, 100) + COUNTIF('Pattern_Matching Errors'!F249, 100) + COUNTIF('Reversal Errors'!F249, 100) + COUNTIF('Stack Errors'!F249, 100) + COUNTIF('Vending_Machine Errors'!F249, 100) + COUNTIF('Vending_Machine_Sum Errors'!F249, 100) + COUNTIF('MazeComplete Errors'!F249, 100) + COUNTIF('MazeSolve Errors'!F249, 100) + COUNTIF('Hamiltonian Errors'!F249, 100)</f>
        <v>7</v>
      </c>
      <c r="G249">
        <f>COUNTIF('PARITY Errors'!G249, 100) + COUNTIF('Pattern_Matching Errors'!G249, 100) + COUNTIF('Reversal Errors'!G249, 100) + COUNTIF('Stack Errors'!G249, 100) + COUNTIF('Vending_Machine Errors'!G249, 100) + COUNTIF('Vending_Machine_Sum Errors'!G249, 100) + COUNTIF('MazeComplete Errors'!G249, 100) + COUNTIF('MazeSolve Errors'!G249, 100) + COUNTIF('Hamiltonian Errors'!G249, 100)</f>
        <v>9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249"/>
  <sheetViews>
    <sheetView workbookViewId="0">
      <selection activeCell="E14" sqref="E14"/>
    </sheetView>
  </sheetViews>
  <sheetFormatPr defaultRowHeight="14.75" x14ac:dyDescent="0.75"/>
  <sheetData>
    <row r="1" spans="1:8" x14ac:dyDescent="0.75">
      <c r="A1" s="1">
        <v>0</v>
      </c>
      <c r="B1" t="s">
        <v>13</v>
      </c>
      <c r="D1">
        <v>9</v>
      </c>
    </row>
    <row r="3" spans="1:8" x14ac:dyDescent="0.75">
      <c r="B3" s="1" t="s">
        <v>1</v>
      </c>
      <c r="C3" s="1" t="s">
        <v>2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14</v>
      </c>
    </row>
    <row r="4" spans="1:8" x14ac:dyDescent="0.75">
      <c r="A4" s="1">
        <v>0</v>
      </c>
      <c r="B4">
        <v>2</v>
      </c>
      <c r="C4">
        <v>0</v>
      </c>
      <c r="D4">
        <f>COUNTIF('PARITY Errors'!D4, 100) + COUNTIF('Pattern_Matching Errors'!D4, 100) + COUNTIF('Reversal Errors'!D4, 100) + COUNTIF('Stack Errors'!D4, 100) + COUNTIF('Vending_Machine Errors'!D4, 100) + COUNTIF('Vending_Machine_Sum Errors'!D4, 100) + COUNTIF('MazeComplete Errors'!D4, 100) + COUNTIF('MazeSolve Errors'!D4, 100) + COUNTIF('Hamiltonian Errors'!D4, 100)</f>
        <v>9</v>
      </c>
      <c r="E4">
        <f>COUNTIF('PARITY Errors'!E4, 100) + COUNTIF('Pattern_Matching Errors'!E4, 100) + COUNTIF('Reversal Errors'!E4, 100) + COUNTIF('Stack Errors'!E4, 100) + COUNTIF('Vending_Machine Errors'!E4, 100) + COUNTIF('Vending_Machine_Sum Errors'!E4, 100) + COUNTIF('MazeComplete Errors'!E4, 100) + COUNTIF('MazeSolve Errors'!E4, 100) + COUNTIF('Hamiltonian Errors'!E4, 100)</f>
        <v>3</v>
      </c>
      <c r="F4">
        <f>COUNTIF('PARITY Errors'!F4, 100) + COUNTIF('Pattern_Matching Errors'!F4, 100) + COUNTIF('Reversal Errors'!F4, 100) + COUNTIF('Stack Errors'!F4, 100) + COUNTIF('Vending_Machine Errors'!F4, 100) + COUNTIF('Vending_Machine_Sum Errors'!F4, 100) + COUNTIF('MazeComplete Errors'!F4, 100) + COUNTIF('MazeSolve Errors'!F4, 100) + COUNTIF('Hamiltonian Errors'!F4, 100)</f>
        <v>0</v>
      </c>
      <c r="G4">
        <f>COUNTIF('PARITY Errors'!G4, 100) + COUNTIF('Pattern_Matching Errors'!G4, 100) + COUNTIF('Reversal Errors'!G4, 100) + COUNTIF('Stack Errors'!G4, 100) + COUNTIF('Vending_Machine Errors'!G4, 100) + COUNTIF('Vending_Machine_Sum Errors'!G4, 100) + COUNTIF('MazeComplete Errors'!G4, 100) + COUNTIF('MazeSolve Errors'!G4, 100) + COUNTIF('Hamiltonian Errors'!G4, 100)</f>
        <v>0</v>
      </c>
      <c r="H4" t="str">
        <f t="shared" ref="H4:H33" si="0">B4&amp;" (δ="&amp;C4&amp;")"</f>
        <v>2 (δ=0)</v>
      </c>
    </row>
    <row r="5" spans="1:8" x14ac:dyDescent="0.75">
      <c r="A5" s="1">
        <v>1</v>
      </c>
      <c r="B5">
        <v>2</v>
      </c>
      <c r="C5">
        <v>0.2</v>
      </c>
      <c r="D5">
        <f>COUNTIF('PARITY Errors'!D5, 100) + COUNTIF('Pattern_Matching Errors'!D5, 100) + COUNTIF('Reversal Errors'!D5, 100) + COUNTIF('Stack Errors'!D5, 100) + COUNTIF('Vending_Machine Errors'!D5, 100) + COUNTIF('Vending_Machine_Sum Errors'!D5, 100) + COUNTIF('MazeComplete Errors'!D5, 100) + COUNTIF('MazeSolve Errors'!D5, 100) + COUNTIF('Hamiltonian Errors'!D5, 100)</f>
        <v>9</v>
      </c>
      <c r="E5">
        <f>COUNTIF('PARITY Errors'!E5, 100) + COUNTIF('Pattern_Matching Errors'!E5, 100) + COUNTIF('Reversal Errors'!E5, 100) + COUNTIF('Stack Errors'!E5, 100) + COUNTIF('Vending_Machine Errors'!E5, 100) + COUNTIF('Vending_Machine_Sum Errors'!E5, 100) + COUNTIF('MazeComplete Errors'!E5, 100) + COUNTIF('MazeSolve Errors'!E5, 100) + COUNTIF('Hamiltonian Errors'!E5, 100)</f>
        <v>3</v>
      </c>
      <c r="F5">
        <f>COUNTIF('PARITY Errors'!F5, 100) + COUNTIF('Pattern_Matching Errors'!F5, 100) + COUNTIF('Reversal Errors'!F5, 100) + COUNTIF('Stack Errors'!F5, 100) + COUNTIF('Vending_Machine Errors'!F5, 100) + COUNTIF('Vending_Machine_Sum Errors'!F5, 100) + COUNTIF('MazeComplete Errors'!F5, 100) + COUNTIF('MazeSolve Errors'!F5, 100) + COUNTIF('Hamiltonian Errors'!F5, 100)</f>
        <v>0</v>
      </c>
      <c r="G5">
        <f>COUNTIF('PARITY Errors'!G5, 100) + COUNTIF('Pattern_Matching Errors'!G5, 100) + COUNTIF('Reversal Errors'!G5, 100) + COUNTIF('Stack Errors'!G5, 100) + COUNTIF('Vending_Machine Errors'!G5, 100) + COUNTIF('Vending_Machine_Sum Errors'!G5, 100) + COUNTIF('MazeComplete Errors'!G5, 100) + COUNTIF('MazeSolve Errors'!G5, 100) + COUNTIF('Hamiltonian Errors'!G5, 100)</f>
        <v>0</v>
      </c>
      <c r="H5" t="str">
        <f t="shared" si="0"/>
        <v>2 (δ=0.2)</v>
      </c>
    </row>
    <row r="6" spans="1:8" x14ac:dyDescent="0.75">
      <c r="A6" s="1">
        <v>2</v>
      </c>
      <c r="B6">
        <v>2</v>
      </c>
      <c r="C6">
        <v>0.45</v>
      </c>
      <c r="D6">
        <f>COUNTIF('PARITY Errors'!D6, 100) + COUNTIF('Pattern_Matching Errors'!D6, 100) + COUNTIF('Reversal Errors'!D6, 100) + COUNTIF('Stack Errors'!D6, 100) + COUNTIF('Vending_Machine Errors'!D6, 100) + COUNTIF('Vending_Machine_Sum Errors'!D6, 100) + COUNTIF('MazeComplete Errors'!D6, 100) + COUNTIF('MazeSolve Errors'!D6, 100) + COUNTIF('Hamiltonian Errors'!D6, 100)</f>
        <v>9</v>
      </c>
      <c r="E6">
        <f>COUNTIF('PARITY Errors'!E6, 100) + COUNTIF('Pattern_Matching Errors'!E6, 100) + COUNTIF('Reversal Errors'!E6, 100) + COUNTIF('Stack Errors'!E6, 100) + COUNTIF('Vending_Machine Errors'!E6, 100) + COUNTIF('Vending_Machine_Sum Errors'!E6, 100) + COUNTIF('MazeComplete Errors'!E6, 100) + COUNTIF('MazeSolve Errors'!E6, 100) + COUNTIF('Hamiltonian Errors'!E6, 100)</f>
        <v>3</v>
      </c>
      <c r="F6">
        <f>COUNTIF('PARITY Errors'!F6, 100) + COUNTIF('Pattern_Matching Errors'!F6, 100) + COUNTIF('Reversal Errors'!F6, 100) + COUNTIF('Stack Errors'!F6, 100) + COUNTIF('Vending_Machine Errors'!F6, 100) + COUNTIF('Vending_Machine_Sum Errors'!F6, 100) + COUNTIF('MazeComplete Errors'!F6, 100) + COUNTIF('MazeSolve Errors'!F6, 100) + COUNTIF('Hamiltonian Errors'!F6, 100)</f>
        <v>0</v>
      </c>
      <c r="G6">
        <f>COUNTIF('PARITY Errors'!G6, 100) + COUNTIF('Pattern_Matching Errors'!G6, 100) + COUNTIF('Reversal Errors'!G6, 100) + COUNTIF('Stack Errors'!G6, 100) + COUNTIF('Vending_Machine Errors'!G6, 100) + COUNTIF('Vending_Machine_Sum Errors'!G6, 100) + COUNTIF('MazeComplete Errors'!G6, 100) + COUNTIF('MazeSolve Errors'!G6, 100) + COUNTIF('Hamiltonian Errors'!G6, 100)</f>
        <v>0</v>
      </c>
      <c r="H6" t="str">
        <f t="shared" si="0"/>
        <v>2 (δ=0.45)</v>
      </c>
    </row>
    <row r="7" spans="1:8" x14ac:dyDescent="0.75">
      <c r="A7" s="1">
        <v>3</v>
      </c>
      <c r="B7">
        <v>2</v>
      </c>
      <c r="C7">
        <v>0.65</v>
      </c>
      <c r="D7">
        <f>COUNTIF('PARITY Errors'!D7, 100) + COUNTIF('Pattern_Matching Errors'!D7, 100) + COUNTIF('Reversal Errors'!D7, 100) + COUNTIF('Stack Errors'!D7, 100) + COUNTIF('Vending_Machine Errors'!D7, 100) + COUNTIF('Vending_Machine_Sum Errors'!D7, 100) + COUNTIF('MazeComplete Errors'!D7, 100) + COUNTIF('MazeSolve Errors'!D7, 100) + COUNTIF('Hamiltonian Errors'!D7, 100)</f>
        <v>9</v>
      </c>
      <c r="E7">
        <f>COUNTIF('PARITY Errors'!E7, 100) + COUNTIF('Pattern_Matching Errors'!E7, 100) + COUNTIF('Reversal Errors'!E7, 100) + COUNTIF('Stack Errors'!E7, 100) + COUNTIF('Vending_Machine Errors'!E7, 100) + COUNTIF('Vending_Machine_Sum Errors'!E7, 100) + COUNTIF('MazeComplete Errors'!E7, 100) + COUNTIF('MazeSolve Errors'!E7, 100) + COUNTIF('Hamiltonian Errors'!E7, 100)</f>
        <v>4</v>
      </c>
      <c r="F7">
        <f>COUNTIF('PARITY Errors'!F7, 100) + COUNTIF('Pattern_Matching Errors'!F7, 100) + COUNTIF('Reversal Errors'!F7, 100) + COUNTIF('Stack Errors'!F7, 100) + COUNTIF('Vending_Machine Errors'!F7, 100) + COUNTIF('Vending_Machine_Sum Errors'!F7, 100) + COUNTIF('MazeComplete Errors'!F7, 100) + COUNTIF('MazeSolve Errors'!F7, 100) + COUNTIF('Hamiltonian Errors'!F7, 100)</f>
        <v>0</v>
      </c>
      <c r="G7">
        <f>COUNTIF('PARITY Errors'!G7, 100) + COUNTIF('Pattern_Matching Errors'!G7, 100) + COUNTIF('Reversal Errors'!G7, 100) + COUNTIF('Stack Errors'!G7, 100) + COUNTIF('Vending_Machine Errors'!G7, 100) + COUNTIF('Vending_Machine_Sum Errors'!G7, 100) + COUNTIF('MazeComplete Errors'!G7, 100) + COUNTIF('MazeSolve Errors'!G7, 100) + COUNTIF('Hamiltonian Errors'!G7, 100)</f>
        <v>0</v>
      </c>
      <c r="H7" t="str">
        <f t="shared" si="0"/>
        <v>2 (δ=0.65)</v>
      </c>
    </row>
    <row r="8" spans="1:8" x14ac:dyDescent="0.75">
      <c r="A8" s="1">
        <v>4</v>
      </c>
      <c r="B8">
        <v>2</v>
      </c>
      <c r="C8">
        <v>0.85</v>
      </c>
      <c r="D8">
        <f>COUNTIF('PARITY Errors'!D8, 100) + COUNTIF('Pattern_Matching Errors'!D8, 100) + COUNTIF('Reversal Errors'!D8, 100) + COUNTIF('Stack Errors'!D8, 100) + COUNTIF('Vending_Machine Errors'!D8, 100) + COUNTIF('Vending_Machine_Sum Errors'!D8, 100) + COUNTIF('MazeComplete Errors'!D8, 100) + COUNTIF('MazeSolve Errors'!D8, 100) + COUNTIF('Hamiltonian Errors'!D8, 100)</f>
        <v>9</v>
      </c>
      <c r="E8">
        <f>COUNTIF('PARITY Errors'!E8, 100) + COUNTIF('Pattern_Matching Errors'!E8, 100) + COUNTIF('Reversal Errors'!E8, 100) + COUNTIF('Stack Errors'!E8, 100) + COUNTIF('Vending_Machine Errors'!E8, 100) + COUNTIF('Vending_Machine_Sum Errors'!E8, 100) + COUNTIF('MazeComplete Errors'!E8, 100) + COUNTIF('MazeSolve Errors'!E8, 100) + COUNTIF('Hamiltonian Errors'!E8, 100)</f>
        <v>4</v>
      </c>
      <c r="F8">
        <f>COUNTIF('PARITY Errors'!F8, 100) + COUNTIF('Pattern_Matching Errors'!F8, 100) + COUNTIF('Reversal Errors'!F8, 100) + COUNTIF('Stack Errors'!F8, 100) + COUNTIF('Vending_Machine Errors'!F8, 100) + COUNTIF('Vending_Machine_Sum Errors'!F8, 100) + COUNTIF('MazeComplete Errors'!F8, 100) + COUNTIF('MazeSolve Errors'!F8, 100) + COUNTIF('Hamiltonian Errors'!F8, 100)</f>
        <v>0</v>
      </c>
      <c r="G8">
        <f>COUNTIF('PARITY Errors'!G8, 100) + COUNTIF('Pattern_Matching Errors'!G8, 100) + COUNTIF('Reversal Errors'!G8, 100) + COUNTIF('Stack Errors'!G8, 100) + COUNTIF('Vending_Machine Errors'!G8, 100) + COUNTIF('Vending_Machine_Sum Errors'!G8, 100) + COUNTIF('MazeComplete Errors'!G8, 100) + COUNTIF('MazeSolve Errors'!G8, 100) + COUNTIF('Hamiltonian Errors'!G8, 100)</f>
        <v>0</v>
      </c>
      <c r="H8" t="str">
        <f t="shared" si="0"/>
        <v>2 (δ=0.85)</v>
      </c>
    </row>
    <row r="9" spans="1:8" x14ac:dyDescent="0.75">
      <c r="A9" s="1">
        <v>5</v>
      </c>
      <c r="B9">
        <v>5</v>
      </c>
      <c r="C9">
        <v>0</v>
      </c>
      <c r="D9">
        <f>COUNTIF('PARITY Errors'!D9, 100) + COUNTIF('Pattern_Matching Errors'!D9, 100) + COUNTIF('Reversal Errors'!D9, 100) + COUNTIF('Stack Errors'!D9, 100) + COUNTIF('Vending_Machine Errors'!D9, 100) + COUNTIF('Vending_Machine_Sum Errors'!D9, 100) + COUNTIF('MazeComplete Errors'!D9, 100) + COUNTIF('MazeSolve Errors'!D9, 100) + COUNTIF('Hamiltonian Errors'!D9, 100)</f>
        <v>6</v>
      </c>
      <c r="E9">
        <f>COUNTIF('PARITY Errors'!E9, 100) + COUNTIF('Pattern_Matching Errors'!E9, 100) + COUNTIF('Reversal Errors'!E9, 100) + COUNTIF('Stack Errors'!E9, 100) + COUNTIF('Vending_Machine Errors'!E9, 100) + COUNTIF('Vending_Machine_Sum Errors'!E9, 100) + COUNTIF('MazeComplete Errors'!E9, 100) + COUNTIF('MazeSolve Errors'!E9, 100) + COUNTIF('Hamiltonian Errors'!E9, 100)</f>
        <v>2</v>
      </c>
      <c r="F9">
        <f>COUNTIF('PARITY Errors'!F9, 100) + COUNTIF('Pattern_Matching Errors'!F9, 100) + COUNTIF('Reversal Errors'!F9, 100) + COUNTIF('Stack Errors'!F9, 100) + COUNTIF('Vending_Machine Errors'!F9, 100) + COUNTIF('Vending_Machine_Sum Errors'!F9, 100) + COUNTIF('MazeComplete Errors'!F9, 100) + COUNTIF('MazeSolve Errors'!F9, 100) + COUNTIF('Hamiltonian Errors'!F9, 100)</f>
        <v>0</v>
      </c>
      <c r="G9">
        <f>COUNTIF('PARITY Errors'!G9, 100) + COUNTIF('Pattern_Matching Errors'!G9, 100) + COUNTIF('Reversal Errors'!G9, 100) + COUNTIF('Stack Errors'!G9, 100) + COUNTIF('Vending_Machine Errors'!G9, 100) + COUNTIF('Vending_Machine_Sum Errors'!G9, 100) + COUNTIF('MazeComplete Errors'!G9, 100) + COUNTIF('MazeSolve Errors'!G9, 100) + COUNTIF('Hamiltonian Errors'!G9, 100)</f>
        <v>0</v>
      </c>
      <c r="H9" t="str">
        <f t="shared" si="0"/>
        <v>5 (δ=0)</v>
      </c>
    </row>
    <row r="10" spans="1:8" x14ac:dyDescent="0.75">
      <c r="A10" s="1">
        <v>6</v>
      </c>
      <c r="B10">
        <v>5</v>
      </c>
      <c r="C10">
        <v>0.2</v>
      </c>
      <c r="D10">
        <f>COUNTIF('PARITY Errors'!D10, 100) + COUNTIF('Pattern_Matching Errors'!D10, 100) + COUNTIF('Reversal Errors'!D10, 100) + COUNTIF('Stack Errors'!D10, 100) + COUNTIF('Vending_Machine Errors'!D10, 100) + COUNTIF('Vending_Machine_Sum Errors'!D10, 100) + COUNTIF('MazeComplete Errors'!D10, 100) + COUNTIF('MazeSolve Errors'!D10, 100) + COUNTIF('Hamiltonian Errors'!D10, 100)</f>
        <v>6</v>
      </c>
      <c r="E10">
        <f>COUNTIF('PARITY Errors'!E10, 100) + COUNTIF('Pattern_Matching Errors'!E10, 100) + COUNTIF('Reversal Errors'!E10, 100) + COUNTIF('Stack Errors'!E10, 100) + COUNTIF('Vending_Machine Errors'!E10, 100) + COUNTIF('Vending_Machine_Sum Errors'!E10, 100) + COUNTIF('MazeComplete Errors'!E10, 100) + COUNTIF('MazeSolve Errors'!E10, 100) + COUNTIF('Hamiltonian Errors'!E10, 100)</f>
        <v>2</v>
      </c>
      <c r="F10">
        <f>COUNTIF('PARITY Errors'!F10, 100) + COUNTIF('Pattern_Matching Errors'!F10, 100) + COUNTIF('Reversal Errors'!F10, 100) + COUNTIF('Stack Errors'!F10, 100) + COUNTIF('Vending_Machine Errors'!F10, 100) + COUNTIF('Vending_Machine_Sum Errors'!F10, 100) + COUNTIF('MazeComplete Errors'!F10, 100) + COUNTIF('MazeSolve Errors'!F10, 100) + COUNTIF('Hamiltonian Errors'!F10, 100)</f>
        <v>0</v>
      </c>
      <c r="G10">
        <f>COUNTIF('PARITY Errors'!G10, 100) + COUNTIF('Pattern_Matching Errors'!G10, 100) + COUNTIF('Reversal Errors'!G10, 100) + COUNTIF('Stack Errors'!G10, 100) + COUNTIF('Vending_Machine Errors'!G10, 100) + COUNTIF('Vending_Machine_Sum Errors'!G10, 100) + COUNTIF('MazeComplete Errors'!G10, 100) + COUNTIF('MazeSolve Errors'!G10, 100) + COUNTIF('Hamiltonian Errors'!G10, 100)</f>
        <v>0</v>
      </c>
      <c r="H10" t="str">
        <f t="shared" si="0"/>
        <v>5 (δ=0.2)</v>
      </c>
    </row>
    <row r="11" spans="1:8" x14ac:dyDescent="0.75">
      <c r="A11" s="1">
        <v>7</v>
      </c>
      <c r="B11">
        <v>5</v>
      </c>
      <c r="C11">
        <v>0.45</v>
      </c>
      <c r="D11">
        <f>COUNTIF('PARITY Errors'!D11, 100) + COUNTIF('Pattern_Matching Errors'!D11, 100) + COUNTIF('Reversal Errors'!D11, 100) + COUNTIF('Stack Errors'!D11, 100) + COUNTIF('Vending_Machine Errors'!D11, 100) + COUNTIF('Vending_Machine_Sum Errors'!D11, 100) + COUNTIF('MazeComplete Errors'!D11, 100) + COUNTIF('MazeSolve Errors'!D11, 100) + COUNTIF('Hamiltonian Errors'!D11, 100)</f>
        <v>6</v>
      </c>
      <c r="E11">
        <f>COUNTIF('PARITY Errors'!E11, 100) + COUNTIF('Pattern_Matching Errors'!E11, 100) + COUNTIF('Reversal Errors'!E11, 100) + COUNTIF('Stack Errors'!E11, 100) + COUNTIF('Vending_Machine Errors'!E11, 100) + COUNTIF('Vending_Machine_Sum Errors'!E11, 100) + COUNTIF('MazeComplete Errors'!E11, 100) + COUNTIF('MazeSolve Errors'!E11, 100) + COUNTIF('Hamiltonian Errors'!E11, 100)</f>
        <v>2</v>
      </c>
      <c r="F11">
        <f>COUNTIF('PARITY Errors'!F11, 100) + COUNTIF('Pattern_Matching Errors'!F11, 100) + COUNTIF('Reversal Errors'!F11, 100) + COUNTIF('Stack Errors'!F11, 100) + COUNTIF('Vending_Machine Errors'!F11, 100) + COUNTIF('Vending_Machine_Sum Errors'!F11, 100) + COUNTIF('MazeComplete Errors'!F11, 100) + COUNTIF('MazeSolve Errors'!F11, 100) + COUNTIF('Hamiltonian Errors'!F11, 100)</f>
        <v>0</v>
      </c>
      <c r="G11">
        <f>COUNTIF('PARITY Errors'!G11, 100) + COUNTIF('Pattern_Matching Errors'!G11, 100) + COUNTIF('Reversal Errors'!G11, 100) + COUNTIF('Stack Errors'!G11, 100) + COUNTIF('Vending_Machine Errors'!G11, 100) + COUNTIF('Vending_Machine_Sum Errors'!G11, 100) + COUNTIF('MazeComplete Errors'!G11, 100) + COUNTIF('MazeSolve Errors'!G11, 100) + COUNTIF('Hamiltonian Errors'!G11, 100)</f>
        <v>0</v>
      </c>
      <c r="H11" t="str">
        <f t="shared" si="0"/>
        <v>5 (δ=0.45)</v>
      </c>
    </row>
    <row r="12" spans="1:8" x14ac:dyDescent="0.75">
      <c r="A12" s="1">
        <v>8</v>
      </c>
      <c r="B12">
        <v>5</v>
      </c>
      <c r="C12">
        <v>0.65</v>
      </c>
      <c r="D12">
        <f>COUNTIF('PARITY Errors'!D12, 100) + COUNTIF('Pattern_Matching Errors'!D12, 100) + COUNTIF('Reversal Errors'!D12, 100) + COUNTIF('Stack Errors'!D12, 100) + COUNTIF('Vending_Machine Errors'!D12, 100) + COUNTIF('Vending_Machine_Sum Errors'!D12, 100) + COUNTIF('MazeComplete Errors'!D12, 100) + COUNTIF('MazeSolve Errors'!D12, 100) + COUNTIF('Hamiltonian Errors'!D12, 100)</f>
        <v>6</v>
      </c>
      <c r="E12">
        <f>COUNTIF('PARITY Errors'!E12, 100) + COUNTIF('Pattern_Matching Errors'!E12, 100) + COUNTIF('Reversal Errors'!E12, 100) + COUNTIF('Stack Errors'!E12, 100) + COUNTIF('Vending_Machine Errors'!E12, 100) + COUNTIF('Vending_Machine_Sum Errors'!E12, 100) + COUNTIF('MazeComplete Errors'!E12, 100) + COUNTIF('MazeSolve Errors'!E12, 100) + COUNTIF('Hamiltonian Errors'!E12, 100)</f>
        <v>2</v>
      </c>
      <c r="F12">
        <f>COUNTIF('PARITY Errors'!F12, 100) + COUNTIF('Pattern_Matching Errors'!F12, 100) + COUNTIF('Reversal Errors'!F12, 100) + COUNTIF('Stack Errors'!F12, 100) + COUNTIF('Vending_Machine Errors'!F12, 100) + COUNTIF('Vending_Machine_Sum Errors'!F12, 100) + COUNTIF('MazeComplete Errors'!F12, 100) + COUNTIF('MazeSolve Errors'!F12, 100) + COUNTIF('Hamiltonian Errors'!F12, 100)</f>
        <v>0</v>
      </c>
      <c r="G12">
        <f>COUNTIF('PARITY Errors'!G12, 100) + COUNTIF('Pattern_Matching Errors'!G12, 100) + COUNTIF('Reversal Errors'!G12, 100) + COUNTIF('Stack Errors'!G12, 100) + COUNTIF('Vending_Machine Errors'!G12, 100) + COUNTIF('Vending_Machine_Sum Errors'!G12, 100) + COUNTIF('MazeComplete Errors'!G12, 100) + COUNTIF('MazeSolve Errors'!G12, 100) + COUNTIF('Hamiltonian Errors'!G12, 100)</f>
        <v>0</v>
      </c>
      <c r="H12" t="str">
        <f t="shared" si="0"/>
        <v>5 (δ=0.65)</v>
      </c>
    </row>
    <row r="13" spans="1:8" x14ac:dyDescent="0.75">
      <c r="A13" s="1">
        <v>9</v>
      </c>
      <c r="B13">
        <v>5</v>
      </c>
      <c r="C13">
        <v>0.85</v>
      </c>
      <c r="D13">
        <f>COUNTIF('PARITY Errors'!D13, 100) + COUNTIF('Pattern_Matching Errors'!D13, 100) + COUNTIF('Reversal Errors'!D13, 100) + COUNTIF('Stack Errors'!D13, 100) + COUNTIF('Vending_Machine Errors'!D13, 100) + COUNTIF('Vending_Machine_Sum Errors'!D13, 100) + COUNTIF('MazeComplete Errors'!D13, 100) + COUNTIF('MazeSolve Errors'!D13, 100) + COUNTIF('Hamiltonian Errors'!D13, 100)</f>
        <v>6</v>
      </c>
      <c r="E13">
        <f>COUNTIF('PARITY Errors'!E13, 100) + COUNTIF('Pattern_Matching Errors'!E13, 100) + COUNTIF('Reversal Errors'!E13, 100) + COUNTIF('Stack Errors'!E13, 100) + COUNTIF('Vending_Machine Errors'!E13, 100) + COUNTIF('Vending_Machine_Sum Errors'!E13, 100) + COUNTIF('MazeComplete Errors'!E13, 100) + COUNTIF('MazeSolve Errors'!E13, 100) + COUNTIF('Hamiltonian Errors'!E13, 100)</f>
        <v>2</v>
      </c>
      <c r="F13">
        <f>COUNTIF('PARITY Errors'!F13, 100) + COUNTIF('Pattern_Matching Errors'!F13, 100) + COUNTIF('Reversal Errors'!F13, 100) + COUNTIF('Stack Errors'!F13, 100) + COUNTIF('Vending_Machine Errors'!F13, 100) + COUNTIF('Vending_Machine_Sum Errors'!F13, 100) + COUNTIF('MazeComplete Errors'!F13, 100) + COUNTIF('MazeSolve Errors'!F13, 100) + COUNTIF('Hamiltonian Errors'!F13, 100)</f>
        <v>0</v>
      </c>
      <c r="G13">
        <f>COUNTIF('PARITY Errors'!G13, 100) + COUNTIF('Pattern_Matching Errors'!G13, 100) + COUNTIF('Reversal Errors'!G13, 100) + COUNTIF('Stack Errors'!G13, 100) + COUNTIF('Vending_Machine Errors'!G13, 100) + COUNTIF('Vending_Machine_Sum Errors'!G13, 100) + COUNTIF('MazeComplete Errors'!G13, 100) + COUNTIF('MazeSolve Errors'!G13, 100) + COUNTIF('Hamiltonian Errors'!G13, 100)</f>
        <v>0</v>
      </c>
      <c r="H13" t="str">
        <f t="shared" si="0"/>
        <v>5 (δ=0.85)</v>
      </c>
    </row>
    <row r="14" spans="1:8" x14ac:dyDescent="0.75">
      <c r="A14" s="1">
        <v>10</v>
      </c>
      <c r="B14">
        <v>10</v>
      </c>
      <c r="C14">
        <v>0</v>
      </c>
      <c r="D14">
        <f>COUNTIF('PARITY Errors'!D14, 100) + COUNTIF('Pattern_Matching Errors'!D14, 100) + COUNTIF('Reversal Errors'!D14, 100) + COUNTIF('Stack Errors'!D14, 100) + COUNTIF('Vending_Machine Errors'!D14, 100) + COUNTIF('Vending_Machine_Sum Errors'!D14, 100) + COUNTIF('MazeComplete Errors'!D14, 100) + COUNTIF('MazeSolve Errors'!D14, 100) + COUNTIF('Hamiltonian Errors'!D14, 100)</f>
        <v>4</v>
      </c>
      <c r="E14">
        <f>COUNTIF('PARITY Errors'!E14, 100) + COUNTIF('Pattern_Matching Errors'!E14, 100) + COUNTIF('Reversal Errors'!E14, 100) + COUNTIF('Stack Errors'!E14, 100) + COUNTIF('Vending_Machine Errors'!E14, 100) + COUNTIF('Vending_Machine_Sum Errors'!E14, 100) + COUNTIF('MazeComplete Errors'!E14, 100) + COUNTIF('MazeSolve Errors'!E14, 100) + COUNTIF('Hamiltonian Errors'!E14, 100)</f>
        <v>0</v>
      </c>
      <c r="F14">
        <f>COUNTIF('PARITY Errors'!F14, 100) + COUNTIF('Pattern_Matching Errors'!F14, 100) + COUNTIF('Reversal Errors'!F14, 100) + COUNTIF('Stack Errors'!F14, 100) + COUNTIF('Vending_Machine Errors'!F14, 100) + COUNTIF('Vending_Machine_Sum Errors'!F14, 100) + COUNTIF('MazeComplete Errors'!F14, 100) + COUNTIF('MazeSolve Errors'!F14, 100) + COUNTIF('Hamiltonian Errors'!F14, 100)</f>
        <v>0</v>
      </c>
      <c r="G14">
        <f>COUNTIF('PARITY Errors'!G14, 100) + COUNTIF('Pattern_Matching Errors'!G14, 100) + COUNTIF('Reversal Errors'!G14, 100) + COUNTIF('Stack Errors'!G14, 100) + COUNTIF('Vending_Machine Errors'!G14, 100) + COUNTIF('Vending_Machine_Sum Errors'!G14, 100) + COUNTIF('MazeComplete Errors'!G14, 100) + COUNTIF('MazeSolve Errors'!G14, 100) + COUNTIF('Hamiltonian Errors'!G14, 100)</f>
        <v>0</v>
      </c>
      <c r="H14" t="str">
        <f t="shared" si="0"/>
        <v>10 (δ=0)</v>
      </c>
    </row>
    <row r="15" spans="1:8" x14ac:dyDescent="0.75">
      <c r="A15" s="1">
        <v>11</v>
      </c>
      <c r="B15">
        <v>10</v>
      </c>
      <c r="C15">
        <v>0.2</v>
      </c>
      <c r="D15">
        <f>COUNTIF('PARITY Errors'!D15, 100) + COUNTIF('Pattern_Matching Errors'!D15, 100) + COUNTIF('Reversal Errors'!D15, 100) + COUNTIF('Stack Errors'!D15, 100) + COUNTIF('Vending_Machine Errors'!D15, 100) + COUNTIF('Vending_Machine_Sum Errors'!D15, 100) + COUNTIF('MazeComplete Errors'!D15, 100) + COUNTIF('MazeSolve Errors'!D15, 100) + COUNTIF('Hamiltonian Errors'!D15, 100)</f>
        <v>3</v>
      </c>
      <c r="E15">
        <f>COUNTIF('PARITY Errors'!E15, 100) + COUNTIF('Pattern_Matching Errors'!E15, 100) + COUNTIF('Reversal Errors'!E15, 100) + COUNTIF('Stack Errors'!E15, 100) + COUNTIF('Vending_Machine Errors'!E15, 100) + COUNTIF('Vending_Machine_Sum Errors'!E15, 100) + COUNTIF('MazeComplete Errors'!E15, 100) + COUNTIF('MazeSolve Errors'!E15, 100) + COUNTIF('Hamiltonian Errors'!E15, 100)</f>
        <v>0</v>
      </c>
      <c r="F15">
        <f>COUNTIF('PARITY Errors'!F15, 100) + COUNTIF('Pattern_Matching Errors'!F15, 100) + COUNTIF('Reversal Errors'!F15, 100) + COUNTIF('Stack Errors'!F15, 100) + COUNTIF('Vending_Machine Errors'!F15, 100) + COUNTIF('Vending_Machine_Sum Errors'!F15, 100) + COUNTIF('MazeComplete Errors'!F15, 100) + COUNTIF('MazeSolve Errors'!F15, 100) + COUNTIF('Hamiltonian Errors'!F15, 100)</f>
        <v>0</v>
      </c>
      <c r="G15">
        <f>COUNTIF('PARITY Errors'!G15, 100) + COUNTIF('Pattern_Matching Errors'!G15, 100) + COUNTIF('Reversal Errors'!G15, 100) + COUNTIF('Stack Errors'!G15, 100) + COUNTIF('Vending_Machine Errors'!G15, 100) + COUNTIF('Vending_Machine_Sum Errors'!G15, 100) + COUNTIF('MazeComplete Errors'!G15, 100) + COUNTIF('MazeSolve Errors'!G15, 100) + COUNTIF('Hamiltonian Errors'!G15, 100)</f>
        <v>0</v>
      </c>
      <c r="H15" t="str">
        <f t="shared" si="0"/>
        <v>10 (δ=0.2)</v>
      </c>
    </row>
    <row r="16" spans="1:8" x14ac:dyDescent="0.75">
      <c r="A16" s="1">
        <v>12</v>
      </c>
      <c r="B16">
        <v>10</v>
      </c>
      <c r="C16">
        <v>0.45</v>
      </c>
      <c r="D16">
        <f>COUNTIF('PARITY Errors'!D16, 100) + COUNTIF('Pattern_Matching Errors'!D16, 100) + COUNTIF('Reversal Errors'!D16, 100) + COUNTIF('Stack Errors'!D16, 100) + COUNTIF('Vending_Machine Errors'!D16, 100) + COUNTIF('Vending_Machine_Sum Errors'!D16, 100) + COUNTIF('MazeComplete Errors'!D16, 100) + COUNTIF('MazeSolve Errors'!D16, 100) + COUNTIF('Hamiltonian Errors'!D16, 100)</f>
        <v>4</v>
      </c>
      <c r="E16">
        <f>COUNTIF('PARITY Errors'!E16, 100) + COUNTIF('Pattern_Matching Errors'!E16, 100) + COUNTIF('Reversal Errors'!E16, 100) + COUNTIF('Stack Errors'!E16, 100) + COUNTIF('Vending_Machine Errors'!E16, 100) + COUNTIF('Vending_Machine_Sum Errors'!E16, 100) + COUNTIF('MazeComplete Errors'!E16, 100) + COUNTIF('MazeSolve Errors'!E16, 100) + COUNTIF('Hamiltonian Errors'!E16, 100)</f>
        <v>0</v>
      </c>
      <c r="F16">
        <f>COUNTIF('PARITY Errors'!F16, 100) + COUNTIF('Pattern_Matching Errors'!F16, 100) + COUNTIF('Reversal Errors'!F16, 100) + COUNTIF('Stack Errors'!F16, 100) + COUNTIF('Vending_Machine Errors'!F16, 100) + COUNTIF('Vending_Machine_Sum Errors'!F16, 100) + COUNTIF('MazeComplete Errors'!F16, 100) + COUNTIF('MazeSolve Errors'!F16, 100) + COUNTIF('Hamiltonian Errors'!F16, 100)</f>
        <v>0</v>
      </c>
      <c r="G16">
        <f>COUNTIF('PARITY Errors'!G16, 100) + COUNTIF('Pattern_Matching Errors'!G16, 100) + COUNTIF('Reversal Errors'!G16, 100) + COUNTIF('Stack Errors'!G16, 100) + COUNTIF('Vending_Machine Errors'!G16, 100) + COUNTIF('Vending_Machine_Sum Errors'!G16, 100) + COUNTIF('MazeComplete Errors'!G16, 100) + COUNTIF('MazeSolve Errors'!G16, 100) + COUNTIF('Hamiltonian Errors'!G16, 100)</f>
        <v>0</v>
      </c>
      <c r="H16" t="str">
        <f t="shared" si="0"/>
        <v>10 (δ=0.45)</v>
      </c>
    </row>
    <row r="17" spans="1:8" x14ac:dyDescent="0.75">
      <c r="A17" s="1">
        <v>13</v>
      </c>
      <c r="B17">
        <v>10</v>
      </c>
      <c r="C17">
        <v>0.65</v>
      </c>
      <c r="D17">
        <f>COUNTIF('PARITY Errors'!D17, 100) + COUNTIF('Pattern_Matching Errors'!D17, 100) + COUNTIF('Reversal Errors'!D17, 100) + COUNTIF('Stack Errors'!D17, 100) + COUNTIF('Vending_Machine Errors'!D17, 100) + COUNTIF('Vending_Machine_Sum Errors'!D17, 100) + COUNTIF('MazeComplete Errors'!D17, 100) + COUNTIF('MazeSolve Errors'!D17, 100) + COUNTIF('Hamiltonian Errors'!D17, 100)</f>
        <v>3</v>
      </c>
      <c r="E17">
        <f>COUNTIF('PARITY Errors'!E17, 100) + COUNTIF('Pattern_Matching Errors'!E17, 100) + COUNTIF('Reversal Errors'!E17, 100) + COUNTIF('Stack Errors'!E17, 100) + COUNTIF('Vending_Machine Errors'!E17, 100) + COUNTIF('Vending_Machine_Sum Errors'!E17, 100) + COUNTIF('MazeComplete Errors'!E17, 100) + COUNTIF('MazeSolve Errors'!E17, 100) + COUNTIF('Hamiltonian Errors'!E17, 100)</f>
        <v>0</v>
      </c>
      <c r="F17">
        <f>COUNTIF('PARITY Errors'!F17, 100) + COUNTIF('Pattern_Matching Errors'!F17, 100) + COUNTIF('Reversal Errors'!F17, 100) + COUNTIF('Stack Errors'!F17, 100) + COUNTIF('Vending_Machine Errors'!F17, 100) + COUNTIF('Vending_Machine_Sum Errors'!F17, 100) + COUNTIF('MazeComplete Errors'!F17, 100) + COUNTIF('MazeSolve Errors'!F17, 100) + COUNTIF('Hamiltonian Errors'!F17, 100)</f>
        <v>0</v>
      </c>
      <c r="G17">
        <f>COUNTIF('PARITY Errors'!G17, 100) + COUNTIF('Pattern_Matching Errors'!G17, 100) + COUNTIF('Reversal Errors'!G17, 100) + COUNTIF('Stack Errors'!G17, 100) + COUNTIF('Vending_Machine Errors'!G17, 100) + COUNTIF('Vending_Machine_Sum Errors'!G17, 100) + COUNTIF('MazeComplete Errors'!G17, 100) + COUNTIF('MazeSolve Errors'!G17, 100) + COUNTIF('Hamiltonian Errors'!G17, 100)</f>
        <v>0</v>
      </c>
      <c r="H17" t="str">
        <f t="shared" si="0"/>
        <v>10 (δ=0.65)</v>
      </c>
    </row>
    <row r="18" spans="1:8" x14ac:dyDescent="0.75">
      <c r="A18" s="1">
        <v>14</v>
      </c>
      <c r="B18">
        <v>10</v>
      </c>
      <c r="C18">
        <v>0.85</v>
      </c>
      <c r="D18">
        <f>COUNTIF('PARITY Errors'!D18, 100) + COUNTIF('Pattern_Matching Errors'!D18, 100) + COUNTIF('Reversal Errors'!D18, 100) + COUNTIF('Stack Errors'!D18, 100) + COUNTIF('Vending_Machine Errors'!D18, 100) + COUNTIF('Vending_Machine_Sum Errors'!D18, 100) + COUNTIF('MazeComplete Errors'!D18, 100) + COUNTIF('MazeSolve Errors'!D18, 100) + COUNTIF('Hamiltonian Errors'!D18, 100)</f>
        <v>3</v>
      </c>
      <c r="E18">
        <f>COUNTIF('PARITY Errors'!E18, 100) + COUNTIF('Pattern_Matching Errors'!E18, 100) + COUNTIF('Reversal Errors'!E18, 100) + COUNTIF('Stack Errors'!E18, 100) + COUNTIF('Vending_Machine Errors'!E18, 100) + COUNTIF('Vending_Machine_Sum Errors'!E18, 100) + COUNTIF('MazeComplete Errors'!E18, 100) + COUNTIF('MazeSolve Errors'!E18, 100) + COUNTIF('Hamiltonian Errors'!E18, 100)</f>
        <v>0</v>
      </c>
      <c r="F18">
        <f>COUNTIF('PARITY Errors'!F18, 100) + COUNTIF('Pattern_Matching Errors'!F18, 100) + COUNTIF('Reversal Errors'!F18, 100) + COUNTIF('Stack Errors'!F18, 100) + COUNTIF('Vending_Machine Errors'!F18, 100) + COUNTIF('Vending_Machine_Sum Errors'!F18, 100) + COUNTIF('MazeComplete Errors'!F18, 100) + COUNTIF('MazeSolve Errors'!F18, 100) + COUNTIF('Hamiltonian Errors'!F18, 100)</f>
        <v>0</v>
      </c>
      <c r="G18">
        <f>COUNTIF('PARITY Errors'!G18, 100) + COUNTIF('Pattern_Matching Errors'!G18, 100) + COUNTIF('Reversal Errors'!G18, 100) + COUNTIF('Stack Errors'!G18, 100) + COUNTIF('Vending_Machine Errors'!G18, 100) + COUNTIF('Vending_Machine_Sum Errors'!G18, 100) + COUNTIF('MazeComplete Errors'!G18, 100) + COUNTIF('MazeSolve Errors'!G18, 100) + COUNTIF('Hamiltonian Errors'!G18, 100)</f>
        <v>0</v>
      </c>
      <c r="H18" t="str">
        <f t="shared" si="0"/>
        <v>10 (δ=0.85)</v>
      </c>
    </row>
    <row r="19" spans="1:8" x14ac:dyDescent="0.75">
      <c r="A19" s="1">
        <v>15</v>
      </c>
      <c r="B19">
        <v>20</v>
      </c>
      <c r="C19">
        <v>0</v>
      </c>
      <c r="D19">
        <f>COUNTIF('PARITY Errors'!D19, 100) + COUNTIF('Pattern_Matching Errors'!D19, 100) + COUNTIF('Reversal Errors'!D19, 100) + COUNTIF('Stack Errors'!D19, 100) + COUNTIF('Vending_Machine Errors'!D19, 100) + COUNTIF('Vending_Machine_Sum Errors'!D19, 100) + COUNTIF('MazeComplete Errors'!D19, 100) + COUNTIF('MazeSolve Errors'!D19, 100) + COUNTIF('Hamiltonian Errors'!D19, 100)</f>
        <v>0</v>
      </c>
      <c r="E19">
        <f>COUNTIF('PARITY Errors'!E19, 100) + COUNTIF('Pattern_Matching Errors'!E19, 100) + COUNTIF('Reversal Errors'!E19, 100) + COUNTIF('Stack Errors'!E19, 100) + COUNTIF('Vending_Machine Errors'!E19, 100) + COUNTIF('Vending_Machine_Sum Errors'!E19, 100) + COUNTIF('MazeComplete Errors'!E19, 100) + COUNTIF('MazeSolve Errors'!E19, 100) + COUNTIF('Hamiltonian Errors'!E19, 100)</f>
        <v>0</v>
      </c>
      <c r="F19">
        <f>COUNTIF('PARITY Errors'!F19, 100) + COUNTIF('Pattern_Matching Errors'!F19, 100) + COUNTIF('Reversal Errors'!F19, 100) + COUNTIF('Stack Errors'!F19, 100) + COUNTIF('Vending_Machine Errors'!F19, 100) + COUNTIF('Vending_Machine_Sum Errors'!F19, 100) + COUNTIF('MazeComplete Errors'!F19, 100) + COUNTIF('MazeSolve Errors'!F19, 100) + COUNTIF('Hamiltonian Errors'!F19, 100)</f>
        <v>0</v>
      </c>
      <c r="G19">
        <f>COUNTIF('PARITY Errors'!G19, 100) + COUNTIF('Pattern_Matching Errors'!G19, 100) + COUNTIF('Reversal Errors'!G19, 100) + COUNTIF('Stack Errors'!G19, 100) + COUNTIF('Vending_Machine Errors'!G19, 100) + COUNTIF('Vending_Machine_Sum Errors'!G19, 100) + COUNTIF('MazeComplete Errors'!G19, 100) + COUNTIF('MazeSolve Errors'!G19, 100) + COUNTIF('Hamiltonian Errors'!G19, 100)</f>
        <v>0</v>
      </c>
      <c r="H19" t="str">
        <f t="shared" si="0"/>
        <v>20 (δ=0)</v>
      </c>
    </row>
    <row r="20" spans="1:8" x14ac:dyDescent="0.75">
      <c r="A20" s="1">
        <v>16</v>
      </c>
      <c r="B20">
        <v>20</v>
      </c>
      <c r="C20">
        <v>0.2</v>
      </c>
      <c r="D20">
        <f>COUNTIF('PARITY Errors'!D20, 100) + COUNTIF('Pattern_Matching Errors'!D20, 100) + COUNTIF('Reversal Errors'!D20, 100) + COUNTIF('Stack Errors'!D20, 100) + COUNTIF('Vending_Machine Errors'!D20, 100) + COUNTIF('Vending_Machine_Sum Errors'!D20, 100) + COUNTIF('MazeComplete Errors'!D20, 100) + COUNTIF('MazeSolve Errors'!D20, 100) + COUNTIF('Hamiltonian Errors'!D20, 100)</f>
        <v>0</v>
      </c>
      <c r="E20">
        <f>COUNTIF('PARITY Errors'!E20, 100) + COUNTIF('Pattern_Matching Errors'!E20, 100) + COUNTIF('Reversal Errors'!E20, 100) + COUNTIF('Stack Errors'!E20, 100) + COUNTIF('Vending_Machine Errors'!E20, 100) + COUNTIF('Vending_Machine_Sum Errors'!E20, 100) + COUNTIF('MazeComplete Errors'!E20, 100) + COUNTIF('MazeSolve Errors'!E20, 100) + COUNTIF('Hamiltonian Errors'!E20, 100)</f>
        <v>0</v>
      </c>
      <c r="F20">
        <f>COUNTIF('PARITY Errors'!F20, 100) + COUNTIF('Pattern_Matching Errors'!F20, 100) + COUNTIF('Reversal Errors'!F20, 100) + COUNTIF('Stack Errors'!F20, 100) + COUNTIF('Vending_Machine Errors'!F20, 100) + COUNTIF('Vending_Machine_Sum Errors'!F20, 100) + COUNTIF('MazeComplete Errors'!F20, 100) + COUNTIF('MazeSolve Errors'!F20, 100) + COUNTIF('Hamiltonian Errors'!F20, 100)</f>
        <v>0</v>
      </c>
      <c r="G20">
        <f>COUNTIF('PARITY Errors'!G20, 100) + COUNTIF('Pattern_Matching Errors'!G20, 100) + COUNTIF('Reversal Errors'!G20, 100) + COUNTIF('Stack Errors'!G20, 100) + COUNTIF('Vending_Machine Errors'!G20, 100) + COUNTIF('Vending_Machine_Sum Errors'!G20, 100) + COUNTIF('MazeComplete Errors'!G20, 100) + COUNTIF('MazeSolve Errors'!G20, 100) + COUNTIF('Hamiltonian Errors'!G20, 100)</f>
        <v>0</v>
      </c>
      <c r="H20" t="str">
        <f t="shared" si="0"/>
        <v>20 (δ=0.2)</v>
      </c>
    </row>
    <row r="21" spans="1:8" x14ac:dyDescent="0.75">
      <c r="A21" s="1">
        <v>17</v>
      </c>
      <c r="B21">
        <v>20</v>
      </c>
      <c r="C21">
        <v>0.45</v>
      </c>
      <c r="D21">
        <f>COUNTIF('PARITY Errors'!D21, 100) + COUNTIF('Pattern_Matching Errors'!D21, 100) + COUNTIF('Reversal Errors'!D21, 100) + COUNTIF('Stack Errors'!D21, 100) + COUNTIF('Vending_Machine Errors'!D21, 100) + COUNTIF('Vending_Machine_Sum Errors'!D21, 100) + COUNTIF('MazeComplete Errors'!D21, 100) + COUNTIF('MazeSolve Errors'!D21, 100) + COUNTIF('Hamiltonian Errors'!D21, 100)</f>
        <v>0</v>
      </c>
      <c r="E21">
        <f>COUNTIF('PARITY Errors'!E21, 100) + COUNTIF('Pattern_Matching Errors'!E21, 100) + COUNTIF('Reversal Errors'!E21, 100) + COUNTIF('Stack Errors'!E21, 100) + COUNTIF('Vending_Machine Errors'!E21, 100) + COUNTIF('Vending_Machine_Sum Errors'!E21, 100) + COUNTIF('MazeComplete Errors'!E21, 100) + COUNTIF('MazeSolve Errors'!E21, 100) + COUNTIF('Hamiltonian Errors'!E21, 100)</f>
        <v>0</v>
      </c>
      <c r="F21">
        <f>COUNTIF('PARITY Errors'!F21, 100) + COUNTIF('Pattern_Matching Errors'!F21, 100) + COUNTIF('Reversal Errors'!F21, 100) + COUNTIF('Stack Errors'!F21, 100) + COUNTIF('Vending_Machine Errors'!F21, 100) + COUNTIF('Vending_Machine_Sum Errors'!F21, 100) + COUNTIF('MazeComplete Errors'!F21, 100) + COUNTIF('MazeSolve Errors'!F21, 100) + COUNTIF('Hamiltonian Errors'!F21, 100)</f>
        <v>0</v>
      </c>
      <c r="G21">
        <f>COUNTIF('PARITY Errors'!G21, 100) + COUNTIF('Pattern_Matching Errors'!G21, 100) + COUNTIF('Reversal Errors'!G21, 100) + COUNTIF('Stack Errors'!G21, 100) + COUNTIF('Vending_Machine Errors'!G21, 100) + COUNTIF('Vending_Machine_Sum Errors'!G21, 100) + COUNTIF('MazeComplete Errors'!G21, 100) + COUNTIF('MazeSolve Errors'!G21, 100) + COUNTIF('Hamiltonian Errors'!G21, 100)</f>
        <v>0</v>
      </c>
      <c r="H21" t="str">
        <f t="shared" si="0"/>
        <v>20 (δ=0.45)</v>
      </c>
    </row>
    <row r="22" spans="1:8" x14ac:dyDescent="0.75">
      <c r="A22" s="1">
        <v>18</v>
      </c>
      <c r="B22">
        <v>20</v>
      </c>
      <c r="C22">
        <v>0.65</v>
      </c>
      <c r="D22">
        <f>COUNTIF('PARITY Errors'!D22, 100) + COUNTIF('Pattern_Matching Errors'!D22, 100) + COUNTIF('Reversal Errors'!D22, 100) + COUNTIF('Stack Errors'!D22, 100) + COUNTIF('Vending_Machine Errors'!D22, 100) + COUNTIF('Vending_Machine_Sum Errors'!D22, 100) + COUNTIF('MazeComplete Errors'!D22, 100) + COUNTIF('MazeSolve Errors'!D22, 100) + COUNTIF('Hamiltonian Errors'!D22, 100)</f>
        <v>0</v>
      </c>
      <c r="E22">
        <f>COUNTIF('PARITY Errors'!E22, 100) + COUNTIF('Pattern_Matching Errors'!E22, 100) + COUNTIF('Reversal Errors'!E22, 100) + COUNTIF('Stack Errors'!E22, 100) + COUNTIF('Vending_Machine Errors'!E22, 100) + COUNTIF('Vending_Machine_Sum Errors'!E22, 100) + COUNTIF('MazeComplete Errors'!E22, 100) + COUNTIF('MazeSolve Errors'!E22, 100) + COUNTIF('Hamiltonian Errors'!E22, 100)</f>
        <v>0</v>
      </c>
      <c r="F22">
        <f>COUNTIF('PARITY Errors'!F22, 100) + COUNTIF('Pattern_Matching Errors'!F22, 100) + COUNTIF('Reversal Errors'!F22, 100) + COUNTIF('Stack Errors'!F22, 100) + COUNTIF('Vending_Machine Errors'!F22, 100) + COUNTIF('Vending_Machine_Sum Errors'!F22, 100) + COUNTIF('MazeComplete Errors'!F22, 100) + COUNTIF('MazeSolve Errors'!F22, 100) + COUNTIF('Hamiltonian Errors'!F22, 100)</f>
        <v>0</v>
      </c>
      <c r="G22">
        <f>COUNTIF('PARITY Errors'!G22, 100) + COUNTIF('Pattern_Matching Errors'!G22, 100) + COUNTIF('Reversal Errors'!G22, 100) + COUNTIF('Stack Errors'!G22, 100) + COUNTIF('Vending_Machine Errors'!G22, 100) + COUNTIF('Vending_Machine_Sum Errors'!G22, 100) + COUNTIF('MazeComplete Errors'!G22, 100) + COUNTIF('MazeSolve Errors'!G22, 100) + COUNTIF('Hamiltonian Errors'!G22, 100)</f>
        <v>0</v>
      </c>
      <c r="H22" t="str">
        <f t="shared" si="0"/>
        <v>20 (δ=0.65)</v>
      </c>
    </row>
    <row r="23" spans="1:8" x14ac:dyDescent="0.75">
      <c r="A23" s="1">
        <v>19</v>
      </c>
      <c r="B23">
        <v>20</v>
      </c>
      <c r="C23">
        <v>0.85</v>
      </c>
      <c r="D23">
        <f>COUNTIF('PARITY Errors'!D23, 100) + COUNTIF('Pattern_Matching Errors'!D23, 100) + COUNTIF('Reversal Errors'!D23, 100) + COUNTIF('Stack Errors'!D23, 100) + COUNTIF('Vending_Machine Errors'!D23, 100) + COUNTIF('Vending_Machine_Sum Errors'!D23, 100) + COUNTIF('MazeComplete Errors'!D23, 100) + COUNTIF('MazeSolve Errors'!D23, 100) + COUNTIF('Hamiltonian Errors'!D23, 100)</f>
        <v>0</v>
      </c>
      <c r="E23">
        <f>COUNTIF('PARITY Errors'!E23, 100) + COUNTIF('Pattern_Matching Errors'!E23, 100) + COUNTIF('Reversal Errors'!E23, 100) + COUNTIF('Stack Errors'!E23, 100) + COUNTIF('Vending_Machine Errors'!E23, 100) + COUNTIF('Vending_Machine_Sum Errors'!E23, 100) + COUNTIF('MazeComplete Errors'!E23, 100) + COUNTIF('MazeSolve Errors'!E23, 100) + COUNTIF('Hamiltonian Errors'!E23, 100)</f>
        <v>0</v>
      </c>
      <c r="F23">
        <f>COUNTIF('PARITY Errors'!F23, 100) + COUNTIF('Pattern_Matching Errors'!F23, 100) + COUNTIF('Reversal Errors'!F23, 100) + COUNTIF('Stack Errors'!F23, 100) + COUNTIF('Vending_Machine Errors'!F23, 100) + COUNTIF('Vending_Machine_Sum Errors'!F23, 100) + COUNTIF('MazeComplete Errors'!F23, 100) + COUNTIF('MazeSolve Errors'!F23, 100) + COUNTIF('Hamiltonian Errors'!F23, 100)</f>
        <v>0</v>
      </c>
      <c r="G23">
        <f>COUNTIF('PARITY Errors'!G23, 100) + COUNTIF('Pattern_Matching Errors'!G23, 100) + COUNTIF('Reversal Errors'!G23, 100) + COUNTIF('Stack Errors'!G23, 100) + COUNTIF('Vending_Machine Errors'!G23, 100) + COUNTIF('Vending_Machine_Sum Errors'!G23, 100) + COUNTIF('MazeComplete Errors'!G23, 100) + COUNTIF('MazeSolve Errors'!G23, 100) + COUNTIF('Hamiltonian Errors'!G23, 100)</f>
        <v>0</v>
      </c>
      <c r="H23" t="str">
        <f t="shared" si="0"/>
        <v>20 (δ=0.85)</v>
      </c>
    </row>
    <row r="24" spans="1:8" x14ac:dyDescent="0.75">
      <c r="A24" s="1">
        <v>20</v>
      </c>
      <c r="B24">
        <v>50</v>
      </c>
      <c r="C24">
        <v>0</v>
      </c>
      <c r="D24">
        <f>COUNTIF('PARITY Errors'!D24, 100) + COUNTIF('Pattern_Matching Errors'!D24, 100) + COUNTIF('Reversal Errors'!D24, 100) + COUNTIF('Stack Errors'!D24, 100) + COUNTIF('Vending_Machine Errors'!D24, 100) + COUNTIF('Vending_Machine_Sum Errors'!D24, 100) + COUNTIF('MazeComplete Errors'!D24, 100) + COUNTIF('MazeSolve Errors'!D24, 100) + COUNTIF('Hamiltonian Errors'!D24, 100)</f>
        <v>0</v>
      </c>
      <c r="E24">
        <f>COUNTIF('PARITY Errors'!E24, 100) + COUNTIF('Pattern_Matching Errors'!E24, 100) + COUNTIF('Reversal Errors'!E24, 100) + COUNTIF('Stack Errors'!E24, 100) + COUNTIF('Vending_Machine Errors'!E24, 100) + COUNTIF('Vending_Machine_Sum Errors'!E24, 100) + COUNTIF('MazeComplete Errors'!E24, 100) + COUNTIF('MazeSolve Errors'!E24, 100) + COUNTIF('Hamiltonian Errors'!E24, 100)</f>
        <v>0</v>
      </c>
      <c r="F24">
        <f>COUNTIF('PARITY Errors'!F24, 100) + COUNTIF('Pattern_Matching Errors'!F24, 100) + COUNTIF('Reversal Errors'!F24, 100) + COUNTIF('Stack Errors'!F24, 100) + COUNTIF('Vending_Machine Errors'!F24, 100) + COUNTIF('Vending_Machine_Sum Errors'!F24, 100) + COUNTIF('MazeComplete Errors'!F24, 100) + COUNTIF('MazeSolve Errors'!F24, 100) + COUNTIF('Hamiltonian Errors'!F24, 100)</f>
        <v>0</v>
      </c>
      <c r="G24">
        <f>COUNTIF('PARITY Errors'!G24, 100) + COUNTIF('Pattern_Matching Errors'!G24, 100) + COUNTIF('Reversal Errors'!G24, 100) + COUNTIF('Stack Errors'!G24, 100) + COUNTIF('Vending_Machine Errors'!G24, 100) + COUNTIF('Vending_Machine_Sum Errors'!G24, 100) + COUNTIF('MazeComplete Errors'!G24, 100) + COUNTIF('MazeSolve Errors'!G24, 100) + COUNTIF('Hamiltonian Errors'!G24, 100)</f>
        <v>1</v>
      </c>
      <c r="H24" t="str">
        <f t="shared" si="0"/>
        <v>50 (δ=0)</v>
      </c>
    </row>
    <row r="25" spans="1:8" x14ac:dyDescent="0.75">
      <c r="A25" s="1">
        <v>21</v>
      </c>
      <c r="B25">
        <v>50</v>
      </c>
      <c r="C25">
        <v>0.2</v>
      </c>
      <c r="D25">
        <f>COUNTIF('PARITY Errors'!D25, 100) + COUNTIF('Pattern_Matching Errors'!D25, 100) + COUNTIF('Reversal Errors'!D25, 100) + COUNTIF('Stack Errors'!D25, 100) + COUNTIF('Vending_Machine Errors'!D25, 100) + COUNTIF('Vending_Machine_Sum Errors'!D25, 100) + COUNTIF('MazeComplete Errors'!D25, 100) + COUNTIF('MazeSolve Errors'!D25, 100) + COUNTIF('Hamiltonian Errors'!D25, 100)</f>
        <v>0</v>
      </c>
      <c r="E25">
        <f>COUNTIF('PARITY Errors'!E25, 100) + COUNTIF('Pattern_Matching Errors'!E25, 100) + COUNTIF('Reversal Errors'!E25, 100) + COUNTIF('Stack Errors'!E25, 100) + COUNTIF('Vending_Machine Errors'!E25, 100) + COUNTIF('Vending_Machine_Sum Errors'!E25, 100) + COUNTIF('MazeComplete Errors'!E25, 100) + COUNTIF('MazeSolve Errors'!E25, 100) + COUNTIF('Hamiltonian Errors'!E25, 100)</f>
        <v>0</v>
      </c>
      <c r="F25">
        <f>COUNTIF('PARITY Errors'!F25, 100) + COUNTIF('Pattern_Matching Errors'!F25, 100) + COUNTIF('Reversal Errors'!F25, 100) + COUNTIF('Stack Errors'!F25, 100) + COUNTIF('Vending_Machine Errors'!F25, 100) + COUNTIF('Vending_Machine_Sum Errors'!F25, 100) + COUNTIF('MazeComplete Errors'!F25, 100) + COUNTIF('MazeSolve Errors'!F25, 100) + COUNTIF('Hamiltonian Errors'!F25, 100)</f>
        <v>0</v>
      </c>
      <c r="G25">
        <f>COUNTIF('PARITY Errors'!G25, 100) + COUNTIF('Pattern_Matching Errors'!G25, 100) + COUNTIF('Reversal Errors'!G25, 100) + COUNTIF('Stack Errors'!G25, 100) + COUNTIF('Vending_Machine Errors'!G25, 100) + COUNTIF('Vending_Machine_Sum Errors'!G25, 100) + COUNTIF('MazeComplete Errors'!G25, 100) + COUNTIF('MazeSolve Errors'!G25, 100) + COUNTIF('Hamiltonian Errors'!G25, 100)</f>
        <v>1</v>
      </c>
      <c r="H25" t="str">
        <f t="shared" si="0"/>
        <v>50 (δ=0.2)</v>
      </c>
    </row>
    <row r="26" spans="1:8" x14ac:dyDescent="0.75">
      <c r="A26" s="1">
        <v>22</v>
      </c>
      <c r="B26">
        <v>50</v>
      </c>
      <c r="C26">
        <v>0.45</v>
      </c>
      <c r="D26">
        <f>COUNTIF('PARITY Errors'!D26, 100) + COUNTIF('Pattern_Matching Errors'!D26, 100) + COUNTIF('Reversal Errors'!D26, 100) + COUNTIF('Stack Errors'!D26, 100) + COUNTIF('Vending_Machine Errors'!D26, 100) + COUNTIF('Vending_Machine_Sum Errors'!D26, 100) + COUNTIF('MazeComplete Errors'!D26, 100) + COUNTIF('MazeSolve Errors'!D26, 100) + COUNTIF('Hamiltonian Errors'!D26, 100)</f>
        <v>0</v>
      </c>
      <c r="E26">
        <f>COUNTIF('PARITY Errors'!E26, 100) + COUNTIF('Pattern_Matching Errors'!E26, 100) + COUNTIF('Reversal Errors'!E26, 100) + COUNTIF('Stack Errors'!E26, 100) + COUNTIF('Vending_Machine Errors'!E26, 100) + COUNTIF('Vending_Machine_Sum Errors'!E26, 100) + COUNTIF('MazeComplete Errors'!E26, 100) + COUNTIF('MazeSolve Errors'!E26, 100) + COUNTIF('Hamiltonian Errors'!E26, 100)</f>
        <v>0</v>
      </c>
      <c r="F26">
        <f>COUNTIF('PARITY Errors'!F26, 100) + COUNTIF('Pattern_Matching Errors'!F26, 100) + COUNTIF('Reversal Errors'!F26, 100) + COUNTIF('Stack Errors'!F26, 100) + COUNTIF('Vending_Machine Errors'!F26, 100) + COUNTIF('Vending_Machine_Sum Errors'!F26, 100) + COUNTIF('MazeComplete Errors'!F26, 100) + COUNTIF('MazeSolve Errors'!F26, 100) + COUNTIF('Hamiltonian Errors'!F26, 100)</f>
        <v>0</v>
      </c>
      <c r="G26">
        <f>COUNTIF('PARITY Errors'!G26, 100) + COUNTIF('Pattern_Matching Errors'!G26, 100) + COUNTIF('Reversal Errors'!G26, 100) + COUNTIF('Stack Errors'!G26, 100) + COUNTIF('Vending_Machine Errors'!G26, 100) + COUNTIF('Vending_Machine_Sum Errors'!G26, 100) + COUNTIF('MazeComplete Errors'!G26, 100) + COUNTIF('MazeSolve Errors'!G26, 100) + COUNTIF('Hamiltonian Errors'!G26, 100)</f>
        <v>1</v>
      </c>
      <c r="H26" t="str">
        <f t="shared" si="0"/>
        <v>50 (δ=0.45)</v>
      </c>
    </row>
    <row r="27" spans="1:8" x14ac:dyDescent="0.75">
      <c r="A27" s="1">
        <v>23</v>
      </c>
      <c r="B27">
        <v>50</v>
      </c>
      <c r="C27">
        <v>0.65</v>
      </c>
      <c r="D27">
        <f>COUNTIF('PARITY Errors'!D27, 100) + COUNTIF('Pattern_Matching Errors'!D27, 100) + COUNTIF('Reversal Errors'!D27, 100) + COUNTIF('Stack Errors'!D27, 100) + COUNTIF('Vending_Machine Errors'!D27, 100) + COUNTIF('Vending_Machine_Sum Errors'!D27, 100) + COUNTIF('MazeComplete Errors'!D27, 100) + COUNTIF('MazeSolve Errors'!D27, 100) + COUNTIF('Hamiltonian Errors'!D27, 100)</f>
        <v>0</v>
      </c>
      <c r="E27">
        <f>COUNTIF('PARITY Errors'!E27, 100) + COUNTIF('Pattern_Matching Errors'!E27, 100) + COUNTIF('Reversal Errors'!E27, 100) + COUNTIF('Stack Errors'!E27, 100) + COUNTIF('Vending_Machine Errors'!E27, 100) + COUNTIF('Vending_Machine_Sum Errors'!E27, 100) + COUNTIF('MazeComplete Errors'!E27, 100) + COUNTIF('MazeSolve Errors'!E27, 100) + COUNTIF('Hamiltonian Errors'!E27, 100)</f>
        <v>0</v>
      </c>
      <c r="F27">
        <f>COUNTIF('PARITY Errors'!F27, 100) + COUNTIF('Pattern_Matching Errors'!F27, 100) + COUNTIF('Reversal Errors'!F27, 100) + COUNTIF('Stack Errors'!F27, 100) + COUNTIF('Vending_Machine Errors'!F27, 100) + COUNTIF('Vending_Machine_Sum Errors'!F27, 100) + COUNTIF('MazeComplete Errors'!F27, 100) + COUNTIF('MazeSolve Errors'!F27, 100) + COUNTIF('Hamiltonian Errors'!F27, 100)</f>
        <v>0</v>
      </c>
      <c r="G27">
        <f>COUNTIF('PARITY Errors'!G27, 100) + COUNTIF('Pattern_Matching Errors'!G27, 100) + COUNTIF('Reversal Errors'!G27, 100) + COUNTIF('Stack Errors'!G27, 100) + COUNTIF('Vending_Machine Errors'!G27, 100) + COUNTIF('Vending_Machine_Sum Errors'!G27, 100) + COUNTIF('MazeComplete Errors'!G27, 100) + COUNTIF('MazeSolve Errors'!G27, 100) + COUNTIF('Hamiltonian Errors'!G27, 100)</f>
        <v>1</v>
      </c>
      <c r="H27" t="str">
        <f t="shared" si="0"/>
        <v>50 (δ=0.65)</v>
      </c>
    </row>
    <row r="28" spans="1:8" x14ac:dyDescent="0.75">
      <c r="A28" s="1">
        <v>24</v>
      </c>
      <c r="B28">
        <v>50</v>
      </c>
      <c r="C28">
        <v>0.85</v>
      </c>
      <c r="D28">
        <f>COUNTIF('PARITY Errors'!D28, 100) + COUNTIF('Pattern_Matching Errors'!D28, 100) + COUNTIF('Reversal Errors'!D28, 100) + COUNTIF('Stack Errors'!D28, 100) + COUNTIF('Vending_Machine Errors'!D28, 100) + COUNTIF('Vending_Machine_Sum Errors'!D28, 100) + COUNTIF('MazeComplete Errors'!D28, 100) + COUNTIF('MazeSolve Errors'!D28, 100) + COUNTIF('Hamiltonian Errors'!D28, 100)</f>
        <v>0</v>
      </c>
      <c r="E28">
        <f>COUNTIF('PARITY Errors'!E28, 100) + COUNTIF('Pattern_Matching Errors'!E28, 100) + COUNTIF('Reversal Errors'!E28, 100) + COUNTIF('Stack Errors'!E28, 100) + COUNTIF('Vending_Machine Errors'!E28, 100) + COUNTIF('Vending_Machine_Sum Errors'!E28, 100) + COUNTIF('MazeComplete Errors'!E28, 100) + COUNTIF('MazeSolve Errors'!E28, 100) + COUNTIF('Hamiltonian Errors'!E28, 100)</f>
        <v>0</v>
      </c>
      <c r="F28">
        <f>COUNTIF('PARITY Errors'!F28, 100) + COUNTIF('Pattern_Matching Errors'!F28, 100) + COUNTIF('Reversal Errors'!F28, 100) + COUNTIF('Stack Errors'!F28, 100) + COUNTIF('Vending_Machine Errors'!F28, 100) + COUNTIF('Vending_Machine_Sum Errors'!F28, 100) + COUNTIF('MazeComplete Errors'!F28, 100) + COUNTIF('MazeSolve Errors'!F28, 100) + COUNTIF('Hamiltonian Errors'!F28, 100)</f>
        <v>0</v>
      </c>
      <c r="G28">
        <f>COUNTIF('PARITY Errors'!G28, 100) + COUNTIF('Pattern_Matching Errors'!G28, 100) + COUNTIF('Reversal Errors'!G28, 100) + COUNTIF('Stack Errors'!G28, 100) + COUNTIF('Vending_Machine Errors'!G28, 100) + COUNTIF('Vending_Machine_Sum Errors'!G28, 100) + COUNTIF('MazeComplete Errors'!G28, 100) + COUNTIF('MazeSolve Errors'!G28, 100) + COUNTIF('Hamiltonian Errors'!G28, 100)</f>
        <v>1</v>
      </c>
      <c r="H28" t="str">
        <f t="shared" si="0"/>
        <v>50 (δ=0.85)</v>
      </c>
    </row>
    <row r="29" spans="1:8" x14ac:dyDescent="0.75">
      <c r="A29" s="1">
        <v>25</v>
      </c>
      <c r="B29">
        <v>100</v>
      </c>
      <c r="C29">
        <v>0</v>
      </c>
      <c r="D29">
        <f>COUNTIF('PARITY Errors'!D29, 100) + COUNTIF('Pattern_Matching Errors'!D29, 100) + COUNTIF('Reversal Errors'!D29, 100) + COUNTIF('Stack Errors'!D29, 100) + COUNTIF('Vending_Machine Errors'!D29, 100) + COUNTIF('Vending_Machine_Sum Errors'!D29, 100) + COUNTIF('MazeComplete Errors'!D29, 100) + COUNTIF('MazeSolve Errors'!D29, 100) + COUNTIF('Hamiltonian Errors'!D29, 100)</f>
        <v>0</v>
      </c>
      <c r="E29">
        <f>COUNTIF('PARITY Errors'!E29, 100) + COUNTIF('Pattern_Matching Errors'!E29, 100) + COUNTIF('Reversal Errors'!E29, 100) + COUNTIF('Stack Errors'!E29, 100) + COUNTIF('Vending_Machine Errors'!E29, 100) + COUNTIF('Vending_Machine_Sum Errors'!E29, 100) + COUNTIF('MazeComplete Errors'!E29, 100) + COUNTIF('MazeSolve Errors'!E29, 100) + COUNTIF('Hamiltonian Errors'!E29, 100)</f>
        <v>0</v>
      </c>
      <c r="F29">
        <f>COUNTIF('PARITY Errors'!F29, 100) + COUNTIF('Pattern_Matching Errors'!F29, 100) + COUNTIF('Reversal Errors'!F29, 100) + COUNTIF('Stack Errors'!F29, 100) + COUNTIF('Vending_Machine Errors'!F29, 100) + COUNTIF('Vending_Machine_Sum Errors'!F29, 100) + COUNTIF('MazeComplete Errors'!F29, 100) + COUNTIF('MazeSolve Errors'!F29, 100) + COUNTIF('Hamiltonian Errors'!F29, 100)</f>
        <v>0</v>
      </c>
      <c r="G29">
        <f>COUNTIF('PARITY Errors'!G29, 100) + COUNTIF('Pattern_Matching Errors'!G29, 100) + COUNTIF('Reversal Errors'!G29, 100) + COUNTIF('Stack Errors'!G29, 100) + COUNTIF('Vending_Machine Errors'!G29, 100) + COUNTIF('Vending_Machine_Sum Errors'!G29, 100) + COUNTIF('MazeComplete Errors'!G29, 100) + COUNTIF('MazeSolve Errors'!G29, 100) + COUNTIF('Hamiltonian Errors'!G29, 100)</f>
        <v>1</v>
      </c>
      <c r="H29" t="str">
        <f t="shared" si="0"/>
        <v>100 (δ=0)</v>
      </c>
    </row>
    <row r="30" spans="1:8" x14ac:dyDescent="0.75">
      <c r="A30" s="1">
        <v>26</v>
      </c>
      <c r="B30">
        <v>100</v>
      </c>
      <c r="C30">
        <v>0.2</v>
      </c>
      <c r="D30">
        <f>COUNTIF('PARITY Errors'!D30, 100) + COUNTIF('Pattern_Matching Errors'!D30, 100) + COUNTIF('Reversal Errors'!D30, 100) + COUNTIF('Stack Errors'!D30, 100) + COUNTIF('Vending_Machine Errors'!D30, 100) + COUNTIF('Vending_Machine_Sum Errors'!D30, 100) + COUNTIF('MazeComplete Errors'!D30, 100) + COUNTIF('MazeSolve Errors'!D30, 100) + COUNTIF('Hamiltonian Errors'!D30, 100)</f>
        <v>0</v>
      </c>
      <c r="E30">
        <f>COUNTIF('PARITY Errors'!E30, 100) + COUNTIF('Pattern_Matching Errors'!E30, 100) + COUNTIF('Reversal Errors'!E30, 100) + COUNTIF('Stack Errors'!E30, 100) + COUNTIF('Vending_Machine Errors'!E30, 100) + COUNTIF('Vending_Machine_Sum Errors'!E30, 100) + COUNTIF('MazeComplete Errors'!E30, 100) + COUNTIF('MazeSolve Errors'!E30, 100) + COUNTIF('Hamiltonian Errors'!E30, 100)</f>
        <v>0</v>
      </c>
      <c r="F30">
        <f>COUNTIF('PARITY Errors'!F30, 100) + COUNTIF('Pattern_Matching Errors'!F30, 100) + COUNTIF('Reversal Errors'!F30, 100) + COUNTIF('Stack Errors'!F30, 100) + COUNTIF('Vending_Machine Errors'!F30, 100) + COUNTIF('Vending_Machine_Sum Errors'!F30, 100) + COUNTIF('MazeComplete Errors'!F30, 100) + COUNTIF('MazeSolve Errors'!F30, 100) + COUNTIF('Hamiltonian Errors'!F30, 100)</f>
        <v>0</v>
      </c>
      <c r="G30">
        <f>COUNTIF('PARITY Errors'!G30, 100) + COUNTIF('Pattern_Matching Errors'!G30, 100) + COUNTIF('Reversal Errors'!G30, 100) + COUNTIF('Stack Errors'!G30, 100) + COUNTIF('Vending_Machine Errors'!G30, 100) + COUNTIF('Vending_Machine_Sum Errors'!G30, 100) + COUNTIF('MazeComplete Errors'!G30, 100) + COUNTIF('MazeSolve Errors'!G30, 100) + COUNTIF('Hamiltonian Errors'!G30, 100)</f>
        <v>1</v>
      </c>
      <c r="H30" t="str">
        <f t="shared" si="0"/>
        <v>100 (δ=0.2)</v>
      </c>
    </row>
    <row r="31" spans="1:8" x14ac:dyDescent="0.75">
      <c r="A31" s="1">
        <v>27</v>
      </c>
      <c r="B31">
        <v>100</v>
      </c>
      <c r="C31">
        <v>0.45</v>
      </c>
      <c r="D31">
        <f>COUNTIF('PARITY Errors'!D31, 100) + COUNTIF('Pattern_Matching Errors'!D31, 100) + COUNTIF('Reversal Errors'!D31, 100) + COUNTIF('Stack Errors'!D31, 100) + COUNTIF('Vending_Machine Errors'!D31, 100) + COUNTIF('Vending_Machine_Sum Errors'!D31, 100) + COUNTIF('MazeComplete Errors'!D31, 100) + COUNTIF('MazeSolve Errors'!D31, 100) + COUNTIF('Hamiltonian Errors'!D31, 100)</f>
        <v>0</v>
      </c>
      <c r="E31">
        <f>COUNTIF('PARITY Errors'!E31, 100) + COUNTIF('Pattern_Matching Errors'!E31, 100) + COUNTIF('Reversal Errors'!E31, 100) + COUNTIF('Stack Errors'!E31, 100) + COUNTIF('Vending_Machine Errors'!E31, 100) + COUNTIF('Vending_Machine_Sum Errors'!E31, 100) + COUNTIF('MazeComplete Errors'!E31, 100) + COUNTIF('MazeSolve Errors'!E31, 100) + COUNTIF('Hamiltonian Errors'!E31, 100)</f>
        <v>0</v>
      </c>
      <c r="F31">
        <f>COUNTIF('PARITY Errors'!F31, 100) + COUNTIF('Pattern_Matching Errors'!F31, 100) + COUNTIF('Reversal Errors'!F31, 100) + COUNTIF('Stack Errors'!F31, 100) + COUNTIF('Vending_Machine Errors'!F31, 100) + COUNTIF('Vending_Machine_Sum Errors'!F31, 100) + COUNTIF('MazeComplete Errors'!F31, 100) + COUNTIF('MazeSolve Errors'!F31, 100) + COUNTIF('Hamiltonian Errors'!F31, 100)</f>
        <v>0</v>
      </c>
      <c r="G31">
        <f>COUNTIF('PARITY Errors'!G31, 100) + COUNTIF('Pattern_Matching Errors'!G31, 100) + COUNTIF('Reversal Errors'!G31, 100) + COUNTIF('Stack Errors'!G31, 100) + COUNTIF('Vending_Machine Errors'!G31, 100) + COUNTIF('Vending_Machine_Sum Errors'!G31, 100) + COUNTIF('MazeComplete Errors'!G31, 100) + COUNTIF('MazeSolve Errors'!G31, 100) + COUNTIF('Hamiltonian Errors'!G31, 100)</f>
        <v>1</v>
      </c>
      <c r="H31" t="str">
        <f t="shared" si="0"/>
        <v>100 (δ=0.45)</v>
      </c>
    </row>
    <row r="32" spans="1:8" x14ac:dyDescent="0.75">
      <c r="A32" s="1">
        <v>28</v>
      </c>
      <c r="B32">
        <v>100</v>
      </c>
      <c r="C32">
        <v>0.65</v>
      </c>
      <c r="D32">
        <f>COUNTIF('PARITY Errors'!D32, 100) + COUNTIF('Pattern_Matching Errors'!D32, 100) + COUNTIF('Reversal Errors'!D32, 100) + COUNTIF('Stack Errors'!D32, 100) + COUNTIF('Vending_Machine Errors'!D32, 100) + COUNTIF('Vending_Machine_Sum Errors'!D32, 100) + COUNTIF('MazeComplete Errors'!D32, 100) + COUNTIF('MazeSolve Errors'!D32, 100) + COUNTIF('Hamiltonian Errors'!D32, 100)</f>
        <v>0</v>
      </c>
      <c r="E32">
        <f>COUNTIF('PARITY Errors'!E32, 100) + COUNTIF('Pattern_Matching Errors'!E32, 100) + COUNTIF('Reversal Errors'!E32, 100) + COUNTIF('Stack Errors'!E32, 100) + COUNTIF('Vending_Machine Errors'!E32, 100) + COUNTIF('Vending_Machine_Sum Errors'!E32, 100) + COUNTIF('MazeComplete Errors'!E32, 100) + COUNTIF('MazeSolve Errors'!E32, 100) + COUNTIF('Hamiltonian Errors'!E32, 100)</f>
        <v>0</v>
      </c>
      <c r="F32">
        <f>COUNTIF('PARITY Errors'!F32, 100) + COUNTIF('Pattern_Matching Errors'!F32, 100) + COUNTIF('Reversal Errors'!F32, 100) + COUNTIF('Stack Errors'!F32, 100) + COUNTIF('Vending_Machine Errors'!F32, 100) + COUNTIF('Vending_Machine_Sum Errors'!F32, 100) + COUNTIF('MazeComplete Errors'!F32, 100) + COUNTIF('MazeSolve Errors'!F32, 100) + COUNTIF('Hamiltonian Errors'!F32, 100)</f>
        <v>0</v>
      </c>
      <c r="G32">
        <f>COUNTIF('PARITY Errors'!G32, 100) + COUNTIF('Pattern_Matching Errors'!G32, 100) + COUNTIF('Reversal Errors'!G32, 100) + COUNTIF('Stack Errors'!G32, 100) + COUNTIF('Vending_Machine Errors'!G32, 100) + COUNTIF('Vending_Machine_Sum Errors'!G32, 100) + COUNTIF('MazeComplete Errors'!G32, 100) + COUNTIF('MazeSolve Errors'!G32, 100) + COUNTIF('Hamiltonian Errors'!G32, 100)</f>
        <v>1</v>
      </c>
      <c r="H32" t="str">
        <f t="shared" si="0"/>
        <v>100 (δ=0.65)</v>
      </c>
    </row>
    <row r="33" spans="1:8" x14ac:dyDescent="0.75">
      <c r="A33" s="1">
        <v>29</v>
      </c>
      <c r="B33">
        <v>100</v>
      </c>
      <c r="C33">
        <v>0.85</v>
      </c>
      <c r="D33">
        <f>COUNTIF('PARITY Errors'!D33, 100) + COUNTIF('Pattern_Matching Errors'!D33, 100) + COUNTIF('Reversal Errors'!D33, 100) + COUNTIF('Stack Errors'!D33, 100) + COUNTIF('Vending_Machine Errors'!D33, 100) + COUNTIF('Vending_Machine_Sum Errors'!D33, 100) + COUNTIF('MazeComplete Errors'!D33, 100) + COUNTIF('MazeSolve Errors'!D33, 100) + COUNTIF('Hamiltonian Errors'!D33, 100)</f>
        <v>0</v>
      </c>
      <c r="E33">
        <f>COUNTIF('PARITY Errors'!E33, 100) + COUNTIF('Pattern_Matching Errors'!E33, 100) + COUNTIF('Reversal Errors'!E33, 100) + COUNTIF('Stack Errors'!E33, 100) + COUNTIF('Vending_Machine Errors'!E33, 100) + COUNTIF('Vending_Machine_Sum Errors'!E33, 100) + COUNTIF('MazeComplete Errors'!E33, 100) + COUNTIF('MazeSolve Errors'!E33, 100) + COUNTIF('Hamiltonian Errors'!E33, 100)</f>
        <v>0</v>
      </c>
      <c r="F33">
        <f>COUNTIF('PARITY Errors'!F33, 100) + COUNTIF('Pattern_Matching Errors'!F33, 100) + COUNTIF('Reversal Errors'!F33, 100) + COUNTIF('Stack Errors'!F33, 100) + COUNTIF('Vending_Machine Errors'!F33, 100) + COUNTIF('Vending_Machine_Sum Errors'!F33, 100) + COUNTIF('MazeComplete Errors'!F33, 100) + COUNTIF('MazeSolve Errors'!F33, 100) + COUNTIF('Hamiltonian Errors'!F33, 100)</f>
        <v>0</v>
      </c>
      <c r="G33">
        <f>COUNTIF('PARITY Errors'!G33, 100) + COUNTIF('Pattern_Matching Errors'!G33, 100) + COUNTIF('Reversal Errors'!G33, 100) + COUNTIF('Stack Errors'!G33, 100) + COUNTIF('Vending_Machine Errors'!G33, 100) + COUNTIF('Vending_Machine_Sum Errors'!G33, 100) + COUNTIF('MazeComplete Errors'!G33, 100) + COUNTIF('MazeSolve Errors'!G33, 100) + COUNTIF('Hamiltonian Errors'!G33, 100)</f>
        <v>1</v>
      </c>
      <c r="H33" t="str">
        <f t="shared" si="0"/>
        <v>100 (δ=0.85)</v>
      </c>
    </row>
    <row r="37" spans="1:8" x14ac:dyDescent="0.75">
      <c r="A37" s="1">
        <v>0</v>
      </c>
      <c r="B37" t="s">
        <v>15</v>
      </c>
      <c r="D37">
        <v>9</v>
      </c>
    </row>
    <row r="39" spans="1:8" x14ac:dyDescent="0.75">
      <c r="B39" s="1" t="s">
        <v>1</v>
      </c>
      <c r="C39" s="1" t="s">
        <v>2</v>
      </c>
      <c r="D39" s="1" t="s">
        <v>21</v>
      </c>
      <c r="E39" s="1" t="s">
        <v>22</v>
      </c>
      <c r="F39" s="1" t="s">
        <v>23</v>
      </c>
      <c r="G39" s="1" t="s">
        <v>24</v>
      </c>
      <c r="H39" s="1" t="s">
        <v>14</v>
      </c>
    </row>
    <row r="40" spans="1:8" x14ac:dyDescent="0.75">
      <c r="A40" s="1">
        <v>0</v>
      </c>
      <c r="B40">
        <v>0</v>
      </c>
      <c r="C40">
        <v>0</v>
      </c>
      <c r="D40">
        <f>COUNTIF('PARITY Errors'!D40, 100) + COUNTIF('Pattern_Matching Errors'!D40, 100) + COUNTIF('Reversal Errors'!D40, 100) + COUNTIF('Stack Errors'!D40, 100) + COUNTIF('Vending_Machine Errors'!D40, 100) + COUNTIF('Vending_Machine_Sum Errors'!D40, 100) + COUNTIF('MazeComplete Errors'!D40, 100) + COUNTIF('MazeSolve Errors'!D40, 100) + COUNTIF('Hamiltonian Errors'!D40, 100)</f>
        <v>0</v>
      </c>
      <c r="E40">
        <f>COUNTIF('PARITY Errors'!E40, 100) + COUNTIF('Pattern_Matching Errors'!E40, 100) + COUNTIF('Reversal Errors'!E40, 100) + COUNTIF('Stack Errors'!E40, 100) + COUNTIF('Vending_Machine Errors'!E40, 100) + COUNTIF('Vending_Machine_Sum Errors'!E40, 100) + COUNTIF('MazeComplete Errors'!E40, 100) + COUNTIF('MazeSolve Errors'!E40, 100) + COUNTIF('Hamiltonian Errors'!E40, 100)</f>
        <v>0</v>
      </c>
      <c r="F40">
        <f>COUNTIF('PARITY Errors'!F40, 100) + COUNTIF('Pattern_Matching Errors'!F40, 100) + COUNTIF('Reversal Errors'!F40, 100) + COUNTIF('Stack Errors'!F40, 100) + COUNTIF('Vending_Machine Errors'!F40, 100) + COUNTIF('Vending_Machine_Sum Errors'!F40, 100) + COUNTIF('MazeComplete Errors'!F40, 100) + COUNTIF('MazeSolve Errors'!F40, 100) + COUNTIF('Hamiltonian Errors'!F40, 100)</f>
        <v>0</v>
      </c>
      <c r="G40">
        <f>COUNTIF('PARITY Errors'!G40, 100) + COUNTIF('Pattern_Matching Errors'!G40, 100) + COUNTIF('Reversal Errors'!G40, 100) + COUNTIF('Stack Errors'!G40, 100) + COUNTIF('Vending_Machine Errors'!G40, 100) + COUNTIF('Vending_Machine_Sum Errors'!G40, 100) + COUNTIF('MazeComplete Errors'!G40, 100) + COUNTIF('MazeSolve Errors'!G40, 100) + COUNTIF('Hamiltonian Errors'!G40, 100)</f>
        <v>6</v>
      </c>
      <c r="H40" t="str">
        <f t="shared" ref="H40:H69" si="1">B40&amp;" (δ="&amp;C40&amp;")"</f>
        <v>0 (δ=0)</v>
      </c>
    </row>
    <row r="41" spans="1:8" x14ac:dyDescent="0.75">
      <c r="A41" s="1">
        <v>1</v>
      </c>
      <c r="B41">
        <v>0</v>
      </c>
      <c r="C41">
        <v>0.2</v>
      </c>
      <c r="D41">
        <f>COUNTIF('PARITY Errors'!D41, 100) + COUNTIF('Pattern_Matching Errors'!D41, 100) + COUNTIF('Reversal Errors'!D41, 100) + COUNTIF('Stack Errors'!D41, 100) + COUNTIF('Vending_Machine Errors'!D41, 100) + COUNTIF('Vending_Machine_Sum Errors'!D41, 100) + COUNTIF('MazeComplete Errors'!D41, 100) + COUNTIF('MazeSolve Errors'!D41, 100) + COUNTIF('Hamiltonian Errors'!D41, 100)</f>
        <v>0</v>
      </c>
      <c r="E41">
        <f>COUNTIF('PARITY Errors'!E41, 100) + COUNTIF('Pattern_Matching Errors'!E41, 100) + COUNTIF('Reversal Errors'!E41, 100) + COUNTIF('Stack Errors'!E41, 100) + COUNTIF('Vending_Machine Errors'!E41, 100) + COUNTIF('Vending_Machine_Sum Errors'!E41, 100) + COUNTIF('MazeComplete Errors'!E41, 100) + COUNTIF('MazeSolve Errors'!E41, 100) + COUNTIF('Hamiltonian Errors'!E41, 100)</f>
        <v>0</v>
      </c>
      <c r="F41">
        <f>COUNTIF('PARITY Errors'!F41, 100) + COUNTIF('Pattern_Matching Errors'!F41, 100) + COUNTIF('Reversal Errors'!F41, 100) + COUNTIF('Stack Errors'!F41, 100) + COUNTIF('Vending_Machine Errors'!F41, 100) + COUNTIF('Vending_Machine_Sum Errors'!F41, 100) + COUNTIF('MazeComplete Errors'!F41, 100) + COUNTIF('MazeSolve Errors'!F41, 100) + COUNTIF('Hamiltonian Errors'!F41, 100)</f>
        <v>0</v>
      </c>
      <c r="G41">
        <f>COUNTIF('PARITY Errors'!G41, 100) + COUNTIF('Pattern_Matching Errors'!G41, 100) + COUNTIF('Reversal Errors'!G41, 100) + COUNTIF('Stack Errors'!G41, 100) + COUNTIF('Vending_Machine Errors'!G41, 100) + COUNTIF('Vending_Machine_Sum Errors'!G41, 100) + COUNTIF('MazeComplete Errors'!G41, 100) + COUNTIF('MazeSolve Errors'!G41, 100) + COUNTIF('Hamiltonian Errors'!G41, 100)</f>
        <v>6</v>
      </c>
      <c r="H41" t="str">
        <f t="shared" si="1"/>
        <v>0 (δ=0.2)</v>
      </c>
    </row>
    <row r="42" spans="1:8" x14ac:dyDescent="0.75">
      <c r="A42" s="1">
        <v>2</v>
      </c>
      <c r="B42">
        <v>0</v>
      </c>
      <c r="C42">
        <v>0.45</v>
      </c>
      <c r="D42">
        <f>COUNTIF('PARITY Errors'!D42, 100) + COUNTIF('Pattern_Matching Errors'!D42, 100) + COUNTIF('Reversal Errors'!D42, 100) + COUNTIF('Stack Errors'!D42, 100) + COUNTIF('Vending_Machine Errors'!D42, 100) + COUNTIF('Vending_Machine_Sum Errors'!D42, 100) + COUNTIF('MazeComplete Errors'!D42, 100) + COUNTIF('MazeSolve Errors'!D42, 100) + COUNTIF('Hamiltonian Errors'!D42, 100)</f>
        <v>0</v>
      </c>
      <c r="E42">
        <f>COUNTIF('PARITY Errors'!E42, 100) + COUNTIF('Pattern_Matching Errors'!E42, 100) + COUNTIF('Reversal Errors'!E42, 100) + COUNTIF('Stack Errors'!E42, 100) + COUNTIF('Vending_Machine Errors'!E42, 100) + COUNTIF('Vending_Machine_Sum Errors'!E42, 100) + COUNTIF('MazeComplete Errors'!E42, 100) + COUNTIF('MazeSolve Errors'!E42, 100) + COUNTIF('Hamiltonian Errors'!E42, 100)</f>
        <v>0</v>
      </c>
      <c r="F42">
        <f>COUNTIF('PARITY Errors'!F42, 100) + COUNTIF('Pattern_Matching Errors'!F42, 100) + COUNTIF('Reversal Errors'!F42, 100) + COUNTIF('Stack Errors'!F42, 100) + COUNTIF('Vending_Machine Errors'!F42, 100) + COUNTIF('Vending_Machine_Sum Errors'!F42, 100) + COUNTIF('MazeComplete Errors'!F42, 100) + COUNTIF('MazeSolve Errors'!F42, 100) + COUNTIF('Hamiltonian Errors'!F42, 100)</f>
        <v>0</v>
      </c>
      <c r="G42">
        <f>COUNTIF('PARITY Errors'!G42, 100) + COUNTIF('Pattern_Matching Errors'!G42, 100) + COUNTIF('Reversal Errors'!G42, 100) + COUNTIF('Stack Errors'!G42, 100) + COUNTIF('Vending_Machine Errors'!G42, 100) + COUNTIF('Vending_Machine_Sum Errors'!G42, 100) + COUNTIF('MazeComplete Errors'!G42, 100) + COUNTIF('MazeSolve Errors'!G42, 100) + COUNTIF('Hamiltonian Errors'!G42, 100)</f>
        <v>6</v>
      </c>
      <c r="H42" t="str">
        <f t="shared" si="1"/>
        <v>0 (δ=0.45)</v>
      </c>
    </row>
    <row r="43" spans="1:8" x14ac:dyDescent="0.75">
      <c r="A43" s="1">
        <v>3</v>
      </c>
      <c r="B43">
        <v>0</v>
      </c>
      <c r="C43">
        <v>0.65</v>
      </c>
      <c r="D43">
        <f>COUNTIF('PARITY Errors'!D43, 100) + COUNTIF('Pattern_Matching Errors'!D43, 100) + COUNTIF('Reversal Errors'!D43, 100) + COUNTIF('Stack Errors'!D43, 100) + COUNTIF('Vending_Machine Errors'!D43, 100) + COUNTIF('Vending_Machine_Sum Errors'!D43, 100) + COUNTIF('MazeComplete Errors'!D43, 100) + COUNTIF('MazeSolve Errors'!D43, 100) + COUNTIF('Hamiltonian Errors'!D43, 100)</f>
        <v>1</v>
      </c>
      <c r="E43">
        <f>COUNTIF('PARITY Errors'!E43, 100) + COUNTIF('Pattern_Matching Errors'!E43, 100) + COUNTIF('Reversal Errors'!E43, 100) + COUNTIF('Stack Errors'!E43, 100) + COUNTIF('Vending_Machine Errors'!E43, 100) + COUNTIF('Vending_Machine_Sum Errors'!E43, 100) + COUNTIF('MazeComplete Errors'!E43, 100) + COUNTIF('MazeSolve Errors'!E43, 100) + COUNTIF('Hamiltonian Errors'!E43, 100)</f>
        <v>0</v>
      </c>
      <c r="F43">
        <f>COUNTIF('PARITY Errors'!F43, 100) + COUNTIF('Pattern_Matching Errors'!F43, 100) + COUNTIF('Reversal Errors'!F43, 100) + COUNTIF('Stack Errors'!F43, 100) + COUNTIF('Vending_Machine Errors'!F43, 100) + COUNTIF('Vending_Machine_Sum Errors'!F43, 100) + COUNTIF('MazeComplete Errors'!F43, 100) + COUNTIF('MazeSolve Errors'!F43, 100) + COUNTIF('Hamiltonian Errors'!F43, 100)</f>
        <v>0</v>
      </c>
      <c r="G43">
        <f>COUNTIF('PARITY Errors'!G43, 100) + COUNTIF('Pattern_Matching Errors'!G43, 100) + COUNTIF('Reversal Errors'!G43, 100) + COUNTIF('Stack Errors'!G43, 100) + COUNTIF('Vending_Machine Errors'!G43, 100) + COUNTIF('Vending_Machine_Sum Errors'!G43, 100) + COUNTIF('MazeComplete Errors'!G43, 100) + COUNTIF('MazeSolve Errors'!G43, 100) + COUNTIF('Hamiltonian Errors'!G43, 100)</f>
        <v>6</v>
      </c>
      <c r="H43" t="str">
        <f t="shared" si="1"/>
        <v>0 (δ=0.65)</v>
      </c>
    </row>
    <row r="44" spans="1:8" x14ac:dyDescent="0.75">
      <c r="A44" s="1">
        <v>4</v>
      </c>
      <c r="B44">
        <v>0</v>
      </c>
      <c r="C44">
        <v>0.85</v>
      </c>
      <c r="D44">
        <f>COUNTIF('PARITY Errors'!D44, 100) + COUNTIF('Pattern_Matching Errors'!D44, 100) + COUNTIF('Reversal Errors'!D44, 100) + COUNTIF('Stack Errors'!D44, 100) + COUNTIF('Vending_Machine Errors'!D44, 100) + COUNTIF('Vending_Machine_Sum Errors'!D44, 100) + COUNTIF('MazeComplete Errors'!D44, 100) + COUNTIF('MazeSolve Errors'!D44, 100) + COUNTIF('Hamiltonian Errors'!D44, 100)</f>
        <v>1</v>
      </c>
      <c r="E44">
        <f>COUNTIF('PARITY Errors'!E44, 100) + COUNTIF('Pattern_Matching Errors'!E44, 100) + COUNTIF('Reversal Errors'!E44, 100) + COUNTIF('Stack Errors'!E44, 100) + COUNTIF('Vending_Machine Errors'!E44, 100) + COUNTIF('Vending_Machine_Sum Errors'!E44, 100) + COUNTIF('MazeComplete Errors'!E44, 100) + COUNTIF('MazeSolve Errors'!E44, 100) + COUNTIF('Hamiltonian Errors'!E44, 100)</f>
        <v>0</v>
      </c>
      <c r="F44">
        <f>COUNTIF('PARITY Errors'!F44, 100) + COUNTIF('Pattern_Matching Errors'!F44, 100) + COUNTIF('Reversal Errors'!F44, 100) + COUNTIF('Stack Errors'!F44, 100) + COUNTIF('Vending_Machine Errors'!F44, 100) + COUNTIF('Vending_Machine_Sum Errors'!F44, 100) + COUNTIF('MazeComplete Errors'!F44, 100) + COUNTIF('MazeSolve Errors'!F44, 100) + COUNTIF('Hamiltonian Errors'!F44, 100)</f>
        <v>0</v>
      </c>
      <c r="G44">
        <f>COUNTIF('PARITY Errors'!G44, 100) + COUNTIF('Pattern_Matching Errors'!G44, 100) + COUNTIF('Reversal Errors'!G44, 100) + COUNTIF('Stack Errors'!G44, 100) + COUNTIF('Vending_Machine Errors'!G44, 100) + COUNTIF('Vending_Machine_Sum Errors'!G44, 100) + COUNTIF('MazeComplete Errors'!G44, 100) + COUNTIF('MazeSolve Errors'!G44, 100) + COUNTIF('Hamiltonian Errors'!G44, 100)</f>
        <v>6</v>
      </c>
      <c r="H44" t="str">
        <f t="shared" si="1"/>
        <v>0 (δ=0.85)</v>
      </c>
    </row>
    <row r="45" spans="1:8" x14ac:dyDescent="0.75">
      <c r="A45" s="1">
        <v>5</v>
      </c>
      <c r="B45">
        <v>5</v>
      </c>
      <c r="C45">
        <v>0</v>
      </c>
      <c r="D45">
        <f>COUNTIF('PARITY Errors'!D45, 100) + COUNTIF('Pattern_Matching Errors'!D45, 100) + COUNTIF('Reversal Errors'!D45, 100) + COUNTIF('Stack Errors'!D45, 100) + COUNTIF('Vending_Machine Errors'!D45, 100) + COUNTIF('Vending_Machine_Sum Errors'!D45, 100) + COUNTIF('MazeComplete Errors'!D45, 100) + COUNTIF('MazeSolve Errors'!D45, 100) + COUNTIF('Hamiltonian Errors'!D45, 100)</f>
        <v>0</v>
      </c>
      <c r="E45">
        <f>COUNTIF('PARITY Errors'!E45, 100) + COUNTIF('Pattern_Matching Errors'!E45, 100) + COUNTIF('Reversal Errors'!E45, 100) + COUNTIF('Stack Errors'!E45, 100) + COUNTIF('Vending_Machine Errors'!E45, 100) + COUNTIF('Vending_Machine_Sum Errors'!E45, 100) + COUNTIF('MazeComplete Errors'!E45, 100) + COUNTIF('MazeSolve Errors'!E45, 100) + COUNTIF('Hamiltonian Errors'!E45, 100)</f>
        <v>0</v>
      </c>
      <c r="F45">
        <f>COUNTIF('PARITY Errors'!F45, 100) + COUNTIF('Pattern_Matching Errors'!F45, 100) + COUNTIF('Reversal Errors'!F45, 100) + COUNTIF('Stack Errors'!F45, 100) + COUNTIF('Vending_Machine Errors'!F45, 100) + COUNTIF('Vending_Machine_Sum Errors'!F45, 100) + COUNTIF('MazeComplete Errors'!F45, 100) + COUNTIF('MazeSolve Errors'!F45, 100) + COUNTIF('Hamiltonian Errors'!F45, 100)</f>
        <v>0</v>
      </c>
      <c r="G45">
        <f>COUNTIF('PARITY Errors'!G45, 100) + COUNTIF('Pattern_Matching Errors'!G45, 100) + COUNTIF('Reversal Errors'!G45, 100) + COUNTIF('Stack Errors'!G45, 100) + COUNTIF('Vending_Machine Errors'!G45, 100) + COUNTIF('Vending_Machine_Sum Errors'!G45, 100) + COUNTIF('MazeComplete Errors'!G45, 100) + COUNTIF('MazeSolve Errors'!G45, 100) + COUNTIF('Hamiltonian Errors'!G45, 100)</f>
        <v>0</v>
      </c>
      <c r="H45" t="str">
        <f t="shared" si="1"/>
        <v>5 (δ=0)</v>
      </c>
    </row>
    <row r="46" spans="1:8" x14ac:dyDescent="0.75">
      <c r="A46" s="1">
        <v>6</v>
      </c>
      <c r="B46">
        <v>5</v>
      </c>
      <c r="C46">
        <v>0.2</v>
      </c>
      <c r="D46">
        <f>COUNTIF('PARITY Errors'!D46, 100) + COUNTIF('Pattern_Matching Errors'!D46, 100) + COUNTIF('Reversal Errors'!D46, 100) + COUNTIF('Stack Errors'!D46, 100) + COUNTIF('Vending_Machine Errors'!D46, 100) + COUNTIF('Vending_Machine_Sum Errors'!D46, 100) + COUNTIF('MazeComplete Errors'!D46, 100) + COUNTIF('MazeSolve Errors'!D46, 100) + COUNTIF('Hamiltonian Errors'!D46, 100)</f>
        <v>0</v>
      </c>
      <c r="E46">
        <f>COUNTIF('PARITY Errors'!E46, 100) + COUNTIF('Pattern_Matching Errors'!E46, 100) + COUNTIF('Reversal Errors'!E46, 100) + COUNTIF('Stack Errors'!E46, 100) + COUNTIF('Vending_Machine Errors'!E46, 100) + COUNTIF('Vending_Machine_Sum Errors'!E46, 100) + COUNTIF('MazeComplete Errors'!E46, 100) + COUNTIF('MazeSolve Errors'!E46, 100) + COUNTIF('Hamiltonian Errors'!E46, 100)</f>
        <v>0</v>
      </c>
      <c r="F46">
        <f>COUNTIF('PARITY Errors'!F46, 100) + COUNTIF('Pattern_Matching Errors'!F46, 100) + COUNTIF('Reversal Errors'!F46, 100) + COUNTIF('Stack Errors'!F46, 100) + COUNTIF('Vending_Machine Errors'!F46, 100) + COUNTIF('Vending_Machine_Sum Errors'!F46, 100) + COUNTIF('MazeComplete Errors'!F46, 100) + COUNTIF('MazeSolve Errors'!F46, 100) + COUNTIF('Hamiltonian Errors'!F46, 100)</f>
        <v>0</v>
      </c>
      <c r="G46">
        <f>COUNTIF('PARITY Errors'!G46, 100) + COUNTIF('Pattern_Matching Errors'!G46, 100) + COUNTIF('Reversal Errors'!G46, 100) + COUNTIF('Stack Errors'!G46, 100) + COUNTIF('Vending_Machine Errors'!G46, 100) + COUNTIF('Vending_Machine_Sum Errors'!G46, 100) + COUNTIF('MazeComplete Errors'!G46, 100) + COUNTIF('MazeSolve Errors'!G46, 100) + COUNTIF('Hamiltonian Errors'!G46, 100)</f>
        <v>0</v>
      </c>
      <c r="H46" t="str">
        <f t="shared" si="1"/>
        <v>5 (δ=0.2)</v>
      </c>
    </row>
    <row r="47" spans="1:8" x14ac:dyDescent="0.75">
      <c r="A47" s="1">
        <v>7</v>
      </c>
      <c r="B47">
        <v>5</v>
      </c>
      <c r="C47">
        <v>0.45</v>
      </c>
      <c r="D47">
        <f>COUNTIF('PARITY Errors'!D47, 100) + COUNTIF('Pattern_Matching Errors'!D47, 100) + COUNTIF('Reversal Errors'!D47, 100) + COUNTIF('Stack Errors'!D47, 100) + COUNTIF('Vending_Machine Errors'!D47, 100) + COUNTIF('Vending_Machine_Sum Errors'!D47, 100) + COUNTIF('MazeComplete Errors'!D47, 100) + COUNTIF('MazeSolve Errors'!D47, 100) + COUNTIF('Hamiltonian Errors'!D47, 100)</f>
        <v>0</v>
      </c>
      <c r="E47">
        <f>COUNTIF('PARITY Errors'!E47, 100) + COUNTIF('Pattern_Matching Errors'!E47, 100) + COUNTIF('Reversal Errors'!E47, 100) + COUNTIF('Stack Errors'!E47, 100) + COUNTIF('Vending_Machine Errors'!E47, 100) + COUNTIF('Vending_Machine_Sum Errors'!E47, 100) + COUNTIF('MazeComplete Errors'!E47, 100) + COUNTIF('MazeSolve Errors'!E47, 100) + COUNTIF('Hamiltonian Errors'!E47, 100)</f>
        <v>0</v>
      </c>
      <c r="F47">
        <f>COUNTIF('PARITY Errors'!F47, 100) + COUNTIF('Pattern_Matching Errors'!F47, 100) + COUNTIF('Reversal Errors'!F47, 100) + COUNTIF('Stack Errors'!F47, 100) + COUNTIF('Vending_Machine Errors'!F47, 100) + COUNTIF('Vending_Machine_Sum Errors'!F47, 100) + COUNTIF('MazeComplete Errors'!F47, 100) + COUNTIF('MazeSolve Errors'!F47, 100) + COUNTIF('Hamiltonian Errors'!F47, 100)</f>
        <v>0</v>
      </c>
      <c r="G47">
        <f>COUNTIF('PARITY Errors'!G47, 100) + COUNTIF('Pattern_Matching Errors'!G47, 100) + COUNTIF('Reversal Errors'!G47, 100) + COUNTIF('Stack Errors'!G47, 100) + COUNTIF('Vending_Machine Errors'!G47, 100) + COUNTIF('Vending_Machine_Sum Errors'!G47, 100) + COUNTIF('MazeComplete Errors'!G47, 100) + COUNTIF('MazeSolve Errors'!G47, 100) + COUNTIF('Hamiltonian Errors'!G47, 100)</f>
        <v>0</v>
      </c>
      <c r="H47" t="str">
        <f t="shared" si="1"/>
        <v>5 (δ=0.45)</v>
      </c>
    </row>
    <row r="48" spans="1:8" x14ac:dyDescent="0.75">
      <c r="A48" s="1">
        <v>8</v>
      </c>
      <c r="B48">
        <v>5</v>
      </c>
      <c r="C48">
        <v>0.65</v>
      </c>
      <c r="D48">
        <f>COUNTIF('PARITY Errors'!D48, 100) + COUNTIF('Pattern_Matching Errors'!D48, 100) + COUNTIF('Reversal Errors'!D48, 100) + COUNTIF('Stack Errors'!D48, 100) + COUNTIF('Vending_Machine Errors'!D48, 100) + COUNTIF('Vending_Machine_Sum Errors'!D48, 100) + COUNTIF('MazeComplete Errors'!D48, 100) + COUNTIF('MazeSolve Errors'!D48, 100) + COUNTIF('Hamiltonian Errors'!D48, 100)</f>
        <v>0</v>
      </c>
      <c r="E48">
        <f>COUNTIF('PARITY Errors'!E48, 100) + COUNTIF('Pattern_Matching Errors'!E48, 100) + COUNTIF('Reversal Errors'!E48, 100) + COUNTIF('Stack Errors'!E48, 100) + COUNTIF('Vending_Machine Errors'!E48, 100) + COUNTIF('Vending_Machine_Sum Errors'!E48, 100) + COUNTIF('MazeComplete Errors'!E48, 100) + COUNTIF('MazeSolve Errors'!E48, 100) + COUNTIF('Hamiltonian Errors'!E48, 100)</f>
        <v>0</v>
      </c>
      <c r="F48">
        <f>COUNTIF('PARITY Errors'!F48, 100) + COUNTIF('Pattern_Matching Errors'!F48, 100) + COUNTIF('Reversal Errors'!F48, 100) + COUNTIF('Stack Errors'!F48, 100) + COUNTIF('Vending_Machine Errors'!F48, 100) + COUNTIF('Vending_Machine_Sum Errors'!F48, 100) + COUNTIF('MazeComplete Errors'!F48, 100) + COUNTIF('MazeSolve Errors'!F48, 100) + COUNTIF('Hamiltonian Errors'!F48, 100)</f>
        <v>0</v>
      </c>
      <c r="G48">
        <f>COUNTIF('PARITY Errors'!G48, 100) + COUNTIF('Pattern_Matching Errors'!G48, 100) + COUNTIF('Reversal Errors'!G48, 100) + COUNTIF('Stack Errors'!G48, 100) + COUNTIF('Vending_Machine Errors'!G48, 100) + COUNTIF('Vending_Machine_Sum Errors'!G48, 100) + COUNTIF('MazeComplete Errors'!G48, 100) + COUNTIF('MazeSolve Errors'!G48, 100) + COUNTIF('Hamiltonian Errors'!G48, 100)</f>
        <v>0</v>
      </c>
      <c r="H48" t="str">
        <f t="shared" si="1"/>
        <v>5 (δ=0.65)</v>
      </c>
    </row>
    <row r="49" spans="1:8" x14ac:dyDescent="0.75">
      <c r="A49" s="1">
        <v>9</v>
      </c>
      <c r="B49">
        <v>5</v>
      </c>
      <c r="C49">
        <v>0.85</v>
      </c>
      <c r="D49">
        <f>COUNTIF('PARITY Errors'!D49, 100) + COUNTIF('Pattern_Matching Errors'!D49, 100) + COUNTIF('Reversal Errors'!D49, 100) + COUNTIF('Stack Errors'!D49, 100) + COUNTIF('Vending_Machine Errors'!D49, 100) + COUNTIF('Vending_Machine_Sum Errors'!D49, 100) + COUNTIF('MazeComplete Errors'!D49, 100) + COUNTIF('MazeSolve Errors'!D49, 100) + COUNTIF('Hamiltonian Errors'!D49, 100)</f>
        <v>0</v>
      </c>
      <c r="E49">
        <f>COUNTIF('PARITY Errors'!E49, 100) + COUNTIF('Pattern_Matching Errors'!E49, 100) + COUNTIF('Reversal Errors'!E49, 100) + COUNTIF('Stack Errors'!E49, 100) + COUNTIF('Vending_Machine Errors'!E49, 100) + COUNTIF('Vending_Machine_Sum Errors'!E49, 100) + COUNTIF('MazeComplete Errors'!E49, 100) + COUNTIF('MazeSolve Errors'!E49, 100) + COUNTIF('Hamiltonian Errors'!E49, 100)</f>
        <v>0</v>
      </c>
      <c r="F49">
        <f>COUNTIF('PARITY Errors'!F49, 100) + COUNTIF('Pattern_Matching Errors'!F49, 100) + COUNTIF('Reversal Errors'!F49, 100) + COUNTIF('Stack Errors'!F49, 100) + COUNTIF('Vending_Machine Errors'!F49, 100) + COUNTIF('Vending_Machine_Sum Errors'!F49, 100) + COUNTIF('MazeComplete Errors'!F49, 100) + COUNTIF('MazeSolve Errors'!F49, 100) + COUNTIF('Hamiltonian Errors'!F49, 100)</f>
        <v>0</v>
      </c>
      <c r="G49">
        <f>COUNTIF('PARITY Errors'!G49, 100) + COUNTIF('Pattern_Matching Errors'!G49, 100) + COUNTIF('Reversal Errors'!G49, 100) + COUNTIF('Stack Errors'!G49, 100) + COUNTIF('Vending_Machine Errors'!G49, 100) + COUNTIF('Vending_Machine_Sum Errors'!G49, 100) + COUNTIF('MazeComplete Errors'!G49, 100) + COUNTIF('MazeSolve Errors'!G49, 100) + COUNTIF('Hamiltonian Errors'!G49, 100)</f>
        <v>0</v>
      </c>
      <c r="H49" t="str">
        <f t="shared" si="1"/>
        <v>5 (δ=0.85)</v>
      </c>
    </row>
    <row r="50" spans="1:8" x14ac:dyDescent="0.75">
      <c r="A50" s="1">
        <v>10</v>
      </c>
      <c r="B50">
        <v>10</v>
      </c>
      <c r="C50">
        <v>0</v>
      </c>
      <c r="D50">
        <f>COUNTIF('PARITY Errors'!D50, 100) + COUNTIF('Pattern_Matching Errors'!D50, 100) + COUNTIF('Reversal Errors'!D50, 100) + COUNTIF('Stack Errors'!D50, 100) + COUNTIF('Vending_Machine Errors'!D50, 100) + COUNTIF('Vending_Machine_Sum Errors'!D50, 100) + COUNTIF('MazeComplete Errors'!D50, 100) + COUNTIF('MazeSolve Errors'!D50, 100) + COUNTIF('Hamiltonian Errors'!D50, 100)</f>
        <v>0</v>
      </c>
      <c r="E50">
        <f>COUNTIF('PARITY Errors'!E50, 100) + COUNTIF('Pattern_Matching Errors'!E50, 100) + COUNTIF('Reversal Errors'!E50, 100) + COUNTIF('Stack Errors'!E50, 100) + COUNTIF('Vending_Machine Errors'!E50, 100) + COUNTIF('Vending_Machine_Sum Errors'!E50, 100) + COUNTIF('MazeComplete Errors'!E50, 100) + COUNTIF('MazeSolve Errors'!E50, 100) + COUNTIF('Hamiltonian Errors'!E50, 100)</f>
        <v>0</v>
      </c>
      <c r="F50">
        <f>COUNTIF('PARITY Errors'!F50, 100) + COUNTIF('Pattern_Matching Errors'!F50, 100) + COUNTIF('Reversal Errors'!F50, 100) + COUNTIF('Stack Errors'!F50, 100) + COUNTIF('Vending_Machine Errors'!F50, 100) + COUNTIF('Vending_Machine_Sum Errors'!F50, 100) + COUNTIF('MazeComplete Errors'!F50, 100) + COUNTIF('MazeSolve Errors'!F50, 100) + COUNTIF('Hamiltonian Errors'!F50, 100)</f>
        <v>0</v>
      </c>
      <c r="G50">
        <f>COUNTIF('PARITY Errors'!G50, 100) + COUNTIF('Pattern_Matching Errors'!G50, 100) + COUNTIF('Reversal Errors'!G50, 100) + COUNTIF('Stack Errors'!G50, 100) + COUNTIF('Vending_Machine Errors'!G50, 100) + COUNTIF('Vending_Machine_Sum Errors'!G50, 100) + COUNTIF('MazeComplete Errors'!G50, 100) + COUNTIF('MazeSolve Errors'!G50, 100) + COUNTIF('Hamiltonian Errors'!G50, 100)</f>
        <v>0</v>
      </c>
      <c r="H50" t="str">
        <f t="shared" si="1"/>
        <v>10 (δ=0)</v>
      </c>
    </row>
    <row r="51" spans="1:8" x14ac:dyDescent="0.75">
      <c r="A51" s="1">
        <v>11</v>
      </c>
      <c r="B51">
        <v>10</v>
      </c>
      <c r="C51">
        <v>0.2</v>
      </c>
      <c r="D51">
        <f>COUNTIF('PARITY Errors'!D51, 100) + COUNTIF('Pattern_Matching Errors'!D51, 100) + COUNTIF('Reversal Errors'!D51, 100) + COUNTIF('Stack Errors'!D51, 100) + COUNTIF('Vending_Machine Errors'!D51, 100) + COUNTIF('Vending_Machine_Sum Errors'!D51, 100) + COUNTIF('MazeComplete Errors'!D51, 100) + COUNTIF('MazeSolve Errors'!D51, 100) + COUNTIF('Hamiltonian Errors'!D51, 100)</f>
        <v>0</v>
      </c>
      <c r="E51">
        <f>COUNTIF('PARITY Errors'!E51, 100) + COUNTIF('Pattern_Matching Errors'!E51, 100) + COUNTIF('Reversal Errors'!E51, 100) + COUNTIF('Stack Errors'!E51, 100) + COUNTIF('Vending_Machine Errors'!E51, 100) + COUNTIF('Vending_Machine_Sum Errors'!E51, 100) + COUNTIF('MazeComplete Errors'!E51, 100) + COUNTIF('MazeSolve Errors'!E51, 100) + COUNTIF('Hamiltonian Errors'!E51, 100)</f>
        <v>0</v>
      </c>
      <c r="F51">
        <f>COUNTIF('PARITY Errors'!F51, 100) + COUNTIF('Pattern_Matching Errors'!F51, 100) + COUNTIF('Reversal Errors'!F51, 100) + COUNTIF('Stack Errors'!F51, 100) + COUNTIF('Vending_Machine Errors'!F51, 100) + COUNTIF('Vending_Machine_Sum Errors'!F51, 100) + COUNTIF('MazeComplete Errors'!F51, 100) + COUNTIF('MazeSolve Errors'!F51, 100) + COUNTIF('Hamiltonian Errors'!F51, 100)</f>
        <v>0</v>
      </c>
      <c r="G51">
        <f>COUNTIF('PARITY Errors'!G51, 100) + COUNTIF('Pattern_Matching Errors'!G51, 100) + COUNTIF('Reversal Errors'!G51, 100) + COUNTIF('Stack Errors'!G51, 100) + COUNTIF('Vending_Machine Errors'!G51, 100) + COUNTIF('Vending_Machine_Sum Errors'!G51, 100) + COUNTIF('MazeComplete Errors'!G51, 100) + COUNTIF('MazeSolve Errors'!G51, 100) + COUNTIF('Hamiltonian Errors'!G51, 100)</f>
        <v>0</v>
      </c>
      <c r="H51" t="str">
        <f t="shared" si="1"/>
        <v>10 (δ=0.2)</v>
      </c>
    </row>
    <row r="52" spans="1:8" x14ac:dyDescent="0.75">
      <c r="A52" s="1">
        <v>12</v>
      </c>
      <c r="B52">
        <v>10</v>
      </c>
      <c r="C52">
        <v>0.45</v>
      </c>
      <c r="D52">
        <f>COUNTIF('PARITY Errors'!D52, 100) + COUNTIF('Pattern_Matching Errors'!D52, 100) + COUNTIF('Reversal Errors'!D52, 100) + COUNTIF('Stack Errors'!D52, 100) + COUNTIF('Vending_Machine Errors'!D52, 100) + COUNTIF('Vending_Machine_Sum Errors'!D52, 100) + COUNTIF('MazeComplete Errors'!D52, 100) + COUNTIF('MazeSolve Errors'!D52, 100) + COUNTIF('Hamiltonian Errors'!D52, 100)</f>
        <v>0</v>
      </c>
      <c r="E52">
        <f>COUNTIF('PARITY Errors'!E52, 100) + COUNTIF('Pattern_Matching Errors'!E52, 100) + COUNTIF('Reversal Errors'!E52, 100) + COUNTIF('Stack Errors'!E52, 100) + COUNTIF('Vending_Machine Errors'!E52, 100) + COUNTIF('Vending_Machine_Sum Errors'!E52, 100) + COUNTIF('MazeComplete Errors'!E52, 100) + COUNTIF('MazeSolve Errors'!E52, 100) + COUNTIF('Hamiltonian Errors'!E52, 100)</f>
        <v>0</v>
      </c>
      <c r="F52">
        <f>COUNTIF('PARITY Errors'!F52, 100) + COUNTIF('Pattern_Matching Errors'!F52, 100) + COUNTIF('Reversal Errors'!F52, 100) + COUNTIF('Stack Errors'!F52, 100) + COUNTIF('Vending_Machine Errors'!F52, 100) + COUNTIF('Vending_Machine_Sum Errors'!F52, 100) + COUNTIF('MazeComplete Errors'!F52, 100) + COUNTIF('MazeSolve Errors'!F52, 100) + COUNTIF('Hamiltonian Errors'!F52, 100)</f>
        <v>0</v>
      </c>
      <c r="G52">
        <f>COUNTIF('PARITY Errors'!G52, 100) + COUNTIF('Pattern_Matching Errors'!G52, 100) + COUNTIF('Reversal Errors'!G52, 100) + COUNTIF('Stack Errors'!G52, 100) + COUNTIF('Vending_Machine Errors'!G52, 100) + COUNTIF('Vending_Machine_Sum Errors'!G52, 100) + COUNTIF('MazeComplete Errors'!G52, 100) + COUNTIF('MazeSolve Errors'!G52, 100) + COUNTIF('Hamiltonian Errors'!G52, 100)</f>
        <v>0</v>
      </c>
      <c r="H52" t="str">
        <f t="shared" si="1"/>
        <v>10 (δ=0.45)</v>
      </c>
    </row>
    <row r="53" spans="1:8" x14ac:dyDescent="0.75">
      <c r="A53" s="1">
        <v>13</v>
      </c>
      <c r="B53">
        <v>10</v>
      </c>
      <c r="C53">
        <v>0.65</v>
      </c>
      <c r="D53">
        <f>COUNTIF('PARITY Errors'!D53, 100) + COUNTIF('Pattern_Matching Errors'!D53, 100) + COUNTIF('Reversal Errors'!D53, 100) + COUNTIF('Stack Errors'!D53, 100) + COUNTIF('Vending_Machine Errors'!D53, 100) + COUNTIF('Vending_Machine_Sum Errors'!D53, 100) + COUNTIF('MazeComplete Errors'!D53, 100) + COUNTIF('MazeSolve Errors'!D53, 100) + COUNTIF('Hamiltonian Errors'!D53, 100)</f>
        <v>0</v>
      </c>
      <c r="E53">
        <f>COUNTIF('PARITY Errors'!E53, 100) + COUNTIF('Pattern_Matching Errors'!E53, 100) + COUNTIF('Reversal Errors'!E53, 100) + COUNTIF('Stack Errors'!E53, 100) + COUNTIF('Vending_Machine Errors'!E53, 100) + COUNTIF('Vending_Machine_Sum Errors'!E53, 100) + COUNTIF('MazeComplete Errors'!E53, 100) + COUNTIF('MazeSolve Errors'!E53, 100) + COUNTIF('Hamiltonian Errors'!E53, 100)</f>
        <v>0</v>
      </c>
      <c r="F53">
        <f>COUNTIF('PARITY Errors'!F53, 100) + COUNTIF('Pattern_Matching Errors'!F53, 100) + COUNTIF('Reversal Errors'!F53, 100) + COUNTIF('Stack Errors'!F53, 100) + COUNTIF('Vending_Machine Errors'!F53, 100) + COUNTIF('Vending_Machine_Sum Errors'!F53, 100) + COUNTIF('MazeComplete Errors'!F53, 100) + COUNTIF('MazeSolve Errors'!F53, 100) + COUNTIF('Hamiltonian Errors'!F53, 100)</f>
        <v>0</v>
      </c>
      <c r="G53">
        <f>COUNTIF('PARITY Errors'!G53, 100) + COUNTIF('Pattern_Matching Errors'!G53, 100) + COUNTIF('Reversal Errors'!G53, 100) + COUNTIF('Stack Errors'!G53, 100) + COUNTIF('Vending_Machine Errors'!G53, 100) + COUNTIF('Vending_Machine_Sum Errors'!G53, 100) + COUNTIF('MazeComplete Errors'!G53, 100) + COUNTIF('MazeSolve Errors'!G53, 100) + COUNTIF('Hamiltonian Errors'!G53, 100)</f>
        <v>0</v>
      </c>
      <c r="H53" t="str">
        <f t="shared" si="1"/>
        <v>10 (δ=0.65)</v>
      </c>
    </row>
    <row r="54" spans="1:8" x14ac:dyDescent="0.75">
      <c r="A54" s="1">
        <v>14</v>
      </c>
      <c r="B54">
        <v>10</v>
      </c>
      <c r="C54">
        <v>0.85</v>
      </c>
      <c r="D54">
        <f>COUNTIF('PARITY Errors'!D54, 100) + COUNTIF('Pattern_Matching Errors'!D54, 100) + COUNTIF('Reversal Errors'!D54, 100) + COUNTIF('Stack Errors'!D54, 100) + COUNTIF('Vending_Machine Errors'!D54, 100) + COUNTIF('Vending_Machine_Sum Errors'!D54, 100) + COUNTIF('MazeComplete Errors'!D54, 100) + COUNTIF('MazeSolve Errors'!D54, 100) + COUNTIF('Hamiltonian Errors'!D54, 100)</f>
        <v>0</v>
      </c>
      <c r="E54">
        <f>COUNTIF('PARITY Errors'!E54, 100) + COUNTIF('Pattern_Matching Errors'!E54, 100) + COUNTIF('Reversal Errors'!E54, 100) + COUNTIF('Stack Errors'!E54, 100) + COUNTIF('Vending_Machine Errors'!E54, 100) + COUNTIF('Vending_Machine_Sum Errors'!E54, 100) + COUNTIF('MazeComplete Errors'!E54, 100) + COUNTIF('MazeSolve Errors'!E54, 100) + COUNTIF('Hamiltonian Errors'!E54, 100)</f>
        <v>0</v>
      </c>
      <c r="F54">
        <f>COUNTIF('PARITY Errors'!F54, 100) + COUNTIF('Pattern_Matching Errors'!F54, 100) + COUNTIF('Reversal Errors'!F54, 100) + COUNTIF('Stack Errors'!F54, 100) + COUNTIF('Vending_Machine Errors'!F54, 100) + COUNTIF('Vending_Machine_Sum Errors'!F54, 100) + COUNTIF('MazeComplete Errors'!F54, 100) + COUNTIF('MazeSolve Errors'!F54, 100) + COUNTIF('Hamiltonian Errors'!F54, 100)</f>
        <v>0</v>
      </c>
      <c r="G54">
        <f>COUNTIF('PARITY Errors'!G54, 100) + COUNTIF('Pattern_Matching Errors'!G54, 100) + COUNTIF('Reversal Errors'!G54, 100) + COUNTIF('Stack Errors'!G54, 100) + COUNTIF('Vending_Machine Errors'!G54, 100) + COUNTIF('Vending_Machine_Sum Errors'!G54, 100) + COUNTIF('MazeComplete Errors'!G54, 100) + COUNTIF('MazeSolve Errors'!G54, 100) + COUNTIF('Hamiltonian Errors'!G54, 100)</f>
        <v>0</v>
      </c>
      <c r="H54" t="str">
        <f t="shared" si="1"/>
        <v>10 (δ=0.85)</v>
      </c>
    </row>
    <row r="55" spans="1:8" x14ac:dyDescent="0.75">
      <c r="A55" s="1">
        <v>15</v>
      </c>
      <c r="B55">
        <v>20</v>
      </c>
      <c r="C55">
        <v>0</v>
      </c>
      <c r="D55">
        <f>COUNTIF('PARITY Errors'!D55, 100) + COUNTIF('Pattern_Matching Errors'!D55, 100) + COUNTIF('Reversal Errors'!D55, 100) + COUNTIF('Stack Errors'!D55, 100) + COUNTIF('Vending_Machine Errors'!D55, 100) + COUNTIF('Vending_Machine_Sum Errors'!D55, 100) + COUNTIF('MazeComplete Errors'!D55, 100) + COUNTIF('MazeSolve Errors'!D55, 100) + COUNTIF('Hamiltonian Errors'!D55, 100)</f>
        <v>0</v>
      </c>
      <c r="E55">
        <f>COUNTIF('PARITY Errors'!E55, 100) + COUNTIF('Pattern_Matching Errors'!E55, 100) + COUNTIF('Reversal Errors'!E55, 100) + COUNTIF('Stack Errors'!E55, 100) + COUNTIF('Vending_Machine Errors'!E55, 100) + COUNTIF('Vending_Machine_Sum Errors'!E55, 100) + COUNTIF('MazeComplete Errors'!E55, 100) + COUNTIF('MazeSolve Errors'!E55, 100) + COUNTIF('Hamiltonian Errors'!E55, 100)</f>
        <v>0</v>
      </c>
      <c r="F55">
        <f>COUNTIF('PARITY Errors'!F55, 100) + COUNTIF('Pattern_Matching Errors'!F55, 100) + COUNTIF('Reversal Errors'!F55, 100) + COUNTIF('Stack Errors'!F55, 100) + COUNTIF('Vending_Machine Errors'!F55, 100) + COUNTIF('Vending_Machine_Sum Errors'!F55, 100) + COUNTIF('MazeComplete Errors'!F55, 100) + COUNTIF('MazeSolve Errors'!F55, 100) + COUNTIF('Hamiltonian Errors'!F55, 100)</f>
        <v>0</v>
      </c>
      <c r="G55">
        <f>COUNTIF('PARITY Errors'!G55, 100) + COUNTIF('Pattern_Matching Errors'!G55, 100) + COUNTIF('Reversal Errors'!G55, 100) + COUNTIF('Stack Errors'!G55, 100) + COUNTIF('Vending_Machine Errors'!G55, 100) + COUNTIF('Vending_Machine_Sum Errors'!G55, 100) + COUNTIF('MazeComplete Errors'!G55, 100) + COUNTIF('MazeSolve Errors'!G55, 100) + COUNTIF('Hamiltonian Errors'!G55, 100)</f>
        <v>0</v>
      </c>
      <c r="H55" t="str">
        <f t="shared" si="1"/>
        <v>20 (δ=0)</v>
      </c>
    </row>
    <row r="56" spans="1:8" x14ac:dyDescent="0.75">
      <c r="A56" s="1">
        <v>16</v>
      </c>
      <c r="B56">
        <v>20</v>
      </c>
      <c r="C56">
        <v>0.2</v>
      </c>
      <c r="D56">
        <f>COUNTIF('PARITY Errors'!D56, 100) + COUNTIF('Pattern_Matching Errors'!D56, 100) + COUNTIF('Reversal Errors'!D56, 100) + COUNTIF('Stack Errors'!D56, 100) + COUNTIF('Vending_Machine Errors'!D56, 100) + COUNTIF('Vending_Machine_Sum Errors'!D56, 100) + COUNTIF('MazeComplete Errors'!D56, 100) + COUNTIF('MazeSolve Errors'!D56, 100) + COUNTIF('Hamiltonian Errors'!D56, 100)</f>
        <v>0</v>
      </c>
      <c r="E56">
        <f>COUNTIF('PARITY Errors'!E56, 100) + COUNTIF('Pattern_Matching Errors'!E56, 100) + COUNTIF('Reversal Errors'!E56, 100) + COUNTIF('Stack Errors'!E56, 100) + COUNTIF('Vending_Machine Errors'!E56, 100) + COUNTIF('Vending_Machine_Sum Errors'!E56, 100) + COUNTIF('MazeComplete Errors'!E56, 100) + COUNTIF('MazeSolve Errors'!E56, 100) + COUNTIF('Hamiltonian Errors'!E56, 100)</f>
        <v>0</v>
      </c>
      <c r="F56">
        <f>COUNTIF('PARITY Errors'!F56, 100) + COUNTIF('Pattern_Matching Errors'!F56, 100) + COUNTIF('Reversal Errors'!F56, 100) + COUNTIF('Stack Errors'!F56, 100) + COUNTIF('Vending_Machine Errors'!F56, 100) + COUNTIF('Vending_Machine_Sum Errors'!F56, 100) + COUNTIF('MazeComplete Errors'!F56, 100) + COUNTIF('MazeSolve Errors'!F56, 100) + COUNTIF('Hamiltonian Errors'!F56, 100)</f>
        <v>0</v>
      </c>
      <c r="G56">
        <f>COUNTIF('PARITY Errors'!G56, 100) + COUNTIF('Pattern_Matching Errors'!G56, 100) + COUNTIF('Reversal Errors'!G56, 100) + COUNTIF('Stack Errors'!G56, 100) + COUNTIF('Vending_Machine Errors'!G56, 100) + COUNTIF('Vending_Machine_Sum Errors'!G56, 100) + COUNTIF('MazeComplete Errors'!G56, 100) + COUNTIF('MazeSolve Errors'!G56, 100) + COUNTIF('Hamiltonian Errors'!G56, 100)</f>
        <v>0</v>
      </c>
      <c r="H56" t="str">
        <f t="shared" si="1"/>
        <v>20 (δ=0.2)</v>
      </c>
    </row>
    <row r="57" spans="1:8" x14ac:dyDescent="0.75">
      <c r="A57" s="1">
        <v>17</v>
      </c>
      <c r="B57">
        <v>20</v>
      </c>
      <c r="C57">
        <v>0.45</v>
      </c>
      <c r="D57">
        <f>COUNTIF('PARITY Errors'!D57, 100) + COUNTIF('Pattern_Matching Errors'!D57, 100) + COUNTIF('Reversal Errors'!D57, 100) + COUNTIF('Stack Errors'!D57, 100) + COUNTIF('Vending_Machine Errors'!D57, 100) + COUNTIF('Vending_Machine_Sum Errors'!D57, 100) + COUNTIF('MazeComplete Errors'!D57, 100) + COUNTIF('MazeSolve Errors'!D57, 100) + COUNTIF('Hamiltonian Errors'!D57, 100)</f>
        <v>0</v>
      </c>
      <c r="E57">
        <f>COUNTIF('PARITY Errors'!E57, 100) + COUNTIF('Pattern_Matching Errors'!E57, 100) + COUNTIF('Reversal Errors'!E57, 100) + COUNTIF('Stack Errors'!E57, 100) + COUNTIF('Vending_Machine Errors'!E57, 100) + COUNTIF('Vending_Machine_Sum Errors'!E57, 100) + COUNTIF('MazeComplete Errors'!E57, 100) + COUNTIF('MazeSolve Errors'!E57, 100) + COUNTIF('Hamiltonian Errors'!E57, 100)</f>
        <v>0</v>
      </c>
      <c r="F57">
        <f>COUNTIF('PARITY Errors'!F57, 100) + COUNTIF('Pattern_Matching Errors'!F57, 100) + COUNTIF('Reversal Errors'!F57, 100) + COUNTIF('Stack Errors'!F57, 100) + COUNTIF('Vending_Machine Errors'!F57, 100) + COUNTIF('Vending_Machine_Sum Errors'!F57, 100) + COUNTIF('MazeComplete Errors'!F57, 100) + COUNTIF('MazeSolve Errors'!F57, 100) + COUNTIF('Hamiltonian Errors'!F57, 100)</f>
        <v>0</v>
      </c>
      <c r="G57">
        <f>COUNTIF('PARITY Errors'!G57, 100) + COUNTIF('Pattern_Matching Errors'!G57, 100) + COUNTIF('Reversal Errors'!G57, 100) + COUNTIF('Stack Errors'!G57, 100) + COUNTIF('Vending_Machine Errors'!G57, 100) + COUNTIF('Vending_Machine_Sum Errors'!G57, 100) + COUNTIF('MazeComplete Errors'!G57, 100) + COUNTIF('MazeSolve Errors'!G57, 100) + COUNTIF('Hamiltonian Errors'!G57, 100)</f>
        <v>0</v>
      </c>
      <c r="H57" t="str">
        <f t="shared" si="1"/>
        <v>20 (δ=0.45)</v>
      </c>
    </row>
    <row r="58" spans="1:8" x14ac:dyDescent="0.75">
      <c r="A58" s="1">
        <v>18</v>
      </c>
      <c r="B58">
        <v>20</v>
      </c>
      <c r="C58">
        <v>0.65</v>
      </c>
      <c r="D58">
        <f>COUNTIF('PARITY Errors'!D58, 100) + COUNTIF('Pattern_Matching Errors'!D58, 100) + COUNTIF('Reversal Errors'!D58, 100) + COUNTIF('Stack Errors'!D58, 100) + COUNTIF('Vending_Machine Errors'!D58, 100) + COUNTIF('Vending_Machine_Sum Errors'!D58, 100) + COUNTIF('MazeComplete Errors'!D58, 100) + COUNTIF('MazeSolve Errors'!D58, 100) + COUNTIF('Hamiltonian Errors'!D58, 100)</f>
        <v>0</v>
      </c>
      <c r="E58">
        <f>COUNTIF('PARITY Errors'!E58, 100) + COUNTIF('Pattern_Matching Errors'!E58, 100) + COUNTIF('Reversal Errors'!E58, 100) + COUNTIF('Stack Errors'!E58, 100) + COUNTIF('Vending_Machine Errors'!E58, 100) + COUNTIF('Vending_Machine_Sum Errors'!E58, 100) + COUNTIF('MazeComplete Errors'!E58, 100) + COUNTIF('MazeSolve Errors'!E58, 100) + COUNTIF('Hamiltonian Errors'!E58, 100)</f>
        <v>0</v>
      </c>
      <c r="F58">
        <f>COUNTIF('PARITY Errors'!F58, 100) + COUNTIF('Pattern_Matching Errors'!F58, 100) + COUNTIF('Reversal Errors'!F58, 100) + COUNTIF('Stack Errors'!F58, 100) + COUNTIF('Vending_Machine Errors'!F58, 100) + COUNTIF('Vending_Machine_Sum Errors'!F58, 100) + COUNTIF('MazeComplete Errors'!F58, 100) + COUNTIF('MazeSolve Errors'!F58, 100) + COUNTIF('Hamiltonian Errors'!F58, 100)</f>
        <v>0</v>
      </c>
      <c r="G58">
        <f>COUNTIF('PARITY Errors'!G58, 100) + COUNTIF('Pattern_Matching Errors'!G58, 100) + COUNTIF('Reversal Errors'!G58, 100) + COUNTIF('Stack Errors'!G58, 100) + COUNTIF('Vending_Machine Errors'!G58, 100) + COUNTIF('Vending_Machine_Sum Errors'!G58, 100) + COUNTIF('MazeComplete Errors'!G58, 100) + COUNTIF('MazeSolve Errors'!G58, 100) + COUNTIF('Hamiltonian Errors'!G58, 100)</f>
        <v>0</v>
      </c>
      <c r="H58" t="str">
        <f t="shared" si="1"/>
        <v>20 (δ=0.65)</v>
      </c>
    </row>
    <row r="59" spans="1:8" x14ac:dyDescent="0.75">
      <c r="A59" s="1">
        <v>19</v>
      </c>
      <c r="B59">
        <v>20</v>
      </c>
      <c r="C59">
        <v>0.85</v>
      </c>
      <c r="D59">
        <f>COUNTIF('PARITY Errors'!D59, 100) + COUNTIF('Pattern_Matching Errors'!D59, 100) + COUNTIF('Reversal Errors'!D59, 100) + COUNTIF('Stack Errors'!D59, 100) + COUNTIF('Vending_Machine Errors'!D59, 100) + COUNTIF('Vending_Machine_Sum Errors'!D59, 100) + COUNTIF('MazeComplete Errors'!D59, 100) + COUNTIF('MazeSolve Errors'!D59, 100) + COUNTIF('Hamiltonian Errors'!D59, 100)</f>
        <v>0</v>
      </c>
      <c r="E59">
        <f>COUNTIF('PARITY Errors'!E59, 100) + COUNTIF('Pattern_Matching Errors'!E59, 100) + COUNTIF('Reversal Errors'!E59, 100) + COUNTIF('Stack Errors'!E59, 100) + COUNTIF('Vending_Machine Errors'!E59, 100) + COUNTIF('Vending_Machine_Sum Errors'!E59, 100) + COUNTIF('MazeComplete Errors'!E59, 100) + COUNTIF('MazeSolve Errors'!E59, 100) + COUNTIF('Hamiltonian Errors'!E59, 100)</f>
        <v>0</v>
      </c>
      <c r="F59">
        <f>COUNTIF('PARITY Errors'!F59, 100) + COUNTIF('Pattern_Matching Errors'!F59, 100) + COUNTIF('Reversal Errors'!F59, 100) + COUNTIF('Stack Errors'!F59, 100) + COUNTIF('Vending_Machine Errors'!F59, 100) + COUNTIF('Vending_Machine_Sum Errors'!F59, 100) + COUNTIF('MazeComplete Errors'!F59, 100) + COUNTIF('MazeSolve Errors'!F59, 100) + COUNTIF('Hamiltonian Errors'!F59, 100)</f>
        <v>0</v>
      </c>
      <c r="G59">
        <f>COUNTIF('PARITY Errors'!G59, 100) + COUNTIF('Pattern_Matching Errors'!G59, 100) + COUNTIF('Reversal Errors'!G59, 100) + COUNTIF('Stack Errors'!G59, 100) + COUNTIF('Vending_Machine Errors'!G59, 100) + COUNTIF('Vending_Machine_Sum Errors'!G59, 100) + COUNTIF('MazeComplete Errors'!G59, 100) + COUNTIF('MazeSolve Errors'!G59, 100) + COUNTIF('Hamiltonian Errors'!G59, 100)</f>
        <v>0</v>
      </c>
      <c r="H59" t="str">
        <f t="shared" si="1"/>
        <v>20 (δ=0.85)</v>
      </c>
    </row>
    <row r="60" spans="1:8" x14ac:dyDescent="0.75">
      <c r="A60" s="1">
        <v>20</v>
      </c>
      <c r="B60">
        <v>50</v>
      </c>
      <c r="C60">
        <v>0</v>
      </c>
      <c r="D60">
        <f>COUNTIF('PARITY Errors'!D60, 100) + COUNTIF('Pattern_Matching Errors'!D60, 100) + COUNTIF('Reversal Errors'!D60, 100) + COUNTIF('Stack Errors'!D60, 100) + COUNTIF('Vending_Machine Errors'!D60, 100) + COUNTIF('Vending_Machine_Sum Errors'!D60, 100) + COUNTIF('MazeComplete Errors'!D60, 100) + COUNTIF('MazeSolve Errors'!D60, 100) + COUNTIF('Hamiltonian Errors'!D60, 100)</f>
        <v>0</v>
      </c>
      <c r="E60">
        <f>COUNTIF('PARITY Errors'!E60, 100) + COUNTIF('Pattern_Matching Errors'!E60, 100) + COUNTIF('Reversal Errors'!E60, 100) + COUNTIF('Stack Errors'!E60, 100) + COUNTIF('Vending_Machine Errors'!E60, 100) + COUNTIF('Vending_Machine_Sum Errors'!E60, 100) + COUNTIF('MazeComplete Errors'!E60, 100) + COUNTIF('MazeSolve Errors'!E60, 100) + COUNTIF('Hamiltonian Errors'!E60, 100)</f>
        <v>0</v>
      </c>
      <c r="F60">
        <f>COUNTIF('PARITY Errors'!F60, 100) + COUNTIF('Pattern_Matching Errors'!F60, 100) + COUNTIF('Reversal Errors'!F60, 100) + COUNTIF('Stack Errors'!F60, 100) + COUNTIF('Vending_Machine Errors'!F60, 100) + COUNTIF('Vending_Machine_Sum Errors'!F60, 100) + COUNTIF('MazeComplete Errors'!F60, 100) + COUNTIF('MazeSolve Errors'!F60, 100) + COUNTIF('Hamiltonian Errors'!F60, 100)</f>
        <v>0</v>
      </c>
      <c r="G60">
        <f>COUNTIF('PARITY Errors'!G60, 100) + COUNTIF('Pattern_Matching Errors'!G60, 100) + COUNTIF('Reversal Errors'!G60, 100) + COUNTIF('Stack Errors'!G60, 100) + COUNTIF('Vending_Machine Errors'!G60, 100) + COUNTIF('Vending_Machine_Sum Errors'!G60, 100) + COUNTIF('MazeComplete Errors'!G60, 100) + COUNTIF('MazeSolve Errors'!G60, 100) + COUNTIF('Hamiltonian Errors'!G60, 100)</f>
        <v>1</v>
      </c>
      <c r="H60" t="str">
        <f t="shared" si="1"/>
        <v>50 (δ=0)</v>
      </c>
    </row>
    <row r="61" spans="1:8" x14ac:dyDescent="0.75">
      <c r="A61" s="1">
        <v>21</v>
      </c>
      <c r="B61">
        <v>50</v>
      </c>
      <c r="C61">
        <v>0.2</v>
      </c>
      <c r="D61">
        <f>COUNTIF('PARITY Errors'!D61, 100) + COUNTIF('Pattern_Matching Errors'!D61, 100) + COUNTIF('Reversal Errors'!D61, 100) + COUNTIF('Stack Errors'!D61, 100) + COUNTIF('Vending_Machine Errors'!D61, 100) + COUNTIF('Vending_Machine_Sum Errors'!D61, 100) + COUNTIF('MazeComplete Errors'!D61, 100) + COUNTIF('MazeSolve Errors'!D61, 100) + COUNTIF('Hamiltonian Errors'!D61, 100)</f>
        <v>0</v>
      </c>
      <c r="E61">
        <f>COUNTIF('PARITY Errors'!E61, 100) + COUNTIF('Pattern_Matching Errors'!E61, 100) + COUNTIF('Reversal Errors'!E61, 100) + COUNTIF('Stack Errors'!E61, 100) + COUNTIF('Vending_Machine Errors'!E61, 100) + COUNTIF('Vending_Machine_Sum Errors'!E61, 100) + COUNTIF('MazeComplete Errors'!E61, 100) + COUNTIF('MazeSolve Errors'!E61, 100) + COUNTIF('Hamiltonian Errors'!E61, 100)</f>
        <v>0</v>
      </c>
      <c r="F61">
        <f>COUNTIF('PARITY Errors'!F61, 100) + COUNTIF('Pattern_Matching Errors'!F61, 100) + COUNTIF('Reversal Errors'!F61, 100) + COUNTIF('Stack Errors'!F61, 100) + COUNTIF('Vending_Machine Errors'!F61, 100) + COUNTIF('Vending_Machine_Sum Errors'!F61, 100) + COUNTIF('MazeComplete Errors'!F61, 100) + COUNTIF('MazeSolve Errors'!F61, 100) + COUNTIF('Hamiltonian Errors'!F61, 100)</f>
        <v>0</v>
      </c>
      <c r="G61">
        <f>COUNTIF('PARITY Errors'!G61, 100) + COUNTIF('Pattern_Matching Errors'!G61, 100) + COUNTIF('Reversal Errors'!G61, 100) + COUNTIF('Stack Errors'!G61, 100) + COUNTIF('Vending_Machine Errors'!G61, 100) + COUNTIF('Vending_Machine_Sum Errors'!G61, 100) + COUNTIF('MazeComplete Errors'!G61, 100) + COUNTIF('MazeSolve Errors'!G61, 100) + COUNTIF('Hamiltonian Errors'!G61, 100)</f>
        <v>1</v>
      </c>
      <c r="H61" t="str">
        <f t="shared" si="1"/>
        <v>50 (δ=0.2)</v>
      </c>
    </row>
    <row r="62" spans="1:8" x14ac:dyDescent="0.75">
      <c r="A62" s="1">
        <v>22</v>
      </c>
      <c r="B62">
        <v>50</v>
      </c>
      <c r="C62">
        <v>0.45</v>
      </c>
      <c r="D62">
        <f>COUNTIF('PARITY Errors'!D62, 100) + COUNTIF('Pattern_Matching Errors'!D62, 100) + COUNTIF('Reversal Errors'!D62, 100) + COUNTIF('Stack Errors'!D62, 100) + COUNTIF('Vending_Machine Errors'!D62, 100) + COUNTIF('Vending_Machine_Sum Errors'!D62, 100) + COUNTIF('MazeComplete Errors'!D62, 100) + COUNTIF('MazeSolve Errors'!D62, 100) + COUNTIF('Hamiltonian Errors'!D62, 100)</f>
        <v>0</v>
      </c>
      <c r="E62">
        <f>COUNTIF('PARITY Errors'!E62, 100) + COUNTIF('Pattern_Matching Errors'!E62, 100) + COUNTIF('Reversal Errors'!E62, 100) + COUNTIF('Stack Errors'!E62, 100) + COUNTIF('Vending_Machine Errors'!E62, 100) + COUNTIF('Vending_Machine_Sum Errors'!E62, 100) + COUNTIF('MazeComplete Errors'!E62, 100) + COUNTIF('MazeSolve Errors'!E62, 100) + COUNTIF('Hamiltonian Errors'!E62, 100)</f>
        <v>0</v>
      </c>
      <c r="F62">
        <f>COUNTIF('PARITY Errors'!F62, 100) + COUNTIF('Pattern_Matching Errors'!F62, 100) + COUNTIF('Reversal Errors'!F62, 100) + COUNTIF('Stack Errors'!F62, 100) + COUNTIF('Vending_Machine Errors'!F62, 100) + COUNTIF('Vending_Machine_Sum Errors'!F62, 100) + COUNTIF('MazeComplete Errors'!F62, 100) + COUNTIF('MazeSolve Errors'!F62, 100) + COUNTIF('Hamiltonian Errors'!F62, 100)</f>
        <v>0</v>
      </c>
      <c r="G62">
        <f>COUNTIF('PARITY Errors'!G62, 100) + COUNTIF('Pattern_Matching Errors'!G62, 100) + COUNTIF('Reversal Errors'!G62, 100) + COUNTIF('Stack Errors'!G62, 100) + COUNTIF('Vending_Machine Errors'!G62, 100) + COUNTIF('Vending_Machine_Sum Errors'!G62, 100) + COUNTIF('MazeComplete Errors'!G62, 100) + COUNTIF('MazeSolve Errors'!G62, 100) + COUNTIF('Hamiltonian Errors'!G62, 100)</f>
        <v>1</v>
      </c>
      <c r="H62" t="str">
        <f t="shared" si="1"/>
        <v>50 (δ=0.45)</v>
      </c>
    </row>
    <row r="63" spans="1:8" x14ac:dyDescent="0.75">
      <c r="A63" s="1">
        <v>23</v>
      </c>
      <c r="B63">
        <v>50</v>
      </c>
      <c r="C63">
        <v>0.65</v>
      </c>
      <c r="D63">
        <f>COUNTIF('PARITY Errors'!D63, 100) + COUNTIF('Pattern_Matching Errors'!D63, 100) + COUNTIF('Reversal Errors'!D63, 100) + COUNTIF('Stack Errors'!D63, 100) + COUNTIF('Vending_Machine Errors'!D63, 100) + COUNTIF('Vending_Machine_Sum Errors'!D63, 100) + COUNTIF('MazeComplete Errors'!D63, 100) + COUNTIF('MazeSolve Errors'!D63, 100) + COUNTIF('Hamiltonian Errors'!D63, 100)</f>
        <v>0</v>
      </c>
      <c r="E63">
        <f>COUNTIF('PARITY Errors'!E63, 100) + COUNTIF('Pattern_Matching Errors'!E63, 100) + COUNTIF('Reversal Errors'!E63, 100) + COUNTIF('Stack Errors'!E63, 100) + COUNTIF('Vending_Machine Errors'!E63, 100) + COUNTIF('Vending_Machine_Sum Errors'!E63, 100) + COUNTIF('MazeComplete Errors'!E63, 100) + COUNTIF('MazeSolve Errors'!E63, 100) + COUNTIF('Hamiltonian Errors'!E63, 100)</f>
        <v>0</v>
      </c>
      <c r="F63">
        <f>COUNTIF('PARITY Errors'!F63, 100) + COUNTIF('Pattern_Matching Errors'!F63, 100) + COUNTIF('Reversal Errors'!F63, 100) + COUNTIF('Stack Errors'!F63, 100) + COUNTIF('Vending_Machine Errors'!F63, 100) + COUNTIF('Vending_Machine_Sum Errors'!F63, 100) + COUNTIF('MazeComplete Errors'!F63, 100) + COUNTIF('MazeSolve Errors'!F63, 100) + COUNTIF('Hamiltonian Errors'!F63, 100)</f>
        <v>0</v>
      </c>
      <c r="G63">
        <f>COUNTIF('PARITY Errors'!G63, 100) + COUNTIF('Pattern_Matching Errors'!G63, 100) + COUNTIF('Reversal Errors'!G63, 100) + COUNTIF('Stack Errors'!G63, 100) + COUNTIF('Vending_Machine Errors'!G63, 100) + COUNTIF('Vending_Machine_Sum Errors'!G63, 100) + COUNTIF('MazeComplete Errors'!G63, 100) + COUNTIF('MazeSolve Errors'!G63, 100) + COUNTIF('Hamiltonian Errors'!G63, 100)</f>
        <v>1</v>
      </c>
      <c r="H63" t="str">
        <f t="shared" si="1"/>
        <v>50 (δ=0.65)</v>
      </c>
    </row>
    <row r="64" spans="1:8" x14ac:dyDescent="0.75">
      <c r="A64" s="1">
        <v>24</v>
      </c>
      <c r="B64">
        <v>50</v>
      </c>
      <c r="C64">
        <v>0.85</v>
      </c>
      <c r="D64">
        <f>COUNTIF('PARITY Errors'!D64, 100) + COUNTIF('Pattern_Matching Errors'!D64, 100) + COUNTIF('Reversal Errors'!D64, 100) + COUNTIF('Stack Errors'!D64, 100) + COUNTIF('Vending_Machine Errors'!D64, 100) + COUNTIF('Vending_Machine_Sum Errors'!D64, 100) + COUNTIF('MazeComplete Errors'!D64, 100) + COUNTIF('MazeSolve Errors'!D64, 100) + COUNTIF('Hamiltonian Errors'!D64, 100)</f>
        <v>0</v>
      </c>
      <c r="E64">
        <f>COUNTIF('PARITY Errors'!E64, 100) + COUNTIF('Pattern_Matching Errors'!E64, 100) + COUNTIF('Reversal Errors'!E64, 100) + COUNTIF('Stack Errors'!E64, 100) + COUNTIF('Vending_Machine Errors'!E64, 100) + COUNTIF('Vending_Machine_Sum Errors'!E64, 100) + COUNTIF('MazeComplete Errors'!E64, 100) + COUNTIF('MazeSolve Errors'!E64, 100) + COUNTIF('Hamiltonian Errors'!E64, 100)</f>
        <v>0</v>
      </c>
      <c r="F64">
        <f>COUNTIF('PARITY Errors'!F64, 100) + COUNTIF('Pattern_Matching Errors'!F64, 100) + COUNTIF('Reversal Errors'!F64, 100) + COUNTIF('Stack Errors'!F64, 100) + COUNTIF('Vending_Machine Errors'!F64, 100) + COUNTIF('Vending_Machine_Sum Errors'!F64, 100) + COUNTIF('MazeComplete Errors'!F64, 100) + COUNTIF('MazeSolve Errors'!F64, 100) + COUNTIF('Hamiltonian Errors'!F64, 100)</f>
        <v>0</v>
      </c>
      <c r="G64">
        <f>COUNTIF('PARITY Errors'!G64, 100) + COUNTIF('Pattern_Matching Errors'!G64, 100) + COUNTIF('Reversal Errors'!G64, 100) + COUNTIF('Stack Errors'!G64, 100) + COUNTIF('Vending_Machine Errors'!G64, 100) + COUNTIF('Vending_Machine_Sum Errors'!G64, 100) + COUNTIF('MazeComplete Errors'!G64, 100) + COUNTIF('MazeSolve Errors'!G64, 100) + COUNTIF('Hamiltonian Errors'!G64, 100)</f>
        <v>1</v>
      </c>
      <c r="H64" t="str">
        <f t="shared" si="1"/>
        <v>50 (δ=0.85)</v>
      </c>
    </row>
    <row r="65" spans="1:8" x14ac:dyDescent="0.75">
      <c r="A65" s="1">
        <v>25</v>
      </c>
      <c r="B65">
        <v>100</v>
      </c>
      <c r="C65">
        <v>0</v>
      </c>
      <c r="D65">
        <f>COUNTIF('PARITY Errors'!D65, 100) + COUNTIF('Pattern_Matching Errors'!D65, 100) + COUNTIF('Reversal Errors'!D65, 100) + COUNTIF('Stack Errors'!D65, 100) + COUNTIF('Vending_Machine Errors'!D65, 100) + COUNTIF('Vending_Machine_Sum Errors'!D65, 100) + COUNTIF('MazeComplete Errors'!D65, 100) + COUNTIF('MazeSolve Errors'!D65, 100) + COUNTIF('Hamiltonian Errors'!D65, 100)</f>
        <v>0</v>
      </c>
      <c r="E65">
        <f>COUNTIF('PARITY Errors'!E65, 100) + COUNTIF('Pattern_Matching Errors'!E65, 100) + COUNTIF('Reversal Errors'!E65, 100) + COUNTIF('Stack Errors'!E65, 100) + COUNTIF('Vending_Machine Errors'!E65, 100) + COUNTIF('Vending_Machine_Sum Errors'!E65, 100) + COUNTIF('MazeComplete Errors'!E65, 100) + COUNTIF('MazeSolve Errors'!E65, 100) + COUNTIF('Hamiltonian Errors'!E65, 100)</f>
        <v>0</v>
      </c>
      <c r="F65">
        <f>COUNTIF('PARITY Errors'!F65, 100) + COUNTIF('Pattern_Matching Errors'!F65, 100) + COUNTIF('Reversal Errors'!F65, 100) + COUNTIF('Stack Errors'!F65, 100) + COUNTIF('Vending_Machine Errors'!F65, 100) + COUNTIF('Vending_Machine_Sum Errors'!F65, 100) + COUNTIF('MazeComplete Errors'!F65, 100) + COUNTIF('MazeSolve Errors'!F65, 100) + COUNTIF('Hamiltonian Errors'!F65, 100)</f>
        <v>0</v>
      </c>
      <c r="G65">
        <f>COUNTIF('PARITY Errors'!G65, 100) + COUNTIF('Pattern_Matching Errors'!G65, 100) + COUNTIF('Reversal Errors'!G65, 100) + COUNTIF('Stack Errors'!G65, 100) + COUNTIF('Vending_Machine Errors'!G65, 100) + COUNTIF('Vending_Machine_Sum Errors'!G65, 100) + COUNTIF('MazeComplete Errors'!G65, 100) + COUNTIF('MazeSolve Errors'!G65, 100) + COUNTIF('Hamiltonian Errors'!G65, 100)</f>
        <v>1</v>
      </c>
      <c r="H65" t="str">
        <f t="shared" si="1"/>
        <v>100 (δ=0)</v>
      </c>
    </row>
    <row r="66" spans="1:8" x14ac:dyDescent="0.75">
      <c r="A66" s="1">
        <v>26</v>
      </c>
      <c r="B66">
        <v>100</v>
      </c>
      <c r="C66">
        <v>0.2</v>
      </c>
      <c r="D66">
        <f>COUNTIF('PARITY Errors'!D66, 100) + COUNTIF('Pattern_Matching Errors'!D66, 100) + COUNTIF('Reversal Errors'!D66, 100) + COUNTIF('Stack Errors'!D66, 100) + COUNTIF('Vending_Machine Errors'!D66, 100) + COUNTIF('Vending_Machine_Sum Errors'!D66, 100) + COUNTIF('MazeComplete Errors'!D66, 100) + COUNTIF('MazeSolve Errors'!D66, 100) + COUNTIF('Hamiltonian Errors'!D66, 100)</f>
        <v>0</v>
      </c>
      <c r="E66">
        <f>COUNTIF('PARITY Errors'!E66, 100) + COUNTIF('Pattern_Matching Errors'!E66, 100) + COUNTIF('Reversal Errors'!E66, 100) + COUNTIF('Stack Errors'!E66, 100) + COUNTIF('Vending_Machine Errors'!E66, 100) + COUNTIF('Vending_Machine_Sum Errors'!E66, 100) + COUNTIF('MazeComplete Errors'!E66, 100) + COUNTIF('MazeSolve Errors'!E66, 100) + COUNTIF('Hamiltonian Errors'!E66, 100)</f>
        <v>0</v>
      </c>
      <c r="F66">
        <f>COUNTIF('PARITY Errors'!F66, 100) + COUNTIF('Pattern_Matching Errors'!F66, 100) + COUNTIF('Reversal Errors'!F66, 100) + COUNTIF('Stack Errors'!F66, 100) + COUNTIF('Vending_Machine Errors'!F66, 100) + COUNTIF('Vending_Machine_Sum Errors'!F66, 100) + COUNTIF('MazeComplete Errors'!F66, 100) + COUNTIF('MazeSolve Errors'!F66, 100) + COUNTIF('Hamiltonian Errors'!F66, 100)</f>
        <v>0</v>
      </c>
      <c r="G66">
        <f>COUNTIF('PARITY Errors'!G66, 100) + COUNTIF('Pattern_Matching Errors'!G66, 100) + COUNTIF('Reversal Errors'!G66, 100) + COUNTIF('Stack Errors'!G66, 100) + COUNTIF('Vending_Machine Errors'!G66, 100) + COUNTIF('Vending_Machine_Sum Errors'!G66, 100) + COUNTIF('MazeComplete Errors'!G66, 100) + COUNTIF('MazeSolve Errors'!G66, 100) + COUNTIF('Hamiltonian Errors'!G66, 100)</f>
        <v>1</v>
      </c>
      <c r="H66" t="str">
        <f t="shared" si="1"/>
        <v>100 (δ=0.2)</v>
      </c>
    </row>
    <row r="67" spans="1:8" x14ac:dyDescent="0.75">
      <c r="A67" s="1">
        <v>27</v>
      </c>
      <c r="B67">
        <v>100</v>
      </c>
      <c r="C67">
        <v>0.45</v>
      </c>
      <c r="D67">
        <f>COUNTIF('PARITY Errors'!D67, 100) + COUNTIF('Pattern_Matching Errors'!D67, 100) + COUNTIF('Reversal Errors'!D67, 100) + COUNTIF('Stack Errors'!D67, 100) + COUNTIF('Vending_Machine Errors'!D67, 100) + COUNTIF('Vending_Machine_Sum Errors'!D67, 100) + COUNTIF('MazeComplete Errors'!D67, 100) + COUNTIF('MazeSolve Errors'!D67, 100) + COUNTIF('Hamiltonian Errors'!D67, 100)</f>
        <v>0</v>
      </c>
      <c r="E67">
        <f>COUNTIF('PARITY Errors'!E67, 100) + COUNTIF('Pattern_Matching Errors'!E67, 100) + COUNTIF('Reversal Errors'!E67, 100) + COUNTIF('Stack Errors'!E67, 100) + COUNTIF('Vending_Machine Errors'!E67, 100) + COUNTIF('Vending_Machine_Sum Errors'!E67, 100) + COUNTIF('MazeComplete Errors'!E67, 100) + COUNTIF('MazeSolve Errors'!E67, 100) + COUNTIF('Hamiltonian Errors'!E67, 100)</f>
        <v>0</v>
      </c>
      <c r="F67">
        <f>COUNTIF('PARITY Errors'!F67, 100) + COUNTIF('Pattern_Matching Errors'!F67, 100) + COUNTIF('Reversal Errors'!F67, 100) + COUNTIF('Stack Errors'!F67, 100) + COUNTIF('Vending_Machine Errors'!F67, 100) + COUNTIF('Vending_Machine_Sum Errors'!F67, 100) + COUNTIF('MazeComplete Errors'!F67, 100) + COUNTIF('MazeSolve Errors'!F67, 100) + COUNTIF('Hamiltonian Errors'!F67, 100)</f>
        <v>0</v>
      </c>
      <c r="G67">
        <f>COUNTIF('PARITY Errors'!G67, 100) + COUNTIF('Pattern_Matching Errors'!G67, 100) + COUNTIF('Reversal Errors'!G67, 100) + COUNTIF('Stack Errors'!G67, 100) + COUNTIF('Vending_Machine Errors'!G67, 100) + COUNTIF('Vending_Machine_Sum Errors'!G67, 100) + COUNTIF('MazeComplete Errors'!G67, 100) + COUNTIF('MazeSolve Errors'!G67, 100) + COUNTIF('Hamiltonian Errors'!G67, 100)</f>
        <v>1</v>
      </c>
      <c r="H67" t="str">
        <f t="shared" si="1"/>
        <v>100 (δ=0.45)</v>
      </c>
    </row>
    <row r="68" spans="1:8" x14ac:dyDescent="0.75">
      <c r="A68" s="1">
        <v>28</v>
      </c>
      <c r="B68">
        <v>100</v>
      </c>
      <c r="C68">
        <v>0.65</v>
      </c>
      <c r="D68">
        <f>COUNTIF('PARITY Errors'!D68, 100) + COUNTIF('Pattern_Matching Errors'!D68, 100) + COUNTIF('Reversal Errors'!D68, 100) + COUNTIF('Stack Errors'!D68, 100) + COUNTIF('Vending_Machine Errors'!D68, 100) + COUNTIF('Vending_Machine_Sum Errors'!D68, 100) + COUNTIF('MazeComplete Errors'!D68, 100) + COUNTIF('MazeSolve Errors'!D68, 100) + COUNTIF('Hamiltonian Errors'!D68, 100)</f>
        <v>0</v>
      </c>
      <c r="E68">
        <f>COUNTIF('PARITY Errors'!E68, 100) + COUNTIF('Pattern_Matching Errors'!E68, 100) + COUNTIF('Reversal Errors'!E68, 100) + COUNTIF('Stack Errors'!E68, 100) + COUNTIF('Vending_Machine Errors'!E68, 100) + COUNTIF('Vending_Machine_Sum Errors'!E68, 100) + COUNTIF('MazeComplete Errors'!E68, 100) + COUNTIF('MazeSolve Errors'!E68, 100) + COUNTIF('Hamiltonian Errors'!E68, 100)</f>
        <v>0</v>
      </c>
      <c r="F68">
        <f>COUNTIF('PARITY Errors'!F68, 100) + COUNTIF('Pattern_Matching Errors'!F68, 100) + COUNTIF('Reversal Errors'!F68, 100) + COUNTIF('Stack Errors'!F68, 100) + COUNTIF('Vending_Machine Errors'!F68, 100) + COUNTIF('Vending_Machine_Sum Errors'!F68, 100) + COUNTIF('MazeComplete Errors'!F68, 100) + COUNTIF('MazeSolve Errors'!F68, 100) + COUNTIF('Hamiltonian Errors'!F68, 100)</f>
        <v>0</v>
      </c>
      <c r="G68">
        <f>COUNTIF('PARITY Errors'!G68, 100) + COUNTIF('Pattern_Matching Errors'!G68, 100) + COUNTIF('Reversal Errors'!G68, 100) + COUNTIF('Stack Errors'!G68, 100) + COUNTIF('Vending_Machine Errors'!G68, 100) + COUNTIF('Vending_Machine_Sum Errors'!G68, 100) + COUNTIF('MazeComplete Errors'!G68, 100) + COUNTIF('MazeSolve Errors'!G68, 100) + COUNTIF('Hamiltonian Errors'!G68, 100)</f>
        <v>1</v>
      </c>
      <c r="H68" t="str">
        <f t="shared" si="1"/>
        <v>100 (δ=0.65)</v>
      </c>
    </row>
    <row r="69" spans="1:8" x14ac:dyDescent="0.75">
      <c r="A69" s="1">
        <v>29</v>
      </c>
      <c r="B69">
        <v>100</v>
      </c>
      <c r="C69">
        <v>0.85</v>
      </c>
      <c r="D69">
        <f>COUNTIF('PARITY Errors'!D69, 100) + COUNTIF('Pattern_Matching Errors'!D69, 100) + COUNTIF('Reversal Errors'!D69, 100) + COUNTIF('Stack Errors'!D69, 100) + COUNTIF('Vending_Machine Errors'!D69, 100) + COUNTIF('Vending_Machine_Sum Errors'!D69, 100) + COUNTIF('MazeComplete Errors'!D69, 100) + COUNTIF('MazeSolve Errors'!D69, 100) + COUNTIF('Hamiltonian Errors'!D69, 100)</f>
        <v>0</v>
      </c>
      <c r="E69">
        <f>COUNTIF('PARITY Errors'!E69, 100) + COUNTIF('Pattern_Matching Errors'!E69, 100) + COUNTIF('Reversal Errors'!E69, 100) + COUNTIF('Stack Errors'!E69, 100) + COUNTIF('Vending_Machine Errors'!E69, 100) + COUNTIF('Vending_Machine_Sum Errors'!E69, 100) + COUNTIF('MazeComplete Errors'!E69, 100) + COUNTIF('MazeSolve Errors'!E69, 100) + COUNTIF('Hamiltonian Errors'!E69, 100)</f>
        <v>0</v>
      </c>
      <c r="F69">
        <f>COUNTIF('PARITY Errors'!F69, 100) + COUNTIF('Pattern_Matching Errors'!F69, 100) + COUNTIF('Reversal Errors'!F69, 100) + COUNTIF('Stack Errors'!F69, 100) + COUNTIF('Vending_Machine Errors'!F69, 100) + COUNTIF('Vending_Machine_Sum Errors'!F69, 100) + COUNTIF('MazeComplete Errors'!F69, 100) + COUNTIF('MazeSolve Errors'!F69, 100) + COUNTIF('Hamiltonian Errors'!F69, 100)</f>
        <v>0</v>
      </c>
      <c r="G69">
        <f>COUNTIF('PARITY Errors'!G69, 100) + COUNTIF('Pattern_Matching Errors'!G69, 100) + COUNTIF('Reversal Errors'!G69, 100) + COUNTIF('Stack Errors'!G69, 100) + COUNTIF('Vending_Machine Errors'!G69, 100) + COUNTIF('Vending_Machine_Sum Errors'!G69, 100) + COUNTIF('MazeComplete Errors'!G69, 100) + COUNTIF('MazeSolve Errors'!G69, 100) + COUNTIF('Hamiltonian Errors'!G69, 100)</f>
        <v>1</v>
      </c>
      <c r="H69" t="str">
        <f t="shared" si="1"/>
        <v>100 (δ=0.85)</v>
      </c>
    </row>
    <row r="73" spans="1:8" x14ac:dyDescent="0.75">
      <c r="A73" s="1">
        <v>0</v>
      </c>
      <c r="B73" t="s">
        <v>16</v>
      </c>
      <c r="D73">
        <v>9</v>
      </c>
    </row>
    <row r="75" spans="1:8" x14ac:dyDescent="0.75">
      <c r="B75" s="1" t="s">
        <v>1</v>
      </c>
      <c r="C75" s="1" t="s">
        <v>2</v>
      </c>
      <c r="D75" s="1" t="s">
        <v>21</v>
      </c>
      <c r="E75" s="1" t="s">
        <v>22</v>
      </c>
      <c r="F75" s="1" t="s">
        <v>23</v>
      </c>
      <c r="G75" s="1" t="s">
        <v>24</v>
      </c>
      <c r="H75" s="1" t="s">
        <v>14</v>
      </c>
    </row>
    <row r="76" spans="1:8" x14ac:dyDescent="0.75">
      <c r="A76" s="1">
        <v>0</v>
      </c>
      <c r="B76">
        <v>0</v>
      </c>
      <c r="C76">
        <v>0</v>
      </c>
      <c r="D76">
        <f>COUNTIF('PARITY Errors'!D76, 100) + COUNTIF('Pattern_Matching Errors'!D76, 100) + COUNTIF('Reversal Errors'!D76, 100) + COUNTIF('Stack Errors'!D76, 100) + COUNTIF('Vending_Machine Errors'!D76, 100) + COUNTIF('Vending_Machine_Sum Errors'!D76, 100) + COUNTIF('MazeComplete Errors'!D76, 100) + COUNTIF('MazeSolve Errors'!D76, 100) + COUNTIF('Hamiltonian Errors'!D76, 100)</f>
        <v>0</v>
      </c>
      <c r="E76">
        <f>COUNTIF('PARITY Errors'!E76, 100) + COUNTIF('Pattern_Matching Errors'!E76, 100) + COUNTIF('Reversal Errors'!E76, 100) + COUNTIF('Stack Errors'!E76, 100) + COUNTIF('Vending_Machine Errors'!E76, 100) + COUNTIF('Vending_Machine_Sum Errors'!E76, 100) + COUNTIF('MazeComplete Errors'!E76, 100) + COUNTIF('MazeSolve Errors'!E76, 100) + COUNTIF('Hamiltonian Errors'!E76, 100)</f>
        <v>1</v>
      </c>
      <c r="F76">
        <f>COUNTIF('PARITY Errors'!F76, 100) + COUNTIF('Pattern_Matching Errors'!F76, 100) + COUNTIF('Reversal Errors'!F76, 100) + COUNTIF('Stack Errors'!F76, 100) + COUNTIF('Vending_Machine Errors'!F76, 100) + COUNTIF('Vending_Machine_Sum Errors'!F76, 100) + COUNTIF('MazeComplete Errors'!F76, 100) + COUNTIF('MazeSolve Errors'!F76, 100) + COUNTIF('Hamiltonian Errors'!F76, 100)</f>
        <v>0</v>
      </c>
      <c r="G76">
        <f>COUNTIF('PARITY Errors'!G76, 100) + COUNTIF('Pattern_Matching Errors'!G76, 100) + COUNTIF('Reversal Errors'!G76, 100) + COUNTIF('Stack Errors'!G76, 100) + COUNTIF('Vending_Machine Errors'!G76, 100) + COUNTIF('Vending_Machine_Sum Errors'!G76, 100) + COUNTIF('MazeComplete Errors'!G76, 100) + COUNTIF('MazeSolve Errors'!G76, 100) + COUNTIF('Hamiltonian Errors'!G76, 100)</f>
        <v>6</v>
      </c>
      <c r="H76" t="str">
        <f t="shared" ref="H76:H105" si="2">B76&amp;" (δ="&amp;C76&amp;")"</f>
        <v>0 (δ=0)</v>
      </c>
    </row>
    <row r="77" spans="1:8" x14ac:dyDescent="0.75">
      <c r="A77" s="1">
        <v>1</v>
      </c>
      <c r="B77">
        <v>0</v>
      </c>
      <c r="C77">
        <v>0.2</v>
      </c>
      <c r="D77">
        <f>COUNTIF('PARITY Errors'!D77, 100) + COUNTIF('Pattern_Matching Errors'!D77, 100) + COUNTIF('Reversal Errors'!D77, 100) + COUNTIF('Stack Errors'!D77, 100) + COUNTIF('Vending_Machine Errors'!D77, 100) + COUNTIF('Vending_Machine_Sum Errors'!D77, 100) + COUNTIF('MazeComplete Errors'!D77, 100) + COUNTIF('MazeSolve Errors'!D77, 100) + COUNTIF('Hamiltonian Errors'!D77, 100)</f>
        <v>0</v>
      </c>
      <c r="E77">
        <f>COUNTIF('PARITY Errors'!E77, 100) + COUNTIF('Pattern_Matching Errors'!E77, 100) + COUNTIF('Reversal Errors'!E77, 100) + COUNTIF('Stack Errors'!E77, 100) + COUNTIF('Vending_Machine Errors'!E77, 100) + COUNTIF('Vending_Machine_Sum Errors'!E77, 100) + COUNTIF('MazeComplete Errors'!E77, 100) + COUNTIF('MazeSolve Errors'!E77, 100) + COUNTIF('Hamiltonian Errors'!E77, 100)</f>
        <v>1</v>
      </c>
      <c r="F77">
        <f>COUNTIF('PARITY Errors'!F77, 100) + COUNTIF('Pattern_Matching Errors'!F77, 100) + COUNTIF('Reversal Errors'!F77, 100) + COUNTIF('Stack Errors'!F77, 100) + COUNTIF('Vending_Machine Errors'!F77, 100) + COUNTIF('Vending_Machine_Sum Errors'!F77, 100) + COUNTIF('MazeComplete Errors'!F77, 100) + COUNTIF('MazeSolve Errors'!F77, 100) + COUNTIF('Hamiltonian Errors'!F77, 100)</f>
        <v>0</v>
      </c>
      <c r="G77">
        <f>COUNTIF('PARITY Errors'!G77, 100) + COUNTIF('Pattern_Matching Errors'!G77, 100) + COUNTIF('Reversal Errors'!G77, 100) + COUNTIF('Stack Errors'!G77, 100) + COUNTIF('Vending_Machine Errors'!G77, 100) + COUNTIF('Vending_Machine_Sum Errors'!G77, 100) + COUNTIF('MazeComplete Errors'!G77, 100) + COUNTIF('MazeSolve Errors'!G77, 100) + COUNTIF('Hamiltonian Errors'!G77, 100)</f>
        <v>6</v>
      </c>
      <c r="H77" t="str">
        <f t="shared" si="2"/>
        <v>0 (δ=0.2)</v>
      </c>
    </row>
    <row r="78" spans="1:8" x14ac:dyDescent="0.75">
      <c r="A78" s="1">
        <v>2</v>
      </c>
      <c r="B78">
        <v>0</v>
      </c>
      <c r="C78">
        <v>0.45</v>
      </c>
      <c r="D78">
        <f>COUNTIF('PARITY Errors'!D78, 100) + COUNTIF('Pattern_Matching Errors'!D78, 100) + COUNTIF('Reversal Errors'!D78, 100) + COUNTIF('Stack Errors'!D78, 100) + COUNTIF('Vending_Machine Errors'!D78, 100) + COUNTIF('Vending_Machine_Sum Errors'!D78, 100) + COUNTIF('MazeComplete Errors'!D78, 100) + COUNTIF('MazeSolve Errors'!D78, 100) + COUNTIF('Hamiltonian Errors'!D78, 100)</f>
        <v>0</v>
      </c>
      <c r="E78">
        <f>COUNTIF('PARITY Errors'!E78, 100) + COUNTIF('Pattern_Matching Errors'!E78, 100) + COUNTIF('Reversal Errors'!E78, 100) + COUNTIF('Stack Errors'!E78, 100) + COUNTIF('Vending_Machine Errors'!E78, 100) + COUNTIF('Vending_Machine_Sum Errors'!E78, 100) + COUNTIF('MazeComplete Errors'!E78, 100) + COUNTIF('MazeSolve Errors'!E78, 100) + COUNTIF('Hamiltonian Errors'!E78, 100)</f>
        <v>0</v>
      </c>
      <c r="F78">
        <f>COUNTIF('PARITY Errors'!F78, 100) + COUNTIF('Pattern_Matching Errors'!F78, 100) + COUNTIF('Reversal Errors'!F78, 100) + COUNTIF('Stack Errors'!F78, 100) + COUNTIF('Vending_Machine Errors'!F78, 100) + COUNTIF('Vending_Machine_Sum Errors'!F78, 100) + COUNTIF('MazeComplete Errors'!F78, 100) + COUNTIF('MazeSolve Errors'!F78, 100) + COUNTIF('Hamiltonian Errors'!F78, 100)</f>
        <v>0</v>
      </c>
      <c r="G78">
        <f>COUNTIF('PARITY Errors'!G78, 100) + COUNTIF('Pattern_Matching Errors'!G78, 100) + COUNTIF('Reversal Errors'!G78, 100) + COUNTIF('Stack Errors'!G78, 100) + COUNTIF('Vending_Machine Errors'!G78, 100) + COUNTIF('Vending_Machine_Sum Errors'!G78, 100) + COUNTIF('MazeComplete Errors'!G78, 100) + COUNTIF('MazeSolve Errors'!G78, 100) + COUNTIF('Hamiltonian Errors'!G78, 100)</f>
        <v>6</v>
      </c>
      <c r="H78" t="str">
        <f t="shared" si="2"/>
        <v>0 (δ=0.45)</v>
      </c>
    </row>
    <row r="79" spans="1:8" x14ac:dyDescent="0.75">
      <c r="A79" s="1">
        <v>3</v>
      </c>
      <c r="B79">
        <v>0</v>
      </c>
      <c r="C79">
        <v>0.65</v>
      </c>
      <c r="D79">
        <f>COUNTIF('PARITY Errors'!D79, 100) + COUNTIF('Pattern_Matching Errors'!D79, 100) + COUNTIF('Reversal Errors'!D79, 100) + COUNTIF('Stack Errors'!D79, 100) + COUNTIF('Vending_Machine Errors'!D79, 100) + COUNTIF('Vending_Machine_Sum Errors'!D79, 100) + COUNTIF('MazeComplete Errors'!D79, 100) + COUNTIF('MazeSolve Errors'!D79, 100) + COUNTIF('Hamiltonian Errors'!D79, 100)</f>
        <v>0</v>
      </c>
      <c r="E79">
        <f>COUNTIF('PARITY Errors'!E79, 100) + COUNTIF('Pattern_Matching Errors'!E79, 100) + COUNTIF('Reversal Errors'!E79, 100) + COUNTIF('Stack Errors'!E79, 100) + COUNTIF('Vending_Machine Errors'!E79, 100) + COUNTIF('Vending_Machine_Sum Errors'!E79, 100) + COUNTIF('MazeComplete Errors'!E79, 100) + COUNTIF('MazeSolve Errors'!E79, 100) + COUNTIF('Hamiltonian Errors'!E79, 100)</f>
        <v>1</v>
      </c>
      <c r="F79">
        <f>COUNTIF('PARITY Errors'!F79, 100) + COUNTIF('Pattern_Matching Errors'!F79, 100) + COUNTIF('Reversal Errors'!F79, 100) + COUNTIF('Stack Errors'!F79, 100) + COUNTIF('Vending_Machine Errors'!F79, 100) + COUNTIF('Vending_Machine_Sum Errors'!F79, 100) + COUNTIF('MazeComplete Errors'!F79, 100) + COUNTIF('MazeSolve Errors'!F79, 100) + COUNTIF('Hamiltonian Errors'!F79, 100)</f>
        <v>0</v>
      </c>
      <c r="G79">
        <f>COUNTIF('PARITY Errors'!G79, 100) + COUNTIF('Pattern_Matching Errors'!G79, 100) + COUNTIF('Reversal Errors'!G79, 100) + COUNTIF('Stack Errors'!G79, 100) + COUNTIF('Vending_Machine Errors'!G79, 100) + COUNTIF('Vending_Machine_Sum Errors'!G79, 100) + COUNTIF('MazeComplete Errors'!G79, 100) + COUNTIF('MazeSolve Errors'!G79, 100) + COUNTIF('Hamiltonian Errors'!G79, 100)</f>
        <v>6</v>
      </c>
      <c r="H79" t="str">
        <f t="shared" si="2"/>
        <v>0 (δ=0.65)</v>
      </c>
    </row>
    <row r="80" spans="1:8" x14ac:dyDescent="0.75">
      <c r="A80" s="1">
        <v>4</v>
      </c>
      <c r="B80">
        <v>0</v>
      </c>
      <c r="C80">
        <v>0.85</v>
      </c>
      <c r="D80">
        <f>COUNTIF('PARITY Errors'!D80, 100) + COUNTIF('Pattern_Matching Errors'!D80, 100) + COUNTIF('Reversal Errors'!D80, 100) + COUNTIF('Stack Errors'!D80, 100) + COUNTIF('Vending_Machine Errors'!D80, 100) + COUNTIF('Vending_Machine_Sum Errors'!D80, 100) + COUNTIF('MazeComplete Errors'!D80, 100) + COUNTIF('MazeSolve Errors'!D80, 100) + COUNTIF('Hamiltonian Errors'!D80, 100)</f>
        <v>0</v>
      </c>
      <c r="E80">
        <f>COUNTIF('PARITY Errors'!E80, 100) + COUNTIF('Pattern_Matching Errors'!E80, 100) + COUNTIF('Reversal Errors'!E80, 100) + COUNTIF('Stack Errors'!E80, 100) + COUNTIF('Vending_Machine Errors'!E80, 100) + COUNTIF('Vending_Machine_Sum Errors'!E80, 100) + COUNTIF('MazeComplete Errors'!E80, 100) + COUNTIF('MazeSolve Errors'!E80, 100) + COUNTIF('Hamiltonian Errors'!E80, 100)</f>
        <v>1</v>
      </c>
      <c r="F80">
        <f>COUNTIF('PARITY Errors'!F80, 100) + COUNTIF('Pattern_Matching Errors'!F80, 100) + COUNTIF('Reversal Errors'!F80, 100) + COUNTIF('Stack Errors'!F80, 100) + COUNTIF('Vending_Machine Errors'!F80, 100) + COUNTIF('Vending_Machine_Sum Errors'!F80, 100) + COUNTIF('MazeComplete Errors'!F80, 100) + COUNTIF('MazeSolve Errors'!F80, 100) + COUNTIF('Hamiltonian Errors'!F80, 100)</f>
        <v>0</v>
      </c>
      <c r="G80">
        <f>COUNTIF('PARITY Errors'!G80, 100) + COUNTIF('Pattern_Matching Errors'!G80, 100) + COUNTIF('Reversal Errors'!G80, 100) + COUNTIF('Stack Errors'!G80, 100) + COUNTIF('Vending_Machine Errors'!G80, 100) + COUNTIF('Vending_Machine_Sum Errors'!G80, 100) + COUNTIF('MazeComplete Errors'!G80, 100) + COUNTIF('MazeSolve Errors'!G80, 100) + COUNTIF('Hamiltonian Errors'!G80, 100)</f>
        <v>6</v>
      </c>
      <c r="H80" t="str">
        <f t="shared" si="2"/>
        <v>0 (δ=0.85)</v>
      </c>
    </row>
    <row r="81" spans="1:8" x14ac:dyDescent="0.75">
      <c r="A81" s="1">
        <v>5</v>
      </c>
      <c r="B81">
        <v>5</v>
      </c>
      <c r="C81">
        <v>0</v>
      </c>
      <c r="D81">
        <f>COUNTIF('PARITY Errors'!D81, 100) + COUNTIF('Pattern_Matching Errors'!D81, 100) + COUNTIF('Reversal Errors'!D81, 100) + COUNTIF('Stack Errors'!D81, 100) + COUNTIF('Vending_Machine Errors'!D81, 100) + COUNTIF('Vending_Machine_Sum Errors'!D81, 100) + COUNTIF('MazeComplete Errors'!D81, 100) + COUNTIF('MazeSolve Errors'!D81, 100) + COUNTIF('Hamiltonian Errors'!D81, 100)</f>
        <v>0</v>
      </c>
      <c r="E81">
        <f>COUNTIF('PARITY Errors'!E81, 100) + COUNTIF('Pattern_Matching Errors'!E81, 100) + COUNTIF('Reversal Errors'!E81, 100) + COUNTIF('Stack Errors'!E81, 100) + COUNTIF('Vending_Machine Errors'!E81, 100) + COUNTIF('Vending_Machine_Sum Errors'!E81, 100) + COUNTIF('MazeComplete Errors'!E81, 100) + COUNTIF('MazeSolve Errors'!E81, 100) + COUNTIF('Hamiltonian Errors'!E81, 100)</f>
        <v>0</v>
      </c>
      <c r="F81">
        <f>COUNTIF('PARITY Errors'!F81, 100) + COUNTIF('Pattern_Matching Errors'!F81, 100) + COUNTIF('Reversal Errors'!F81, 100) + COUNTIF('Stack Errors'!F81, 100) + COUNTIF('Vending_Machine Errors'!F81, 100) + COUNTIF('Vending_Machine_Sum Errors'!F81, 100) + COUNTIF('MazeComplete Errors'!F81, 100) + COUNTIF('MazeSolve Errors'!F81, 100) + COUNTIF('Hamiltonian Errors'!F81, 100)</f>
        <v>0</v>
      </c>
      <c r="G81">
        <f>COUNTIF('PARITY Errors'!G81, 100) + COUNTIF('Pattern_Matching Errors'!G81, 100) + COUNTIF('Reversal Errors'!G81, 100) + COUNTIF('Stack Errors'!G81, 100) + COUNTIF('Vending_Machine Errors'!G81, 100) + COUNTIF('Vending_Machine_Sum Errors'!G81, 100) + COUNTIF('MazeComplete Errors'!G81, 100) + COUNTIF('MazeSolve Errors'!G81, 100) + COUNTIF('Hamiltonian Errors'!G81, 100)</f>
        <v>0</v>
      </c>
      <c r="H81" t="str">
        <f t="shared" si="2"/>
        <v>5 (δ=0)</v>
      </c>
    </row>
    <row r="82" spans="1:8" x14ac:dyDescent="0.75">
      <c r="A82" s="1">
        <v>6</v>
      </c>
      <c r="B82">
        <v>5</v>
      </c>
      <c r="C82">
        <v>0.2</v>
      </c>
      <c r="D82">
        <f>COUNTIF('PARITY Errors'!D82, 100) + COUNTIF('Pattern_Matching Errors'!D82, 100) + COUNTIF('Reversal Errors'!D82, 100) + COUNTIF('Stack Errors'!D82, 100) + COUNTIF('Vending_Machine Errors'!D82, 100) + COUNTIF('Vending_Machine_Sum Errors'!D82, 100) + COUNTIF('MazeComplete Errors'!D82, 100) + COUNTIF('MazeSolve Errors'!D82, 100) + COUNTIF('Hamiltonian Errors'!D82, 100)</f>
        <v>0</v>
      </c>
      <c r="E82">
        <f>COUNTIF('PARITY Errors'!E82, 100) + COUNTIF('Pattern_Matching Errors'!E82, 100) + COUNTIF('Reversal Errors'!E82, 100) + COUNTIF('Stack Errors'!E82, 100) + COUNTIF('Vending_Machine Errors'!E82, 100) + COUNTIF('Vending_Machine_Sum Errors'!E82, 100) + COUNTIF('MazeComplete Errors'!E82, 100) + COUNTIF('MazeSolve Errors'!E82, 100) + COUNTIF('Hamiltonian Errors'!E82, 100)</f>
        <v>0</v>
      </c>
      <c r="F82">
        <f>COUNTIF('PARITY Errors'!F82, 100) + COUNTIF('Pattern_Matching Errors'!F82, 100) + COUNTIF('Reversal Errors'!F82, 100) + COUNTIF('Stack Errors'!F82, 100) + COUNTIF('Vending_Machine Errors'!F82, 100) + COUNTIF('Vending_Machine_Sum Errors'!F82, 100) + COUNTIF('MazeComplete Errors'!F82, 100) + COUNTIF('MazeSolve Errors'!F82, 100) + COUNTIF('Hamiltonian Errors'!F82, 100)</f>
        <v>0</v>
      </c>
      <c r="G82">
        <f>COUNTIF('PARITY Errors'!G82, 100) + COUNTIF('Pattern_Matching Errors'!G82, 100) + COUNTIF('Reversal Errors'!G82, 100) + COUNTIF('Stack Errors'!G82, 100) + COUNTIF('Vending_Machine Errors'!G82, 100) + COUNTIF('Vending_Machine_Sum Errors'!G82, 100) + COUNTIF('MazeComplete Errors'!G82, 100) + COUNTIF('MazeSolve Errors'!G82, 100) + COUNTIF('Hamiltonian Errors'!G82, 100)</f>
        <v>0</v>
      </c>
      <c r="H82" t="str">
        <f t="shared" si="2"/>
        <v>5 (δ=0.2)</v>
      </c>
    </row>
    <row r="83" spans="1:8" x14ac:dyDescent="0.75">
      <c r="A83" s="1">
        <v>7</v>
      </c>
      <c r="B83">
        <v>5</v>
      </c>
      <c r="C83">
        <v>0.45</v>
      </c>
      <c r="D83">
        <f>COUNTIF('PARITY Errors'!D83, 100) + COUNTIF('Pattern_Matching Errors'!D83, 100) + COUNTIF('Reversal Errors'!D83, 100) + COUNTIF('Stack Errors'!D83, 100) + COUNTIF('Vending_Machine Errors'!D83, 100) + COUNTIF('Vending_Machine_Sum Errors'!D83, 100) + COUNTIF('MazeComplete Errors'!D83, 100) + COUNTIF('MazeSolve Errors'!D83, 100) + COUNTIF('Hamiltonian Errors'!D83, 100)</f>
        <v>0</v>
      </c>
      <c r="E83">
        <f>COUNTIF('PARITY Errors'!E83, 100) + COUNTIF('Pattern_Matching Errors'!E83, 100) + COUNTIF('Reversal Errors'!E83, 100) + COUNTIF('Stack Errors'!E83, 100) + COUNTIF('Vending_Machine Errors'!E83, 100) + COUNTIF('Vending_Machine_Sum Errors'!E83, 100) + COUNTIF('MazeComplete Errors'!E83, 100) + COUNTIF('MazeSolve Errors'!E83, 100) + COUNTIF('Hamiltonian Errors'!E83, 100)</f>
        <v>0</v>
      </c>
      <c r="F83">
        <f>COUNTIF('PARITY Errors'!F83, 100) + COUNTIF('Pattern_Matching Errors'!F83, 100) + COUNTIF('Reversal Errors'!F83, 100) + COUNTIF('Stack Errors'!F83, 100) + COUNTIF('Vending_Machine Errors'!F83, 100) + COUNTIF('Vending_Machine_Sum Errors'!F83, 100) + COUNTIF('MazeComplete Errors'!F83, 100) + COUNTIF('MazeSolve Errors'!F83, 100) + COUNTIF('Hamiltonian Errors'!F83, 100)</f>
        <v>0</v>
      </c>
      <c r="G83">
        <f>COUNTIF('PARITY Errors'!G83, 100) + COUNTIF('Pattern_Matching Errors'!G83, 100) + COUNTIF('Reversal Errors'!G83, 100) + COUNTIF('Stack Errors'!G83, 100) + COUNTIF('Vending_Machine Errors'!G83, 100) + COUNTIF('Vending_Machine_Sum Errors'!G83, 100) + COUNTIF('MazeComplete Errors'!G83, 100) + COUNTIF('MazeSolve Errors'!G83, 100) + COUNTIF('Hamiltonian Errors'!G83, 100)</f>
        <v>0</v>
      </c>
      <c r="H83" t="str">
        <f t="shared" si="2"/>
        <v>5 (δ=0.45)</v>
      </c>
    </row>
    <row r="84" spans="1:8" x14ac:dyDescent="0.75">
      <c r="A84" s="1">
        <v>8</v>
      </c>
      <c r="B84">
        <v>5</v>
      </c>
      <c r="C84">
        <v>0.65</v>
      </c>
      <c r="D84">
        <f>COUNTIF('PARITY Errors'!D84, 100) + COUNTIF('Pattern_Matching Errors'!D84, 100) + COUNTIF('Reversal Errors'!D84, 100) + COUNTIF('Stack Errors'!D84, 100) + COUNTIF('Vending_Machine Errors'!D84, 100) + COUNTIF('Vending_Machine_Sum Errors'!D84, 100) + COUNTIF('MazeComplete Errors'!D84, 100) + COUNTIF('MazeSolve Errors'!D84, 100) + COUNTIF('Hamiltonian Errors'!D84, 100)</f>
        <v>1</v>
      </c>
      <c r="E84">
        <f>COUNTIF('PARITY Errors'!E84, 100) + COUNTIF('Pattern_Matching Errors'!E84, 100) + COUNTIF('Reversal Errors'!E84, 100) + COUNTIF('Stack Errors'!E84, 100) + COUNTIF('Vending_Machine Errors'!E84, 100) + COUNTIF('Vending_Machine_Sum Errors'!E84, 100) + COUNTIF('MazeComplete Errors'!E84, 100) + COUNTIF('MazeSolve Errors'!E84, 100) + COUNTIF('Hamiltonian Errors'!E84, 100)</f>
        <v>0</v>
      </c>
      <c r="F84">
        <f>COUNTIF('PARITY Errors'!F84, 100) + COUNTIF('Pattern_Matching Errors'!F84, 100) + COUNTIF('Reversal Errors'!F84, 100) + COUNTIF('Stack Errors'!F84, 100) + COUNTIF('Vending_Machine Errors'!F84, 100) + COUNTIF('Vending_Machine_Sum Errors'!F84, 100) + COUNTIF('MazeComplete Errors'!F84, 100) + COUNTIF('MazeSolve Errors'!F84, 100) + COUNTIF('Hamiltonian Errors'!F84, 100)</f>
        <v>0</v>
      </c>
      <c r="G84">
        <f>COUNTIF('PARITY Errors'!G84, 100) + COUNTIF('Pattern_Matching Errors'!G84, 100) + COUNTIF('Reversal Errors'!G84, 100) + COUNTIF('Stack Errors'!G84, 100) + COUNTIF('Vending_Machine Errors'!G84, 100) + COUNTIF('Vending_Machine_Sum Errors'!G84, 100) + COUNTIF('MazeComplete Errors'!G84, 100) + COUNTIF('MazeSolve Errors'!G84, 100) + COUNTIF('Hamiltonian Errors'!G84, 100)</f>
        <v>0</v>
      </c>
      <c r="H84" t="str">
        <f t="shared" si="2"/>
        <v>5 (δ=0.65)</v>
      </c>
    </row>
    <row r="85" spans="1:8" x14ac:dyDescent="0.75">
      <c r="A85" s="1">
        <v>9</v>
      </c>
      <c r="B85">
        <v>5</v>
      </c>
      <c r="C85">
        <v>0.85</v>
      </c>
      <c r="D85">
        <f>COUNTIF('PARITY Errors'!D85, 100) + COUNTIF('Pattern_Matching Errors'!D85, 100) + COUNTIF('Reversal Errors'!D85, 100) + COUNTIF('Stack Errors'!D85, 100) + COUNTIF('Vending_Machine Errors'!D85, 100) + COUNTIF('Vending_Machine_Sum Errors'!D85, 100) + COUNTIF('MazeComplete Errors'!D85, 100) + COUNTIF('MazeSolve Errors'!D85, 100) + COUNTIF('Hamiltonian Errors'!D85, 100)</f>
        <v>0</v>
      </c>
      <c r="E85">
        <f>COUNTIF('PARITY Errors'!E85, 100) + COUNTIF('Pattern_Matching Errors'!E85, 100) + COUNTIF('Reversal Errors'!E85, 100) + COUNTIF('Stack Errors'!E85, 100) + COUNTIF('Vending_Machine Errors'!E85, 100) + COUNTIF('Vending_Machine_Sum Errors'!E85, 100) + COUNTIF('MazeComplete Errors'!E85, 100) + COUNTIF('MazeSolve Errors'!E85, 100) + COUNTIF('Hamiltonian Errors'!E85, 100)</f>
        <v>0</v>
      </c>
      <c r="F85">
        <f>COUNTIF('PARITY Errors'!F85, 100) + COUNTIF('Pattern_Matching Errors'!F85, 100) + COUNTIF('Reversal Errors'!F85, 100) + COUNTIF('Stack Errors'!F85, 100) + COUNTIF('Vending_Machine Errors'!F85, 100) + COUNTIF('Vending_Machine_Sum Errors'!F85, 100) + COUNTIF('MazeComplete Errors'!F85, 100) + COUNTIF('MazeSolve Errors'!F85, 100) + COUNTIF('Hamiltonian Errors'!F85, 100)</f>
        <v>0</v>
      </c>
      <c r="G85">
        <f>COUNTIF('PARITY Errors'!G85, 100) + COUNTIF('Pattern_Matching Errors'!G85, 100) + COUNTIF('Reversal Errors'!G85, 100) + COUNTIF('Stack Errors'!G85, 100) + COUNTIF('Vending_Machine Errors'!G85, 100) + COUNTIF('Vending_Machine_Sum Errors'!G85, 100) + COUNTIF('MazeComplete Errors'!G85, 100) + COUNTIF('MazeSolve Errors'!G85, 100) + COUNTIF('Hamiltonian Errors'!G85, 100)</f>
        <v>0</v>
      </c>
      <c r="H85" t="str">
        <f t="shared" si="2"/>
        <v>5 (δ=0.85)</v>
      </c>
    </row>
    <row r="86" spans="1:8" x14ac:dyDescent="0.75">
      <c r="A86" s="1">
        <v>10</v>
      </c>
      <c r="B86">
        <v>10</v>
      </c>
      <c r="C86">
        <v>0</v>
      </c>
      <c r="D86">
        <f>COUNTIF('PARITY Errors'!D86, 100) + COUNTIF('Pattern_Matching Errors'!D86, 100) + COUNTIF('Reversal Errors'!D86, 100) + COUNTIF('Stack Errors'!D86, 100) + COUNTIF('Vending_Machine Errors'!D86, 100) + COUNTIF('Vending_Machine_Sum Errors'!D86, 100) + COUNTIF('MazeComplete Errors'!D86, 100) + COUNTIF('MazeSolve Errors'!D86, 100) + COUNTIF('Hamiltonian Errors'!D86, 100)</f>
        <v>0</v>
      </c>
      <c r="E86">
        <f>COUNTIF('PARITY Errors'!E86, 100) + COUNTIF('Pattern_Matching Errors'!E86, 100) + COUNTIF('Reversal Errors'!E86, 100) + COUNTIF('Stack Errors'!E86, 100) + COUNTIF('Vending_Machine Errors'!E86, 100) + COUNTIF('Vending_Machine_Sum Errors'!E86, 100) + COUNTIF('MazeComplete Errors'!E86, 100) + COUNTIF('MazeSolve Errors'!E86, 100) + COUNTIF('Hamiltonian Errors'!E86, 100)</f>
        <v>0</v>
      </c>
      <c r="F86">
        <f>COUNTIF('PARITY Errors'!F86, 100) + COUNTIF('Pattern_Matching Errors'!F86, 100) + COUNTIF('Reversal Errors'!F86, 100) + COUNTIF('Stack Errors'!F86, 100) + COUNTIF('Vending_Machine Errors'!F86, 100) + COUNTIF('Vending_Machine_Sum Errors'!F86, 100) + COUNTIF('MazeComplete Errors'!F86, 100) + COUNTIF('MazeSolve Errors'!F86, 100) + COUNTIF('Hamiltonian Errors'!F86, 100)</f>
        <v>0</v>
      </c>
      <c r="G86">
        <f>COUNTIF('PARITY Errors'!G86, 100) + COUNTIF('Pattern_Matching Errors'!G86, 100) + COUNTIF('Reversal Errors'!G86, 100) + COUNTIF('Stack Errors'!G86, 100) + COUNTIF('Vending_Machine Errors'!G86, 100) + COUNTIF('Vending_Machine_Sum Errors'!G86, 100) + COUNTIF('MazeComplete Errors'!G86, 100) + COUNTIF('MazeSolve Errors'!G86, 100) + COUNTIF('Hamiltonian Errors'!G86, 100)</f>
        <v>0</v>
      </c>
      <c r="H86" t="str">
        <f t="shared" si="2"/>
        <v>10 (δ=0)</v>
      </c>
    </row>
    <row r="87" spans="1:8" x14ac:dyDescent="0.75">
      <c r="A87" s="1">
        <v>11</v>
      </c>
      <c r="B87">
        <v>10</v>
      </c>
      <c r="C87">
        <v>0.2</v>
      </c>
      <c r="D87">
        <f>COUNTIF('PARITY Errors'!D87, 100) + COUNTIF('Pattern_Matching Errors'!D87, 100) + COUNTIF('Reversal Errors'!D87, 100) + COUNTIF('Stack Errors'!D87, 100) + COUNTIF('Vending_Machine Errors'!D87, 100) + COUNTIF('Vending_Machine_Sum Errors'!D87, 100) + COUNTIF('MazeComplete Errors'!D87, 100) + COUNTIF('MazeSolve Errors'!D87, 100) + COUNTIF('Hamiltonian Errors'!D87, 100)</f>
        <v>0</v>
      </c>
      <c r="E87">
        <f>COUNTIF('PARITY Errors'!E87, 100) + COUNTIF('Pattern_Matching Errors'!E87, 100) + COUNTIF('Reversal Errors'!E87, 100) + COUNTIF('Stack Errors'!E87, 100) + COUNTIF('Vending_Machine Errors'!E87, 100) + COUNTIF('Vending_Machine_Sum Errors'!E87, 100) + COUNTIF('MazeComplete Errors'!E87, 100) + COUNTIF('MazeSolve Errors'!E87, 100) + COUNTIF('Hamiltonian Errors'!E87, 100)</f>
        <v>0</v>
      </c>
      <c r="F87">
        <f>COUNTIF('PARITY Errors'!F87, 100) + COUNTIF('Pattern_Matching Errors'!F87, 100) + COUNTIF('Reversal Errors'!F87, 100) + COUNTIF('Stack Errors'!F87, 100) + COUNTIF('Vending_Machine Errors'!F87, 100) + COUNTIF('Vending_Machine_Sum Errors'!F87, 100) + COUNTIF('MazeComplete Errors'!F87, 100) + COUNTIF('MazeSolve Errors'!F87, 100) + COUNTIF('Hamiltonian Errors'!F87, 100)</f>
        <v>0</v>
      </c>
      <c r="G87">
        <f>COUNTIF('PARITY Errors'!G87, 100) + COUNTIF('Pattern_Matching Errors'!G87, 100) + COUNTIF('Reversal Errors'!G87, 100) + COUNTIF('Stack Errors'!G87, 100) + COUNTIF('Vending_Machine Errors'!G87, 100) + COUNTIF('Vending_Machine_Sum Errors'!G87, 100) + COUNTIF('MazeComplete Errors'!G87, 100) + COUNTIF('MazeSolve Errors'!G87, 100) + COUNTIF('Hamiltonian Errors'!G87, 100)</f>
        <v>0</v>
      </c>
      <c r="H87" t="str">
        <f t="shared" si="2"/>
        <v>10 (δ=0.2)</v>
      </c>
    </row>
    <row r="88" spans="1:8" x14ac:dyDescent="0.75">
      <c r="A88" s="1">
        <v>12</v>
      </c>
      <c r="B88">
        <v>10</v>
      </c>
      <c r="C88">
        <v>0.45</v>
      </c>
      <c r="D88">
        <f>COUNTIF('PARITY Errors'!D88, 100) + COUNTIF('Pattern_Matching Errors'!D88, 100) + COUNTIF('Reversal Errors'!D88, 100) + COUNTIF('Stack Errors'!D88, 100) + COUNTIF('Vending_Machine Errors'!D88, 100) + COUNTIF('Vending_Machine_Sum Errors'!D88, 100) + COUNTIF('MazeComplete Errors'!D88, 100) + COUNTIF('MazeSolve Errors'!D88, 100) + COUNTIF('Hamiltonian Errors'!D88, 100)</f>
        <v>0</v>
      </c>
      <c r="E88">
        <f>COUNTIF('PARITY Errors'!E88, 100) + COUNTIF('Pattern_Matching Errors'!E88, 100) + COUNTIF('Reversal Errors'!E88, 100) + COUNTIF('Stack Errors'!E88, 100) + COUNTIF('Vending_Machine Errors'!E88, 100) + COUNTIF('Vending_Machine_Sum Errors'!E88, 100) + COUNTIF('MazeComplete Errors'!E88, 100) + COUNTIF('MazeSolve Errors'!E88, 100) + COUNTIF('Hamiltonian Errors'!E88, 100)</f>
        <v>0</v>
      </c>
      <c r="F88">
        <f>COUNTIF('PARITY Errors'!F88, 100) + COUNTIF('Pattern_Matching Errors'!F88, 100) + COUNTIF('Reversal Errors'!F88, 100) + COUNTIF('Stack Errors'!F88, 100) + COUNTIF('Vending_Machine Errors'!F88, 100) + COUNTIF('Vending_Machine_Sum Errors'!F88, 100) + COUNTIF('MazeComplete Errors'!F88, 100) + COUNTIF('MazeSolve Errors'!F88, 100) + COUNTIF('Hamiltonian Errors'!F88, 100)</f>
        <v>0</v>
      </c>
      <c r="G88">
        <f>COUNTIF('PARITY Errors'!G88, 100) + COUNTIF('Pattern_Matching Errors'!G88, 100) + COUNTIF('Reversal Errors'!G88, 100) + COUNTIF('Stack Errors'!G88, 100) + COUNTIF('Vending_Machine Errors'!G88, 100) + COUNTIF('Vending_Machine_Sum Errors'!G88, 100) + COUNTIF('MazeComplete Errors'!G88, 100) + COUNTIF('MazeSolve Errors'!G88, 100) + COUNTIF('Hamiltonian Errors'!G88, 100)</f>
        <v>0</v>
      </c>
      <c r="H88" t="str">
        <f t="shared" si="2"/>
        <v>10 (δ=0.45)</v>
      </c>
    </row>
    <row r="89" spans="1:8" x14ac:dyDescent="0.75">
      <c r="A89" s="1">
        <v>13</v>
      </c>
      <c r="B89">
        <v>10</v>
      </c>
      <c r="C89">
        <v>0.65</v>
      </c>
      <c r="D89">
        <f>COUNTIF('PARITY Errors'!D89, 100) + COUNTIF('Pattern_Matching Errors'!D89, 100) + COUNTIF('Reversal Errors'!D89, 100) + COUNTIF('Stack Errors'!D89, 100) + COUNTIF('Vending_Machine Errors'!D89, 100) + COUNTIF('Vending_Machine_Sum Errors'!D89, 100) + COUNTIF('MazeComplete Errors'!D89, 100) + COUNTIF('MazeSolve Errors'!D89, 100) + COUNTIF('Hamiltonian Errors'!D89, 100)</f>
        <v>0</v>
      </c>
      <c r="E89">
        <f>COUNTIF('PARITY Errors'!E89, 100) + COUNTIF('Pattern_Matching Errors'!E89, 100) + COUNTIF('Reversal Errors'!E89, 100) + COUNTIF('Stack Errors'!E89, 100) + COUNTIF('Vending_Machine Errors'!E89, 100) + COUNTIF('Vending_Machine_Sum Errors'!E89, 100) + COUNTIF('MazeComplete Errors'!E89, 100) + COUNTIF('MazeSolve Errors'!E89, 100) + COUNTIF('Hamiltonian Errors'!E89, 100)</f>
        <v>0</v>
      </c>
      <c r="F89">
        <f>COUNTIF('PARITY Errors'!F89, 100) + COUNTIF('Pattern_Matching Errors'!F89, 100) + COUNTIF('Reversal Errors'!F89, 100) + COUNTIF('Stack Errors'!F89, 100) + COUNTIF('Vending_Machine Errors'!F89, 100) + COUNTIF('Vending_Machine_Sum Errors'!F89, 100) + COUNTIF('MazeComplete Errors'!F89, 100) + COUNTIF('MazeSolve Errors'!F89, 100) + COUNTIF('Hamiltonian Errors'!F89, 100)</f>
        <v>0</v>
      </c>
      <c r="G89">
        <f>COUNTIF('PARITY Errors'!G89, 100) + COUNTIF('Pattern_Matching Errors'!G89, 100) + COUNTIF('Reversal Errors'!G89, 100) + COUNTIF('Stack Errors'!G89, 100) + COUNTIF('Vending_Machine Errors'!G89, 100) + COUNTIF('Vending_Machine_Sum Errors'!G89, 100) + COUNTIF('MazeComplete Errors'!G89, 100) + COUNTIF('MazeSolve Errors'!G89, 100) + COUNTIF('Hamiltonian Errors'!G89, 100)</f>
        <v>0</v>
      </c>
      <c r="H89" t="str">
        <f t="shared" si="2"/>
        <v>10 (δ=0.65)</v>
      </c>
    </row>
    <row r="90" spans="1:8" x14ac:dyDescent="0.75">
      <c r="A90" s="1">
        <v>14</v>
      </c>
      <c r="B90">
        <v>10</v>
      </c>
      <c r="C90">
        <v>0.85</v>
      </c>
      <c r="D90">
        <f>COUNTIF('PARITY Errors'!D90, 100) + COUNTIF('Pattern_Matching Errors'!D90, 100) + COUNTIF('Reversal Errors'!D90, 100) + COUNTIF('Stack Errors'!D90, 100) + COUNTIF('Vending_Machine Errors'!D90, 100) + COUNTIF('Vending_Machine_Sum Errors'!D90, 100) + COUNTIF('MazeComplete Errors'!D90, 100) + COUNTIF('MazeSolve Errors'!D90, 100) + COUNTIF('Hamiltonian Errors'!D90, 100)</f>
        <v>0</v>
      </c>
      <c r="E90">
        <f>COUNTIF('PARITY Errors'!E90, 100) + COUNTIF('Pattern_Matching Errors'!E90, 100) + COUNTIF('Reversal Errors'!E90, 100) + COUNTIF('Stack Errors'!E90, 100) + COUNTIF('Vending_Machine Errors'!E90, 100) + COUNTIF('Vending_Machine_Sum Errors'!E90, 100) + COUNTIF('MazeComplete Errors'!E90, 100) + COUNTIF('MazeSolve Errors'!E90, 100) + COUNTIF('Hamiltonian Errors'!E90, 100)</f>
        <v>0</v>
      </c>
      <c r="F90">
        <f>COUNTIF('PARITY Errors'!F90, 100) + COUNTIF('Pattern_Matching Errors'!F90, 100) + COUNTIF('Reversal Errors'!F90, 100) + COUNTIF('Stack Errors'!F90, 100) + COUNTIF('Vending_Machine Errors'!F90, 100) + COUNTIF('Vending_Machine_Sum Errors'!F90, 100) + COUNTIF('MazeComplete Errors'!F90, 100) + COUNTIF('MazeSolve Errors'!F90, 100) + COUNTIF('Hamiltonian Errors'!F90, 100)</f>
        <v>0</v>
      </c>
      <c r="G90">
        <f>COUNTIF('PARITY Errors'!G90, 100) + COUNTIF('Pattern_Matching Errors'!G90, 100) + COUNTIF('Reversal Errors'!G90, 100) + COUNTIF('Stack Errors'!G90, 100) + COUNTIF('Vending_Machine Errors'!G90, 100) + COUNTIF('Vending_Machine_Sum Errors'!G90, 100) + COUNTIF('MazeComplete Errors'!G90, 100) + COUNTIF('MazeSolve Errors'!G90, 100) + COUNTIF('Hamiltonian Errors'!G90, 100)</f>
        <v>0</v>
      </c>
      <c r="H90" t="str">
        <f t="shared" si="2"/>
        <v>10 (δ=0.85)</v>
      </c>
    </row>
    <row r="91" spans="1:8" x14ac:dyDescent="0.75">
      <c r="A91" s="1">
        <v>15</v>
      </c>
      <c r="B91">
        <v>20</v>
      </c>
      <c r="C91">
        <v>0</v>
      </c>
      <c r="D91">
        <f>COUNTIF('PARITY Errors'!D91, 100) + COUNTIF('Pattern_Matching Errors'!D91, 100) + COUNTIF('Reversal Errors'!D91, 100) + COUNTIF('Stack Errors'!D91, 100) + COUNTIF('Vending_Machine Errors'!D91, 100) + COUNTIF('Vending_Machine_Sum Errors'!D91, 100) + COUNTIF('MazeComplete Errors'!D91, 100) + COUNTIF('MazeSolve Errors'!D91, 100) + COUNTIF('Hamiltonian Errors'!D91, 100)</f>
        <v>0</v>
      </c>
      <c r="E91">
        <f>COUNTIF('PARITY Errors'!E91, 100) + COUNTIF('Pattern_Matching Errors'!E91, 100) + COUNTIF('Reversal Errors'!E91, 100) + COUNTIF('Stack Errors'!E91, 100) + COUNTIF('Vending_Machine Errors'!E91, 100) + COUNTIF('Vending_Machine_Sum Errors'!E91, 100) + COUNTIF('MazeComplete Errors'!E91, 100) + COUNTIF('MazeSolve Errors'!E91, 100) + COUNTIF('Hamiltonian Errors'!E91, 100)</f>
        <v>0</v>
      </c>
      <c r="F91">
        <f>COUNTIF('PARITY Errors'!F91, 100) + COUNTIF('Pattern_Matching Errors'!F91, 100) + COUNTIF('Reversal Errors'!F91, 100) + COUNTIF('Stack Errors'!F91, 100) + COUNTIF('Vending_Machine Errors'!F91, 100) + COUNTIF('Vending_Machine_Sum Errors'!F91, 100) + COUNTIF('MazeComplete Errors'!F91, 100) + COUNTIF('MazeSolve Errors'!F91, 100) + COUNTIF('Hamiltonian Errors'!F91, 100)</f>
        <v>0</v>
      </c>
      <c r="G91">
        <f>COUNTIF('PARITY Errors'!G91, 100) + COUNTIF('Pattern_Matching Errors'!G91, 100) + COUNTIF('Reversal Errors'!G91, 100) + COUNTIF('Stack Errors'!G91, 100) + COUNTIF('Vending_Machine Errors'!G91, 100) + COUNTIF('Vending_Machine_Sum Errors'!G91, 100) + COUNTIF('MazeComplete Errors'!G91, 100) + COUNTIF('MazeSolve Errors'!G91, 100) + COUNTIF('Hamiltonian Errors'!G91, 100)</f>
        <v>0</v>
      </c>
      <c r="H91" t="str">
        <f t="shared" si="2"/>
        <v>20 (δ=0)</v>
      </c>
    </row>
    <row r="92" spans="1:8" x14ac:dyDescent="0.75">
      <c r="A92" s="1">
        <v>16</v>
      </c>
      <c r="B92">
        <v>20</v>
      </c>
      <c r="C92">
        <v>0.2</v>
      </c>
      <c r="D92">
        <f>COUNTIF('PARITY Errors'!D92, 100) + COUNTIF('Pattern_Matching Errors'!D92, 100) + COUNTIF('Reversal Errors'!D92, 100) + COUNTIF('Stack Errors'!D92, 100) + COUNTIF('Vending_Machine Errors'!D92, 100) + COUNTIF('Vending_Machine_Sum Errors'!D92, 100) + COUNTIF('MazeComplete Errors'!D92, 100) + COUNTIF('MazeSolve Errors'!D92, 100) + COUNTIF('Hamiltonian Errors'!D92, 100)</f>
        <v>0</v>
      </c>
      <c r="E92">
        <f>COUNTIF('PARITY Errors'!E92, 100) + COUNTIF('Pattern_Matching Errors'!E92, 100) + COUNTIF('Reversal Errors'!E92, 100) + COUNTIF('Stack Errors'!E92, 100) + COUNTIF('Vending_Machine Errors'!E92, 100) + COUNTIF('Vending_Machine_Sum Errors'!E92, 100) + COUNTIF('MazeComplete Errors'!E92, 100) + COUNTIF('MazeSolve Errors'!E92, 100) + COUNTIF('Hamiltonian Errors'!E92, 100)</f>
        <v>0</v>
      </c>
      <c r="F92">
        <f>COUNTIF('PARITY Errors'!F92, 100) + COUNTIF('Pattern_Matching Errors'!F92, 100) + COUNTIF('Reversal Errors'!F92, 100) + COUNTIF('Stack Errors'!F92, 100) + COUNTIF('Vending_Machine Errors'!F92, 100) + COUNTIF('Vending_Machine_Sum Errors'!F92, 100) + COUNTIF('MazeComplete Errors'!F92, 100) + COUNTIF('MazeSolve Errors'!F92, 100) + COUNTIF('Hamiltonian Errors'!F92, 100)</f>
        <v>0</v>
      </c>
      <c r="G92">
        <f>COUNTIF('PARITY Errors'!G92, 100) + COUNTIF('Pattern_Matching Errors'!G92, 100) + COUNTIF('Reversal Errors'!G92, 100) + COUNTIF('Stack Errors'!G92, 100) + COUNTIF('Vending_Machine Errors'!G92, 100) + COUNTIF('Vending_Machine_Sum Errors'!G92, 100) + COUNTIF('MazeComplete Errors'!G92, 100) + COUNTIF('MazeSolve Errors'!G92, 100) + COUNTIF('Hamiltonian Errors'!G92, 100)</f>
        <v>0</v>
      </c>
      <c r="H92" t="str">
        <f t="shared" si="2"/>
        <v>20 (δ=0.2)</v>
      </c>
    </row>
    <row r="93" spans="1:8" x14ac:dyDescent="0.75">
      <c r="A93" s="1">
        <v>17</v>
      </c>
      <c r="B93">
        <v>20</v>
      </c>
      <c r="C93">
        <v>0.45</v>
      </c>
      <c r="D93">
        <f>COUNTIF('PARITY Errors'!D93, 100) + COUNTIF('Pattern_Matching Errors'!D93, 100) + COUNTIF('Reversal Errors'!D93, 100) + COUNTIF('Stack Errors'!D93, 100) + COUNTIF('Vending_Machine Errors'!D93, 100) + COUNTIF('Vending_Machine_Sum Errors'!D93, 100) + COUNTIF('MazeComplete Errors'!D93, 100) + COUNTIF('MazeSolve Errors'!D93, 100) + COUNTIF('Hamiltonian Errors'!D93, 100)</f>
        <v>0</v>
      </c>
      <c r="E93">
        <f>COUNTIF('PARITY Errors'!E93, 100) + COUNTIF('Pattern_Matching Errors'!E93, 100) + COUNTIF('Reversal Errors'!E93, 100) + COUNTIF('Stack Errors'!E93, 100) + COUNTIF('Vending_Machine Errors'!E93, 100) + COUNTIF('Vending_Machine_Sum Errors'!E93, 100) + COUNTIF('MazeComplete Errors'!E93, 100) + COUNTIF('MazeSolve Errors'!E93, 100) + COUNTIF('Hamiltonian Errors'!E93, 100)</f>
        <v>0</v>
      </c>
      <c r="F93">
        <f>COUNTIF('PARITY Errors'!F93, 100) + COUNTIF('Pattern_Matching Errors'!F93, 100) + COUNTIF('Reversal Errors'!F93, 100) + COUNTIF('Stack Errors'!F93, 100) + COUNTIF('Vending_Machine Errors'!F93, 100) + COUNTIF('Vending_Machine_Sum Errors'!F93, 100) + COUNTIF('MazeComplete Errors'!F93, 100) + COUNTIF('MazeSolve Errors'!F93, 100) + COUNTIF('Hamiltonian Errors'!F93, 100)</f>
        <v>0</v>
      </c>
      <c r="G93">
        <f>COUNTIF('PARITY Errors'!G93, 100) + COUNTIF('Pattern_Matching Errors'!G93, 100) + COUNTIF('Reversal Errors'!G93, 100) + COUNTIF('Stack Errors'!G93, 100) + COUNTIF('Vending_Machine Errors'!G93, 100) + COUNTIF('Vending_Machine_Sum Errors'!G93, 100) + COUNTIF('MazeComplete Errors'!G93, 100) + COUNTIF('MazeSolve Errors'!G93, 100) + COUNTIF('Hamiltonian Errors'!G93, 100)</f>
        <v>0</v>
      </c>
      <c r="H93" t="str">
        <f t="shared" si="2"/>
        <v>20 (δ=0.45)</v>
      </c>
    </row>
    <row r="94" spans="1:8" x14ac:dyDescent="0.75">
      <c r="A94" s="1">
        <v>18</v>
      </c>
      <c r="B94">
        <v>20</v>
      </c>
      <c r="C94">
        <v>0.65</v>
      </c>
      <c r="D94">
        <f>COUNTIF('PARITY Errors'!D94, 100) + COUNTIF('Pattern_Matching Errors'!D94, 100) + COUNTIF('Reversal Errors'!D94, 100) + COUNTIF('Stack Errors'!D94, 100) + COUNTIF('Vending_Machine Errors'!D94, 100) + COUNTIF('Vending_Machine_Sum Errors'!D94, 100) + COUNTIF('MazeComplete Errors'!D94, 100) + COUNTIF('MazeSolve Errors'!D94, 100) + COUNTIF('Hamiltonian Errors'!D94, 100)</f>
        <v>0</v>
      </c>
      <c r="E94">
        <f>COUNTIF('PARITY Errors'!E94, 100) + COUNTIF('Pattern_Matching Errors'!E94, 100) + COUNTIF('Reversal Errors'!E94, 100) + COUNTIF('Stack Errors'!E94, 100) + COUNTIF('Vending_Machine Errors'!E94, 100) + COUNTIF('Vending_Machine_Sum Errors'!E94, 100) + COUNTIF('MazeComplete Errors'!E94, 100) + COUNTIF('MazeSolve Errors'!E94, 100) + COUNTIF('Hamiltonian Errors'!E94, 100)</f>
        <v>0</v>
      </c>
      <c r="F94">
        <f>COUNTIF('PARITY Errors'!F94, 100) + COUNTIF('Pattern_Matching Errors'!F94, 100) + COUNTIF('Reversal Errors'!F94, 100) + COUNTIF('Stack Errors'!F94, 100) + COUNTIF('Vending_Machine Errors'!F94, 100) + COUNTIF('Vending_Machine_Sum Errors'!F94, 100) + COUNTIF('MazeComplete Errors'!F94, 100) + COUNTIF('MazeSolve Errors'!F94, 100) + COUNTIF('Hamiltonian Errors'!F94, 100)</f>
        <v>0</v>
      </c>
      <c r="G94">
        <f>COUNTIF('PARITY Errors'!G94, 100) + COUNTIF('Pattern_Matching Errors'!G94, 100) + COUNTIF('Reversal Errors'!G94, 100) + COUNTIF('Stack Errors'!G94, 100) + COUNTIF('Vending_Machine Errors'!G94, 100) + COUNTIF('Vending_Machine_Sum Errors'!G94, 100) + COUNTIF('MazeComplete Errors'!G94, 100) + COUNTIF('MazeSolve Errors'!G94, 100) + COUNTIF('Hamiltonian Errors'!G94, 100)</f>
        <v>0</v>
      </c>
      <c r="H94" t="str">
        <f t="shared" si="2"/>
        <v>20 (δ=0.65)</v>
      </c>
    </row>
    <row r="95" spans="1:8" x14ac:dyDescent="0.75">
      <c r="A95" s="1">
        <v>19</v>
      </c>
      <c r="B95">
        <v>20</v>
      </c>
      <c r="C95">
        <v>0.85</v>
      </c>
      <c r="D95">
        <f>COUNTIF('PARITY Errors'!D95, 100) + COUNTIF('Pattern_Matching Errors'!D95, 100) + COUNTIF('Reversal Errors'!D95, 100) + COUNTIF('Stack Errors'!D95, 100) + COUNTIF('Vending_Machine Errors'!D95, 100) + COUNTIF('Vending_Machine_Sum Errors'!D95, 100) + COUNTIF('MazeComplete Errors'!D95, 100) + COUNTIF('MazeSolve Errors'!D95, 100) + COUNTIF('Hamiltonian Errors'!D95, 100)</f>
        <v>0</v>
      </c>
      <c r="E95">
        <f>COUNTIF('PARITY Errors'!E95, 100) + COUNTIF('Pattern_Matching Errors'!E95, 100) + COUNTIF('Reversal Errors'!E95, 100) + COUNTIF('Stack Errors'!E95, 100) + COUNTIF('Vending_Machine Errors'!E95, 100) + COUNTIF('Vending_Machine_Sum Errors'!E95, 100) + COUNTIF('MazeComplete Errors'!E95, 100) + COUNTIF('MazeSolve Errors'!E95, 100) + COUNTIF('Hamiltonian Errors'!E95, 100)</f>
        <v>0</v>
      </c>
      <c r="F95">
        <f>COUNTIF('PARITY Errors'!F95, 100) + COUNTIF('Pattern_Matching Errors'!F95, 100) + COUNTIF('Reversal Errors'!F95, 100) + COUNTIF('Stack Errors'!F95, 100) + COUNTIF('Vending_Machine Errors'!F95, 100) + COUNTIF('Vending_Machine_Sum Errors'!F95, 100) + COUNTIF('MazeComplete Errors'!F95, 100) + COUNTIF('MazeSolve Errors'!F95, 100) + COUNTIF('Hamiltonian Errors'!F95, 100)</f>
        <v>0</v>
      </c>
      <c r="G95">
        <f>COUNTIF('PARITY Errors'!G95, 100) + COUNTIF('Pattern_Matching Errors'!G95, 100) + COUNTIF('Reversal Errors'!G95, 100) + COUNTIF('Stack Errors'!G95, 100) + COUNTIF('Vending_Machine Errors'!G95, 100) + COUNTIF('Vending_Machine_Sum Errors'!G95, 100) + COUNTIF('MazeComplete Errors'!G95, 100) + COUNTIF('MazeSolve Errors'!G95, 100) + COUNTIF('Hamiltonian Errors'!G95, 100)</f>
        <v>0</v>
      </c>
      <c r="H95" t="str">
        <f t="shared" si="2"/>
        <v>20 (δ=0.85)</v>
      </c>
    </row>
    <row r="96" spans="1:8" x14ac:dyDescent="0.75">
      <c r="A96" s="1">
        <v>20</v>
      </c>
      <c r="B96">
        <v>50</v>
      </c>
      <c r="C96">
        <v>0</v>
      </c>
      <c r="D96">
        <f>COUNTIF('PARITY Errors'!D96, 100) + COUNTIF('Pattern_Matching Errors'!D96, 100) + COUNTIF('Reversal Errors'!D96, 100) + COUNTIF('Stack Errors'!D96, 100) + COUNTIF('Vending_Machine Errors'!D96, 100) + COUNTIF('Vending_Machine_Sum Errors'!D96, 100) + COUNTIF('MazeComplete Errors'!D96, 100) + COUNTIF('MazeSolve Errors'!D96, 100) + COUNTIF('Hamiltonian Errors'!D96, 100)</f>
        <v>0</v>
      </c>
      <c r="E96">
        <f>COUNTIF('PARITY Errors'!E96, 100) + COUNTIF('Pattern_Matching Errors'!E96, 100) + COUNTIF('Reversal Errors'!E96, 100) + COUNTIF('Stack Errors'!E96, 100) + COUNTIF('Vending_Machine Errors'!E96, 100) + COUNTIF('Vending_Machine_Sum Errors'!E96, 100) + COUNTIF('MazeComplete Errors'!E96, 100) + COUNTIF('MazeSolve Errors'!E96, 100) + COUNTIF('Hamiltonian Errors'!E96, 100)</f>
        <v>0</v>
      </c>
      <c r="F96">
        <f>COUNTIF('PARITY Errors'!F96, 100) + COUNTIF('Pattern_Matching Errors'!F96, 100) + COUNTIF('Reversal Errors'!F96, 100) + COUNTIF('Stack Errors'!F96, 100) + COUNTIF('Vending_Machine Errors'!F96, 100) + COUNTIF('Vending_Machine_Sum Errors'!F96, 100) + COUNTIF('MazeComplete Errors'!F96, 100) + COUNTIF('MazeSolve Errors'!F96, 100) + COUNTIF('Hamiltonian Errors'!F96, 100)</f>
        <v>0</v>
      </c>
      <c r="G96">
        <f>COUNTIF('PARITY Errors'!G96, 100) + COUNTIF('Pattern_Matching Errors'!G96, 100) + COUNTIF('Reversal Errors'!G96, 100) + COUNTIF('Stack Errors'!G96, 100) + COUNTIF('Vending_Machine Errors'!G96, 100) + COUNTIF('Vending_Machine_Sum Errors'!G96, 100) + COUNTIF('MazeComplete Errors'!G96, 100) + COUNTIF('MazeSolve Errors'!G96, 100) + COUNTIF('Hamiltonian Errors'!G96, 100)</f>
        <v>1</v>
      </c>
      <c r="H96" t="str">
        <f t="shared" si="2"/>
        <v>50 (δ=0)</v>
      </c>
    </row>
    <row r="97" spans="1:8" x14ac:dyDescent="0.75">
      <c r="A97" s="1">
        <v>21</v>
      </c>
      <c r="B97">
        <v>50</v>
      </c>
      <c r="C97">
        <v>0.2</v>
      </c>
      <c r="D97">
        <f>COUNTIF('PARITY Errors'!D97, 100) + COUNTIF('Pattern_Matching Errors'!D97, 100) + COUNTIF('Reversal Errors'!D97, 100) + COUNTIF('Stack Errors'!D97, 100) + COUNTIF('Vending_Machine Errors'!D97, 100) + COUNTIF('Vending_Machine_Sum Errors'!D97, 100) + COUNTIF('MazeComplete Errors'!D97, 100) + COUNTIF('MazeSolve Errors'!D97, 100) + COUNTIF('Hamiltonian Errors'!D97, 100)</f>
        <v>0</v>
      </c>
      <c r="E97">
        <f>COUNTIF('PARITY Errors'!E97, 100) + COUNTIF('Pattern_Matching Errors'!E97, 100) + COUNTIF('Reversal Errors'!E97, 100) + COUNTIF('Stack Errors'!E97, 100) + COUNTIF('Vending_Machine Errors'!E97, 100) + COUNTIF('Vending_Machine_Sum Errors'!E97, 100) + COUNTIF('MazeComplete Errors'!E97, 100) + COUNTIF('MazeSolve Errors'!E97, 100) + COUNTIF('Hamiltonian Errors'!E97, 100)</f>
        <v>0</v>
      </c>
      <c r="F97">
        <f>COUNTIF('PARITY Errors'!F97, 100) + COUNTIF('Pattern_Matching Errors'!F97, 100) + COUNTIF('Reversal Errors'!F97, 100) + COUNTIF('Stack Errors'!F97, 100) + COUNTIF('Vending_Machine Errors'!F97, 100) + COUNTIF('Vending_Machine_Sum Errors'!F97, 100) + COUNTIF('MazeComplete Errors'!F97, 100) + COUNTIF('MazeSolve Errors'!F97, 100) + COUNTIF('Hamiltonian Errors'!F97, 100)</f>
        <v>0</v>
      </c>
      <c r="G97">
        <f>COUNTIF('PARITY Errors'!G97, 100) + COUNTIF('Pattern_Matching Errors'!G97, 100) + COUNTIF('Reversal Errors'!G97, 100) + COUNTIF('Stack Errors'!G97, 100) + COUNTIF('Vending_Machine Errors'!G97, 100) + COUNTIF('Vending_Machine_Sum Errors'!G97, 100) + COUNTIF('MazeComplete Errors'!G97, 100) + COUNTIF('MazeSolve Errors'!G97, 100) + COUNTIF('Hamiltonian Errors'!G97, 100)</f>
        <v>1</v>
      </c>
      <c r="H97" t="str">
        <f t="shared" si="2"/>
        <v>50 (δ=0.2)</v>
      </c>
    </row>
    <row r="98" spans="1:8" x14ac:dyDescent="0.75">
      <c r="A98" s="1">
        <v>22</v>
      </c>
      <c r="B98">
        <v>50</v>
      </c>
      <c r="C98">
        <v>0.45</v>
      </c>
      <c r="D98">
        <f>COUNTIF('PARITY Errors'!D98, 100) + COUNTIF('Pattern_Matching Errors'!D98, 100) + COUNTIF('Reversal Errors'!D98, 100) + COUNTIF('Stack Errors'!D98, 100) + COUNTIF('Vending_Machine Errors'!D98, 100) + COUNTIF('Vending_Machine_Sum Errors'!D98, 100) + COUNTIF('MazeComplete Errors'!D98, 100) + COUNTIF('MazeSolve Errors'!D98, 100) + COUNTIF('Hamiltonian Errors'!D98, 100)</f>
        <v>0</v>
      </c>
      <c r="E98">
        <f>COUNTIF('PARITY Errors'!E98, 100) + COUNTIF('Pattern_Matching Errors'!E98, 100) + COUNTIF('Reversal Errors'!E98, 100) + COUNTIF('Stack Errors'!E98, 100) + COUNTIF('Vending_Machine Errors'!E98, 100) + COUNTIF('Vending_Machine_Sum Errors'!E98, 100) + COUNTIF('MazeComplete Errors'!E98, 100) + COUNTIF('MazeSolve Errors'!E98, 100) + COUNTIF('Hamiltonian Errors'!E98, 100)</f>
        <v>0</v>
      </c>
      <c r="F98">
        <f>COUNTIF('PARITY Errors'!F98, 100) + COUNTIF('Pattern_Matching Errors'!F98, 100) + COUNTIF('Reversal Errors'!F98, 100) + COUNTIF('Stack Errors'!F98, 100) + COUNTIF('Vending_Machine Errors'!F98, 100) + COUNTIF('Vending_Machine_Sum Errors'!F98, 100) + COUNTIF('MazeComplete Errors'!F98, 100) + COUNTIF('MazeSolve Errors'!F98, 100) + COUNTIF('Hamiltonian Errors'!F98, 100)</f>
        <v>0</v>
      </c>
      <c r="G98">
        <f>COUNTIF('PARITY Errors'!G98, 100) + COUNTIF('Pattern_Matching Errors'!G98, 100) + COUNTIF('Reversal Errors'!G98, 100) + COUNTIF('Stack Errors'!G98, 100) + COUNTIF('Vending_Machine Errors'!G98, 100) + COUNTIF('Vending_Machine_Sum Errors'!G98, 100) + COUNTIF('MazeComplete Errors'!G98, 100) + COUNTIF('MazeSolve Errors'!G98, 100) + COUNTIF('Hamiltonian Errors'!G98, 100)</f>
        <v>1</v>
      </c>
      <c r="H98" t="str">
        <f t="shared" si="2"/>
        <v>50 (δ=0.45)</v>
      </c>
    </row>
    <row r="99" spans="1:8" x14ac:dyDescent="0.75">
      <c r="A99" s="1">
        <v>23</v>
      </c>
      <c r="B99">
        <v>50</v>
      </c>
      <c r="C99">
        <v>0.65</v>
      </c>
      <c r="D99">
        <f>COUNTIF('PARITY Errors'!D99, 100) + COUNTIF('Pattern_Matching Errors'!D99, 100) + COUNTIF('Reversal Errors'!D99, 100) + COUNTIF('Stack Errors'!D99, 100) + COUNTIF('Vending_Machine Errors'!D99, 100) + COUNTIF('Vending_Machine_Sum Errors'!D99, 100) + COUNTIF('MazeComplete Errors'!D99, 100) + COUNTIF('MazeSolve Errors'!D99, 100) + COUNTIF('Hamiltonian Errors'!D99, 100)</f>
        <v>0</v>
      </c>
      <c r="E99">
        <f>COUNTIF('PARITY Errors'!E99, 100) + COUNTIF('Pattern_Matching Errors'!E99, 100) + COUNTIF('Reversal Errors'!E99, 100) + COUNTIF('Stack Errors'!E99, 100) + COUNTIF('Vending_Machine Errors'!E99, 100) + COUNTIF('Vending_Machine_Sum Errors'!E99, 100) + COUNTIF('MazeComplete Errors'!E99, 100) + COUNTIF('MazeSolve Errors'!E99, 100) + COUNTIF('Hamiltonian Errors'!E99, 100)</f>
        <v>0</v>
      </c>
      <c r="F99">
        <f>COUNTIF('PARITY Errors'!F99, 100) + COUNTIF('Pattern_Matching Errors'!F99, 100) + COUNTIF('Reversal Errors'!F99, 100) + COUNTIF('Stack Errors'!F99, 100) + COUNTIF('Vending_Machine Errors'!F99, 100) + COUNTIF('Vending_Machine_Sum Errors'!F99, 100) + COUNTIF('MazeComplete Errors'!F99, 100) + COUNTIF('MazeSolve Errors'!F99, 100) + COUNTIF('Hamiltonian Errors'!F99, 100)</f>
        <v>0</v>
      </c>
      <c r="G99">
        <f>COUNTIF('PARITY Errors'!G99, 100) + COUNTIF('Pattern_Matching Errors'!G99, 100) + COUNTIF('Reversal Errors'!G99, 100) + COUNTIF('Stack Errors'!G99, 100) + COUNTIF('Vending_Machine Errors'!G99, 100) + COUNTIF('Vending_Machine_Sum Errors'!G99, 100) + COUNTIF('MazeComplete Errors'!G99, 100) + COUNTIF('MazeSolve Errors'!G99, 100) + COUNTIF('Hamiltonian Errors'!G99, 100)</f>
        <v>1</v>
      </c>
      <c r="H99" t="str">
        <f t="shared" si="2"/>
        <v>50 (δ=0.65)</v>
      </c>
    </row>
    <row r="100" spans="1:8" x14ac:dyDescent="0.75">
      <c r="A100" s="1">
        <v>24</v>
      </c>
      <c r="B100">
        <v>50</v>
      </c>
      <c r="C100">
        <v>0.85</v>
      </c>
      <c r="D100">
        <f>COUNTIF('PARITY Errors'!D100, 100) + COUNTIF('Pattern_Matching Errors'!D100, 100) + COUNTIF('Reversal Errors'!D100, 100) + COUNTIF('Stack Errors'!D100, 100) + COUNTIF('Vending_Machine Errors'!D100, 100) + COUNTIF('Vending_Machine_Sum Errors'!D100, 100) + COUNTIF('MazeComplete Errors'!D100, 100) + COUNTIF('MazeSolve Errors'!D100, 100) + COUNTIF('Hamiltonian Errors'!D100, 100)</f>
        <v>0</v>
      </c>
      <c r="E100">
        <f>COUNTIF('PARITY Errors'!E100, 100) + COUNTIF('Pattern_Matching Errors'!E100, 100) + COUNTIF('Reversal Errors'!E100, 100) + COUNTIF('Stack Errors'!E100, 100) + COUNTIF('Vending_Machine Errors'!E100, 100) + COUNTIF('Vending_Machine_Sum Errors'!E100, 100) + COUNTIF('MazeComplete Errors'!E100, 100) + COUNTIF('MazeSolve Errors'!E100, 100) + COUNTIF('Hamiltonian Errors'!E100, 100)</f>
        <v>0</v>
      </c>
      <c r="F100">
        <f>COUNTIF('PARITY Errors'!F100, 100) + COUNTIF('Pattern_Matching Errors'!F100, 100) + COUNTIF('Reversal Errors'!F100, 100) + COUNTIF('Stack Errors'!F100, 100) + COUNTIF('Vending_Machine Errors'!F100, 100) + COUNTIF('Vending_Machine_Sum Errors'!F100, 100) + COUNTIF('MazeComplete Errors'!F100, 100) + COUNTIF('MazeSolve Errors'!F100, 100) + COUNTIF('Hamiltonian Errors'!F100, 100)</f>
        <v>0</v>
      </c>
      <c r="G100">
        <f>COUNTIF('PARITY Errors'!G100, 100) + COUNTIF('Pattern_Matching Errors'!G100, 100) + COUNTIF('Reversal Errors'!G100, 100) + COUNTIF('Stack Errors'!G100, 100) + COUNTIF('Vending_Machine Errors'!G100, 100) + COUNTIF('Vending_Machine_Sum Errors'!G100, 100) + COUNTIF('MazeComplete Errors'!G100, 100) + COUNTIF('MazeSolve Errors'!G100, 100) + COUNTIF('Hamiltonian Errors'!G100, 100)</f>
        <v>1</v>
      </c>
      <c r="H100" t="str">
        <f t="shared" si="2"/>
        <v>50 (δ=0.85)</v>
      </c>
    </row>
    <row r="101" spans="1:8" x14ac:dyDescent="0.75">
      <c r="A101" s="1">
        <v>25</v>
      </c>
      <c r="B101">
        <v>100</v>
      </c>
      <c r="C101">
        <v>0</v>
      </c>
      <c r="D101">
        <f>COUNTIF('PARITY Errors'!D101, 100) + COUNTIF('Pattern_Matching Errors'!D101, 100) + COUNTIF('Reversal Errors'!D101, 100) + COUNTIF('Stack Errors'!D101, 100) + COUNTIF('Vending_Machine Errors'!D101, 100) + COUNTIF('Vending_Machine_Sum Errors'!D101, 100) + COUNTIF('MazeComplete Errors'!D101, 100) + COUNTIF('MazeSolve Errors'!D101, 100) + COUNTIF('Hamiltonian Errors'!D101, 100)</f>
        <v>0</v>
      </c>
      <c r="E101">
        <f>COUNTIF('PARITY Errors'!E101, 100) + COUNTIF('Pattern_Matching Errors'!E101, 100) + COUNTIF('Reversal Errors'!E101, 100) + COUNTIF('Stack Errors'!E101, 100) + COUNTIF('Vending_Machine Errors'!E101, 100) + COUNTIF('Vending_Machine_Sum Errors'!E101, 100) + COUNTIF('MazeComplete Errors'!E101, 100) + COUNTIF('MazeSolve Errors'!E101, 100) + COUNTIF('Hamiltonian Errors'!E101, 100)</f>
        <v>0</v>
      </c>
      <c r="F101">
        <f>COUNTIF('PARITY Errors'!F101, 100) + COUNTIF('Pattern_Matching Errors'!F101, 100) + COUNTIF('Reversal Errors'!F101, 100) + COUNTIF('Stack Errors'!F101, 100) + COUNTIF('Vending_Machine Errors'!F101, 100) + COUNTIF('Vending_Machine_Sum Errors'!F101, 100) + COUNTIF('MazeComplete Errors'!F101, 100) + COUNTIF('MazeSolve Errors'!F101, 100) + COUNTIF('Hamiltonian Errors'!F101, 100)</f>
        <v>0</v>
      </c>
      <c r="G101">
        <f>COUNTIF('PARITY Errors'!G101, 100) + COUNTIF('Pattern_Matching Errors'!G101, 100) + COUNTIF('Reversal Errors'!G101, 100) + COUNTIF('Stack Errors'!G101, 100) + COUNTIF('Vending_Machine Errors'!G101, 100) + COUNTIF('Vending_Machine_Sum Errors'!G101, 100) + COUNTIF('MazeComplete Errors'!G101, 100) + COUNTIF('MazeSolve Errors'!G101, 100) + COUNTIF('Hamiltonian Errors'!G101, 100)</f>
        <v>1</v>
      </c>
      <c r="H101" t="str">
        <f t="shared" si="2"/>
        <v>100 (δ=0)</v>
      </c>
    </row>
    <row r="102" spans="1:8" x14ac:dyDescent="0.75">
      <c r="A102" s="1">
        <v>26</v>
      </c>
      <c r="B102">
        <v>100</v>
      </c>
      <c r="C102">
        <v>0.2</v>
      </c>
      <c r="D102">
        <f>COUNTIF('PARITY Errors'!D102, 100) + COUNTIF('Pattern_Matching Errors'!D102, 100) + COUNTIF('Reversal Errors'!D102, 100) + COUNTIF('Stack Errors'!D102, 100) + COUNTIF('Vending_Machine Errors'!D102, 100) + COUNTIF('Vending_Machine_Sum Errors'!D102, 100) + COUNTIF('MazeComplete Errors'!D102, 100) + COUNTIF('MazeSolve Errors'!D102, 100) + COUNTIF('Hamiltonian Errors'!D102, 100)</f>
        <v>0</v>
      </c>
      <c r="E102">
        <f>COUNTIF('PARITY Errors'!E102, 100) + COUNTIF('Pattern_Matching Errors'!E102, 100) + COUNTIF('Reversal Errors'!E102, 100) + COUNTIF('Stack Errors'!E102, 100) + COUNTIF('Vending_Machine Errors'!E102, 100) + COUNTIF('Vending_Machine_Sum Errors'!E102, 100) + COUNTIF('MazeComplete Errors'!E102, 100) + COUNTIF('MazeSolve Errors'!E102, 100) + COUNTIF('Hamiltonian Errors'!E102, 100)</f>
        <v>0</v>
      </c>
      <c r="F102">
        <f>COUNTIF('PARITY Errors'!F102, 100) + COUNTIF('Pattern_Matching Errors'!F102, 100) + COUNTIF('Reversal Errors'!F102, 100) + COUNTIF('Stack Errors'!F102, 100) + COUNTIF('Vending_Machine Errors'!F102, 100) + COUNTIF('Vending_Machine_Sum Errors'!F102, 100) + COUNTIF('MazeComplete Errors'!F102, 100) + COUNTIF('MazeSolve Errors'!F102, 100) + COUNTIF('Hamiltonian Errors'!F102, 100)</f>
        <v>0</v>
      </c>
      <c r="G102">
        <f>COUNTIF('PARITY Errors'!G102, 100) + COUNTIF('Pattern_Matching Errors'!G102, 100) + COUNTIF('Reversal Errors'!G102, 100) + COUNTIF('Stack Errors'!G102, 100) + COUNTIF('Vending_Machine Errors'!G102, 100) + COUNTIF('Vending_Machine_Sum Errors'!G102, 100) + COUNTIF('MazeComplete Errors'!G102, 100) + COUNTIF('MazeSolve Errors'!G102, 100) + COUNTIF('Hamiltonian Errors'!G102, 100)</f>
        <v>1</v>
      </c>
      <c r="H102" t="str">
        <f t="shared" si="2"/>
        <v>100 (δ=0.2)</v>
      </c>
    </row>
    <row r="103" spans="1:8" x14ac:dyDescent="0.75">
      <c r="A103" s="1">
        <v>27</v>
      </c>
      <c r="B103">
        <v>100</v>
      </c>
      <c r="C103">
        <v>0.45</v>
      </c>
      <c r="D103">
        <f>COUNTIF('PARITY Errors'!D103, 100) + COUNTIF('Pattern_Matching Errors'!D103, 100) + COUNTIF('Reversal Errors'!D103, 100) + COUNTIF('Stack Errors'!D103, 100) + COUNTIF('Vending_Machine Errors'!D103, 100) + COUNTIF('Vending_Machine_Sum Errors'!D103, 100) + COUNTIF('MazeComplete Errors'!D103, 100) + COUNTIF('MazeSolve Errors'!D103, 100) + COUNTIF('Hamiltonian Errors'!D103, 100)</f>
        <v>0</v>
      </c>
      <c r="E103">
        <f>COUNTIF('PARITY Errors'!E103, 100) + COUNTIF('Pattern_Matching Errors'!E103, 100) + COUNTIF('Reversal Errors'!E103, 100) + COUNTIF('Stack Errors'!E103, 100) + COUNTIF('Vending_Machine Errors'!E103, 100) + COUNTIF('Vending_Machine_Sum Errors'!E103, 100) + COUNTIF('MazeComplete Errors'!E103, 100) + COUNTIF('MazeSolve Errors'!E103, 100) + COUNTIF('Hamiltonian Errors'!E103, 100)</f>
        <v>0</v>
      </c>
      <c r="F103">
        <f>COUNTIF('PARITY Errors'!F103, 100) + COUNTIF('Pattern_Matching Errors'!F103, 100) + COUNTIF('Reversal Errors'!F103, 100) + COUNTIF('Stack Errors'!F103, 100) + COUNTIF('Vending_Machine Errors'!F103, 100) + COUNTIF('Vending_Machine_Sum Errors'!F103, 100) + COUNTIF('MazeComplete Errors'!F103, 100) + COUNTIF('MazeSolve Errors'!F103, 100) + COUNTIF('Hamiltonian Errors'!F103, 100)</f>
        <v>0</v>
      </c>
      <c r="G103">
        <f>COUNTIF('PARITY Errors'!G103, 100) + COUNTIF('Pattern_Matching Errors'!G103, 100) + COUNTIF('Reversal Errors'!G103, 100) + COUNTIF('Stack Errors'!G103, 100) + COUNTIF('Vending_Machine Errors'!G103, 100) + COUNTIF('Vending_Machine_Sum Errors'!G103, 100) + COUNTIF('MazeComplete Errors'!G103, 100) + COUNTIF('MazeSolve Errors'!G103, 100) + COUNTIF('Hamiltonian Errors'!G103, 100)</f>
        <v>1</v>
      </c>
      <c r="H103" t="str">
        <f t="shared" si="2"/>
        <v>100 (δ=0.45)</v>
      </c>
    </row>
    <row r="104" spans="1:8" x14ac:dyDescent="0.75">
      <c r="A104" s="1">
        <v>28</v>
      </c>
      <c r="B104">
        <v>100</v>
      </c>
      <c r="C104">
        <v>0.65</v>
      </c>
      <c r="D104">
        <f>COUNTIF('PARITY Errors'!D104, 100) + COUNTIF('Pattern_Matching Errors'!D104, 100) + COUNTIF('Reversal Errors'!D104, 100) + COUNTIF('Stack Errors'!D104, 100) + COUNTIF('Vending_Machine Errors'!D104, 100) + COUNTIF('Vending_Machine_Sum Errors'!D104, 100) + COUNTIF('MazeComplete Errors'!D104, 100) + COUNTIF('MazeSolve Errors'!D104, 100) + COUNTIF('Hamiltonian Errors'!D104, 100)</f>
        <v>0</v>
      </c>
      <c r="E104">
        <f>COUNTIF('PARITY Errors'!E104, 100) + COUNTIF('Pattern_Matching Errors'!E104, 100) + COUNTIF('Reversal Errors'!E104, 100) + COUNTIF('Stack Errors'!E104, 100) + COUNTIF('Vending_Machine Errors'!E104, 100) + COUNTIF('Vending_Machine_Sum Errors'!E104, 100) + COUNTIF('MazeComplete Errors'!E104, 100) + COUNTIF('MazeSolve Errors'!E104, 100) + COUNTIF('Hamiltonian Errors'!E104, 100)</f>
        <v>0</v>
      </c>
      <c r="F104">
        <f>COUNTIF('PARITY Errors'!F104, 100) + COUNTIF('Pattern_Matching Errors'!F104, 100) + COUNTIF('Reversal Errors'!F104, 100) + COUNTIF('Stack Errors'!F104, 100) + COUNTIF('Vending_Machine Errors'!F104, 100) + COUNTIF('Vending_Machine_Sum Errors'!F104, 100) + COUNTIF('MazeComplete Errors'!F104, 100) + COUNTIF('MazeSolve Errors'!F104, 100) + COUNTIF('Hamiltonian Errors'!F104, 100)</f>
        <v>0</v>
      </c>
      <c r="G104">
        <f>COUNTIF('PARITY Errors'!G104, 100) + COUNTIF('Pattern_Matching Errors'!G104, 100) + COUNTIF('Reversal Errors'!G104, 100) + COUNTIF('Stack Errors'!G104, 100) + COUNTIF('Vending_Machine Errors'!G104, 100) + COUNTIF('Vending_Machine_Sum Errors'!G104, 100) + COUNTIF('MazeComplete Errors'!G104, 100) + COUNTIF('MazeSolve Errors'!G104, 100) + COUNTIF('Hamiltonian Errors'!G104, 100)</f>
        <v>1</v>
      </c>
      <c r="H104" t="str">
        <f t="shared" si="2"/>
        <v>100 (δ=0.65)</v>
      </c>
    </row>
    <row r="105" spans="1:8" x14ac:dyDescent="0.75">
      <c r="A105" s="1">
        <v>29</v>
      </c>
      <c r="B105">
        <v>100</v>
      </c>
      <c r="C105">
        <v>0.85</v>
      </c>
      <c r="D105">
        <f>COUNTIF('PARITY Errors'!D105, 100) + COUNTIF('Pattern_Matching Errors'!D105, 100) + COUNTIF('Reversal Errors'!D105, 100) + COUNTIF('Stack Errors'!D105, 100) + COUNTIF('Vending_Machine Errors'!D105, 100) + COUNTIF('Vending_Machine_Sum Errors'!D105, 100) + COUNTIF('MazeComplete Errors'!D105, 100) + COUNTIF('MazeSolve Errors'!D105, 100) + COUNTIF('Hamiltonian Errors'!D105, 100)</f>
        <v>0</v>
      </c>
      <c r="E105">
        <f>COUNTIF('PARITY Errors'!E105, 100) + COUNTIF('Pattern_Matching Errors'!E105, 100) + COUNTIF('Reversal Errors'!E105, 100) + COUNTIF('Stack Errors'!E105, 100) + COUNTIF('Vending_Machine Errors'!E105, 100) + COUNTIF('Vending_Machine_Sum Errors'!E105, 100) + COUNTIF('MazeComplete Errors'!E105, 100) + COUNTIF('MazeSolve Errors'!E105, 100) + COUNTIF('Hamiltonian Errors'!E105, 100)</f>
        <v>0</v>
      </c>
      <c r="F105">
        <f>COUNTIF('PARITY Errors'!F105, 100) + COUNTIF('Pattern_Matching Errors'!F105, 100) + COUNTIF('Reversal Errors'!F105, 100) + COUNTIF('Stack Errors'!F105, 100) + COUNTIF('Vending_Machine Errors'!F105, 100) + COUNTIF('Vending_Machine_Sum Errors'!F105, 100) + COUNTIF('MazeComplete Errors'!F105, 100) + COUNTIF('MazeSolve Errors'!F105, 100) + COUNTIF('Hamiltonian Errors'!F105, 100)</f>
        <v>0</v>
      </c>
      <c r="G105">
        <f>COUNTIF('PARITY Errors'!G105, 100) + COUNTIF('Pattern_Matching Errors'!G105, 100) + COUNTIF('Reversal Errors'!G105, 100) + COUNTIF('Stack Errors'!G105, 100) + COUNTIF('Vending_Machine Errors'!G105, 100) + COUNTIF('Vending_Machine_Sum Errors'!G105, 100) + COUNTIF('MazeComplete Errors'!G105, 100) + COUNTIF('MazeSolve Errors'!G105, 100) + COUNTIF('Hamiltonian Errors'!G105, 100)</f>
        <v>1</v>
      </c>
      <c r="H105" t="str">
        <f t="shared" si="2"/>
        <v>100 (δ=0.85)</v>
      </c>
    </row>
    <row r="109" spans="1:8" x14ac:dyDescent="0.75">
      <c r="A109" s="1">
        <v>0</v>
      </c>
      <c r="B109" t="s">
        <v>17</v>
      </c>
      <c r="D109">
        <v>9</v>
      </c>
    </row>
    <row r="111" spans="1:8" x14ac:dyDescent="0.75">
      <c r="B111" s="1" t="s">
        <v>1</v>
      </c>
      <c r="C111" s="1" t="s">
        <v>2</v>
      </c>
      <c r="D111" s="1" t="s">
        <v>21</v>
      </c>
      <c r="E111" s="1" t="s">
        <v>22</v>
      </c>
      <c r="F111" s="1" t="s">
        <v>23</v>
      </c>
      <c r="G111" s="1" t="s">
        <v>24</v>
      </c>
      <c r="H111" s="1" t="s">
        <v>14</v>
      </c>
    </row>
    <row r="112" spans="1:8" x14ac:dyDescent="0.75">
      <c r="A112" s="1">
        <v>0</v>
      </c>
      <c r="B112">
        <v>0</v>
      </c>
      <c r="C112">
        <v>0</v>
      </c>
      <c r="D112">
        <f>COUNTIF('PARITY Errors'!D112, 100) + COUNTIF('Pattern_Matching Errors'!D112, 100) + COUNTIF('Reversal Errors'!D112, 100) + COUNTIF('Stack Errors'!D112, 100) + COUNTIF('Vending_Machine Errors'!D112, 100) + COUNTIF('Vending_Machine_Sum Errors'!D112, 100) + COUNTIF('MazeComplete Errors'!D112, 100) + COUNTIF('MazeSolve Errors'!D112, 100) + COUNTIF('Hamiltonian Errors'!D112, 100)</f>
        <v>8</v>
      </c>
      <c r="E112">
        <f>COUNTIF('PARITY Errors'!E112, 100) + COUNTIF('Pattern_Matching Errors'!E112, 100) + COUNTIF('Reversal Errors'!E112, 100) + COUNTIF('Stack Errors'!E112, 100) + COUNTIF('Vending_Machine Errors'!E112, 100) + COUNTIF('Vending_Machine_Sum Errors'!E112, 100) + COUNTIF('MazeComplete Errors'!E112, 100) + COUNTIF('MazeSolve Errors'!E112, 100) + COUNTIF('Hamiltonian Errors'!E112, 100)</f>
        <v>8</v>
      </c>
      <c r="F112">
        <f>COUNTIF('PARITY Errors'!F112, 100) + COUNTIF('Pattern_Matching Errors'!F112, 100) + COUNTIF('Reversal Errors'!F112, 100) + COUNTIF('Stack Errors'!F112, 100) + COUNTIF('Vending_Machine Errors'!F112, 100) + COUNTIF('Vending_Machine_Sum Errors'!F112, 100) + COUNTIF('MazeComplete Errors'!F112, 100) + COUNTIF('MazeSolve Errors'!F112, 100) + COUNTIF('Hamiltonian Errors'!F112, 100)</f>
        <v>9</v>
      </c>
      <c r="G112">
        <f>COUNTIF('PARITY Errors'!G112, 100) + COUNTIF('Pattern_Matching Errors'!G112, 100) + COUNTIF('Reversal Errors'!G112, 100) + COUNTIF('Stack Errors'!G112, 100) + COUNTIF('Vending_Machine Errors'!G112, 100) + COUNTIF('Vending_Machine_Sum Errors'!G112, 100) + COUNTIF('MazeComplete Errors'!G112, 100) + COUNTIF('MazeSolve Errors'!G112, 100) + COUNTIF('Hamiltonian Errors'!G112, 100)</f>
        <v>8</v>
      </c>
      <c r="H112" t="str">
        <f t="shared" ref="H112:H141" si="3">B112&amp;" (δ="&amp;C112&amp;")"</f>
        <v>0 (δ=0)</v>
      </c>
    </row>
    <row r="113" spans="1:8" x14ac:dyDescent="0.75">
      <c r="A113" s="1">
        <v>1</v>
      </c>
      <c r="B113">
        <v>0</v>
      </c>
      <c r="C113">
        <v>0.2</v>
      </c>
      <c r="D113">
        <f>COUNTIF('PARITY Errors'!D113, 100) + COUNTIF('Pattern_Matching Errors'!D113, 100) + COUNTIF('Reversal Errors'!D113, 100) + COUNTIF('Stack Errors'!D113, 100) + COUNTIF('Vending_Machine Errors'!D113, 100) + COUNTIF('Vending_Machine_Sum Errors'!D113, 100) + COUNTIF('MazeComplete Errors'!D113, 100) + COUNTIF('MazeSolve Errors'!D113, 100) + COUNTIF('Hamiltonian Errors'!D113, 100)</f>
        <v>8</v>
      </c>
      <c r="E113">
        <f>COUNTIF('PARITY Errors'!E113, 100) + COUNTIF('Pattern_Matching Errors'!E113, 100) + COUNTIF('Reversal Errors'!E113, 100) + COUNTIF('Stack Errors'!E113, 100) + COUNTIF('Vending_Machine Errors'!E113, 100) + COUNTIF('Vending_Machine_Sum Errors'!E113, 100) + COUNTIF('MazeComplete Errors'!E113, 100) + COUNTIF('MazeSolve Errors'!E113, 100) + COUNTIF('Hamiltonian Errors'!E113, 100)</f>
        <v>9</v>
      </c>
      <c r="F113">
        <f>COUNTIF('PARITY Errors'!F113, 100) + COUNTIF('Pattern_Matching Errors'!F113, 100) + COUNTIF('Reversal Errors'!F113, 100) + COUNTIF('Stack Errors'!F113, 100) + COUNTIF('Vending_Machine Errors'!F113, 100) + COUNTIF('Vending_Machine_Sum Errors'!F113, 100) + COUNTIF('MazeComplete Errors'!F113, 100) + COUNTIF('MazeSolve Errors'!F113, 100) + COUNTIF('Hamiltonian Errors'!F113, 100)</f>
        <v>9</v>
      </c>
      <c r="G113">
        <f>COUNTIF('PARITY Errors'!G113, 100) + COUNTIF('Pattern_Matching Errors'!G113, 100) + COUNTIF('Reversal Errors'!G113, 100) + COUNTIF('Stack Errors'!G113, 100) + COUNTIF('Vending_Machine Errors'!G113, 100) + COUNTIF('Vending_Machine_Sum Errors'!G113, 100) + COUNTIF('MazeComplete Errors'!G113, 100) + COUNTIF('MazeSolve Errors'!G113, 100) + COUNTIF('Hamiltonian Errors'!G113, 100)</f>
        <v>8</v>
      </c>
      <c r="H113" t="str">
        <f t="shared" si="3"/>
        <v>0 (δ=0.2)</v>
      </c>
    </row>
    <row r="114" spans="1:8" x14ac:dyDescent="0.75">
      <c r="A114" s="1">
        <v>2</v>
      </c>
      <c r="B114">
        <v>0</v>
      </c>
      <c r="C114">
        <v>0.45</v>
      </c>
      <c r="D114">
        <f>COUNTIF('PARITY Errors'!D114, 100) + COUNTIF('Pattern_Matching Errors'!D114, 100) + COUNTIF('Reversal Errors'!D114, 100) + COUNTIF('Stack Errors'!D114, 100) + COUNTIF('Vending_Machine Errors'!D114, 100) + COUNTIF('Vending_Machine_Sum Errors'!D114, 100) + COUNTIF('MazeComplete Errors'!D114, 100) + COUNTIF('MazeSolve Errors'!D114, 100) + COUNTIF('Hamiltonian Errors'!D114, 100)</f>
        <v>8</v>
      </c>
      <c r="E114">
        <f>COUNTIF('PARITY Errors'!E114, 100) + COUNTIF('Pattern_Matching Errors'!E114, 100) + COUNTIF('Reversal Errors'!E114, 100) + COUNTIF('Stack Errors'!E114, 100) + COUNTIF('Vending_Machine Errors'!E114, 100) + COUNTIF('Vending_Machine_Sum Errors'!E114, 100) + COUNTIF('MazeComplete Errors'!E114, 100) + COUNTIF('MazeSolve Errors'!E114, 100) + COUNTIF('Hamiltonian Errors'!E114, 100)</f>
        <v>8</v>
      </c>
      <c r="F114">
        <f>COUNTIF('PARITY Errors'!F114, 100) + COUNTIF('Pattern_Matching Errors'!F114, 100) + COUNTIF('Reversal Errors'!F114, 100) + COUNTIF('Stack Errors'!F114, 100) + COUNTIF('Vending_Machine Errors'!F114, 100) + COUNTIF('Vending_Machine_Sum Errors'!F114, 100) + COUNTIF('MazeComplete Errors'!F114, 100) + COUNTIF('MazeSolve Errors'!F114, 100) + COUNTIF('Hamiltonian Errors'!F114, 100)</f>
        <v>9</v>
      </c>
      <c r="G114">
        <f>COUNTIF('PARITY Errors'!G114, 100) + COUNTIF('Pattern_Matching Errors'!G114, 100) + COUNTIF('Reversal Errors'!G114, 100) + COUNTIF('Stack Errors'!G114, 100) + COUNTIF('Vending_Machine Errors'!G114, 100) + COUNTIF('Vending_Machine_Sum Errors'!G114, 100) + COUNTIF('MazeComplete Errors'!G114, 100) + COUNTIF('MazeSolve Errors'!G114, 100) + COUNTIF('Hamiltonian Errors'!G114, 100)</f>
        <v>8</v>
      </c>
      <c r="H114" t="str">
        <f t="shared" si="3"/>
        <v>0 (δ=0.45)</v>
      </c>
    </row>
    <row r="115" spans="1:8" x14ac:dyDescent="0.75">
      <c r="A115" s="1">
        <v>3</v>
      </c>
      <c r="B115">
        <v>0</v>
      </c>
      <c r="C115">
        <v>0.65</v>
      </c>
      <c r="D115">
        <f>COUNTIF('PARITY Errors'!D115, 100) + COUNTIF('Pattern_Matching Errors'!D115, 100) + COUNTIF('Reversal Errors'!D115, 100) + COUNTIF('Stack Errors'!D115, 100) + COUNTIF('Vending_Machine Errors'!D115, 100) + COUNTIF('Vending_Machine_Sum Errors'!D115, 100) + COUNTIF('MazeComplete Errors'!D115, 100) + COUNTIF('MazeSolve Errors'!D115, 100) + COUNTIF('Hamiltonian Errors'!D115, 100)</f>
        <v>8</v>
      </c>
      <c r="E115">
        <f>COUNTIF('PARITY Errors'!E115, 100) + COUNTIF('Pattern_Matching Errors'!E115, 100) + COUNTIF('Reversal Errors'!E115, 100) + COUNTIF('Stack Errors'!E115, 100) + COUNTIF('Vending_Machine Errors'!E115, 100) + COUNTIF('Vending_Machine_Sum Errors'!E115, 100) + COUNTIF('MazeComplete Errors'!E115, 100) + COUNTIF('MazeSolve Errors'!E115, 100) + COUNTIF('Hamiltonian Errors'!E115, 100)</f>
        <v>9</v>
      </c>
      <c r="F115">
        <f>COUNTIF('PARITY Errors'!F115, 100) + COUNTIF('Pattern_Matching Errors'!F115, 100) + COUNTIF('Reversal Errors'!F115, 100) + COUNTIF('Stack Errors'!F115, 100) + COUNTIF('Vending_Machine Errors'!F115, 100) + COUNTIF('Vending_Machine_Sum Errors'!F115, 100) + COUNTIF('MazeComplete Errors'!F115, 100) + COUNTIF('MazeSolve Errors'!F115, 100) + COUNTIF('Hamiltonian Errors'!F115, 100)</f>
        <v>9</v>
      </c>
      <c r="G115">
        <f>COUNTIF('PARITY Errors'!G115, 100) + COUNTIF('Pattern_Matching Errors'!G115, 100) + COUNTIF('Reversal Errors'!G115, 100) + COUNTIF('Stack Errors'!G115, 100) + COUNTIF('Vending_Machine Errors'!G115, 100) + COUNTIF('Vending_Machine_Sum Errors'!G115, 100) + COUNTIF('MazeComplete Errors'!G115, 100) + COUNTIF('MazeSolve Errors'!G115, 100) + COUNTIF('Hamiltonian Errors'!G115, 100)</f>
        <v>8</v>
      </c>
      <c r="H115" t="str">
        <f t="shared" si="3"/>
        <v>0 (δ=0.65)</v>
      </c>
    </row>
    <row r="116" spans="1:8" x14ac:dyDescent="0.75">
      <c r="A116" s="1">
        <v>4</v>
      </c>
      <c r="B116">
        <v>0</v>
      </c>
      <c r="C116">
        <v>0.85</v>
      </c>
      <c r="D116">
        <f>COUNTIF('PARITY Errors'!D116, 100) + COUNTIF('Pattern_Matching Errors'!D116, 100) + COUNTIF('Reversal Errors'!D116, 100) + COUNTIF('Stack Errors'!D116, 100) + COUNTIF('Vending_Machine Errors'!D116, 100) + COUNTIF('Vending_Machine_Sum Errors'!D116, 100) + COUNTIF('MazeComplete Errors'!D116, 100) + COUNTIF('MazeSolve Errors'!D116, 100) + COUNTIF('Hamiltonian Errors'!D116, 100)</f>
        <v>8</v>
      </c>
      <c r="E116">
        <f>COUNTIF('PARITY Errors'!E116, 100) + COUNTIF('Pattern_Matching Errors'!E116, 100) + COUNTIF('Reversal Errors'!E116, 100) + COUNTIF('Stack Errors'!E116, 100) + COUNTIF('Vending_Machine Errors'!E116, 100) + COUNTIF('Vending_Machine_Sum Errors'!E116, 100) + COUNTIF('MazeComplete Errors'!E116, 100) + COUNTIF('MazeSolve Errors'!E116, 100) + COUNTIF('Hamiltonian Errors'!E116, 100)</f>
        <v>9</v>
      </c>
      <c r="F116">
        <f>COUNTIF('PARITY Errors'!F116, 100) + COUNTIF('Pattern_Matching Errors'!F116, 100) + COUNTIF('Reversal Errors'!F116, 100) + COUNTIF('Stack Errors'!F116, 100) + COUNTIF('Vending_Machine Errors'!F116, 100) + COUNTIF('Vending_Machine_Sum Errors'!F116, 100) + COUNTIF('MazeComplete Errors'!F116, 100) + COUNTIF('MazeSolve Errors'!F116, 100) + COUNTIF('Hamiltonian Errors'!F116, 100)</f>
        <v>9</v>
      </c>
      <c r="G116">
        <f>COUNTIF('PARITY Errors'!G116, 100) + COUNTIF('Pattern_Matching Errors'!G116, 100) + COUNTIF('Reversal Errors'!G116, 100) + COUNTIF('Stack Errors'!G116, 100) + COUNTIF('Vending_Machine Errors'!G116, 100) + COUNTIF('Vending_Machine_Sum Errors'!G116, 100) + COUNTIF('MazeComplete Errors'!G116, 100) + COUNTIF('MazeSolve Errors'!G116, 100) + COUNTIF('Hamiltonian Errors'!G116, 100)</f>
        <v>8</v>
      </c>
      <c r="H116" t="str">
        <f t="shared" si="3"/>
        <v>0 (δ=0.85)</v>
      </c>
    </row>
    <row r="117" spans="1:8" x14ac:dyDescent="0.75">
      <c r="A117" s="1">
        <v>5</v>
      </c>
      <c r="B117">
        <v>5</v>
      </c>
      <c r="C117">
        <v>0</v>
      </c>
      <c r="D117">
        <f>COUNTIF('PARITY Errors'!D117, 100) + COUNTIF('Pattern_Matching Errors'!D117, 100) + COUNTIF('Reversal Errors'!D117, 100) + COUNTIF('Stack Errors'!D117, 100) + COUNTIF('Vending_Machine Errors'!D117, 100) + COUNTIF('Vending_Machine_Sum Errors'!D117, 100) + COUNTIF('MazeComplete Errors'!D117, 100) + COUNTIF('MazeSolve Errors'!D117, 100) + COUNTIF('Hamiltonian Errors'!D117, 100)</f>
        <v>1</v>
      </c>
      <c r="E117">
        <f>COUNTIF('PARITY Errors'!E117, 100) + COUNTIF('Pattern_Matching Errors'!E117, 100) + COUNTIF('Reversal Errors'!E117, 100) + COUNTIF('Stack Errors'!E117, 100) + COUNTIF('Vending_Machine Errors'!E117, 100) + COUNTIF('Vending_Machine_Sum Errors'!E117, 100) + COUNTIF('MazeComplete Errors'!E117, 100) + COUNTIF('MazeSolve Errors'!E117, 100) + COUNTIF('Hamiltonian Errors'!E117, 100)</f>
        <v>0</v>
      </c>
      <c r="F117">
        <f>COUNTIF('PARITY Errors'!F117, 100) + COUNTIF('Pattern_Matching Errors'!F117, 100) + COUNTIF('Reversal Errors'!F117, 100) + COUNTIF('Stack Errors'!F117, 100) + COUNTIF('Vending_Machine Errors'!F117, 100) + COUNTIF('Vending_Machine_Sum Errors'!F117, 100) + COUNTIF('MazeComplete Errors'!F117, 100) + COUNTIF('MazeSolve Errors'!F117, 100) + COUNTIF('Hamiltonian Errors'!F117, 100)</f>
        <v>0</v>
      </c>
      <c r="G117">
        <f>COUNTIF('PARITY Errors'!G117, 100) + COUNTIF('Pattern_Matching Errors'!G117, 100) + COUNTIF('Reversal Errors'!G117, 100) + COUNTIF('Stack Errors'!G117, 100) + COUNTIF('Vending_Machine Errors'!G117, 100) + COUNTIF('Vending_Machine_Sum Errors'!G117, 100) + COUNTIF('MazeComplete Errors'!G117, 100) + COUNTIF('MazeSolve Errors'!G117, 100) + COUNTIF('Hamiltonian Errors'!G117, 100)</f>
        <v>0</v>
      </c>
      <c r="H117" t="str">
        <f t="shared" si="3"/>
        <v>5 (δ=0)</v>
      </c>
    </row>
    <row r="118" spans="1:8" x14ac:dyDescent="0.75">
      <c r="A118" s="1">
        <v>6</v>
      </c>
      <c r="B118">
        <v>5</v>
      </c>
      <c r="C118">
        <v>0.2</v>
      </c>
      <c r="D118">
        <f>COUNTIF('PARITY Errors'!D118, 100) + COUNTIF('Pattern_Matching Errors'!D118, 100) + COUNTIF('Reversal Errors'!D118, 100) + COUNTIF('Stack Errors'!D118, 100) + COUNTIF('Vending_Machine Errors'!D118, 100) + COUNTIF('Vending_Machine_Sum Errors'!D118, 100) + COUNTIF('MazeComplete Errors'!D118, 100) + COUNTIF('MazeSolve Errors'!D118, 100) + COUNTIF('Hamiltonian Errors'!D118, 100)</f>
        <v>1</v>
      </c>
      <c r="E118">
        <f>COUNTIF('PARITY Errors'!E118, 100) + COUNTIF('Pattern_Matching Errors'!E118, 100) + COUNTIF('Reversal Errors'!E118, 100) + COUNTIF('Stack Errors'!E118, 100) + COUNTIF('Vending_Machine Errors'!E118, 100) + COUNTIF('Vending_Machine_Sum Errors'!E118, 100) + COUNTIF('MazeComplete Errors'!E118, 100) + COUNTIF('MazeSolve Errors'!E118, 100) + COUNTIF('Hamiltonian Errors'!E118, 100)</f>
        <v>0</v>
      </c>
      <c r="F118">
        <f>COUNTIF('PARITY Errors'!F118, 100) + COUNTIF('Pattern_Matching Errors'!F118, 100) + COUNTIF('Reversal Errors'!F118, 100) + COUNTIF('Stack Errors'!F118, 100) + COUNTIF('Vending_Machine Errors'!F118, 100) + COUNTIF('Vending_Machine_Sum Errors'!F118, 100) + COUNTIF('MazeComplete Errors'!F118, 100) + COUNTIF('MazeSolve Errors'!F118, 100) + COUNTIF('Hamiltonian Errors'!F118, 100)</f>
        <v>0</v>
      </c>
      <c r="G118">
        <f>COUNTIF('PARITY Errors'!G118, 100) + COUNTIF('Pattern_Matching Errors'!G118, 100) + COUNTIF('Reversal Errors'!G118, 100) + COUNTIF('Stack Errors'!G118, 100) + COUNTIF('Vending_Machine Errors'!G118, 100) + COUNTIF('Vending_Machine_Sum Errors'!G118, 100) + COUNTIF('MazeComplete Errors'!G118, 100) + COUNTIF('MazeSolve Errors'!G118, 100) + COUNTIF('Hamiltonian Errors'!G118, 100)</f>
        <v>0</v>
      </c>
      <c r="H118" t="str">
        <f t="shared" si="3"/>
        <v>5 (δ=0.2)</v>
      </c>
    </row>
    <row r="119" spans="1:8" x14ac:dyDescent="0.75">
      <c r="A119" s="1">
        <v>7</v>
      </c>
      <c r="B119">
        <v>5</v>
      </c>
      <c r="C119">
        <v>0.45</v>
      </c>
      <c r="D119">
        <f>COUNTIF('PARITY Errors'!D119, 100) + COUNTIF('Pattern_Matching Errors'!D119, 100) + COUNTIF('Reversal Errors'!D119, 100) + COUNTIF('Stack Errors'!D119, 100) + COUNTIF('Vending_Machine Errors'!D119, 100) + COUNTIF('Vending_Machine_Sum Errors'!D119, 100) + COUNTIF('MazeComplete Errors'!D119, 100) + COUNTIF('MazeSolve Errors'!D119, 100) + COUNTIF('Hamiltonian Errors'!D119, 100)</f>
        <v>1</v>
      </c>
      <c r="E119">
        <f>COUNTIF('PARITY Errors'!E119, 100) + COUNTIF('Pattern_Matching Errors'!E119, 100) + COUNTIF('Reversal Errors'!E119, 100) + COUNTIF('Stack Errors'!E119, 100) + COUNTIF('Vending_Machine Errors'!E119, 100) + COUNTIF('Vending_Machine_Sum Errors'!E119, 100) + COUNTIF('MazeComplete Errors'!E119, 100) + COUNTIF('MazeSolve Errors'!E119, 100) + COUNTIF('Hamiltonian Errors'!E119, 100)</f>
        <v>0</v>
      </c>
      <c r="F119">
        <f>COUNTIF('PARITY Errors'!F119, 100) + COUNTIF('Pattern_Matching Errors'!F119, 100) + COUNTIF('Reversal Errors'!F119, 100) + COUNTIF('Stack Errors'!F119, 100) + COUNTIF('Vending_Machine Errors'!F119, 100) + COUNTIF('Vending_Machine_Sum Errors'!F119, 100) + COUNTIF('MazeComplete Errors'!F119, 100) + COUNTIF('MazeSolve Errors'!F119, 100) + COUNTIF('Hamiltonian Errors'!F119, 100)</f>
        <v>0</v>
      </c>
      <c r="G119">
        <f>COUNTIF('PARITY Errors'!G119, 100) + COUNTIF('Pattern_Matching Errors'!G119, 100) + COUNTIF('Reversal Errors'!G119, 100) + COUNTIF('Stack Errors'!G119, 100) + COUNTIF('Vending_Machine Errors'!G119, 100) + COUNTIF('Vending_Machine_Sum Errors'!G119, 100) + COUNTIF('MazeComplete Errors'!G119, 100) + COUNTIF('MazeSolve Errors'!G119, 100) + COUNTIF('Hamiltonian Errors'!G119, 100)</f>
        <v>0</v>
      </c>
      <c r="H119" t="str">
        <f t="shared" si="3"/>
        <v>5 (δ=0.45)</v>
      </c>
    </row>
    <row r="120" spans="1:8" x14ac:dyDescent="0.75">
      <c r="A120" s="1">
        <v>8</v>
      </c>
      <c r="B120">
        <v>5</v>
      </c>
      <c r="C120">
        <v>0.65</v>
      </c>
      <c r="D120">
        <f>COUNTIF('PARITY Errors'!D120, 100) + COUNTIF('Pattern_Matching Errors'!D120, 100) + COUNTIF('Reversal Errors'!D120, 100) + COUNTIF('Stack Errors'!D120, 100) + COUNTIF('Vending_Machine Errors'!D120, 100) + COUNTIF('Vending_Machine_Sum Errors'!D120, 100) + COUNTIF('MazeComplete Errors'!D120, 100) + COUNTIF('MazeSolve Errors'!D120, 100) + COUNTIF('Hamiltonian Errors'!D120, 100)</f>
        <v>1</v>
      </c>
      <c r="E120">
        <f>COUNTIF('PARITY Errors'!E120, 100) + COUNTIF('Pattern_Matching Errors'!E120, 100) + COUNTIF('Reversal Errors'!E120, 100) + COUNTIF('Stack Errors'!E120, 100) + COUNTIF('Vending_Machine Errors'!E120, 100) + COUNTIF('Vending_Machine_Sum Errors'!E120, 100) + COUNTIF('MazeComplete Errors'!E120, 100) + COUNTIF('MazeSolve Errors'!E120, 100) + COUNTIF('Hamiltonian Errors'!E120, 100)</f>
        <v>0</v>
      </c>
      <c r="F120">
        <f>COUNTIF('PARITY Errors'!F120, 100) + COUNTIF('Pattern_Matching Errors'!F120, 100) + COUNTIF('Reversal Errors'!F120, 100) + COUNTIF('Stack Errors'!F120, 100) + COUNTIF('Vending_Machine Errors'!F120, 100) + COUNTIF('Vending_Machine_Sum Errors'!F120, 100) + COUNTIF('MazeComplete Errors'!F120, 100) + COUNTIF('MazeSolve Errors'!F120, 100) + COUNTIF('Hamiltonian Errors'!F120, 100)</f>
        <v>0</v>
      </c>
      <c r="G120">
        <f>COUNTIF('PARITY Errors'!G120, 100) + COUNTIF('Pattern_Matching Errors'!G120, 100) + COUNTIF('Reversal Errors'!G120, 100) + COUNTIF('Stack Errors'!G120, 100) + COUNTIF('Vending_Machine Errors'!G120, 100) + COUNTIF('Vending_Machine_Sum Errors'!G120, 100) + COUNTIF('MazeComplete Errors'!G120, 100) + COUNTIF('MazeSolve Errors'!G120, 100) + COUNTIF('Hamiltonian Errors'!G120, 100)</f>
        <v>0</v>
      </c>
      <c r="H120" t="str">
        <f t="shared" si="3"/>
        <v>5 (δ=0.65)</v>
      </c>
    </row>
    <row r="121" spans="1:8" x14ac:dyDescent="0.75">
      <c r="A121" s="1">
        <v>9</v>
      </c>
      <c r="B121">
        <v>5</v>
      </c>
      <c r="C121">
        <v>0.85</v>
      </c>
      <c r="D121">
        <f>COUNTIF('PARITY Errors'!D121, 100) + COUNTIF('Pattern_Matching Errors'!D121, 100) + COUNTIF('Reversal Errors'!D121, 100) + COUNTIF('Stack Errors'!D121, 100) + COUNTIF('Vending_Machine Errors'!D121, 100) + COUNTIF('Vending_Machine_Sum Errors'!D121, 100) + COUNTIF('MazeComplete Errors'!D121, 100) + COUNTIF('MazeSolve Errors'!D121, 100) + COUNTIF('Hamiltonian Errors'!D121, 100)</f>
        <v>1</v>
      </c>
      <c r="E121">
        <f>COUNTIF('PARITY Errors'!E121, 100) + COUNTIF('Pattern_Matching Errors'!E121, 100) + COUNTIF('Reversal Errors'!E121, 100) + COUNTIF('Stack Errors'!E121, 100) + COUNTIF('Vending_Machine Errors'!E121, 100) + COUNTIF('Vending_Machine_Sum Errors'!E121, 100) + COUNTIF('MazeComplete Errors'!E121, 100) + COUNTIF('MazeSolve Errors'!E121, 100) + COUNTIF('Hamiltonian Errors'!E121, 100)</f>
        <v>0</v>
      </c>
      <c r="F121">
        <f>COUNTIF('PARITY Errors'!F121, 100) + COUNTIF('Pattern_Matching Errors'!F121, 100) + COUNTIF('Reversal Errors'!F121, 100) + COUNTIF('Stack Errors'!F121, 100) + COUNTIF('Vending_Machine Errors'!F121, 100) + COUNTIF('Vending_Machine_Sum Errors'!F121, 100) + COUNTIF('MazeComplete Errors'!F121, 100) + COUNTIF('MazeSolve Errors'!F121, 100) + COUNTIF('Hamiltonian Errors'!F121, 100)</f>
        <v>0</v>
      </c>
      <c r="G121">
        <f>COUNTIF('PARITY Errors'!G121, 100) + COUNTIF('Pattern_Matching Errors'!G121, 100) + COUNTIF('Reversal Errors'!G121, 100) + COUNTIF('Stack Errors'!G121, 100) + COUNTIF('Vending_Machine Errors'!G121, 100) + COUNTIF('Vending_Machine_Sum Errors'!G121, 100) + COUNTIF('MazeComplete Errors'!G121, 100) + COUNTIF('MazeSolve Errors'!G121, 100) + COUNTIF('Hamiltonian Errors'!G121, 100)</f>
        <v>0</v>
      </c>
      <c r="H121" t="str">
        <f t="shared" si="3"/>
        <v>5 (δ=0.85)</v>
      </c>
    </row>
    <row r="122" spans="1:8" x14ac:dyDescent="0.75">
      <c r="A122" s="1">
        <v>10</v>
      </c>
      <c r="B122">
        <v>10</v>
      </c>
      <c r="C122">
        <v>0</v>
      </c>
      <c r="D122">
        <f>COUNTIF('PARITY Errors'!D122, 100) + COUNTIF('Pattern_Matching Errors'!D122, 100) + COUNTIF('Reversal Errors'!D122, 100) + COUNTIF('Stack Errors'!D122, 100) + COUNTIF('Vending_Machine Errors'!D122, 100) + COUNTIF('Vending_Machine_Sum Errors'!D122, 100) + COUNTIF('MazeComplete Errors'!D122, 100) + COUNTIF('MazeSolve Errors'!D122, 100) + COUNTIF('Hamiltonian Errors'!D122, 100)</f>
        <v>0</v>
      </c>
      <c r="E122">
        <f>COUNTIF('PARITY Errors'!E122, 100) + COUNTIF('Pattern_Matching Errors'!E122, 100) + COUNTIF('Reversal Errors'!E122, 100) + COUNTIF('Stack Errors'!E122, 100) + COUNTIF('Vending_Machine Errors'!E122, 100) + COUNTIF('Vending_Machine_Sum Errors'!E122, 100) + COUNTIF('MazeComplete Errors'!E122, 100) + COUNTIF('MazeSolve Errors'!E122, 100) + COUNTIF('Hamiltonian Errors'!E122, 100)</f>
        <v>0</v>
      </c>
      <c r="F122">
        <f>COUNTIF('PARITY Errors'!F122, 100) + COUNTIF('Pattern_Matching Errors'!F122, 100) + COUNTIF('Reversal Errors'!F122, 100) + COUNTIF('Stack Errors'!F122, 100) + COUNTIF('Vending_Machine Errors'!F122, 100) + COUNTIF('Vending_Machine_Sum Errors'!F122, 100) + COUNTIF('MazeComplete Errors'!F122, 100) + COUNTIF('MazeSolve Errors'!F122, 100) + COUNTIF('Hamiltonian Errors'!F122, 100)</f>
        <v>0</v>
      </c>
      <c r="G122">
        <f>COUNTIF('PARITY Errors'!G122, 100) + COUNTIF('Pattern_Matching Errors'!G122, 100) + COUNTIF('Reversal Errors'!G122, 100) + COUNTIF('Stack Errors'!G122, 100) + COUNTIF('Vending_Machine Errors'!G122, 100) + COUNTIF('Vending_Machine_Sum Errors'!G122, 100) + COUNTIF('MazeComplete Errors'!G122, 100) + COUNTIF('MazeSolve Errors'!G122, 100) + COUNTIF('Hamiltonian Errors'!G122, 100)</f>
        <v>0</v>
      </c>
      <c r="H122" t="str">
        <f t="shared" si="3"/>
        <v>10 (δ=0)</v>
      </c>
    </row>
    <row r="123" spans="1:8" x14ac:dyDescent="0.75">
      <c r="A123" s="1">
        <v>11</v>
      </c>
      <c r="B123">
        <v>10</v>
      </c>
      <c r="C123">
        <v>0.2</v>
      </c>
      <c r="D123">
        <f>COUNTIF('PARITY Errors'!D123, 100) + COUNTIF('Pattern_Matching Errors'!D123, 100) + COUNTIF('Reversal Errors'!D123, 100) + COUNTIF('Stack Errors'!D123, 100) + COUNTIF('Vending_Machine Errors'!D123, 100) + COUNTIF('Vending_Machine_Sum Errors'!D123, 100) + COUNTIF('MazeComplete Errors'!D123, 100) + COUNTIF('MazeSolve Errors'!D123, 100) + COUNTIF('Hamiltonian Errors'!D123, 100)</f>
        <v>0</v>
      </c>
      <c r="E123">
        <f>COUNTIF('PARITY Errors'!E123, 100) + COUNTIF('Pattern_Matching Errors'!E123, 100) + COUNTIF('Reversal Errors'!E123, 100) + COUNTIF('Stack Errors'!E123, 100) + COUNTIF('Vending_Machine Errors'!E123, 100) + COUNTIF('Vending_Machine_Sum Errors'!E123, 100) + COUNTIF('MazeComplete Errors'!E123, 100) + COUNTIF('MazeSolve Errors'!E123, 100) + COUNTIF('Hamiltonian Errors'!E123, 100)</f>
        <v>0</v>
      </c>
      <c r="F123">
        <f>COUNTIF('PARITY Errors'!F123, 100) + COUNTIF('Pattern_Matching Errors'!F123, 100) + COUNTIF('Reversal Errors'!F123, 100) + COUNTIF('Stack Errors'!F123, 100) + COUNTIF('Vending_Machine Errors'!F123, 100) + COUNTIF('Vending_Machine_Sum Errors'!F123, 100) + COUNTIF('MazeComplete Errors'!F123, 100) + COUNTIF('MazeSolve Errors'!F123, 100) + COUNTIF('Hamiltonian Errors'!F123, 100)</f>
        <v>0</v>
      </c>
      <c r="G123">
        <f>COUNTIF('PARITY Errors'!G123, 100) + COUNTIF('Pattern_Matching Errors'!G123, 100) + COUNTIF('Reversal Errors'!G123, 100) + COUNTIF('Stack Errors'!G123, 100) + COUNTIF('Vending_Machine Errors'!G123, 100) + COUNTIF('Vending_Machine_Sum Errors'!G123, 100) + COUNTIF('MazeComplete Errors'!G123, 100) + COUNTIF('MazeSolve Errors'!G123, 100) + COUNTIF('Hamiltonian Errors'!G123, 100)</f>
        <v>0</v>
      </c>
      <c r="H123" t="str">
        <f t="shared" si="3"/>
        <v>10 (δ=0.2)</v>
      </c>
    </row>
    <row r="124" spans="1:8" x14ac:dyDescent="0.75">
      <c r="A124" s="1">
        <v>12</v>
      </c>
      <c r="B124">
        <v>10</v>
      </c>
      <c r="C124">
        <v>0.45</v>
      </c>
      <c r="D124">
        <f>COUNTIF('PARITY Errors'!D124, 100) + COUNTIF('Pattern_Matching Errors'!D124, 100) + COUNTIF('Reversal Errors'!D124, 100) + COUNTIF('Stack Errors'!D124, 100) + COUNTIF('Vending_Machine Errors'!D124, 100) + COUNTIF('Vending_Machine_Sum Errors'!D124, 100) + COUNTIF('MazeComplete Errors'!D124, 100) + COUNTIF('MazeSolve Errors'!D124, 100) + COUNTIF('Hamiltonian Errors'!D124, 100)</f>
        <v>0</v>
      </c>
      <c r="E124">
        <f>COUNTIF('PARITY Errors'!E124, 100) + COUNTIF('Pattern_Matching Errors'!E124, 100) + COUNTIF('Reversal Errors'!E124, 100) + COUNTIF('Stack Errors'!E124, 100) + COUNTIF('Vending_Machine Errors'!E124, 100) + COUNTIF('Vending_Machine_Sum Errors'!E124, 100) + COUNTIF('MazeComplete Errors'!E124, 100) + COUNTIF('MazeSolve Errors'!E124, 100) + COUNTIF('Hamiltonian Errors'!E124, 100)</f>
        <v>0</v>
      </c>
      <c r="F124">
        <f>COUNTIF('PARITY Errors'!F124, 100) + COUNTIF('Pattern_Matching Errors'!F124, 100) + COUNTIF('Reversal Errors'!F124, 100) + COUNTIF('Stack Errors'!F124, 100) + COUNTIF('Vending_Machine Errors'!F124, 100) + COUNTIF('Vending_Machine_Sum Errors'!F124, 100) + COUNTIF('MazeComplete Errors'!F124, 100) + COUNTIF('MazeSolve Errors'!F124, 100) + COUNTIF('Hamiltonian Errors'!F124, 100)</f>
        <v>0</v>
      </c>
      <c r="G124">
        <f>COUNTIF('PARITY Errors'!G124, 100) + COUNTIF('Pattern_Matching Errors'!G124, 100) + COUNTIF('Reversal Errors'!G124, 100) + COUNTIF('Stack Errors'!G124, 100) + COUNTIF('Vending_Machine Errors'!G124, 100) + COUNTIF('Vending_Machine_Sum Errors'!G124, 100) + COUNTIF('MazeComplete Errors'!G124, 100) + COUNTIF('MazeSolve Errors'!G124, 100) + COUNTIF('Hamiltonian Errors'!G124, 100)</f>
        <v>0</v>
      </c>
      <c r="H124" t="str">
        <f t="shared" si="3"/>
        <v>10 (δ=0.45)</v>
      </c>
    </row>
    <row r="125" spans="1:8" x14ac:dyDescent="0.75">
      <c r="A125" s="1">
        <v>13</v>
      </c>
      <c r="B125">
        <v>10</v>
      </c>
      <c r="C125">
        <v>0.65</v>
      </c>
      <c r="D125">
        <f>COUNTIF('PARITY Errors'!D125, 100) + COUNTIF('Pattern_Matching Errors'!D125, 100) + COUNTIF('Reversal Errors'!D125, 100) + COUNTIF('Stack Errors'!D125, 100) + COUNTIF('Vending_Machine Errors'!D125, 100) + COUNTIF('Vending_Machine_Sum Errors'!D125, 100) + COUNTIF('MazeComplete Errors'!D125, 100) + COUNTIF('MazeSolve Errors'!D125, 100) + COUNTIF('Hamiltonian Errors'!D125, 100)</f>
        <v>0</v>
      </c>
      <c r="E125">
        <f>COUNTIF('PARITY Errors'!E125, 100) + COUNTIF('Pattern_Matching Errors'!E125, 100) + COUNTIF('Reversal Errors'!E125, 100) + COUNTIF('Stack Errors'!E125, 100) + COUNTIF('Vending_Machine Errors'!E125, 100) + COUNTIF('Vending_Machine_Sum Errors'!E125, 100) + COUNTIF('MazeComplete Errors'!E125, 100) + COUNTIF('MazeSolve Errors'!E125, 100) + COUNTIF('Hamiltonian Errors'!E125, 100)</f>
        <v>0</v>
      </c>
      <c r="F125">
        <f>COUNTIF('PARITY Errors'!F125, 100) + COUNTIF('Pattern_Matching Errors'!F125, 100) + COUNTIF('Reversal Errors'!F125, 100) + COUNTIF('Stack Errors'!F125, 100) + COUNTIF('Vending_Machine Errors'!F125, 100) + COUNTIF('Vending_Machine_Sum Errors'!F125, 100) + COUNTIF('MazeComplete Errors'!F125, 100) + COUNTIF('MazeSolve Errors'!F125, 100) + COUNTIF('Hamiltonian Errors'!F125, 100)</f>
        <v>0</v>
      </c>
      <c r="G125">
        <f>COUNTIF('PARITY Errors'!G125, 100) + COUNTIF('Pattern_Matching Errors'!G125, 100) + COUNTIF('Reversal Errors'!G125, 100) + COUNTIF('Stack Errors'!G125, 100) + COUNTIF('Vending_Machine Errors'!G125, 100) + COUNTIF('Vending_Machine_Sum Errors'!G125, 100) + COUNTIF('MazeComplete Errors'!G125, 100) + COUNTIF('MazeSolve Errors'!G125, 100) + COUNTIF('Hamiltonian Errors'!G125, 100)</f>
        <v>0</v>
      </c>
      <c r="H125" t="str">
        <f t="shared" si="3"/>
        <v>10 (δ=0.65)</v>
      </c>
    </row>
    <row r="126" spans="1:8" x14ac:dyDescent="0.75">
      <c r="A126" s="1">
        <v>14</v>
      </c>
      <c r="B126">
        <v>10</v>
      </c>
      <c r="C126">
        <v>0.85</v>
      </c>
      <c r="D126">
        <f>COUNTIF('PARITY Errors'!D126, 100) + COUNTIF('Pattern_Matching Errors'!D126, 100) + COUNTIF('Reversal Errors'!D126, 100) + COUNTIF('Stack Errors'!D126, 100) + COUNTIF('Vending_Machine Errors'!D126, 100) + COUNTIF('Vending_Machine_Sum Errors'!D126, 100) + COUNTIF('MazeComplete Errors'!D126, 100) + COUNTIF('MazeSolve Errors'!D126, 100) + COUNTIF('Hamiltonian Errors'!D126, 100)</f>
        <v>0</v>
      </c>
      <c r="E126">
        <f>COUNTIF('PARITY Errors'!E126, 100) + COUNTIF('Pattern_Matching Errors'!E126, 100) + COUNTIF('Reversal Errors'!E126, 100) + COUNTIF('Stack Errors'!E126, 100) + COUNTIF('Vending_Machine Errors'!E126, 100) + COUNTIF('Vending_Machine_Sum Errors'!E126, 100) + COUNTIF('MazeComplete Errors'!E126, 100) + COUNTIF('MazeSolve Errors'!E126, 100) + COUNTIF('Hamiltonian Errors'!E126, 100)</f>
        <v>0</v>
      </c>
      <c r="F126">
        <f>COUNTIF('PARITY Errors'!F126, 100) + COUNTIF('Pattern_Matching Errors'!F126, 100) + COUNTIF('Reversal Errors'!F126, 100) + COUNTIF('Stack Errors'!F126, 100) + COUNTIF('Vending_Machine Errors'!F126, 100) + COUNTIF('Vending_Machine_Sum Errors'!F126, 100) + COUNTIF('MazeComplete Errors'!F126, 100) + COUNTIF('MazeSolve Errors'!F126, 100) + COUNTIF('Hamiltonian Errors'!F126, 100)</f>
        <v>0</v>
      </c>
      <c r="G126">
        <f>COUNTIF('PARITY Errors'!G126, 100) + COUNTIF('Pattern_Matching Errors'!G126, 100) + COUNTIF('Reversal Errors'!G126, 100) + COUNTIF('Stack Errors'!G126, 100) + COUNTIF('Vending_Machine Errors'!G126, 100) + COUNTIF('Vending_Machine_Sum Errors'!G126, 100) + COUNTIF('MazeComplete Errors'!G126, 100) + COUNTIF('MazeSolve Errors'!G126, 100) + COUNTIF('Hamiltonian Errors'!G126, 100)</f>
        <v>0</v>
      </c>
      <c r="H126" t="str">
        <f t="shared" si="3"/>
        <v>10 (δ=0.85)</v>
      </c>
    </row>
    <row r="127" spans="1:8" x14ac:dyDescent="0.75">
      <c r="A127" s="1">
        <v>15</v>
      </c>
      <c r="B127">
        <v>20</v>
      </c>
      <c r="C127">
        <v>0</v>
      </c>
      <c r="D127">
        <f>COUNTIF('PARITY Errors'!D127, 100) + COUNTIF('Pattern_Matching Errors'!D127, 100) + COUNTIF('Reversal Errors'!D127, 100) + COUNTIF('Stack Errors'!D127, 100) + COUNTIF('Vending_Machine Errors'!D127, 100) + COUNTIF('Vending_Machine_Sum Errors'!D127, 100) + COUNTIF('MazeComplete Errors'!D127, 100) + COUNTIF('MazeSolve Errors'!D127, 100) + COUNTIF('Hamiltonian Errors'!D127, 100)</f>
        <v>0</v>
      </c>
      <c r="E127">
        <f>COUNTIF('PARITY Errors'!E127, 100) + COUNTIF('Pattern_Matching Errors'!E127, 100) + COUNTIF('Reversal Errors'!E127, 100) + COUNTIF('Stack Errors'!E127, 100) + COUNTIF('Vending_Machine Errors'!E127, 100) + COUNTIF('Vending_Machine_Sum Errors'!E127, 100) + COUNTIF('MazeComplete Errors'!E127, 100) + COUNTIF('MazeSolve Errors'!E127, 100) + COUNTIF('Hamiltonian Errors'!E127, 100)</f>
        <v>0</v>
      </c>
      <c r="F127">
        <f>COUNTIF('PARITY Errors'!F127, 100) + COUNTIF('Pattern_Matching Errors'!F127, 100) + COUNTIF('Reversal Errors'!F127, 100) + COUNTIF('Stack Errors'!F127, 100) + COUNTIF('Vending_Machine Errors'!F127, 100) + COUNTIF('Vending_Machine_Sum Errors'!F127, 100) + COUNTIF('MazeComplete Errors'!F127, 100) + COUNTIF('MazeSolve Errors'!F127, 100) + COUNTIF('Hamiltonian Errors'!F127, 100)</f>
        <v>0</v>
      </c>
      <c r="G127">
        <f>COUNTIF('PARITY Errors'!G127, 100) + COUNTIF('Pattern_Matching Errors'!G127, 100) + COUNTIF('Reversal Errors'!G127, 100) + COUNTIF('Stack Errors'!G127, 100) + COUNTIF('Vending_Machine Errors'!G127, 100) + COUNTIF('Vending_Machine_Sum Errors'!G127, 100) + COUNTIF('MazeComplete Errors'!G127, 100) + COUNTIF('MazeSolve Errors'!G127, 100) + COUNTIF('Hamiltonian Errors'!G127, 100)</f>
        <v>0</v>
      </c>
      <c r="H127" t="str">
        <f t="shared" si="3"/>
        <v>20 (δ=0)</v>
      </c>
    </row>
    <row r="128" spans="1:8" x14ac:dyDescent="0.75">
      <c r="A128" s="1">
        <v>16</v>
      </c>
      <c r="B128">
        <v>20</v>
      </c>
      <c r="C128">
        <v>0.2</v>
      </c>
      <c r="D128">
        <f>COUNTIF('PARITY Errors'!D128, 100) + COUNTIF('Pattern_Matching Errors'!D128, 100) + COUNTIF('Reversal Errors'!D128, 100) + COUNTIF('Stack Errors'!D128, 100) + COUNTIF('Vending_Machine Errors'!D128, 100) + COUNTIF('Vending_Machine_Sum Errors'!D128, 100) + COUNTIF('MazeComplete Errors'!D128, 100) + COUNTIF('MazeSolve Errors'!D128, 100) + COUNTIF('Hamiltonian Errors'!D128, 100)</f>
        <v>0</v>
      </c>
      <c r="E128">
        <f>COUNTIF('PARITY Errors'!E128, 100) + COUNTIF('Pattern_Matching Errors'!E128, 100) + COUNTIF('Reversal Errors'!E128, 100) + COUNTIF('Stack Errors'!E128, 100) + COUNTIF('Vending_Machine Errors'!E128, 100) + COUNTIF('Vending_Machine_Sum Errors'!E128, 100) + COUNTIF('MazeComplete Errors'!E128, 100) + COUNTIF('MazeSolve Errors'!E128, 100) + COUNTIF('Hamiltonian Errors'!E128, 100)</f>
        <v>0</v>
      </c>
      <c r="F128">
        <f>COUNTIF('PARITY Errors'!F128, 100) + COUNTIF('Pattern_Matching Errors'!F128, 100) + COUNTIF('Reversal Errors'!F128, 100) + COUNTIF('Stack Errors'!F128, 100) + COUNTIF('Vending_Machine Errors'!F128, 100) + COUNTIF('Vending_Machine_Sum Errors'!F128, 100) + COUNTIF('MazeComplete Errors'!F128, 100) + COUNTIF('MazeSolve Errors'!F128, 100) + COUNTIF('Hamiltonian Errors'!F128, 100)</f>
        <v>0</v>
      </c>
      <c r="G128">
        <f>COUNTIF('PARITY Errors'!G128, 100) + COUNTIF('Pattern_Matching Errors'!G128, 100) + COUNTIF('Reversal Errors'!G128, 100) + COUNTIF('Stack Errors'!G128, 100) + COUNTIF('Vending_Machine Errors'!G128, 100) + COUNTIF('Vending_Machine_Sum Errors'!G128, 100) + COUNTIF('MazeComplete Errors'!G128, 100) + COUNTIF('MazeSolve Errors'!G128, 100) + COUNTIF('Hamiltonian Errors'!G128, 100)</f>
        <v>0</v>
      </c>
      <c r="H128" t="str">
        <f t="shared" si="3"/>
        <v>20 (δ=0.2)</v>
      </c>
    </row>
    <row r="129" spans="1:8" x14ac:dyDescent="0.75">
      <c r="A129" s="1">
        <v>17</v>
      </c>
      <c r="B129">
        <v>20</v>
      </c>
      <c r="C129">
        <v>0.45</v>
      </c>
      <c r="D129">
        <f>COUNTIF('PARITY Errors'!D129, 100) + COUNTIF('Pattern_Matching Errors'!D129, 100) + COUNTIF('Reversal Errors'!D129, 100) + COUNTIF('Stack Errors'!D129, 100) + COUNTIF('Vending_Machine Errors'!D129, 100) + COUNTIF('Vending_Machine_Sum Errors'!D129, 100) + COUNTIF('MazeComplete Errors'!D129, 100) + COUNTIF('MazeSolve Errors'!D129, 100) + COUNTIF('Hamiltonian Errors'!D129, 100)</f>
        <v>0</v>
      </c>
      <c r="E129">
        <f>COUNTIF('PARITY Errors'!E129, 100) + COUNTIF('Pattern_Matching Errors'!E129, 100) + COUNTIF('Reversal Errors'!E129, 100) + COUNTIF('Stack Errors'!E129, 100) + COUNTIF('Vending_Machine Errors'!E129, 100) + COUNTIF('Vending_Machine_Sum Errors'!E129, 100) + COUNTIF('MazeComplete Errors'!E129, 100) + COUNTIF('MazeSolve Errors'!E129, 100) + COUNTIF('Hamiltonian Errors'!E129, 100)</f>
        <v>0</v>
      </c>
      <c r="F129">
        <f>COUNTIF('PARITY Errors'!F129, 100) + COUNTIF('Pattern_Matching Errors'!F129, 100) + COUNTIF('Reversal Errors'!F129, 100) + COUNTIF('Stack Errors'!F129, 100) + COUNTIF('Vending_Machine Errors'!F129, 100) + COUNTIF('Vending_Machine_Sum Errors'!F129, 100) + COUNTIF('MazeComplete Errors'!F129, 100) + COUNTIF('MazeSolve Errors'!F129, 100) + COUNTIF('Hamiltonian Errors'!F129, 100)</f>
        <v>0</v>
      </c>
      <c r="G129">
        <f>COUNTIF('PARITY Errors'!G129, 100) + COUNTIF('Pattern_Matching Errors'!G129, 100) + COUNTIF('Reversal Errors'!G129, 100) + COUNTIF('Stack Errors'!G129, 100) + COUNTIF('Vending_Machine Errors'!G129, 100) + COUNTIF('Vending_Machine_Sum Errors'!G129, 100) + COUNTIF('MazeComplete Errors'!G129, 100) + COUNTIF('MazeSolve Errors'!G129, 100) + COUNTIF('Hamiltonian Errors'!G129, 100)</f>
        <v>0</v>
      </c>
      <c r="H129" t="str">
        <f t="shared" si="3"/>
        <v>20 (δ=0.45)</v>
      </c>
    </row>
    <row r="130" spans="1:8" x14ac:dyDescent="0.75">
      <c r="A130" s="1">
        <v>18</v>
      </c>
      <c r="B130">
        <v>20</v>
      </c>
      <c r="C130">
        <v>0.65</v>
      </c>
      <c r="D130">
        <f>COUNTIF('PARITY Errors'!D130, 100) + COUNTIF('Pattern_Matching Errors'!D130, 100) + COUNTIF('Reversal Errors'!D130, 100) + COUNTIF('Stack Errors'!D130, 100) + COUNTIF('Vending_Machine Errors'!D130, 100) + COUNTIF('Vending_Machine_Sum Errors'!D130, 100) + COUNTIF('MazeComplete Errors'!D130, 100) + COUNTIF('MazeSolve Errors'!D130, 100) + COUNTIF('Hamiltonian Errors'!D130, 100)</f>
        <v>0</v>
      </c>
      <c r="E130">
        <f>COUNTIF('PARITY Errors'!E130, 100) + COUNTIF('Pattern_Matching Errors'!E130, 100) + COUNTIF('Reversal Errors'!E130, 100) + COUNTIF('Stack Errors'!E130, 100) + COUNTIF('Vending_Machine Errors'!E130, 100) + COUNTIF('Vending_Machine_Sum Errors'!E130, 100) + COUNTIF('MazeComplete Errors'!E130, 100) + COUNTIF('MazeSolve Errors'!E130, 100) + COUNTIF('Hamiltonian Errors'!E130, 100)</f>
        <v>0</v>
      </c>
      <c r="F130">
        <f>COUNTIF('PARITY Errors'!F130, 100) + COUNTIF('Pattern_Matching Errors'!F130, 100) + COUNTIF('Reversal Errors'!F130, 100) + COUNTIF('Stack Errors'!F130, 100) + COUNTIF('Vending_Machine Errors'!F130, 100) + COUNTIF('Vending_Machine_Sum Errors'!F130, 100) + COUNTIF('MazeComplete Errors'!F130, 100) + COUNTIF('MazeSolve Errors'!F130, 100) + COUNTIF('Hamiltonian Errors'!F130, 100)</f>
        <v>0</v>
      </c>
      <c r="G130">
        <f>COUNTIF('PARITY Errors'!G130, 100) + COUNTIF('Pattern_Matching Errors'!G130, 100) + COUNTIF('Reversal Errors'!G130, 100) + COUNTIF('Stack Errors'!G130, 100) + COUNTIF('Vending_Machine Errors'!G130, 100) + COUNTIF('Vending_Machine_Sum Errors'!G130, 100) + COUNTIF('MazeComplete Errors'!G130, 100) + COUNTIF('MazeSolve Errors'!G130, 100) + COUNTIF('Hamiltonian Errors'!G130, 100)</f>
        <v>0</v>
      </c>
      <c r="H130" t="str">
        <f t="shared" si="3"/>
        <v>20 (δ=0.65)</v>
      </c>
    </row>
    <row r="131" spans="1:8" x14ac:dyDescent="0.75">
      <c r="A131" s="1">
        <v>19</v>
      </c>
      <c r="B131">
        <v>20</v>
      </c>
      <c r="C131">
        <v>0.85</v>
      </c>
      <c r="D131">
        <f>COUNTIF('PARITY Errors'!D131, 100) + COUNTIF('Pattern_Matching Errors'!D131, 100) + COUNTIF('Reversal Errors'!D131, 100) + COUNTIF('Stack Errors'!D131, 100) + COUNTIF('Vending_Machine Errors'!D131, 100) + COUNTIF('Vending_Machine_Sum Errors'!D131, 100) + COUNTIF('MazeComplete Errors'!D131, 100) + COUNTIF('MazeSolve Errors'!D131, 100) + COUNTIF('Hamiltonian Errors'!D131, 100)</f>
        <v>0</v>
      </c>
      <c r="E131">
        <f>COUNTIF('PARITY Errors'!E131, 100) + COUNTIF('Pattern_Matching Errors'!E131, 100) + COUNTIF('Reversal Errors'!E131, 100) + COUNTIF('Stack Errors'!E131, 100) + COUNTIF('Vending_Machine Errors'!E131, 100) + COUNTIF('Vending_Machine_Sum Errors'!E131, 100) + COUNTIF('MazeComplete Errors'!E131, 100) + COUNTIF('MazeSolve Errors'!E131, 100) + COUNTIF('Hamiltonian Errors'!E131, 100)</f>
        <v>0</v>
      </c>
      <c r="F131">
        <f>COUNTIF('PARITY Errors'!F131, 100) + COUNTIF('Pattern_Matching Errors'!F131, 100) + COUNTIF('Reversal Errors'!F131, 100) + COUNTIF('Stack Errors'!F131, 100) + COUNTIF('Vending_Machine Errors'!F131, 100) + COUNTIF('Vending_Machine_Sum Errors'!F131, 100) + COUNTIF('MazeComplete Errors'!F131, 100) + COUNTIF('MazeSolve Errors'!F131, 100) + COUNTIF('Hamiltonian Errors'!F131, 100)</f>
        <v>0</v>
      </c>
      <c r="G131">
        <f>COUNTIF('PARITY Errors'!G131, 100) + COUNTIF('Pattern_Matching Errors'!G131, 100) + COUNTIF('Reversal Errors'!G131, 100) + COUNTIF('Stack Errors'!G131, 100) + COUNTIF('Vending_Machine Errors'!G131, 100) + COUNTIF('Vending_Machine_Sum Errors'!G131, 100) + COUNTIF('MazeComplete Errors'!G131, 100) + COUNTIF('MazeSolve Errors'!G131, 100) + COUNTIF('Hamiltonian Errors'!G131, 100)</f>
        <v>0</v>
      </c>
      <c r="H131" t="str">
        <f t="shared" si="3"/>
        <v>20 (δ=0.85)</v>
      </c>
    </row>
    <row r="132" spans="1:8" x14ac:dyDescent="0.75">
      <c r="A132" s="1">
        <v>20</v>
      </c>
      <c r="B132">
        <v>50</v>
      </c>
      <c r="C132">
        <v>0</v>
      </c>
      <c r="D132">
        <f>COUNTIF('PARITY Errors'!D132, 100) + COUNTIF('Pattern_Matching Errors'!D132, 100) + COUNTIF('Reversal Errors'!D132, 100) + COUNTIF('Stack Errors'!D132, 100) + COUNTIF('Vending_Machine Errors'!D132, 100) + COUNTIF('Vending_Machine_Sum Errors'!D132, 100) + COUNTIF('MazeComplete Errors'!D132, 100) + COUNTIF('MazeSolve Errors'!D132, 100) + COUNTIF('Hamiltonian Errors'!D132, 100)</f>
        <v>0</v>
      </c>
      <c r="E132">
        <f>COUNTIF('PARITY Errors'!E132, 100) + COUNTIF('Pattern_Matching Errors'!E132, 100) + COUNTIF('Reversal Errors'!E132, 100) + COUNTIF('Stack Errors'!E132, 100) + COUNTIF('Vending_Machine Errors'!E132, 100) + COUNTIF('Vending_Machine_Sum Errors'!E132, 100) + COUNTIF('MazeComplete Errors'!E132, 100) + COUNTIF('MazeSolve Errors'!E132, 100) + COUNTIF('Hamiltonian Errors'!E132, 100)</f>
        <v>0</v>
      </c>
      <c r="F132">
        <f>COUNTIF('PARITY Errors'!F132, 100) + COUNTIF('Pattern_Matching Errors'!F132, 100) + COUNTIF('Reversal Errors'!F132, 100) + COUNTIF('Stack Errors'!F132, 100) + COUNTIF('Vending_Machine Errors'!F132, 100) + COUNTIF('Vending_Machine_Sum Errors'!F132, 100) + COUNTIF('MazeComplete Errors'!F132, 100) + COUNTIF('MazeSolve Errors'!F132, 100) + COUNTIF('Hamiltonian Errors'!F132, 100)</f>
        <v>0</v>
      </c>
      <c r="G132">
        <f>COUNTIF('PARITY Errors'!G132, 100) + COUNTIF('Pattern_Matching Errors'!G132, 100) + COUNTIF('Reversal Errors'!G132, 100) + COUNTIF('Stack Errors'!G132, 100) + COUNTIF('Vending_Machine Errors'!G132, 100) + COUNTIF('Vending_Machine_Sum Errors'!G132, 100) + COUNTIF('MazeComplete Errors'!G132, 100) + COUNTIF('MazeSolve Errors'!G132, 100) + COUNTIF('Hamiltonian Errors'!G132, 100)</f>
        <v>1</v>
      </c>
      <c r="H132" t="str">
        <f t="shared" si="3"/>
        <v>50 (δ=0)</v>
      </c>
    </row>
    <row r="133" spans="1:8" x14ac:dyDescent="0.75">
      <c r="A133" s="1">
        <v>21</v>
      </c>
      <c r="B133">
        <v>50</v>
      </c>
      <c r="C133">
        <v>0.2</v>
      </c>
      <c r="D133">
        <f>COUNTIF('PARITY Errors'!D133, 100) + COUNTIF('Pattern_Matching Errors'!D133, 100) + COUNTIF('Reversal Errors'!D133, 100) + COUNTIF('Stack Errors'!D133, 100) + COUNTIF('Vending_Machine Errors'!D133, 100) + COUNTIF('Vending_Machine_Sum Errors'!D133, 100) + COUNTIF('MazeComplete Errors'!D133, 100) + COUNTIF('MazeSolve Errors'!D133, 100) + COUNTIF('Hamiltonian Errors'!D133, 100)</f>
        <v>0</v>
      </c>
      <c r="E133">
        <f>COUNTIF('PARITY Errors'!E133, 100) + COUNTIF('Pattern_Matching Errors'!E133, 100) + COUNTIF('Reversal Errors'!E133, 100) + COUNTIF('Stack Errors'!E133, 100) + COUNTIF('Vending_Machine Errors'!E133, 100) + COUNTIF('Vending_Machine_Sum Errors'!E133, 100) + COUNTIF('MazeComplete Errors'!E133, 100) + COUNTIF('MazeSolve Errors'!E133, 100) + COUNTIF('Hamiltonian Errors'!E133, 100)</f>
        <v>0</v>
      </c>
      <c r="F133">
        <f>COUNTIF('PARITY Errors'!F133, 100) + COUNTIF('Pattern_Matching Errors'!F133, 100) + COUNTIF('Reversal Errors'!F133, 100) + COUNTIF('Stack Errors'!F133, 100) + COUNTIF('Vending_Machine Errors'!F133, 100) + COUNTIF('Vending_Machine_Sum Errors'!F133, 100) + COUNTIF('MazeComplete Errors'!F133, 100) + COUNTIF('MazeSolve Errors'!F133, 100) + COUNTIF('Hamiltonian Errors'!F133, 100)</f>
        <v>0</v>
      </c>
      <c r="G133">
        <f>COUNTIF('PARITY Errors'!G133, 100) + COUNTIF('Pattern_Matching Errors'!G133, 100) + COUNTIF('Reversal Errors'!G133, 100) + COUNTIF('Stack Errors'!G133, 100) + COUNTIF('Vending_Machine Errors'!G133, 100) + COUNTIF('Vending_Machine_Sum Errors'!G133, 100) + COUNTIF('MazeComplete Errors'!G133, 100) + COUNTIF('MazeSolve Errors'!G133, 100) + COUNTIF('Hamiltonian Errors'!G133, 100)</f>
        <v>1</v>
      </c>
      <c r="H133" t="str">
        <f t="shared" si="3"/>
        <v>50 (δ=0.2)</v>
      </c>
    </row>
    <row r="134" spans="1:8" x14ac:dyDescent="0.75">
      <c r="A134" s="1">
        <v>22</v>
      </c>
      <c r="B134">
        <v>50</v>
      </c>
      <c r="C134">
        <v>0.45</v>
      </c>
      <c r="D134">
        <f>COUNTIF('PARITY Errors'!D134, 100) + COUNTIF('Pattern_Matching Errors'!D134, 100) + COUNTIF('Reversal Errors'!D134, 100) + COUNTIF('Stack Errors'!D134, 100) + COUNTIF('Vending_Machine Errors'!D134, 100) + COUNTIF('Vending_Machine_Sum Errors'!D134, 100) + COUNTIF('MazeComplete Errors'!D134, 100) + COUNTIF('MazeSolve Errors'!D134, 100) + COUNTIF('Hamiltonian Errors'!D134, 100)</f>
        <v>0</v>
      </c>
      <c r="E134">
        <f>COUNTIF('PARITY Errors'!E134, 100) + COUNTIF('Pattern_Matching Errors'!E134, 100) + COUNTIF('Reversal Errors'!E134, 100) + COUNTIF('Stack Errors'!E134, 100) + COUNTIF('Vending_Machine Errors'!E134, 100) + COUNTIF('Vending_Machine_Sum Errors'!E134, 100) + COUNTIF('MazeComplete Errors'!E134, 100) + COUNTIF('MazeSolve Errors'!E134, 100) + COUNTIF('Hamiltonian Errors'!E134, 100)</f>
        <v>0</v>
      </c>
      <c r="F134">
        <f>COUNTIF('PARITY Errors'!F134, 100) + COUNTIF('Pattern_Matching Errors'!F134, 100) + COUNTIF('Reversal Errors'!F134, 100) + COUNTIF('Stack Errors'!F134, 100) + COUNTIF('Vending_Machine Errors'!F134, 100) + COUNTIF('Vending_Machine_Sum Errors'!F134, 100) + COUNTIF('MazeComplete Errors'!F134, 100) + COUNTIF('MazeSolve Errors'!F134, 100) + COUNTIF('Hamiltonian Errors'!F134, 100)</f>
        <v>0</v>
      </c>
      <c r="G134">
        <f>COUNTIF('PARITY Errors'!G134, 100) + COUNTIF('Pattern_Matching Errors'!G134, 100) + COUNTIF('Reversal Errors'!G134, 100) + COUNTIF('Stack Errors'!G134, 100) + COUNTIF('Vending_Machine Errors'!G134, 100) + COUNTIF('Vending_Machine_Sum Errors'!G134, 100) + COUNTIF('MazeComplete Errors'!G134, 100) + COUNTIF('MazeSolve Errors'!G134, 100) + COUNTIF('Hamiltonian Errors'!G134, 100)</f>
        <v>1</v>
      </c>
      <c r="H134" t="str">
        <f t="shared" si="3"/>
        <v>50 (δ=0.45)</v>
      </c>
    </row>
    <row r="135" spans="1:8" x14ac:dyDescent="0.75">
      <c r="A135" s="1">
        <v>23</v>
      </c>
      <c r="B135">
        <v>50</v>
      </c>
      <c r="C135">
        <v>0.65</v>
      </c>
      <c r="D135">
        <f>COUNTIF('PARITY Errors'!D135, 100) + COUNTIF('Pattern_Matching Errors'!D135, 100) + COUNTIF('Reversal Errors'!D135, 100) + COUNTIF('Stack Errors'!D135, 100) + COUNTIF('Vending_Machine Errors'!D135, 100) + COUNTIF('Vending_Machine_Sum Errors'!D135, 100) + COUNTIF('MazeComplete Errors'!D135, 100) + COUNTIF('MazeSolve Errors'!D135, 100) + COUNTIF('Hamiltonian Errors'!D135, 100)</f>
        <v>0</v>
      </c>
      <c r="E135">
        <f>COUNTIF('PARITY Errors'!E135, 100) + COUNTIF('Pattern_Matching Errors'!E135, 100) + COUNTIF('Reversal Errors'!E135, 100) + COUNTIF('Stack Errors'!E135, 100) + COUNTIF('Vending_Machine Errors'!E135, 100) + COUNTIF('Vending_Machine_Sum Errors'!E135, 100) + COUNTIF('MazeComplete Errors'!E135, 100) + COUNTIF('MazeSolve Errors'!E135, 100) + COUNTIF('Hamiltonian Errors'!E135, 100)</f>
        <v>0</v>
      </c>
      <c r="F135">
        <f>COUNTIF('PARITY Errors'!F135, 100) + COUNTIF('Pattern_Matching Errors'!F135, 100) + COUNTIF('Reversal Errors'!F135, 100) + COUNTIF('Stack Errors'!F135, 100) + COUNTIF('Vending_Machine Errors'!F135, 100) + COUNTIF('Vending_Machine_Sum Errors'!F135, 100) + COUNTIF('MazeComplete Errors'!F135, 100) + COUNTIF('MazeSolve Errors'!F135, 100) + COUNTIF('Hamiltonian Errors'!F135, 100)</f>
        <v>0</v>
      </c>
      <c r="G135">
        <f>COUNTIF('PARITY Errors'!G135, 100) + COUNTIF('Pattern_Matching Errors'!G135, 100) + COUNTIF('Reversal Errors'!G135, 100) + COUNTIF('Stack Errors'!G135, 100) + COUNTIF('Vending_Machine Errors'!G135, 100) + COUNTIF('Vending_Machine_Sum Errors'!G135, 100) + COUNTIF('MazeComplete Errors'!G135, 100) + COUNTIF('MazeSolve Errors'!G135, 100) + COUNTIF('Hamiltonian Errors'!G135, 100)</f>
        <v>1</v>
      </c>
      <c r="H135" t="str">
        <f t="shared" si="3"/>
        <v>50 (δ=0.65)</v>
      </c>
    </row>
    <row r="136" spans="1:8" x14ac:dyDescent="0.75">
      <c r="A136" s="1">
        <v>24</v>
      </c>
      <c r="B136">
        <v>50</v>
      </c>
      <c r="C136">
        <v>0.85</v>
      </c>
      <c r="D136">
        <f>COUNTIF('PARITY Errors'!D136, 100) + COUNTIF('Pattern_Matching Errors'!D136, 100) + COUNTIF('Reversal Errors'!D136, 100) + COUNTIF('Stack Errors'!D136, 100) + COUNTIF('Vending_Machine Errors'!D136, 100) + COUNTIF('Vending_Machine_Sum Errors'!D136, 100) + COUNTIF('MazeComplete Errors'!D136, 100) + COUNTIF('MazeSolve Errors'!D136, 100) + COUNTIF('Hamiltonian Errors'!D136, 100)</f>
        <v>0</v>
      </c>
      <c r="E136">
        <f>COUNTIF('PARITY Errors'!E136, 100) + COUNTIF('Pattern_Matching Errors'!E136, 100) + COUNTIF('Reversal Errors'!E136, 100) + COUNTIF('Stack Errors'!E136, 100) + COUNTIF('Vending_Machine Errors'!E136, 100) + COUNTIF('Vending_Machine_Sum Errors'!E136, 100) + COUNTIF('MazeComplete Errors'!E136, 100) + COUNTIF('MazeSolve Errors'!E136, 100) + COUNTIF('Hamiltonian Errors'!E136, 100)</f>
        <v>0</v>
      </c>
      <c r="F136">
        <f>COUNTIF('PARITY Errors'!F136, 100) + COUNTIF('Pattern_Matching Errors'!F136, 100) + COUNTIF('Reversal Errors'!F136, 100) + COUNTIF('Stack Errors'!F136, 100) + COUNTIF('Vending_Machine Errors'!F136, 100) + COUNTIF('Vending_Machine_Sum Errors'!F136, 100) + COUNTIF('MazeComplete Errors'!F136, 100) + COUNTIF('MazeSolve Errors'!F136, 100) + COUNTIF('Hamiltonian Errors'!F136, 100)</f>
        <v>0</v>
      </c>
      <c r="G136">
        <f>COUNTIF('PARITY Errors'!G136, 100) + COUNTIF('Pattern_Matching Errors'!G136, 100) + COUNTIF('Reversal Errors'!G136, 100) + COUNTIF('Stack Errors'!G136, 100) + COUNTIF('Vending_Machine Errors'!G136, 100) + COUNTIF('Vending_Machine_Sum Errors'!G136, 100) + COUNTIF('MazeComplete Errors'!G136, 100) + COUNTIF('MazeSolve Errors'!G136, 100) + COUNTIF('Hamiltonian Errors'!G136, 100)</f>
        <v>1</v>
      </c>
      <c r="H136" t="str">
        <f t="shared" si="3"/>
        <v>50 (δ=0.85)</v>
      </c>
    </row>
    <row r="137" spans="1:8" x14ac:dyDescent="0.75">
      <c r="A137" s="1">
        <v>25</v>
      </c>
      <c r="B137">
        <v>100</v>
      </c>
      <c r="C137">
        <v>0</v>
      </c>
      <c r="D137">
        <f>COUNTIF('PARITY Errors'!D137, 100) + COUNTIF('Pattern_Matching Errors'!D137, 100) + COUNTIF('Reversal Errors'!D137, 100) + COUNTIF('Stack Errors'!D137, 100) + COUNTIF('Vending_Machine Errors'!D137, 100) + COUNTIF('Vending_Machine_Sum Errors'!D137, 100) + COUNTIF('MazeComplete Errors'!D137, 100) + COUNTIF('MazeSolve Errors'!D137, 100) + COUNTIF('Hamiltonian Errors'!D137, 100)</f>
        <v>0</v>
      </c>
      <c r="E137">
        <f>COUNTIF('PARITY Errors'!E137, 100) + COUNTIF('Pattern_Matching Errors'!E137, 100) + COUNTIF('Reversal Errors'!E137, 100) + COUNTIF('Stack Errors'!E137, 100) + COUNTIF('Vending_Machine Errors'!E137, 100) + COUNTIF('Vending_Machine_Sum Errors'!E137, 100) + COUNTIF('MazeComplete Errors'!E137, 100) + COUNTIF('MazeSolve Errors'!E137, 100) + COUNTIF('Hamiltonian Errors'!E137, 100)</f>
        <v>0</v>
      </c>
      <c r="F137">
        <f>COUNTIF('PARITY Errors'!F137, 100) + COUNTIF('Pattern_Matching Errors'!F137, 100) + COUNTIF('Reversal Errors'!F137, 100) + COUNTIF('Stack Errors'!F137, 100) + COUNTIF('Vending_Machine Errors'!F137, 100) + COUNTIF('Vending_Machine_Sum Errors'!F137, 100) + COUNTIF('MazeComplete Errors'!F137, 100) + COUNTIF('MazeSolve Errors'!F137, 100) + COUNTIF('Hamiltonian Errors'!F137, 100)</f>
        <v>0</v>
      </c>
      <c r="G137">
        <f>COUNTIF('PARITY Errors'!G137, 100) + COUNTIF('Pattern_Matching Errors'!G137, 100) + COUNTIF('Reversal Errors'!G137, 100) + COUNTIF('Stack Errors'!G137, 100) + COUNTIF('Vending_Machine Errors'!G137, 100) + COUNTIF('Vending_Machine_Sum Errors'!G137, 100) + COUNTIF('MazeComplete Errors'!G137, 100) + COUNTIF('MazeSolve Errors'!G137, 100) + COUNTIF('Hamiltonian Errors'!G137, 100)</f>
        <v>1</v>
      </c>
      <c r="H137" t="str">
        <f t="shared" si="3"/>
        <v>100 (δ=0)</v>
      </c>
    </row>
    <row r="138" spans="1:8" x14ac:dyDescent="0.75">
      <c r="A138" s="1">
        <v>26</v>
      </c>
      <c r="B138">
        <v>100</v>
      </c>
      <c r="C138">
        <v>0.2</v>
      </c>
      <c r="D138">
        <f>COUNTIF('PARITY Errors'!D138, 100) + COUNTIF('Pattern_Matching Errors'!D138, 100) + COUNTIF('Reversal Errors'!D138, 100) + COUNTIF('Stack Errors'!D138, 100) + COUNTIF('Vending_Machine Errors'!D138, 100) + COUNTIF('Vending_Machine_Sum Errors'!D138, 100) + COUNTIF('MazeComplete Errors'!D138, 100) + COUNTIF('MazeSolve Errors'!D138, 100) + COUNTIF('Hamiltonian Errors'!D138, 100)</f>
        <v>0</v>
      </c>
      <c r="E138">
        <f>COUNTIF('PARITY Errors'!E138, 100) + COUNTIF('Pattern_Matching Errors'!E138, 100) + COUNTIF('Reversal Errors'!E138, 100) + COUNTIF('Stack Errors'!E138, 100) + COUNTIF('Vending_Machine Errors'!E138, 100) + COUNTIF('Vending_Machine_Sum Errors'!E138, 100) + COUNTIF('MazeComplete Errors'!E138, 100) + COUNTIF('MazeSolve Errors'!E138, 100) + COUNTIF('Hamiltonian Errors'!E138, 100)</f>
        <v>0</v>
      </c>
      <c r="F138">
        <f>COUNTIF('PARITY Errors'!F138, 100) + COUNTIF('Pattern_Matching Errors'!F138, 100) + COUNTIF('Reversal Errors'!F138, 100) + COUNTIF('Stack Errors'!F138, 100) + COUNTIF('Vending_Machine Errors'!F138, 100) + COUNTIF('Vending_Machine_Sum Errors'!F138, 100) + COUNTIF('MazeComplete Errors'!F138, 100) + COUNTIF('MazeSolve Errors'!F138, 100) + COUNTIF('Hamiltonian Errors'!F138, 100)</f>
        <v>0</v>
      </c>
      <c r="G138">
        <f>COUNTIF('PARITY Errors'!G138, 100) + COUNTIF('Pattern_Matching Errors'!G138, 100) + COUNTIF('Reversal Errors'!G138, 100) + COUNTIF('Stack Errors'!G138, 100) + COUNTIF('Vending_Machine Errors'!G138, 100) + COUNTIF('Vending_Machine_Sum Errors'!G138, 100) + COUNTIF('MazeComplete Errors'!G138, 100) + COUNTIF('MazeSolve Errors'!G138, 100) + COUNTIF('Hamiltonian Errors'!G138, 100)</f>
        <v>1</v>
      </c>
      <c r="H138" t="str">
        <f t="shared" si="3"/>
        <v>100 (δ=0.2)</v>
      </c>
    </row>
    <row r="139" spans="1:8" x14ac:dyDescent="0.75">
      <c r="A139" s="1">
        <v>27</v>
      </c>
      <c r="B139">
        <v>100</v>
      </c>
      <c r="C139">
        <v>0.45</v>
      </c>
      <c r="D139">
        <f>COUNTIF('PARITY Errors'!D139, 100) + COUNTIF('Pattern_Matching Errors'!D139, 100) + COUNTIF('Reversal Errors'!D139, 100) + COUNTIF('Stack Errors'!D139, 100) + COUNTIF('Vending_Machine Errors'!D139, 100) + COUNTIF('Vending_Machine_Sum Errors'!D139, 100) + COUNTIF('MazeComplete Errors'!D139, 100) + COUNTIF('MazeSolve Errors'!D139, 100) + COUNTIF('Hamiltonian Errors'!D139, 100)</f>
        <v>0</v>
      </c>
      <c r="E139">
        <f>COUNTIF('PARITY Errors'!E139, 100) + COUNTIF('Pattern_Matching Errors'!E139, 100) + COUNTIF('Reversal Errors'!E139, 100) + COUNTIF('Stack Errors'!E139, 100) + COUNTIF('Vending_Machine Errors'!E139, 100) + COUNTIF('Vending_Machine_Sum Errors'!E139, 100) + COUNTIF('MazeComplete Errors'!E139, 100) + COUNTIF('MazeSolve Errors'!E139, 100) + COUNTIF('Hamiltonian Errors'!E139, 100)</f>
        <v>0</v>
      </c>
      <c r="F139">
        <f>COUNTIF('PARITY Errors'!F139, 100) + COUNTIF('Pattern_Matching Errors'!F139, 100) + COUNTIF('Reversal Errors'!F139, 100) + COUNTIF('Stack Errors'!F139, 100) + COUNTIF('Vending_Machine Errors'!F139, 100) + COUNTIF('Vending_Machine_Sum Errors'!F139, 100) + COUNTIF('MazeComplete Errors'!F139, 100) + COUNTIF('MazeSolve Errors'!F139, 100) + COUNTIF('Hamiltonian Errors'!F139, 100)</f>
        <v>0</v>
      </c>
      <c r="G139">
        <f>COUNTIF('PARITY Errors'!G139, 100) + COUNTIF('Pattern_Matching Errors'!G139, 100) + COUNTIF('Reversal Errors'!G139, 100) + COUNTIF('Stack Errors'!G139, 100) + COUNTIF('Vending_Machine Errors'!G139, 100) + COUNTIF('Vending_Machine_Sum Errors'!G139, 100) + COUNTIF('MazeComplete Errors'!G139, 100) + COUNTIF('MazeSolve Errors'!G139, 100) + COUNTIF('Hamiltonian Errors'!G139, 100)</f>
        <v>1</v>
      </c>
      <c r="H139" t="str">
        <f t="shared" si="3"/>
        <v>100 (δ=0.45)</v>
      </c>
    </row>
    <row r="140" spans="1:8" x14ac:dyDescent="0.75">
      <c r="A140" s="1">
        <v>28</v>
      </c>
      <c r="B140">
        <v>100</v>
      </c>
      <c r="C140">
        <v>0.65</v>
      </c>
      <c r="D140">
        <f>COUNTIF('PARITY Errors'!D140, 100) + COUNTIF('Pattern_Matching Errors'!D140, 100) + COUNTIF('Reversal Errors'!D140, 100) + COUNTIF('Stack Errors'!D140, 100) + COUNTIF('Vending_Machine Errors'!D140, 100) + COUNTIF('Vending_Machine_Sum Errors'!D140, 100) + COUNTIF('MazeComplete Errors'!D140, 100) + COUNTIF('MazeSolve Errors'!D140, 100) + COUNTIF('Hamiltonian Errors'!D140, 100)</f>
        <v>0</v>
      </c>
      <c r="E140">
        <f>COUNTIF('PARITY Errors'!E140, 100) + COUNTIF('Pattern_Matching Errors'!E140, 100) + COUNTIF('Reversal Errors'!E140, 100) + COUNTIF('Stack Errors'!E140, 100) + COUNTIF('Vending_Machine Errors'!E140, 100) + COUNTIF('Vending_Machine_Sum Errors'!E140, 100) + COUNTIF('MazeComplete Errors'!E140, 100) + COUNTIF('MazeSolve Errors'!E140, 100) + COUNTIF('Hamiltonian Errors'!E140, 100)</f>
        <v>0</v>
      </c>
      <c r="F140">
        <f>COUNTIF('PARITY Errors'!F140, 100) + COUNTIF('Pattern_Matching Errors'!F140, 100) + COUNTIF('Reversal Errors'!F140, 100) + COUNTIF('Stack Errors'!F140, 100) + COUNTIF('Vending_Machine Errors'!F140, 100) + COUNTIF('Vending_Machine_Sum Errors'!F140, 100) + COUNTIF('MazeComplete Errors'!F140, 100) + COUNTIF('MazeSolve Errors'!F140, 100) + COUNTIF('Hamiltonian Errors'!F140, 100)</f>
        <v>0</v>
      </c>
      <c r="G140">
        <f>COUNTIF('PARITY Errors'!G140, 100) + COUNTIF('Pattern_Matching Errors'!G140, 100) + COUNTIF('Reversal Errors'!G140, 100) + COUNTIF('Stack Errors'!G140, 100) + COUNTIF('Vending_Machine Errors'!G140, 100) + COUNTIF('Vending_Machine_Sum Errors'!G140, 100) + COUNTIF('MazeComplete Errors'!G140, 100) + COUNTIF('MazeSolve Errors'!G140, 100) + COUNTIF('Hamiltonian Errors'!G140, 100)</f>
        <v>1</v>
      </c>
      <c r="H140" t="str">
        <f t="shared" si="3"/>
        <v>100 (δ=0.65)</v>
      </c>
    </row>
    <row r="141" spans="1:8" x14ac:dyDescent="0.75">
      <c r="A141" s="1">
        <v>29</v>
      </c>
      <c r="B141">
        <v>100</v>
      </c>
      <c r="C141">
        <v>0.85</v>
      </c>
      <c r="D141">
        <f>COUNTIF('PARITY Errors'!D141, 100) + COUNTIF('Pattern_Matching Errors'!D141, 100) + COUNTIF('Reversal Errors'!D141, 100) + COUNTIF('Stack Errors'!D141, 100) + COUNTIF('Vending_Machine Errors'!D141, 100) + COUNTIF('Vending_Machine_Sum Errors'!D141, 100) + COUNTIF('MazeComplete Errors'!D141, 100) + COUNTIF('MazeSolve Errors'!D141, 100) + COUNTIF('Hamiltonian Errors'!D141, 100)</f>
        <v>0</v>
      </c>
      <c r="E141">
        <f>COUNTIF('PARITY Errors'!E141, 100) + COUNTIF('Pattern_Matching Errors'!E141, 100) + COUNTIF('Reversal Errors'!E141, 100) + COUNTIF('Stack Errors'!E141, 100) + COUNTIF('Vending_Machine Errors'!E141, 100) + COUNTIF('Vending_Machine_Sum Errors'!E141, 100) + COUNTIF('MazeComplete Errors'!E141, 100) + COUNTIF('MazeSolve Errors'!E141, 100) + COUNTIF('Hamiltonian Errors'!E141, 100)</f>
        <v>0</v>
      </c>
      <c r="F141">
        <f>COUNTIF('PARITY Errors'!F141, 100) + COUNTIF('Pattern_Matching Errors'!F141, 100) + COUNTIF('Reversal Errors'!F141, 100) + COUNTIF('Stack Errors'!F141, 100) + COUNTIF('Vending_Machine Errors'!F141, 100) + COUNTIF('Vending_Machine_Sum Errors'!F141, 100) + COUNTIF('MazeComplete Errors'!F141, 100) + COUNTIF('MazeSolve Errors'!F141, 100) + COUNTIF('Hamiltonian Errors'!F141, 100)</f>
        <v>0</v>
      </c>
      <c r="G141">
        <f>COUNTIF('PARITY Errors'!G141, 100) + COUNTIF('Pattern_Matching Errors'!G141, 100) + COUNTIF('Reversal Errors'!G141, 100) + COUNTIF('Stack Errors'!G141, 100) + COUNTIF('Vending_Machine Errors'!G141, 100) + COUNTIF('Vending_Machine_Sum Errors'!G141, 100) + COUNTIF('MazeComplete Errors'!G141, 100) + COUNTIF('MazeSolve Errors'!G141, 100) + COUNTIF('Hamiltonian Errors'!G141, 100)</f>
        <v>1</v>
      </c>
      <c r="H141" t="str">
        <f t="shared" si="3"/>
        <v>100 (δ=0.85)</v>
      </c>
    </row>
    <row r="145" spans="1:8" x14ac:dyDescent="0.75">
      <c r="A145" s="1">
        <v>0</v>
      </c>
      <c r="B145" t="s">
        <v>18</v>
      </c>
      <c r="D145">
        <v>9</v>
      </c>
    </row>
    <row r="147" spans="1:8" x14ac:dyDescent="0.75">
      <c r="B147" s="1" t="s">
        <v>1</v>
      </c>
      <c r="C147" s="1" t="s">
        <v>2</v>
      </c>
      <c r="D147" s="1" t="s">
        <v>21</v>
      </c>
      <c r="E147" s="1" t="s">
        <v>22</v>
      </c>
      <c r="F147" s="1" t="s">
        <v>23</v>
      </c>
      <c r="G147" s="1" t="s">
        <v>24</v>
      </c>
      <c r="H147" s="1" t="s">
        <v>14</v>
      </c>
    </row>
    <row r="148" spans="1:8" x14ac:dyDescent="0.75">
      <c r="A148" s="1">
        <v>0</v>
      </c>
      <c r="B148">
        <v>0</v>
      </c>
      <c r="C148">
        <v>0</v>
      </c>
      <c r="D148">
        <f>COUNTIF('PARITY Errors'!D148, 100) + COUNTIF('Pattern_Matching Errors'!D148, 100) + COUNTIF('Reversal Errors'!D148, 100) + COUNTIF('Stack Errors'!D148, 100) + COUNTIF('Vending_Machine Errors'!D148, 100) + COUNTIF('Vending_Machine_Sum Errors'!D148, 100) + COUNTIF('MazeComplete Errors'!D148, 100) + COUNTIF('MazeSolve Errors'!D148, 100) + COUNTIF('Hamiltonian Errors'!D148, 100)</f>
        <v>3</v>
      </c>
      <c r="E148">
        <f>COUNTIF('PARITY Errors'!E148, 100) + COUNTIF('Pattern_Matching Errors'!E148, 100) + COUNTIF('Reversal Errors'!E148, 100) + COUNTIF('Stack Errors'!E148, 100) + COUNTIF('Vending_Machine Errors'!E148, 100) + COUNTIF('Vending_Machine_Sum Errors'!E148, 100) + COUNTIF('MazeComplete Errors'!E148, 100) + COUNTIF('MazeSolve Errors'!E148, 100) + COUNTIF('Hamiltonian Errors'!E148, 100)</f>
        <v>0</v>
      </c>
      <c r="F148">
        <f>COUNTIF('PARITY Errors'!F148, 100) + COUNTIF('Pattern_Matching Errors'!F148, 100) + COUNTIF('Reversal Errors'!F148, 100) + COUNTIF('Stack Errors'!F148, 100) + COUNTIF('Vending_Machine Errors'!F148, 100) + COUNTIF('Vending_Machine_Sum Errors'!F148, 100) + COUNTIF('MazeComplete Errors'!F148, 100) + COUNTIF('MazeSolve Errors'!F148, 100) + COUNTIF('Hamiltonian Errors'!F148, 100)</f>
        <v>0</v>
      </c>
      <c r="G148">
        <f>COUNTIF('PARITY Errors'!G148, 100) + COUNTIF('Pattern_Matching Errors'!G148, 100) + COUNTIF('Reversal Errors'!G148, 100) + COUNTIF('Stack Errors'!G148, 100) + COUNTIF('Vending_Machine Errors'!G148, 100) + COUNTIF('Vending_Machine_Sum Errors'!G148, 100) + COUNTIF('MazeComplete Errors'!G148, 100) + COUNTIF('MazeSolve Errors'!G148, 100) + COUNTIF('Hamiltonian Errors'!G148, 100)</f>
        <v>8</v>
      </c>
      <c r="H148" t="str">
        <f t="shared" ref="H148:H177" si="4">B148&amp;" (δ="&amp;C148&amp;")"</f>
        <v>0 (δ=0)</v>
      </c>
    </row>
    <row r="149" spans="1:8" x14ac:dyDescent="0.75">
      <c r="A149" s="1">
        <v>1</v>
      </c>
      <c r="B149">
        <v>0</v>
      </c>
      <c r="C149">
        <v>0.2</v>
      </c>
      <c r="D149">
        <f>COUNTIF('PARITY Errors'!D149, 100) + COUNTIF('Pattern_Matching Errors'!D149, 100) + COUNTIF('Reversal Errors'!D149, 100) + COUNTIF('Stack Errors'!D149, 100) + COUNTIF('Vending_Machine Errors'!D149, 100) + COUNTIF('Vending_Machine_Sum Errors'!D149, 100) + COUNTIF('MazeComplete Errors'!D149, 100) + COUNTIF('MazeSolve Errors'!D149, 100) + COUNTIF('Hamiltonian Errors'!D149, 100)</f>
        <v>2</v>
      </c>
      <c r="E149">
        <f>COUNTIF('PARITY Errors'!E149, 100) + COUNTIF('Pattern_Matching Errors'!E149, 100) + COUNTIF('Reversal Errors'!E149, 100) + COUNTIF('Stack Errors'!E149, 100) + COUNTIF('Vending_Machine Errors'!E149, 100) + COUNTIF('Vending_Machine_Sum Errors'!E149, 100) + COUNTIF('MazeComplete Errors'!E149, 100) + COUNTIF('MazeSolve Errors'!E149, 100) + COUNTIF('Hamiltonian Errors'!E149, 100)</f>
        <v>0</v>
      </c>
      <c r="F149">
        <f>COUNTIF('PARITY Errors'!F149, 100) + COUNTIF('Pattern_Matching Errors'!F149, 100) + COUNTIF('Reversal Errors'!F149, 100) + COUNTIF('Stack Errors'!F149, 100) + COUNTIF('Vending_Machine Errors'!F149, 100) + COUNTIF('Vending_Machine_Sum Errors'!F149, 100) + COUNTIF('MazeComplete Errors'!F149, 100) + COUNTIF('MazeSolve Errors'!F149, 100) + COUNTIF('Hamiltonian Errors'!F149, 100)</f>
        <v>0</v>
      </c>
      <c r="G149">
        <f>COUNTIF('PARITY Errors'!G149, 100) + COUNTIF('Pattern_Matching Errors'!G149, 100) + COUNTIF('Reversal Errors'!G149, 100) + COUNTIF('Stack Errors'!G149, 100) + COUNTIF('Vending_Machine Errors'!G149, 100) + COUNTIF('Vending_Machine_Sum Errors'!G149, 100) + COUNTIF('MazeComplete Errors'!G149, 100) + COUNTIF('MazeSolve Errors'!G149, 100) + COUNTIF('Hamiltonian Errors'!G149, 100)</f>
        <v>8</v>
      </c>
      <c r="H149" t="str">
        <f t="shared" si="4"/>
        <v>0 (δ=0.2)</v>
      </c>
    </row>
    <row r="150" spans="1:8" x14ac:dyDescent="0.75">
      <c r="A150" s="1">
        <v>2</v>
      </c>
      <c r="B150">
        <v>0</v>
      </c>
      <c r="C150">
        <v>0.45</v>
      </c>
      <c r="D150">
        <f>COUNTIF('PARITY Errors'!D150, 100) + COUNTIF('Pattern_Matching Errors'!D150, 100) + COUNTIF('Reversal Errors'!D150, 100) + COUNTIF('Stack Errors'!D150, 100) + COUNTIF('Vending_Machine Errors'!D150, 100) + COUNTIF('Vending_Machine_Sum Errors'!D150, 100) + COUNTIF('MazeComplete Errors'!D150, 100) + COUNTIF('MazeSolve Errors'!D150, 100) + COUNTIF('Hamiltonian Errors'!D150, 100)</f>
        <v>2</v>
      </c>
      <c r="E150">
        <f>COUNTIF('PARITY Errors'!E150, 100) + COUNTIF('Pattern_Matching Errors'!E150, 100) + COUNTIF('Reversal Errors'!E150, 100) + COUNTIF('Stack Errors'!E150, 100) + COUNTIF('Vending_Machine Errors'!E150, 100) + COUNTIF('Vending_Machine_Sum Errors'!E150, 100) + COUNTIF('MazeComplete Errors'!E150, 100) + COUNTIF('MazeSolve Errors'!E150, 100) + COUNTIF('Hamiltonian Errors'!E150, 100)</f>
        <v>0</v>
      </c>
      <c r="F150">
        <f>COUNTIF('PARITY Errors'!F150, 100) + COUNTIF('Pattern_Matching Errors'!F150, 100) + COUNTIF('Reversal Errors'!F150, 100) + COUNTIF('Stack Errors'!F150, 100) + COUNTIF('Vending_Machine Errors'!F150, 100) + COUNTIF('Vending_Machine_Sum Errors'!F150, 100) + COUNTIF('MazeComplete Errors'!F150, 100) + COUNTIF('MazeSolve Errors'!F150, 100) + COUNTIF('Hamiltonian Errors'!F150, 100)</f>
        <v>0</v>
      </c>
      <c r="G150">
        <f>COUNTIF('PARITY Errors'!G150, 100) + COUNTIF('Pattern_Matching Errors'!G150, 100) + COUNTIF('Reversal Errors'!G150, 100) + COUNTIF('Stack Errors'!G150, 100) + COUNTIF('Vending_Machine Errors'!G150, 100) + COUNTIF('Vending_Machine_Sum Errors'!G150, 100) + COUNTIF('MazeComplete Errors'!G150, 100) + COUNTIF('MazeSolve Errors'!G150, 100) + COUNTIF('Hamiltonian Errors'!G150, 100)</f>
        <v>8</v>
      </c>
      <c r="H150" t="str">
        <f t="shared" si="4"/>
        <v>0 (δ=0.45)</v>
      </c>
    </row>
    <row r="151" spans="1:8" x14ac:dyDescent="0.75">
      <c r="A151" s="1">
        <v>3</v>
      </c>
      <c r="B151">
        <v>0</v>
      </c>
      <c r="C151">
        <v>0.65</v>
      </c>
      <c r="D151">
        <f>COUNTIF('PARITY Errors'!D151, 100) + COUNTIF('Pattern_Matching Errors'!D151, 100) + COUNTIF('Reversal Errors'!D151, 100) + COUNTIF('Stack Errors'!D151, 100) + COUNTIF('Vending_Machine Errors'!D151, 100) + COUNTIF('Vending_Machine_Sum Errors'!D151, 100) + COUNTIF('MazeComplete Errors'!D151, 100) + COUNTIF('MazeSolve Errors'!D151, 100) + COUNTIF('Hamiltonian Errors'!D151, 100)</f>
        <v>3</v>
      </c>
      <c r="E151">
        <f>COUNTIF('PARITY Errors'!E151, 100) + COUNTIF('Pattern_Matching Errors'!E151, 100) + COUNTIF('Reversal Errors'!E151, 100) + COUNTIF('Stack Errors'!E151, 100) + COUNTIF('Vending_Machine Errors'!E151, 100) + COUNTIF('Vending_Machine_Sum Errors'!E151, 100) + COUNTIF('MazeComplete Errors'!E151, 100) + COUNTIF('MazeSolve Errors'!E151, 100) + COUNTIF('Hamiltonian Errors'!E151, 100)</f>
        <v>0</v>
      </c>
      <c r="F151">
        <f>COUNTIF('PARITY Errors'!F151, 100) + COUNTIF('Pattern_Matching Errors'!F151, 100) + COUNTIF('Reversal Errors'!F151, 100) + COUNTIF('Stack Errors'!F151, 100) + COUNTIF('Vending_Machine Errors'!F151, 100) + COUNTIF('Vending_Machine_Sum Errors'!F151, 100) + COUNTIF('MazeComplete Errors'!F151, 100) + COUNTIF('MazeSolve Errors'!F151, 100) + COUNTIF('Hamiltonian Errors'!F151, 100)</f>
        <v>0</v>
      </c>
      <c r="G151">
        <f>COUNTIF('PARITY Errors'!G151, 100) + COUNTIF('Pattern_Matching Errors'!G151, 100) + COUNTIF('Reversal Errors'!G151, 100) + COUNTIF('Stack Errors'!G151, 100) + COUNTIF('Vending_Machine Errors'!G151, 100) + COUNTIF('Vending_Machine_Sum Errors'!G151, 100) + COUNTIF('MazeComplete Errors'!G151, 100) + COUNTIF('MazeSolve Errors'!G151, 100) + COUNTIF('Hamiltonian Errors'!G151, 100)</f>
        <v>8</v>
      </c>
      <c r="H151" t="str">
        <f t="shared" si="4"/>
        <v>0 (δ=0.65)</v>
      </c>
    </row>
    <row r="152" spans="1:8" x14ac:dyDescent="0.75">
      <c r="A152" s="1">
        <v>4</v>
      </c>
      <c r="B152">
        <v>0</v>
      </c>
      <c r="C152">
        <v>0.85</v>
      </c>
      <c r="D152">
        <f>COUNTIF('PARITY Errors'!D152, 100) + COUNTIF('Pattern_Matching Errors'!D152, 100) + COUNTIF('Reversal Errors'!D152, 100) + COUNTIF('Stack Errors'!D152, 100) + COUNTIF('Vending_Machine Errors'!D152, 100) + COUNTIF('Vending_Machine_Sum Errors'!D152, 100) + COUNTIF('MazeComplete Errors'!D152, 100) + COUNTIF('MazeSolve Errors'!D152, 100) + COUNTIF('Hamiltonian Errors'!D152, 100)</f>
        <v>2</v>
      </c>
      <c r="E152">
        <f>COUNTIF('PARITY Errors'!E152, 100) + COUNTIF('Pattern_Matching Errors'!E152, 100) + COUNTIF('Reversal Errors'!E152, 100) + COUNTIF('Stack Errors'!E152, 100) + COUNTIF('Vending_Machine Errors'!E152, 100) + COUNTIF('Vending_Machine_Sum Errors'!E152, 100) + COUNTIF('MazeComplete Errors'!E152, 100) + COUNTIF('MazeSolve Errors'!E152, 100) + COUNTIF('Hamiltonian Errors'!E152, 100)</f>
        <v>0</v>
      </c>
      <c r="F152">
        <f>COUNTIF('PARITY Errors'!F152, 100) + COUNTIF('Pattern_Matching Errors'!F152, 100) + COUNTIF('Reversal Errors'!F152, 100) + COUNTIF('Stack Errors'!F152, 100) + COUNTIF('Vending_Machine Errors'!F152, 100) + COUNTIF('Vending_Machine_Sum Errors'!F152, 100) + COUNTIF('MazeComplete Errors'!F152, 100) + COUNTIF('MazeSolve Errors'!F152, 100) + COUNTIF('Hamiltonian Errors'!F152, 100)</f>
        <v>0</v>
      </c>
      <c r="G152">
        <f>COUNTIF('PARITY Errors'!G152, 100) + COUNTIF('Pattern_Matching Errors'!G152, 100) + COUNTIF('Reversal Errors'!G152, 100) + COUNTIF('Stack Errors'!G152, 100) + COUNTIF('Vending_Machine Errors'!G152, 100) + COUNTIF('Vending_Machine_Sum Errors'!G152, 100) + COUNTIF('MazeComplete Errors'!G152, 100) + COUNTIF('MazeSolve Errors'!G152, 100) + COUNTIF('Hamiltonian Errors'!G152, 100)</f>
        <v>8</v>
      </c>
      <c r="H152" t="str">
        <f t="shared" si="4"/>
        <v>0 (δ=0.85)</v>
      </c>
    </row>
    <row r="153" spans="1:8" x14ac:dyDescent="0.75">
      <c r="A153" s="1">
        <v>5</v>
      </c>
      <c r="B153">
        <v>5</v>
      </c>
      <c r="C153">
        <v>0</v>
      </c>
      <c r="D153">
        <f>COUNTIF('PARITY Errors'!D153, 100) + COUNTIF('Pattern_Matching Errors'!D153, 100) + COUNTIF('Reversal Errors'!D153, 100) + COUNTIF('Stack Errors'!D153, 100) + COUNTIF('Vending_Machine Errors'!D153, 100) + COUNTIF('Vending_Machine_Sum Errors'!D153, 100) + COUNTIF('MazeComplete Errors'!D153, 100) + COUNTIF('MazeSolve Errors'!D153, 100) + COUNTIF('Hamiltonian Errors'!D153, 100)</f>
        <v>0</v>
      </c>
      <c r="E153">
        <f>COUNTIF('PARITY Errors'!E153, 100) + COUNTIF('Pattern_Matching Errors'!E153, 100) + COUNTIF('Reversal Errors'!E153, 100) + COUNTIF('Stack Errors'!E153, 100) + COUNTIF('Vending_Machine Errors'!E153, 100) + COUNTIF('Vending_Machine_Sum Errors'!E153, 100) + COUNTIF('MazeComplete Errors'!E153, 100) + COUNTIF('MazeSolve Errors'!E153, 100) + COUNTIF('Hamiltonian Errors'!E153, 100)</f>
        <v>0</v>
      </c>
      <c r="F153">
        <f>COUNTIF('PARITY Errors'!F153, 100) + COUNTIF('Pattern_Matching Errors'!F153, 100) + COUNTIF('Reversal Errors'!F153, 100) + COUNTIF('Stack Errors'!F153, 100) + COUNTIF('Vending_Machine Errors'!F153, 100) + COUNTIF('Vending_Machine_Sum Errors'!F153, 100) + COUNTIF('MazeComplete Errors'!F153, 100) + COUNTIF('MazeSolve Errors'!F153, 100) + COUNTIF('Hamiltonian Errors'!F153, 100)</f>
        <v>0</v>
      </c>
      <c r="G153">
        <f>COUNTIF('PARITY Errors'!G153, 100) + COUNTIF('Pattern_Matching Errors'!G153, 100) + COUNTIF('Reversal Errors'!G153, 100) + COUNTIF('Stack Errors'!G153, 100) + COUNTIF('Vending_Machine Errors'!G153, 100) + COUNTIF('Vending_Machine_Sum Errors'!G153, 100) + COUNTIF('MazeComplete Errors'!G153, 100) + COUNTIF('MazeSolve Errors'!G153, 100) + COUNTIF('Hamiltonian Errors'!G153, 100)</f>
        <v>0</v>
      </c>
      <c r="H153" t="str">
        <f t="shared" si="4"/>
        <v>5 (δ=0)</v>
      </c>
    </row>
    <row r="154" spans="1:8" x14ac:dyDescent="0.75">
      <c r="A154" s="1">
        <v>6</v>
      </c>
      <c r="B154">
        <v>5</v>
      </c>
      <c r="C154">
        <v>0.2</v>
      </c>
      <c r="D154">
        <f>COUNTIF('PARITY Errors'!D154, 100) + COUNTIF('Pattern_Matching Errors'!D154, 100) + COUNTIF('Reversal Errors'!D154, 100) + COUNTIF('Stack Errors'!D154, 100) + COUNTIF('Vending_Machine Errors'!D154, 100) + COUNTIF('Vending_Machine_Sum Errors'!D154, 100) + COUNTIF('MazeComplete Errors'!D154, 100) + COUNTIF('MazeSolve Errors'!D154, 100) + COUNTIF('Hamiltonian Errors'!D154, 100)</f>
        <v>0</v>
      </c>
      <c r="E154">
        <f>COUNTIF('PARITY Errors'!E154, 100) + COUNTIF('Pattern_Matching Errors'!E154, 100) + COUNTIF('Reversal Errors'!E154, 100) + COUNTIF('Stack Errors'!E154, 100) + COUNTIF('Vending_Machine Errors'!E154, 100) + COUNTIF('Vending_Machine_Sum Errors'!E154, 100) + COUNTIF('MazeComplete Errors'!E154, 100) + COUNTIF('MazeSolve Errors'!E154, 100) + COUNTIF('Hamiltonian Errors'!E154, 100)</f>
        <v>0</v>
      </c>
      <c r="F154">
        <f>COUNTIF('PARITY Errors'!F154, 100) + COUNTIF('Pattern_Matching Errors'!F154, 100) + COUNTIF('Reversal Errors'!F154, 100) + COUNTIF('Stack Errors'!F154, 100) + COUNTIF('Vending_Machine Errors'!F154, 100) + COUNTIF('Vending_Machine_Sum Errors'!F154, 100) + COUNTIF('MazeComplete Errors'!F154, 100) + COUNTIF('MazeSolve Errors'!F154, 100) + COUNTIF('Hamiltonian Errors'!F154, 100)</f>
        <v>0</v>
      </c>
      <c r="G154">
        <f>COUNTIF('PARITY Errors'!G154, 100) + COUNTIF('Pattern_Matching Errors'!G154, 100) + COUNTIF('Reversal Errors'!G154, 100) + COUNTIF('Stack Errors'!G154, 100) + COUNTIF('Vending_Machine Errors'!G154, 100) + COUNTIF('Vending_Machine_Sum Errors'!G154, 100) + COUNTIF('MazeComplete Errors'!G154, 100) + COUNTIF('MazeSolve Errors'!G154, 100) + COUNTIF('Hamiltonian Errors'!G154, 100)</f>
        <v>0</v>
      </c>
      <c r="H154" t="str">
        <f t="shared" si="4"/>
        <v>5 (δ=0.2)</v>
      </c>
    </row>
    <row r="155" spans="1:8" x14ac:dyDescent="0.75">
      <c r="A155" s="1">
        <v>7</v>
      </c>
      <c r="B155">
        <v>5</v>
      </c>
      <c r="C155">
        <v>0.45</v>
      </c>
      <c r="D155">
        <f>COUNTIF('PARITY Errors'!D155, 100) + COUNTIF('Pattern_Matching Errors'!D155, 100) + COUNTIF('Reversal Errors'!D155, 100) + COUNTIF('Stack Errors'!D155, 100) + COUNTIF('Vending_Machine Errors'!D155, 100) + COUNTIF('Vending_Machine_Sum Errors'!D155, 100) + COUNTIF('MazeComplete Errors'!D155, 100) + COUNTIF('MazeSolve Errors'!D155, 100) + COUNTIF('Hamiltonian Errors'!D155, 100)</f>
        <v>0</v>
      </c>
      <c r="E155">
        <f>COUNTIF('PARITY Errors'!E155, 100) + COUNTIF('Pattern_Matching Errors'!E155, 100) + COUNTIF('Reversal Errors'!E155, 100) + COUNTIF('Stack Errors'!E155, 100) + COUNTIF('Vending_Machine Errors'!E155, 100) + COUNTIF('Vending_Machine_Sum Errors'!E155, 100) + COUNTIF('MazeComplete Errors'!E155, 100) + COUNTIF('MazeSolve Errors'!E155, 100) + COUNTIF('Hamiltonian Errors'!E155, 100)</f>
        <v>0</v>
      </c>
      <c r="F155">
        <f>COUNTIF('PARITY Errors'!F155, 100) + COUNTIF('Pattern_Matching Errors'!F155, 100) + COUNTIF('Reversal Errors'!F155, 100) + COUNTIF('Stack Errors'!F155, 100) + COUNTIF('Vending_Machine Errors'!F155, 100) + COUNTIF('Vending_Machine_Sum Errors'!F155, 100) + COUNTIF('MazeComplete Errors'!F155, 100) + COUNTIF('MazeSolve Errors'!F155, 100) + COUNTIF('Hamiltonian Errors'!F155, 100)</f>
        <v>0</v>
      </c>
      <c r="G155">
        <f>COUNTIF('PARITY Errors'!G155, 100) + COUNTIF('Pattern_Matching Errors'!G155, 100) + COUNTIF('Reversal Errors'!G155, 100) + COUNTIF('Stack Errors'!G155, 100) + COUNTIF('Vending_Machine Errors'!G155, 100) + COUNTIF('Vending_Machine_Sum Errors'!G155, 100) + COUNTIF('MazeComplete Errors'!G155, 100) + COUNTIF('MazeSolve Errors'!G155, 100) + COUNTIF('Hamiltonian Errors'!G155, 100)</f>
        <v>0</v>
      </c>
      <c r="H155" t="str">
        <f t="shared" si="4"/>
        <v>5 (δ=0.45)</v>
      </c>
    </row>
    <row r="156" spans="1:8" x14ac:dyDescent="0.75">
      <c r="A156" s="1">
        <v>8</v>
      </c>
      <c r="B156">
        <v>5</v>
      </c>
      <c r="C156">
        <v>0.65</v>
      </c>
      <c r="D156">
        <f>COUNTIF('PARITY Errors'!D156, 100) + COUNTIF('Pattern_Matching Errors'!D156, 100) + COUNTIF('Reversal Errors'!D156, 100) + COUNTIF('Stack Errors'!D156, 100) + COUNTIF('Vending_Machine Errors'!D156, 100) + COUNTIF('Vending_Machine_Sum Errors'!D156, 100) + COUNTIF('MazeComplete Errors'!D156, 100) + COUNTIF('MazeSolve Errors'!D156, 100) + COUNTIF('Hamiltonian Errors'!D156, 100)</f>
        <v>0</v>
      </c>
      <c r="E156">
        <f>COUNTIF('PARITY Errors'!E156, 100) + COUNTIF('Pattern_Matching Errors'!E156, 100) + COUNTIF('Reversal Errors'!E156, 100) + COUNTIF('Stack Errors'!E156, 100) + COUNTIF('Vending_Machine Errors'!E156, 100) + COUNTIF('Vending_Machine_Sum Errors'!E156, 100) + COUNTIF('MazeComplete Errors'!E156, 100) + COUNTIF('MazeSolve Errors'!E156, 100) + COUNTIF('Hamiltonian Errors'!E156, 100)</f>
        <v>0</v>
      </c>
      <c r="F156">
        <f>COUNTIF('PARITY Errors'!F156, 100) + COUNTIF('Pattern_Matching Errors'!F156, 100) + COUNTIF('Reversal Errors'!F156, 100) + COUNTIF('Stack Errors'!F156, 100) + COUNTIF('Vending_Machine Errors'!F156, 100) + COUNTIF('Vending_Machine_Sum Errors'!F156, 100) + COUNTIF('MazeComplete Errors'!F156, 100) + COUNTIF('MazeSolve Errors'!F156, 100) + COUNTIF('Hamiltonian Errors'!F156, 100)</f>
        <v>0</v>
      </c>
      <c r="G156">
        <f>COUNTIF('PARITY Errors'!G156, 100) + COUNTIF('Pattern_Matching Errors'!G156, 100) + COUNTIF('Reversal Errors'!G156, 100) + COUNTIF('Stack Errors'!G156, 100) + COUNTIF('Vending_Machine Errors'!G156, 100) + COUNTIF('Vending_Machine_Sum Errors'!G156, 100) + COUNTIF('MazeComplete Errors'!G156, 100) + COUNTIF('MazeSolve Errors'!G156, 100) + COUNTIF('Hamiltonian Errors'!G156, 100)</f>
        <v>0</v>
      </c>
      <c r="H156" t="str">
        <f t="shared" si="4"/>
        <v>5 (δ=0.65)</v>
      </c>
    </row>
    <row r="157" spans="1:8" x14ac:dyDescent="0.75">
      <c r="A157" s="1">
        <v>9</v>
      </c>
      <c r="B157">
        <v>5</v>
      </c>
      <c r="C157">
        <v>0.85</v>
      </c>
      <c r="D157">
        <f>COUNTIF('PARITY Errors'!D157, 100) + COUNTIF('Pattern_Matching Errors'!D157, 100) + COUNTIF('Reversal Errors'!D157, 100) + COUNTIF('Stack Errors'!D157, 100) + COUNTIF('Vending_Machine Errors'!D157, 100) + COUNTIF('Vending_Machine_Sum Errors'!D157, 100) + COUNTIF('MazeComplete Errors'!D157, 100) + COUNTIF('MazeSolve Errors'!D157, 100) + COUNTIF('Hamiltonian Errors'!D157, 100)</f>
        <v>0</v>
      </c>
      <c r="E157">
        <f>COUNTIF('PARITY Errors'!E157, 100) + COUNTIF('Pattern_Matching Errors'!E157, 100) + COUNTIF('Reversal Errors'!E157, 100) + COUNTIF('Stack Errors'!E157, 100) + COUNTIF('Vending_Machine Errors'!E157, 100) + COUNTIF('Vending_Machine_Sum Errors'!E157, 100) + COUNTIF('MazeComplete Errors'!E157, 100) + COUNTIF('MazeSolve Errors'!E157, 100) + COUNTIF('Hamiltonian Errors'!E157, 100)</f>
        <v>0</v>
      </c>
      <c r="F157">
        <f>COUNTIF('PARITY Errors'!F157, 100) + COUNTIF('Pattern_Matching Errors'!F157, 100) + COUNTIF('Reversal Errors'!F157, 100) + COUNTIF('Stack Errors'!F157, 100) + COUNTIF('Vending_Machine Errors'!F157, 100) + COUNTIF('Vending_Machine_Sum Errors'!F157, 100) + COUNTIF('MazeComplete Errors'!F157, 100) + COUNTIF('MazeSolve Errors'!F157, 100) + COUNTIF('Hamiltonian Errors'!F157, 100)</f>
        <v>0</v>
      </c>
      <c r="G157">
        <f>COUNTIF('PARITY Errors'!G157, 100) + COUNTIF('Pattern_Matching Errors'!G157, 100) + COUNTIF('Reversal Errors'!G157, 100) + COUNTIF('Stack Errors'!G157, 100) + COUNTIF('Vending_Machine Errors'!G157, 100) + COUNTIF('Vending_Machine_Sum Errors'!G157, 100) + COUNTIF('MazeComplete Errors'!G157, 100) + COUNTIF('MazeSolve Errors'!G157, 100) + COUNTIF('Hamiltonian Errors'!G157, 100)</f>
        <v>0</v>
      </c>
      <c r="H157" t="str">
        <f t="shared" si="4"/>
        <v>5 (δ=0.85)</v>
      </c>
    </row>
    <row r="158" spans="1:8" x14ac:dyDescent="0.75">
      <c r="A158" s="1">
        <v>10</v>
      </c>
      <c r="B158">
        <v>10</v>
      </c>
      <c r="C158">
        <v>0</v>
      </c>
      <c r="D158">
        <f>COUNTIF('PARITY Errors'!D158, 100) + COUNTIF('Pattern_Matching Errors'!D158, 100) + COUNTIF('Reversal Errors'!D158, 100) + COUNTIF('Stack Errors'!D158, 100) + COUNTIF('Vending_Machine Errors'!D158, 100) + COUNTIF('Vending_Machine_Sum Errors'!D158, 100) + COUNTIF('MazeComplete Errors'!D158, 100) + COUNTIF('MazeSolve Errors'!D158, 100) + COUNTIF('Hamiltonian Errors'!D158, 100)</f>
        <v>0</v>
      </c>
      <c r="E158">
        <f>COUNTIF('PARITY Errors'!E158, 100) + COUNTIF('Pattern_Matching Errors'!E158, 100) + COUNTIF('Reversal Errors'!E158, 100) + COUNTIF('Stack Errors'!E158, 100) + COUNTIF('Vending_Machine Errors'!E158, 100) + COUNTIF('Vending_Machine_Sum Errors'!E158, 100) + COUNTIF('MazeComplete Errors'!E158, 100) + COUNTIF('MazeSolve Errors'!E158, 100) + COUNTIF('Hamiltonian Errors'!E158, 100)</f>
        <v>0</v>
      </c>
      <c r="F158">
        <f>COUNTIF('PARITY Errors'!F158, 100) + COUNTIF('Pattern_Matching Errors'!F158, 100) + COUNTIF('Reversal Errors'!F158, 100) + COUNTIF('Stack Errors'!F158, 100) + COUNTIF('Vending_Machine Errors'!F158, 100) + COUNTIF('Vending_Machine_Sum Errors'!F158, 100) + COUNTIF('MazeComplete Errors'!F158, 100) + COUNTIF('MazeSolve Errors'!F158, 100) + COUNTIF('Hamiltonian Errors'!F158, 100)</f>
        <v>0</v>
      </c>
      <c r="G158">
        <f>COUNTIF('PARITY Errors'!G158, 100) + COUNTIF('Pattern_Matching Errors'!G158, 100) + COUNTIF('Reversal Errors'!G158, 100) + COUNTIF('Stack Errors'!G158, 100) + COUNTIF('Vending_Machine Errors'!G158, 100) + COUNTIF('Vending_Machine_Sum Errors'!G158, 100) + COUNTIF('MazeComplete Errors'!G158, 100) + COUNTIF('MazeSolve Errors'!G158, 100) + COUNTIF('Hamiltonian Errors'!G158, 100)</f>
        <v>0</v>
      </c>
      <c r="H158" t="str">
        <f t="shared" si="4"/>
        <v>10 (δ=0)</v>
      </c>
    </row>
    <row r="159" spans="1:8" x14ac:dyDescent="0.75">
      <c r="A159" s="1">
        <v>11</v>
      </c>
      <c r="B159">
        <v>10</v>
      </c>
      <c r="C159">
        <v>0.2</v>
      </c>
      <c r="D159">
        <f>COUNTIF('PARITY Errors'!D159, 100) + COUNTIF('Pattern_Matching Errors'!D159, 100) + COUNTIF('Reversal Errors'!D159, 100) + COUNTIF('Stack Errors'!D159, 100) + COUNTIF('Vending_Machine Errors'!D159, 100) + COUNTIF('Vending_Machine_Sum Errors'!D159, 100) + COUNTIF('MazeComplete Errors'!D159, 100) + COUNTIF('MazeSolve Errors'!D159, 100) + COUNTIF('Hamiltonian Errors'!D159, 100)</f>
        <v>0</v>
      </c>
      <c r="E159">
        <f>COUNTIF('PARITY Errors'!E159, 100) + COUNTIF('Pattern_Matching Errors'!E159, 100) + COUNTIF('Reversal Errors'!E159, 100) + COUNTIF('Stack Errors'!E159, 100) + COUNTIF('Vending_Machine Errors'!E159, 100) + COUNTIF('Vending_Machine_Sum Errors'!E159, 100) + COUNTIF('MazeComplete Errors'!E159, 100) + COUNTIF('MazeSolve Errors'!E159, 100) + COUNTIF('Hamiltonian Errors'!E159, 100)</f>
        <v>0</v>
      </c>
      <c r="F159">
        <f>COUNTIF('PARITY Errors'!F159, 100) + COUNTIF('Pattern_Matching Errors'!F159, 100) + COUNTIF('Reversal Errors'!F159, 100) + COUNTIF('Stack Errors'!F159, 100) + COUNTIF('Vending_Machine Errors'!F159, 100) + COUNTIF('Vending_Machine_Sum Errors'!F159, 100) + COUNTIF('MazeComplete Errors'!F159, 100) + COUNTIF('MazeSolve Errors'!F159, 100) + COUNTIF('Hamiltonian Errors'!F159, 100)</f>
        <v>0</v>
      </c>
      <c r="G159">
        <f>COUNTIF('PARITY Errors'!G159, 100) + COUNTIF('Pattern_Matching Errors'!G159, 100) + COUNTIF('Reversal Errors'!G159, 100) + COUNTIF('Stack Errors'!G159, 100) + COUNTIF('Vending_Machine Errors'!G159, 100) + COUNTIF('Vending_Machine_Sum Errors'!G159, 100) + COUNTIF('MazeComplete Errors'!G159, 100) + COUNTIF('MazeSolve Errors'!G159, 100) + COUNTIF('Hamiltonian Errors'!G159, 100)</f>
        <v>0</v>
      </c>
      <c r="H159" t="str">
        <f t="shared" si="4"/>
        <v>10 (δ=0.2)</v>
      </c>
    </row>
    <row r="160" spans="1:8" x14ac:dyDescent="0.75">
      <c r="A160" s="1">
        <v>12</v>
      </c>
      <c r="B160">
        <v>10</v>
      </c>
      <c r="C160">
        <v>0.45</v>
      </c>
      <c r="D160">
        <f>COUNTIF('PARITY Errors'!D160, 100) + COUNTIF('Pattern_Matching Errors'!D160, 100) + COUNTIF('Reversal Errors'!D160, 100) + COUNTIF('Stack Errors'!D160, 100) + COUNTIF('Vending_Machine Errors'!D160, 100) + COUNTIF('Vending_Machine_Sum Errors'!D160, 100) + COUNTIF('MazeComplete Errors'!D160, 100) + COUNTIF('MazeSolve Errors'!D160, 100) + COUNTIF('Hamiltonian Errors'!D160, 100)</f>
        <v>0</v>
      </c>
      <c r="E160">
        <f>COUNTIF('PARITY Errors'!E160, 100) + COUNTIF('Pattern_Matching Errors'!E160, 100) + COUNTIF('Reversal Errors'!E160, 100) + COUNTIF('Stack Errors'!E160, 100) + COUNTIF('Vending_Machine Errors'!E160, 100) + COUNTIF('Vending_Machine_Sum Errors'!E160, 100) + COUNTIF('MazeComplete Errors'!E160, 100) + COUNTIF('MazeSolve Errors'!E160, 100) + COUNTIF('Hamiltonian Errors'!E160, 100)</f>
        <v>0</v>
      </c>
      <c r="F160">
        <f>COUNTIF('PARITY Errors'!F160, 100) + COUNTIF('Pattern_Matching Errors'!F160, 100) + COUNTIF('Reversal Errors'!F160, 100) + COUNTIF('Stack Errors'!F160, 100) + COUNTIF('Vending_Machine Errors'!F160, 100) + COUNTIF('Vending_Machine_Sum Errors'!F160, 100) + COUNTIF('MazeComplete Errors'!F160, 100) + COUNTIF('MazeSolve Errors'!F160, 100) + COUNTIF('Hamiltonian Errors'!F160, 100)</f>
        <v>0</v>
      </c>
      <c r="G160">
        <f>COUNTIF('PARITY Errors'!G160, 100) + COUNTIF('Pattern_Matching Errors'!G160, 100) + COUNTIF('Reversal Errors'!G160, 100) + COUNTIF('Stack Errors'!G160, 100) + COUNTIF('Vending_Machine Errors'!G160, 100) + COUNTIF('Vending_Machine_Sum Errors'!G160, 100) + COUNTIF('MazeComplete Errors'!G160, 100) + COUNTIF('MazeSolve Errors'!G160, 100) + COUNTIF('Hamiltonian Errors'!G160, 100)</f>
        <v>0</v>
      </c>
      <c r="H160" t="str">
        <f t="shared" si="4"/>
        <v>10 (δ=0.45)</v>
      </c>
    </row>
    <row r="161" spans="1:8" x14ac:dyDescent="0.75">
      <c r="A161" s="1">
        <v>13</v>
      </c>
      <c r="B161">
        <v>10</v>
      </c>
      <c r="C161">
        <v>0.65</v>
      </c>
      <c r="D161">
        <f>COUNTIF('PARITY Errors'!D161, 100) + COUNTIF('Pattern_Matching Errors'!D161, 100) + COUNTIF('Reversal Errors'!D161, 100) + COUNTIF('Stack Errors'!D161, 100) + COUNTIF('Vending_Machine Errors'!D161, 100) + COUNTIF('Vending_Machine_Sum Errors'!D161, 100) + COUNTIF('MazeComplete Errors'!D161, 100) + COUNTIF('MazeSolve Errors'!D161, 100) + COUNTIF('Hamiltonian Errors'!D161, 100)</f>
        <v>0</v>
      </c>
      <c r="E161">
        <f>COUNTIF('PARITY Errors'!E161, 100) + COUNTIF('Pattern_Matching Errors'!E161, 100) + COUNTIF('Reversal Errors'!E161, 100) + COUNTIF('Stack Errors'!E161, 100) + COUNTIF('Vending_Machine Errors'!E161, 100) + COUNTIF('Vending_Machine_Sum Errors'!E161, 100) + COUNTIF('MazeComplete Errors'!E161, 100) + COUNTIF('MazeSolve Errors'!E161, 100) + COUNTIF('Hamiltonian Errors'!E161, 100)</f>
        <v>0</v>
      </c>
      <c r="F161">
        <f>COUNTIF('PARITY Errors'!F161, 100) + COUNTIF('Pattern_Matching Errors'!F161, 100) + COUNTIF('Reversal Errors'!F161, 100) + COUNTIF('Stack Errors'!F161, 100) + COUNTIF('Vending_Machine Errors'!F161, 100) + COUNTIF('Vending_Machine_Sum Errors'!F161, 100) + COUNTIF('MazeComplete Errors'!F161, 100) + COUNTIF('MazeSolve Errors'!F161, 100) + COUNTIF('Hamiltonian Errors'!F161, 100)</f>
        <v>0</v>
      </c>
      <c r="G161">
        <f>COUNTIF('PARITY Errors'!G161, 100) + COUNTIF('Pattern_Matching Errors'!G161, 100) + COUNTIF('Reversal Errors'!G161, 100) + COUNTIF('Stack Errors'!G161, 100) + COUNTIF('Vending_Machine Errors'!G161, 100) + COUNTIF('Vending_Machine_Sum Errors'!G161, 100) + COUNTIF('MazeComplete Errors'!G161, 100) + COUNTIF('MazeSolve Errors'!G161, 100) + COUNTIF('Hamiltonian Errors'!G161, 100)</f>
        <v>0</v>
      </c>
      <c r="H161" t="str">
        <f t="shared" si="4"/>
        <v>10 (δ=0.65)</v>
      </c>
    </row>
    <row r="162" spans="1:8" x14ac:dyDescent="0.75">
      <c r="A162" s="1">
        <v>14</v>
      </c>
      <c r="B162">
        <v>10</v>
      </c>
      <c r="C162">
        <v>0.85</v>
      </c>
      <c r="D162">
        <f>COUNTIF('PARITY Errors'!D162, 100) + COUNTIF('Pattern_Matching Errors'!D162, 100) + COUNTIF('Reversal Errors'!D162, 100) + COUNTIF('Stack Errors'!D162, 100) + COUNTIF('Vending_Machine Errors'!D162, 100) + COUNTIF('Vending_Machine_Sum Errors'!D162, 100) + COUNTIF('MazeComplete Errors'!D162, 100) + COUNTIF('MazeSolve Errors'!D162, 100) + COUNTIF('Hamiltonian Errors'!D162, 100)</f>
        <v>0</v>
      </c>
      <c r="E162">
        <f>COUNTIF('PARITY Errors'!E162, 100) + COUNTIF('Pattern_Matching Errors'!E162, 100) + COUNTIF('Reversal Errors'!E162, 100) + COUNTIF('Stack Errors'!E162, 100) + COUNTIF('Vending_Machine Errors'!E162, 100) + COUNTIF('Vending_Machine_Sum Errors'!E162, 100) + COUNTIF('MazeComplete Errors'!E162, 100) + COUNTIF('MazeSolve Errors'!E162, 100) + COUNTIF('Hamiltonian Errors'!E162, 100)</f>
        <v>0</v>
      </c>
      <c r="F162">
        <f>COUNTIF('PARITY Errors'!F162, 100) + COUNTIF('Pattern_Matching Errors'!F162, 100) + COUNTIF('Reversal Errors'!F162, 100) + COUNTIF('Stack Errors'!F162, 100) + COUNTIF('Vending_Machine Errors'!F162, 100) + COUNTIF('Vending_Machine_Sum Errors'!F162, 100) + COUNTIF('MazeComplete Errors'!F162, 100) + COUNTIF('MazeSolve Errors'!F162, 100) + COUNTIF('Hamiltonian Errors'!F162, 100)</f>
        <v>0</v>
      </c>
      <c r="G162">
        <f>COUNTIF('PARITY Errors'!G162, 100) + COUNTIF('Pattern_Matching Errors'!G162, 100) + COUNTIF('Reversal Errors'!G162, 100) + COUNTIF('Stack Errors'!G162, 100) + COUNTIF('Vending_Machine Errors'!G162, 100) + COUNTIF('Vending_Machine_Sum Errors'!G162, 100) + COUNTIF('MazeComplete Errors'!G162, 100) + COUNTIF('MazeSolve Errors'!G162, 100) + COUNTIF('Hamiltonian Errors'!G162, 100)</f>
        <v>0</v>
      </c>
      <c r="H162" t="str">
        <f t="shared" si="4"/>
        <v>10 (δ=0.85)</v>
      </c>
    </row>
    <row r="163" spans="1:8" x14ac:dyDescent="0.75">
      <c r="A163" s="1">
        <v>15</v>
      </c>
      <c r="B163">
        <v>20</v>
      </c>
      <c r="C163">
        <v>0</v>
      </c>
      <c r="D163">
        <f>COUNTIF('PARITY Errors'!D163, 100) + COUNTIF('Pattern_Matching Errors'!D163, 100) + COUNTIF('Reversal Errors'!D163, 100) + COUNTIF('Stack Errors'!D163, 100) + COUNTIF('Vending_Machine Errors'!D163, 100) + COUNTIF('Vending_Machine_Sum Errors'!D163, 100) + COUNTIF('MazeComplete Errors'!D163, 100) + COUNTIF('MazeSolve Errors'!D163, 100) + COUNTIF('Hamiltonian Errors'!D163, 100)</f>
        <v>0</v>
      </c>
      <c r="E163">
        <f>COUNTIF('PARITY Errors'!E163, 100) + COUNTIF('Pattern_Matching Errors'!E163, 100) + COUNTIF('Reversal Errors'!E163, 100) + COUNTIF('Stack Errors'!E163, 100) + COUNTIF('Vending_Machine Errors'!E163, 100) + COUNTIF('Vending_Machine_Sum Errors'!E163, 100) + COUNTIF('MazeComplete Errors'!E163, 100) + COUNTIF('MazeSolve Errors'!E163, 100) + COUNTIF('Hamiltonian Errors'!E163, 100)</f>
        <v>0</v>
      </c>
      <c r="F163">
        <f>COUNTIF('PARITY Errors'!F163, 100) + COUNTIF('Pattern_Matching Errors'!F163, 100) + COUNTIF('Reversal Errors'!F163, 100) + COUNTIF('Stack Errors'!F163, 100) + COUNTIF('Vending_Machine Errors'!F163, 100) + COUNTIF('Vending_Machine_Sum Errors'!F163, 100) + COUNTIF('MazeComplete Errors'!F163, 100) + COUNTIF('MazeSolve Errors'!F163, 100) + COUNTIF('Hamiltonian Errors'!F163, 100)</f>
        <v>0</v>
      </c>
      <c r="G163">
        <f>COUNTIF('PARITY Errors'!G163, 100) + COUNTIF('Pattern_Matching Errors'!G163, 100) + COUNTIF('Reversal Errors'!G163, 100) + COUNTIF('Stack Errors'!G163, 100) + COUNTIF('Vending_Machine Errors'!G163, 100) + COUNTIF('Vending_Machine_Sum Errors'!G163, 100) + COUNTIF('MazeComplete Errors'!G163, 100) + COUNTIF('MazeSolve Errors'!G163, 100) + COUNTIF('Hamiltonian Errors'!G163, 100)</f>
        <v>0</v>
      </c>
      <c r="H163" t="str">
        <f t="shared" si="4"/>
        <v>20 (δ=0)</v>
      </c>
    </row>
    <row r="164" spans="1:8" x14ac:dyDescent="0.75">
      <c r="A164" s="1">
        <v>16</v>
      </c>
      <c r="B164">
        <v>20</v>
      </c>
      <c r="C164">
        <v>0.2</v>
      </c>
      <c r="D164">
        <f>COUNTIF('PARITY Errors'!D164, 100) + COUNTIF('Pattern_Matching Errors'!D164, 100) + COUNTIF('Reversal Errors'!D164, 100) + COUNTIF('Stack Errors'!D164, 100) + COUNTIF('Vending_Machine Errors'!D164, 100) + COUNTIF('Vending_Machine_Sum Errors'!D164, 100) + COUNTIF('MazeComplete Errors'!D164, 100) + COUNTIF('MazeSolve Errors'!D164, 100) + COUNTIF('Hamiltonian Errors'!D164, 100)</f>
        <v>0</v>
      </c>
      <c r="E164">
        <f>COUNTIF('PARITY Errors'!E164, 100) + COUNTIF('Pattern_Matching Errors'!E164, 100) + COUNTIF('Reversal Errors'!E164, 100) + COUNTIF('Stack Errors'!E164, 100) + COUNTIF('Vending_Machine Errors'!E164, 100) + COUNTIF('Vending_Machine_Sum Errors'!E164, 100) + COUNTIF('MazeComplete Errors'!E164, 100) + COUNTIF('MazeSolve Errors'!E164, 100) + COUNTIF('Hamiltonian Errors'!E164, 100)</f>
        <v>0</v>
      </c>
      <c r="F164">
        <f>COUNTIF('PARITY Errors'!F164, 100) + COUNTIF('Pattern_Matching Errors'!F164, 100) + COUNTIF('Reversal Errors'!F164, 100) + COUNTIF('Stack Errors'!F164, 100) + COUNTIF('Vending_Machine Errors'!F164, 100) + COUNTIF('Vending_Machine_Sum Errors'!F164, 100) + COUNTIF('MazeComplete Errors'!F164, 100) + COUNTIF('MazeSolve Errors'!F164, 100) + COUNTIF('Hamiltonian Errors'!F164, 100)</f>
        <v>0</v>
      </c>
      <c r="G164">
        <f>COUNTIF('PARITY Errors'!G164, 100) + COUNTIF('Pattern_Matching Errors'!G164, 100) + COUNTIF('Reversal Errors'!G164, 100) + COUNTIF('Stack Errors'!G164, 100) + COUNTIF('Vending_Machine Errors'!G164, 100) + COUNTIF('Vending_Machine_Sum Errors'!G164, 100) + COUNTIF('MazeComplete Errors'!G164, 100) + COUNTIF('MazeSolve Errors'!G164, 100) + COUNTIF('Hamiltonian Errors'!G164, 100)</f>
        <v>0</v>
      </c>
      <c r="H164" t="str">
        <f t="shared" si="4"/>
        <v>20 (δ=0.2)</v>
      </c>
    </row>
    <row r="165" spans="1:8" x14ac:dyDescent="0.75">
      <c r="A165" s="1">
        <v>17</v>
      </c>
      <c r="B165">
        <v>20</v>
      </c>
      <c r="C165">
        <v>0.45</v>
      </c>
      <c r="D165">
        <f>COUNTIF('PARITY Errors'!D165, 100) + COUNTIF('Pattern_Matching Errors'!D165, 100) + COUNTIF('Reversal Errors'!D165, 100) + COUNTIF('Stack Errors'!D165, 100) + COUNTIF('Vending_Machine Errors'!D165, 100) + COUNTIF('Vending_Machine_Sum Errors'!D165, 100) + COUNTIF('MazeComplete Errors'!D165, 100) + COUNTIF('MazeSolve Errors'!D165, 100) + COUNTIF('Hamiltonian Errors'!D165, 100)</f>
        <v>0</v>
      </c>
      <c r="E165">
        <f>COUNTIF('PARITY Errors'!E165, 100) + COUNTIF('Pattern_Matching Errors'!E165, 100) + COUNTIF('Reversal Errors'!E165, 100) + COUNTIF('Stack Errors'!E165, 100) + COUNTIF('Vending_Machine Errors'!E165, 100) + COUNTIF('Vending_Machine_Sum Errors'!E165, 100) + COUNTIF('MazeComplete Errors'!E165, 100) + COUNTIF('MazeSolve Errors'!E165, 100) + COUNTIF('Hamiltonian Errors'!E165, 100)</f>
        <v>0</v>
      </c>
      <c r="F165">
        <f>COUNTIF('PARITY Errors'!F165, 100) + COUNTIF('Pattern_Matching Errors'!F165, 100) + COUNTIF('Reversal Errors'!F165, 100) + COUNTIF('Stack Errors'!F165, 100) + COUNTIF('Vending_Machine Errors'!F165, 100) + COUNTIF('Vending_Machine_Sum Errors'!F165, 100) + COUNTIF('MazeComplete Errors'!F165, 100) + COUNTIF('MazeSolve Errors'!F165, 100) + COUNTIF('Hamiltonian Errors'!F165, 100)</f>
        <v>0</v>
      </c>
      <c r="G165">
        <f>COUNTIF('PARITY Errors'!G165, 100) + COUNTIF('Pattern_Matching Errors'!G165, 100) + COUNTIF('Reversal Errors'!G165, 100) + COUNTIF('Stack Errors'!G165, 100) + COUNTIF('Vending_Machine Errors'!G165, 100) + COUNTIF('Vending_Machine_Sum Errors'!G165, 100) + COUNTIF('MazeComplete Errors'!G165, 100) + COUNTIF('MazeSolve Errors'!G165, 100) + COUNTIF('Hamiltonian Errors'!G165, 100)</f>
        <v>0</v>
      </c>
      <c r="H165" t="str">
        <f t="shared" si="4"/>
        <v>20 (δ=0.45)</v>
      </c>
    </row>
    <row r="166" spans="1:8" x14ac:dyDescent="0.75">
      <c r="A166" s="1">
        <v>18</v>
      </c>
      <c r="B166">
        <v>20</v>
      </c>
      <c r="C166">
        <v>0.65</v>
      </c>
      <c r="D166">
        <f>COUNTIF('PARITY Errors'!D166, 100) + COUNTIF('Pattern_Matching Errors'!D166, 100) + COUNTIF('Reversal Errors'!D166, 100) + COUNTIF('Stack Errors'!D166, 100) + COUNTIF('Vending_Machine Errors'!D166, 100) + COUNTIF('Vending_Machine_Sum Errors'!D166, 100) + COUNTIF('MazeComplete Errors'!D166, 100) + COUNTIF('MazeSolve Errors'!D166, 100) + COUNTIF('Hamiltonian Errors'!D166, 100)</f>
        <v>0</v>
      </c>
      <c r="E166">
        <f>COUNTIF('PARITY Errors'!E166, 100) + COUNTIF('Pattern_Matching Errors'!E166, 100) + COUNTIF('Reversal Errors'!E166, 100) + COUNTIF('Stack Errors'!E166, 100) + COUNTIF('Vending_Machine Errors'!E166, 100) + COUNTIF('Vending_Machine_Sum Errors'!E166, 100) + COUNTIF('MazeComplete Errors'!E166, 100) + COUNTIF('MazeSolve Errors'!E166, 100) + COUNTIF('Hamiltonian Errors'!E166, 100)</f>
        <v>0</v>
      </c>
      <c r="F166">
        <f>COUNTIF('PARITY Errors'!F166, 100) + COUNTIF('Pattern_Matching Errors'!F166, 100) + COUNTIF('Reversal Errors'!F166, 100) + COUNTIF('Stack Errors'!F166, 100) + COUNTIF('Vending_Machine Errors'!F166, 100) + COUNTIF('Vending_Machine_Sum Errors'!F166, 100) + COUNTIF('MazeComplete Errors'!F166, 100) + COUNTIF('MazeSolve Errors'!F166, 100) + COUNTIF('Hamiltonian Errors'!F166, 100)</f>
        <v>0</v>
      </c>
      <c r="G166">
        <f>COUNTIF('PARITY Errors'!G166, 100) + COUNTIF('Pattern_Matching Errors'!G166, 100) + COUNTIF('Reversal Errors'!G166, 100) + COUNTIF('Stack Errors'!G166, 100) + COUNTIF('Vending_Machine Errors'!G166, 100) + COUNTIF('Vending_Machine_Sum Errors'!G166, 100) + COUNTIF('MazeComplete Errors'!G166, 100) + COUNTIF('MazeSolve Errors'!G166, 100) + COUNTIF('Hamiltonian Errors'!G166, 100)</f>
        <v>0</v>
      </c>
      <c r="H166" t="str">
        <f t="shared" si="4"/>
        <v>20 (δ=0.65)</v>
      </c>
    </row>
    <row r="167" spans="1:8" x14ac:dyDescent="0.75">
      <c r="A167" s="1">
        <v>19</v>
      </c>
      <c r="B167">
        <v>20</v>
      </c>
      <c r="C167">
        <v>0.85</v>
      </c>
      <c r="D167">
        <f>COUNTIF('PARITY Errors'!D167, 100) + COUNTIF('Pattern_Matching Errors'!D167, 100) + COUNTIF('Reversal Errors'!D167, 100) + COUNTIF('Stack Errors'!D167, 100) + COUNTIF('Vending_Machine Errors'!D167, 100) + COUNTIF('Vending_Machine_Sum Errors'!D167, 100) + COUNTIF('MazeComplete Errors'!D167, 100) + COUNTIF('MazeSolve Errors'!D167, 100) + COUNTIF('Hamiltonian Errors'!D167, 100)</f>
        <v>0</v>
      </c>
      <c r="E167">
        <f>COUNTIF('PARITY Errors'!E167, 100) + COUNTIF('Pattern_Matching Errors'!E167, 100) + COUNTIF('Reversal Errors'!E167, 100) + COUNTIF('Stack Errors'!E167, 100) + COUNTIF('Vending_Machine Errors'!E167, 100) + COUNTIF('Vending_Machine_Sum Errors'!E167, 100) + COUNTIF('MazeComplete Errors'!E167, 100) + COUNTIF('MazeSolve Errors'!E167, 100) + COUNTIF('Hamiltonian Errors'!E167, 100)</f>
        <v>0</v>
      </c>
      <c r="F167">
        <f>COUNTIF('PARITY Errors'!F167, 100) + COUNTIF('Pattern_Matching Errors'!F167, 100) + COUNTIF('Reversal Errors'!F167, 100) + COUNTIF('Stack Errors'!F167, 100) + COUNTIF('Vending_Machine Errors'!F167, 100) + COUNTIF('Vending_Machine_Sum Errors'!F167, 100) + COUNTIF('MazeComplete Errors'!F167, 100) + COUNTIF('MazeSolve Errors'!F167, 100) + COUNTIF('Hamiltonian Errors'!F167, 100)</f>
        <v>0</v>
      </c>
      <c r="G167">
        <f>COUNTIF('PARITY Errors'!G167, 100) + COUNTIF('Pattern_Matching Errors'!G167, 100) + COUNTIF('Reversal Errors'!G167, 100) + COUNTIF('Stack Errors'!G167, 100) + COUNTIF('Vending_Machine Errors'!G167, 100) + COUNTIF('Vending_Machine_Sum Errors'!G167, 100) + COUNTIF('MazeComplete Errors'!G167, 100) + COUNTIF('MazeSolve Errors'!G167, 100) + COUNTIF('Hamiltonian Errors'!G167, 100)</f>
        <v>0</v>
      </c>
      <c r="H167" t="str">
        <f t="shared" si="4"/>
        <v>20 (δ=0.85)</v>
      </c>
    </row>
    <row r="168" spans="1:8" x14ac:dyDescent="0.75">
      <c r="A168" s="1">
        <v>20</v>
      </c>
      <c r="B168">
        <v>50</v>
      </c>
      <c r="C168">
        <v>0</v>
      </c>
      <c r="D168">
        <f>COUNTIF('PARITY Errors'!D168, 100) + COUNTIF('Pattern_Matching Errors'!D168, 100) + COUNTIF('Reversal Errors'!D168, 100) + COUNTIF('Stack Errors'!D168, 100) + COUNTIF('Vending_Machine Errors'!D168, 100) + COUNTIF('Vending_Machine_Sum Errors'!D168, 100) + COUNTIF('MazeComplete Errors'!D168, 100) + COUNTIF('MazeSolve Errors'!D168, 100) + COUNTIF('Hamiltonian Errors'!D168, 100)</f>
        <v>0</v>
      </c>
      <c r="E168">
        <f>COUNTIF('PARITY Errors'!E168, 100) + COUNTIF('Pattern_Matching Errors'!E168, 100) + COUNTIF('Reversal Errors'!E168, 100) + COUNTIF('Stack Errors'!E168, 100) + COUNTIF('Vending_Machine Errors'!E168, 100) + COUNTIF('Vending_Machine_Sum Errors'!E168, 100) + COUNTIF('MazeComplete Errors'!E168, 100) + COUNTIF('MazeSolve Errors'!E168, 100) + COUNTIF('Hamiltonian Errors'!E168, 100)</f>
        <v>0</v>
      </c>
      <c r="F168">
        <f>COUNTIF('PARITY Errors'!F168, 100) + COUNTIF('Pattern_Matching Errors'!F168, 100) + COUNTIF('Reversal Errors'!F168, 100) + COUNTIF('Stack Errors'!F168, 100) + COUNTIF('Vending_Machine Errors'!F168, 100) + COUNTIF('Vending_Machine_Sum Errors'!F168, 100) + COUNTIF('MazeComplete Errors'!F168, 100) + COUNTIF('MazeSolve Errors'!F168, 100) + COUNTIF('Hamiltonian Errors'!F168, 100)</f>
        <v>0</v>
      </c>
      <c r="G168">
        <f>COUNTIF('PARITY Errors'!G168, 100) + COUNTIF('Pattern_Matching Errors'!G168, 100) + COUNTIF('Reversal Errors'!G168, 100) + COUNTIF('Stack Errors'!G168, 100) + COUNTIF('Vending_Machine Errors'!G168, 100) + COUNTIF('Vending_Machine_Sum Errors'!G168, 100) + COUNTIF('MazeComplete Errors'!G168, 100) + COUNTIF('MazeSolve Errors'!G168, 100) + COUNTIF('Hamiltonian Errors'!G168, 100)</f>
        <v>1</v>
      </c>
      <c r="H168" t="str">
        <f t="shared" si="4"/>
        <v>50 (δ=0)</v>
      </c>
    </row>
    <row r="169" spans="1:8" x14ac:dyDescent="0.75">
      <c r="A169" s="1">
        <v>21</v>
      </c>
      <c r="B169">
        <v>50</v>
      </c>
      <c r="C169">
        <v>0.2</v>
      </c>
      <c r="D169">
        <f>COUNTIF('PARITY Errors'!D169, 100) + COUNTIF('Pattern_Matching Errors'!D169, 100) + COUNTIF('Reversal Errors'!D169, 100) + COUNTIF('Stack Errors'!D169, 100) + COUNTIF('Vending_Machine Errors'!D169, 100) + COUNTIF('Vending_Machine_Sum Errors'!D169, 100) + COUNTIF('MazeComplete Errors'!D169, 100) + COUNTIF('MazeSolve Errors'!D169, 100) + COUNTIF('Hamiltonian Errors'!D169, 100)</f>
        <v>0</v>
      </c>
      <c r="E169">
        <f>COUNTIF('PARITY Errors'!E169, 100) + COUNTIF('Pattern_Matching Errors'!E169, 100) + COUNTIF('Reversal Errors'!E169, 100) + COUNTIF('Stack Errors'!E169, 100) + COUNTIF('Vending_Machine Errors'!E169, 100) + COUNTIF('Vending_Machine_Sum Errors'!E169, 100) + COUNTIF('MazeComplete Errors'!E169, 100) + COUNTIF('MazeSolve Errors'!E169, 100) + COUNTIF('Hamiltonian Errors'!E169, 100)</f>
        <v>0</v>
      </c>
      <c r="F169">
        <f>COUNTIF('PARITY Errors'!F169, 100) + COUNTIF('Pattern_Matching Errors'!F169, 100) + COUNTIF('Reversal Errors'!F169, 100) + COUNTIF('Stack Errors'!F169, 100) + COUNTIF('Vending_Machine Errors'!F169, 100) + COUNTIF('Vending_Machine_Sum Errors'!F169, 100) + COUNTIF('MazeComplete Errors'!F169, 100) + COUNTIF('MazeSolve Errors'!F169, 100) + COUNTIF('Hamiltonian Errors'!F169, 100)</f>
        <v>0</v>
      </c>
      <c r="G169">
        <f>COUNTIF('PARITY Errors'!G169, 100) + COUNTIF('Pattern_Matching Errors'!G169, 100) + COUNTIF('Reversal Errors'!G169, 100) + COUNTIF('Stack Errors'!G169, 100) + COUNTIF('Vending_Machine Errors'!G169, 100) + COUNTIF('Vending_Machine_Sum Errors'!G169, 100) + COUNTIF('MazeComplete Errors'!G169, 100) + COUNTIF('MazeSolve Errors'!G169, 100) + COUNTIF('Hamiltonian Errors'!G169, 100)</f>
        <v>1</v>
      </c>
      <c r="H169" t="str">
        <f t="shared" si="4"/>
        <v>50 (δ=0.2)</v>
      </c>
    </row>
    <row r="170" spans="1:8" x14ac:dyDescent="0.75">
      <c r="A170" s="1">
        <v>22</v>
      </c>
      <c r="B170">
        <v>50</v>
      </c>
      <c r="C170">
        <v>0.45</v>
      </c>
      <c r="D170">
        <f>COUNTIF('PARITY Errors'!D170, 100) + COUNTIF('Pattern_Matching Errors'!D170, 100) + COUNTIF('Reversal Errors'!D170, 100) + COUNTIF('Stack Errors'!D170, 100) + COUNTIF('Vending_Machine Errors'!D170, 100) + COUNTIF('Vending_Machine_Sum Errors'!D170, 100) + COUNTIF('MazeComplete Errors'!D170, 100) + COUNTIF('MazeSolve Errors'!D170, 100) + COUNTIF('Hamiltonian Errors'!D170, 100)</f>
        <v>0</v>
      </c>
      <c r="E170">
        <f>COUNTIF('PARITY Errors'!E170, 100) + COUNTIF('Pattern_Matching Errors'!E170, 100) + COUNTIF('Reversal Errors'!E170, 100) + COUNTIF('Stack Errors'!E170, 100) + COUNTIF('Vending_Machine Errors'!E170, 100) + COUNTIF('Vending_Machine_Sum Errors'!E170, 100) + COUNTIF('MazeComplete Errors'!E170, 100) + COUNTIF('MazeSolve Errors'!E170, 100) + COUNTIF('Hamiltonian Errors'!E170, 100)</f>
        <v>0</v>
      </c>
      <c r="F170">
        <f>COUNTIF('PARITY Errors'!F170, 100) + COUNTIF('Pattern_Matching Errors'!F170, 100) + COUNTIF('Reversal Errors'!F170, 100) + COUNTIF('Stack Errors'!F170, 100) + COUNTIF('Vending_Machine Errors'!F170, 100) + COUNTIF('Vending_Machine_Sum Errors'!F170, 100) + COUNTIF('MazeComplete Errors'!F170, 100) + COUNTIF('MazeSolve Errors'!F170, 100) + COUNTIF('Hamiltonian Errors'!F170, 100)</f>
        <v>0</v>
      </c>
      <c r="G170">
        <f>COUNTIF('PARITY Errors'!G170, 100) + COUNTIF('Pattern_Matching Errors'!G170, 100) + COUNTIF('Reversal Errors'!G170, 100) + COUNTIF('Stack Errors'!G170, 100) + COUNTIF('Vending_Machine Errors'!G170, 100) + COUNTIF('Vending_Machine_Sum Errors'!G170, 100) + COUNTIF('MazeComplete Errors'!G170, 100) + COUNTIF('MazeSolve Errors'!G170, 100) + COUNTIF('Hamiltonian Errors'!G170, 100)</f>
        <v>1</v>
      </c>
      <c r="H170" t="str">
        <f t="shared" si="4"/>
        <v>50 (δ=0.45)</v>
      </c>
    </row>
    <row r="171" spans="1:8" x14ac:dyDescent="0.75">
      <c r="A171" s="1">
        <v>23</v>
      </c>
      <c r="B171">
        <v>50</v>
      </c>
      <c r="C171">
        <v>0.65</v>
      </c>
      <c r="D171">
        <f>COUNTIF('PARITY Errors'!D171, 100) + COUNTIF('Pattern_Matching Errors'!D171, 100) + COUNTIF('Reversal Errors'!D171, 100) + COUNTIF('Stack Errors'!D171, 100) + COUNTIF('Vending_Machine Errors'!D171, 100) + COUNTIF('Vending_Machine_Sum Errors'!D171, 100) + COUNTIF('MazeComplete Errors'!D171, 100) + COUNTIF('MazeSolve Errors'!D171, 100) + COUNTIF('Hamiltonian Errors'!D171, 100)</f>
        <v>0</v>
      </c>
      <c r="E171">
        <f>COUNTIF('PARITY Errors'!E171, 100) + COUNTIF('Pattern_Matching Errors'!E171, 100) + COUNTIF('Reversal Errors'!E171, 100) + COUNTIF('Stack Errors'!E171, 100) + COUNTIF('Vending_Machine Errors'!E171, 100) + COUNTIF('Vending_Machine_Sum Errors'!E171, 100) + COUNTIF('MazeComplete Errors'!E171, 100) + COUNTIF('MazeSolve Errors'!E171, 100) + COUNTIF('Hamiltonian Errors'!E171, 100)</f>
        <v>0</v>
      </c>
      <c r="F171">
        <f>COUNTIF('PARITY Errors'!F171, 100) + COUNTIF('Pattern_Matching Errors'!F171, 100) + COUNTIF('Reversal Errors'!F171, 100) + COUNTIF('Stack Errors'!F171, 100) + COUNTIF('Vending_Machine Errors'!F171, 100) + COUNTIF('Vending_Machine_Sum Errors'!F171, 100) + COUNTIF('MazeComplete Errors'!F171, 100) + COUNTIF('MazeSolve Errors'!F171, 100) + COUNTIF('Hamiltonian Errors'!F171, 100)</f>
        <v>0</v>
      </c>
      <c r="G171">
        <f>COUNTIF('PARITY Errors'!G171, 100) + COUNTIF('Pattern_Matching Errors'!G171, 100) + COUNTIF('Reversal Errors'!G171, 100) + COUNTIF('Stack Errors'!G171, 100) + COUNTIF('Vending_Machine Errors'!G171, 100) + COUNTIF('Vending_Machine_Sum Errors'!G171, 100) + COUNTIF('MazeComplete Errors'!G171, 100) + COUNTIF('MazeSolve Errors'!G171, 100) + COUNTIF('Hamiltonian Errors'!G171, 100)</f>
        <v>1</v>
      </c>
      <c r="H171" t="str">
        <f t="shared" si="4"/>
        <v>50 (δ=0.65)</v>
      </c>
    </row>
    <row r="172" spans="1:8" x14ac:dyDescent="0.75">
      <c r="A172" s="1">
        <v>24</v>
      </c>
      <c r="B172">
        <v>50</v>
      </c>
      <c r="C172">
        <v>0.85</v>
      </c>
      <c r="D172">
        <f>COUNTIF('PARITY Errors'!D172, 100) + COUNTIF('Pattern_Matching Errors'!D172, 100) + COUNTIF('Reversal Errors'!D172, 100) + COUNTIF('Stack Errors'!D172, 100) + COUNTIF('Vending_Machine Errors'!D172, 100) + COUNTIF('Vending_Machine_Sum Errors'!D172, 100) + COUNTIF('MazeComplete Errors'!D172, 100) + COUNTIF('MazeSolve Errors'!D172, 100) + COUNTIF('Hamiltonian Errors'!D172, 100)</f>
        <v>0</v>
      </c>
      <c r="E172">
        <f>COUNTIF('PARITY Errors'!E172, 100) + COUNTIF('Pattern_Matching Errors'!E172, 100) + COUNTIF('Reversal Errors'!E172, 100) + COUNTIF('Stack Errors'!E172, 100) + COUNTIF('Vending_Machine Errors'!E172, 100) + COUNTIF('Vending_Machine_Sum Errors'!E172, 100) + COUNTIF('MazeComplete Errors'!E172, 100) + COUNTIF('MazeSolve Errors'!E172, 100) + COUNTIF('Hamiltonian Errors'!E172, 100)</f>
        <v>0</v>
      </c>
      <c r="F172">
        <f>COUNTIF('PARITY Errors'!F172, 100) + COUNTIF('Pattern_Matching Errors'!F172, 100) + COUNTIF('Reversal Errors'!F172, 100) + COUNTIF('Stack Errors'!F172, 100) + COUNTIF('Vending_Machine Errors'!F172, 100) + COUNTIF('Vending_Machine_Sum Errors'!F172, 100) + COUNTIF('MazeComplete Errors'!F172, 100) + COUNTIF('MazeSolve Errors'!F172, 100) + COUNTIF('Hamiltonian Errors'!F172, 100)</f>
        <v>0</v>
      </c>
      <c r="G172">
        <f>COUNTIF('PARITY Errors'!G172, 100) + COUNTIF('Pattern_Matching Errors'!G172, 100) + COUNTIF('Reversal Errors'!G172, 100) + COUNTIF('Stack Errors'!G172, 100) + COUNTIF('Vending_Machine Errors'!G172, 100) + COUNTIF('Vending_Machine_Sum Errors'!G172, 100) + COUNTIF('MazeComplete Errors'!G172, 100) + COUNTIF('MazeSolve Errors'!G172, 100) + COUNTIF('Hamiltonian Errors'!G172, 100)</f>
        <v>1</v>
      </c>
      <c r="H172" t="str">
        <f t="shared" si="4"/>
        <v>50 (δ=0.85)</v>
      </c>
    </row>
    <row r="173" spans="1:8" x14ac:dyDescent="0.75">
      <c r="A173" s="1">
        <v>25</v>
      </c>
      <c r="B173">
        <v>100</v>
      </c>
      <c r="C173">
        <v>0</v>
      </c>
      <c r="D173">
        <f>COUNTIF('PARITY Errors'!D173, 100) + COUNTIF('Pattern_Matching Errors'!D173, 100) + COUNTIF('Reversal Errors'!D173, 100) + COUNTIF('Stack Errors'!D173, 100) + COUNTIF('Vending_Machine Errors'!D173, 100) + COUNTIF('Vending_Machine_Sum Errors'!D173, 100) + COUNTIF('MazeComplete Errors'!D173, 100) + COUNTIF('MazeSolve Errors'!D173, 100) + COUNTIF('Hamiltonian Errors'!D173, 100)</f>
        <v>0</v>
      </c>
      <c r="E173">
        <f>COUNTIF('PARITY Errors'!E173, 100) + COUNTIF('Pattern_Matching Errors'!E173, 100) + COUNTIF('Reversal Errors'!E173, 100) + COUNTIF('Stack Errors'!E173, 100) + COUNTIF('Vending_Machine Errors'!E173, 100) + COUNTIF('Vending_Machine_Sum Errors'!E173, 100) + COUNTIF('MazeComplete Errors'!E173, 100) + COUNTIF('MazeSolve Errors'!E173, 100) + COUNTIF('Hamiltonian Errors'!E173, 100)</f>
        <v>0</v>
      </c>
      <c r="F173">
        <f>COUNTIF('PARITY Errors'!F173, 100) + COUNTIF('Pattern_Matching Errors'!F173, 100) + COUNTIF('Reversal Errors'!F173, 100) + COUNTIF('Stack Errors'!F173, 100) + COUNTIF('Vending_Machine Errors'!F173, 100) + COUNTIF('Vending_Machine_Sum Errors'!F173, 100) + COUNTIF('MazeComplete Errors'!F173, 100) + COUNTIF('MazeSolve Errors'!F173, 100) + COUNTIF('Hamiltonian Errors'!F173, 100)</f>
        <v>0</v>
      </c>
      <c r="G173">
        <f>COUNTIF('PARITY Errors'!G173, 100) + COUNTIF('Pattern_Matching Errors'!G173, 100) + COUNTIF('Reversal Errors'!G173, 100) + COUNTIF('Stack Errors'!G173, 100) + COUNTIF('Vending_Machine Errors'!G173, 100) + COUNTIF('Vending_Machine_Sum Errors'!G173, 100) + COUNTIF('MazeComplete Errors'!G173, 100) + COUNTIF('MazeSolve Errors'!G173, 100) + COUNTIF('Hamiltonian Errors'!G173, 100)</f>
        <v>1</v>
      </c>
      <c r="H173" t="str">
        <f t="shared" si="4"/>
        <v>100 (δ=0)</v>
      </c>
    </row>
    <row r="174" spans="1:8" x14ac:dyDescent="0.75">
      <c r="A174" s="1">
        <v>26</v>
      </c>
      <c r="B174">
        <v>100</v>
      </c>
      <c r="C174">
        <v>0.2</v>
      </c>
      <c r="D174">
        <f>COUNTIF('PARITY Errors'!D174, 100) + COUNTIF('Pattern_Matching Errors'!D174, 100) + COUNTIF('Reversal Errors'!D174, 100) + COUNTIF('Stack Errors'!D174, 100) + COUNTIF('Vending_Machine Errors'!D174, 100) + COUNTIF('Vending_Machine_Sum Errors'!D174, 100) + COUNTIF('MazeComplete Errors'!D174, 100) + COUNTIF('MazeSolve Errors'!D174, 100) + COUNTIF('Hamiltonian Errors'!D174, 100)</f>
        <v>0</v>
      </c>
      <c r="E174">
        <f>COUNTIF('PARITY Errors'!E174, 100) + COUNTIF('Pattern_Matching Errors'!E174, 100) + COUNTIF('Reversal Errors'!E174, 100) + COUNTIF('Stack Errors'!E174, 100) + COUNTIF('Vending_Machine Errors'!E174, 100) + COUNTIF('Vending_Machine_Sum Errors'!E174, 100) + COUNTIF('MazeComplete Errors'!E174, 100) + COUNTIF('MazeSolve Errors'!E174, 100) + COUNTIF('Hamiltonian Errors'!E174, 100)</f>
        <v>0</v>
      </c>
      <c r="F174">
        <f>COUNTIF('PARITY Errors'!F174, 100) + COUNTIF('Pattern_Matching Errors'!F174, 100) + COUNTIF('Reversal Errors'!F174, 100) + COUNTIF('Stack Errors'!F174, 100) + COUNTIF('Vending_Machine Errors'!F174, 100) + COUNTIF('Vending_Machine_Sum Errors'!F174, 100) + COUNTIF('MazeComplete Errors'!F174, 100) + COUNTIF('MazeSolve Errors'!F174, 100) + COUNTIF('Hamiltonian Errors'!F174, 100)</f>
        <v>0</v>
      </c>
      <c r="G174">
        <f>COUNTIF('PARITY Errors'!G174, 100) + COUNTIF('Pattern_Matching Errors'!G174, 100) + COUNTIF('Reversal Errors'!G174, 100) + COUNTIF('Stack Errors'!G174, 100) + COUNTIF('Vending_Machine Errors'!G174, 100) + COUNTIF('Vending_Machine_Sum Errors'!G174, 100) + COUNTIF('MazeComplete Errors'!G174, 100) + COUNTIF('MazeSolve Errors'!G174, 100) + COUNTIF('Hamiltonian Errors'!G174, 100)</f>
        <v>1</v>
      </c>
      <c r="H174" t="str">
        <f t="shared" si="4"/>
        <v>100 (δ=0.2)</v>
      </c>
    </row>
    <row r="175" spans="1:8" x14ac:dyDescent="0.75">
      <c r="A175" s="1">
        <v>27</v>
      </c>
      <c r="B175">
        <v>100</v>
      </c>
      <c r="C175">
        <v>0.45</v>
      </c>
      <c r="D175">
        <f>COUNTIF('PARITY Errors'!D175, 100) + COUNTIF('Pattern_Matching Errors'!D175, 100) + COUNTIF('Reversal Errors'!D175, 100) + COUNTIF('Stack Errors'!D175, 100) + COUNTIF('Vending_Machine Errors'!D175, 100) + COUNTIF('Vending_Machine_Sum Errors'!D175, 100) + COUNTIF('MazeComplete Errors'!D175, 100) + COUNTIF('MazeSolve Errors'!D175, 100) + COUNTIF('Hamiltonian Errors'!D175, 100)</f>
        <v>0</v>
      </c>
      <c r="E175">
        <f>COUNTIF('PARITY Errors'!E175, 100) + COUNTIF('Pattern_Matching Errors'!E175, 100) + COUNTIF('Reversal Errors'!E175, 100) + COUNTIF('Stack Errors'!E175, 100) + COUNTIF('Vending_Machine Errors'!E175, 100) + COUNTIF('Vending_Machine_Sum Errors'!E175, 100) + COUNTIF('MazeComplete Errors'!E175, 100) + COUNTIF('MazeSolve Errors'!E175, 100) + COUNTIF('Hamiltonian Errors'!E175, 100)</f>
        <v>0</v>
      </c>
      <c r="F175">
        <f>COUNTIF('PARITY Errors'!F175, 100) + COUNTIF('Pattern_Matching Errors'!F175, 100) + COUNTIF('Reversal Errors'!F175, 100) + COUNTIF('Stack Errors'!F175, 100) + COUNTIF('Vending_Machine Errors'!F175, 100) + COUNTIF('Vending_Machine_Sum Errors'!F175, 100) + COUNTIF('MazeComplete Errors'!F175, 100) + COUNTIF('MazeSolve Errors'!F175, 100) + COUNTIF('Hamiltonian Errors'!F175, 100)</f>
        <v>0</v>
      </c>
      <c r="G175">
        <f>COUNTIF('PARITY Errors'!G175, 100) + COUNTIF('Pattern_Matching Errors'!G175, 100) + COUNTIF('Reversal Errors'!G175, 100) + COUNTIF('Stack Errors'!G175, 100) + COUNTIF('Vending_Machine Errors'!G175, 100) + COUNTIF('Vending_Machine_Sum Errors'!G175, 100) + COUNTIF('MazeComplete Errors'!G175, 100) + COUNTIF('MazeSolve Errors'!G175, 100) + COUNTIF('Hamiltonian Errors'!G175, 100)</f>
        <v>1</v>
      </c>
      <c r="H175" t="str">
        <f t="shared" si="4"/>
        <v>100 (δ=0.45)</v>
      </c>
    </row>
    <row r="176" spans="1:8" x14ac:dyDescent="0.75">
      <c r="A176" s="1">
        <v>28</v>
      </c>
      <c r="B176">
        <v>100</v>
      </c>
      <c r="C176">
        <v>0.65</v>
      </c>
      <c r="D176">
        <f>COUNTIF('PARITY Errors'!D176, 100) + COUNTIF('Pattern_Matching Errors'!D176, 100) + COUNTIF('Reversal Errors'!D176, 100) + COUNTIF('Stack Errors'!D176, 100) + COUNTIF('Vending_Machine Errors'!D176, 100) + COUNTIF('Vending_Machine_Sum Errors'!D176, 100) + COUNTIF('MazeComplete Errors'!D176, 100) + COUNTIF('MazeSolve Errors'!D176, 100) + COUNTIF('Hamiltonian Errors'!D176, 100)</f>
        <v>0</v>
      </c>
      <c r="E176">
        <f>COUNTIF('PARITY Errors'!E176, 100) + COUNTIF('Pattern_Matching Errors'!E176, 100) + COUNTIF('Reversal Errors'!E176, 100) + COUNTIF('Stack Errors'!E176, 100) + COUNTIF('Vending_Machine Errors'!E176, 100) + COUNTIF('Vending_Machine_Sum Errors'!E176, 100) + COUNTIF('MazeComplete Errors'!E176, 100) + COUNTIF('MazeSolve Errors'!E176, 100) + COUNTIF('Hamiltonian Errors'!E176, 100)</f>
        <v>0</v>
      </c>
      <c r="F176">
        <f>COUNTIF('PARITY Errors'!F176, 100) + COUNTIF('Pattern_Matching Errors'!F176, 100) + COUNTIF('Reversal Errors'!F176, 100) + COUNTIF('Stack Errors'!F176, 100) + COUNTIF('Vending_Machine Errors'!F176, 100) + COUNTIF('Vending_Machine_Sum Errors'!F176, 100) + COUNTIF('MazeComplete Errors'!F176, 100) + COUNTIF('MazeSolve Errors'!F176, 100) + COUNTIF('Hamiltonian Errors'!F176, 100)</f>
        <v>0</v>
      </c>
      <c r="G176">
        <f>COUNTIF('PARITY Errors'!G176, 100) + COUNTIF('Pattern_Matching Errors'!G176, 100) + COUNTIF('Reversal Errors'!G176, 100) + COUNTIF('Stack Errors'!G176, 100) + COUNTIF('Vending_Machine Errors'!G176, 100) + COUNTIF('Vending_Machine_Sum Errors'!G176, 100) + COUNTIF('MazeComplete Errors'!G176, 100) + COUNTIF('MazeSolve Errors'!G176, 100) + COUNTIF('Hamiltonian Errors'!G176, 100)</f>
        <v>1</v>
      </c>
      <c r="H176" t="str">
        <f t="shared" si="4"/>
        <v>100 (δ=0.65)</v>
      </c>
    </row>
    <row r="177" spans="1:8" x14ac:dyDescent="0.75">
      <c r="A177" s="1">
        <v>29</v>
      </c>
      <c r="B177">
        <v>100</v>
      </c>
      <c r="C177">
        <v>0.85</v>
      </c>
      <c r="D177">
        <f>COUNTIF('PARITY Errors'!D177, 100) + COUNTIF('Pattern_Matching Errors'!D177, 100) + COUNTIF('Reversal Errors'!D177, 100) + COUNTIF('Stack Errors'!D177, 100) + COUNTIF('Vending_Machine Errors'!D177, 100) + COUNTIF('Vending_Machine_Sum Errors'!D177, 100) + COUNTIF('MazeComplete Errors'!D177, 100) + COUNTIF('MazeSolve Errors'!D177, 100) + COUNTIF('Hamiltonian Errors'!D177, 100)</f>
        <v>0</v>
      </c>
      <c r="E177">
        <f>COUNTIF('PARITY Errors'!E177, 100) + COUNTIF('Pattern_Matching Errors'!E177, 100) + COUNTIF('Reversal Errors'!E177, 100) + COUNTIF('Stack Errors'!E177, 100) + COUNTIF('Vending_Machine Errors'!E177, 100) + COUNTIF('Vending_Machine_Sum Errors'!E177, 100) + COUNTIF('MazeComplete Errors'!E177, 100) + COUNTIF('MazeSolve Errors'!E177, 100) + COUNTIF('Hamiltonian Errors'!E177, 100)</f>
        <v>0</v>
      </c>
      <c r="F177">
        <f>COUNTIF('PARITY Errors'!F177, 100) + COUNTIF('Pattern_Matching Errors'!F177, 100) + COUNTIF('Reversal Errors'!F177, 100) + COUNTIF('Stack Errors'!F177, 100) + COUNTIF('Vending_Machine Errors'!F177, 100) + COUNTIF('Vending_Machine_Sum Errors'!F177, 100) + COUNTIF('MazeComplete Errors'!F177, 100) + COUNTIF('MazeSolve Errors'!F177, 100) + COUNTIF('Hamiltonian Errors'!F177, 100)</f>
        <v>0</v>
      </c>
      <c r="G177">
        <f>COUNTIF('PARITY Errors'!G177, 100) + COUNTIF('Pattern_Matching Errors'!G177, 100) + COUNTIF('Reversal Errors'!G177, 100) + COUNTIF('Stack Errors'!G177, 100) + COUNTIF('Vending_Machine Errors'!G177, 100) + COUNTIF('Vending_Machine_Sum Errors'!G177, 100) + COUNTIF('MazeComplete Errors'!G177, 100) + COUNTIF('MazeSolve Errors'!G177, 100) + COUNTIF('Hamiltonian Errors'!G177, 100)</f>
        <v>1</v>
      </c>
      <c r="H177" t="str">
        <f t="shared" si="4"/>
        <v>100 (δ=0.85)</v>
      </c>
    </row>
    <row r="181" spans="1:8" x14ac:dyDescent="0.75">
      <c r="A181" s="1">
        <v>0</v>
      </c>
      <c r="B181" t="s">
        <v>19</v>
      </c>
      <c r="D181">
        <v>9</v>
      </c>
    </row>
    <row r="183" spans="1:8" x14ac:dyDescent="0.75">
      <c r="B183" s="1" t="s">
        <v>1</v>
      </c>
      <c r="C183" s="1" t="s">
        <v>2</v>
      </c>
      <c r="D183" s="1" t="s">
        <v>21</v>
      </c>
      <c r="E183" s="1" t="s">
        <v>22</v>
      </c>
      <c r="F183" s="1" t="s">
        <v>23</v>
      </c>
      <c r="G183" s="1" t="s">
        <v>24</v>
      </c>
      <c r="H183" s="1" t="s">
        <v>14</v>
      </c>
    </row>
    <row r="184" spans="1:8" x14ac:dyDescent="0.75">
      <c r="A184" s="1">
        <v>0</v>
      </c>
      <c r="B184">
        <v>0</v>
      </c>
      <c r="C184">
        <v>0</v>
      </c>
      <c r="D184">
        <f>COUNTIF('PARITY Errors'!D184, 100) + COUNTIF('Pattern_Matching Errors'!D184, 100) + COUNTIF('Reversal Errors'!D184, 100) + COUNTIF('Stack Errors'!D184, 100) + COUNTIF('Vending_Machine Errors'!D184, 100) + COUNTIF('Vending_Machine_Sum Errors'!D184, 100) + COUNTIF('MazeComplete Errors'!D184, 100) + COUNTIF('MazeSolve Errors'!D184, 100) + COUNTIF('Hamiltonian Errors'!D184, 100)</f>
        <v>0</v>
      </c>
      <c r="E184">
        <f>COUNTIF('PARITY Errors'!E184, 100) + COUNTIF('Pattern_Matching Errors'!E184, 100) + COUNTIF('Reversal Errors'!E184, 100) + COUNTIF('Stack Errors'!E184, 100) + COUNTIF('Vending_Machine Errors'!E184, 100) + COUNTIF('Vending_Machine_Sum Errors'!E184, 100) + COUNTIF('MazeComplete Errors'!E184, 100) + COUNTIF('MazeSolve Errors'!E184, 100) + COUNTIF('Hamiltonian Errors'!E184, 100)</f>
        <v>0</v>
      </c>
      <c r="F184">
        <f>COUNTIF('PARITY Errors'!F184, 100) + COUNTIF('Pattern_Matching Errors'!F184, 100) + COUNTIF('Reversal Errors'!F184, 100) + COUNTIF('Stack Errors'!F184, 100) + COUNTIF('Vending_Machine Errors'!F184, 100) + COUNTIF('Vending_Machine_Sum Errors'!F184, 100) + COUNTIF('MazeComplete Errors'!F184, 100) + COUNTIF('MazeSolve Errors'!F184, 100) + COUNTIF('Hamiltonian Errors'!F184, 100)</f>
        <v>0</v>
      </c>
      <c r="G184">
        <f>COUNTIF('PARITY Errors'!G184, 100) + COUNTIF('Pattern_Matching Errors'!G184, 100) + COUNTIF('Reversal Errors'!G184, 100) + COUNTIF('Stack Errors'!G184, 100) + COUNTIF('Vending_Machine Errors'!G184, 100) + COUNTIF('Vending_Machine_Sum Errors'!G184, 100) + COUNTIF('MazeComplete Errors'!G184, 100) + COUNTIF('MazeSolve Errors'!G184, 100) + COUNTIF('Hamiltonian Errors'!G184, 100)</f>
        <v>4</v>
      </c>
      <c r="H184" t="str">
        <f t="shared" ref="H184:H213" si="5">B184&amp;" (δ="&amp;C184&amp;")"</f>
        <v>0 (δ=0)</v>
      </c>
    </row>
    <row r="185" spans="1:8" x14ac:dyDescent="0.75">
      <c r="A185" s="1">
        <v>1</v>
      </c>
      <c r="B185">
        <v>0</v>
      </c>
      <c r="C185">
        <v>0.2</v>
      </c>
      <c r="D185">
        <f>COUNTIF('PARITY Errors'!D185, 100) + COUNTIF('Pattern_Matching Errors'!D185, 100) + COUNTIF('Reversal Errors'!D185, 100) + COUNTIF('Stack Errors'!D185, 100) + COUNTIF('Vending_Machine Errors'!D185, 100) + COUNTIF('Vending_Machine_Sum Errors'!D185, 100) + COUNTIF('MazeComplete Errors'!D185, 100) + COUNTIF('MazeSolve Errors'!D185, 100) + COUNTIF('Hamiltonian Errors'!D185, 100)</f>
        <v>0</v>
      </c>
      <c r="E185">
        <f>COUNTIF('PARITY Errors'!E185, 100) + COUNTIF('Pattern_Matching Errors'!E185, 100) + COUNTIF('Reversal Errors'!E185, 100) + COUNTIF('Stack Errors'!E185, 100) + COUNTIF('Vending_Machine Errors'!E185, 100) + COUNTIF('Vending_Machine_Sum Errors'!E185, 100) + COUNTIF('MazeComplete Errors'!E185, 100) + COUNTIF('MazeSolve Errors'!E185, 100) + COUNTIF('Hamiltonian Errors'!E185, 100)</f>
        <v>0</v>
      </c>
      <c r="F185">
        <f>COUNTIF('PARITY Errors'!F185, 100) + COUNTIF('Pattern_Matching Errors'!F185, 100) + COUNTIF('Reversal Errors'!F185, 100) + COUNTIF('Stack Errors'!F185, 100) + COUNTIF('Vending_Machine Errors'!F185, 100) + COUNTIF('Vending_Machine_Sum Errors'!F185, 100) + COUNTIF('MazeComplete Errors'!F185, 100) + COUNTIF('MazeSolve Errors'!F185, 100) + COUNTIF('Hamiltonian Errors'!F185, 100)</f>
        <v>0</v>
      </c>
      <c r="G185">
        <f>COUNTIF('PARITY Errors'!G185, 100) + COUNTIF('Pattern_Matching Errors'!G185, 100) + COUNTIF('Reversal Errors'!G185, 100) + COUNTIF('Stack Errors'!G185, 100) + COUNTIF('Vending_Machine Errors'!G185, 100) + COUNTIF('Vending_Machine_Sum Errors'!G185, 100) + COUNTIF('MazeComplete Errors'!G185, 100) + COUNTIF('MazeSolve Errors'!G185, 100) + COUNTIF('Hamiltonian Errors'!G185, 100)</f>
        <v>4</v>
      </c>
      <c r="H185" t="str">
        <f t="shared" si="5"/>
        <v>0 (δ=0.2)</v>
      </c>
    </row>
    <row r="186" spans="1:8" x14ac:dyDescent="0.75">
      <c r="A186" s="1">
        <v>2</v>
      </c>
      <c r="B186">
        <v>0</v>
      </c>
      <c r="C186">
        <v>0.45</v>
      </c>
      <c r="D186">
        <f>COUNTIF('PARITY Errors'!D186, 100) + COUNTIF('Pattern_Matching Errors'!D186, 100) + COUNTIF('Reversal Errors'!D186, 100) + COUNTIF('Stack Errors'!D186, 100) + COUNTIF('Vending_Machine Errors'!D186, 100) + COUNTIF('Vending_Machine_Sum Errors'!D186, 100) + COUNTIF('MazeComplete Errors'!D186, 100) + COUNTIF('MazeSolve Errors'!D186, 100) + COUNTIF('Hamiltonian Errors'!D186, 100)</f>
        <v>0</v>
      </c>
      <c r="E186">
        <f>COUNTIF('PARITY Errors'!E186, 100) + COUNTIF('Pattern_Matching Errors'!E186, 100) + COUNTIF('Reversal Errors'!E186, 100) + COUNTIF('Stack Errors'!E186, 100) + COUNTIF('Vending_Machine Errors'!E186, 100) + COUNTIF('Vending_Machine_Sum Errors'!E186, 100) + COUNTIF('MazeComplete Errors'!E186, 100) + COUNTIF('MazeSolve Errors'!E186, 100) + COUNTIF('Hamiltonian Errors'!E186, 100)</f>
        <v>0</v>
      </c>
      <c r="F186">
        <f>COUNTIF('PARITY Errors'!F186, 100) + COUNTIF('Pattern_Matching Errors'!F186, 100) + COUNTIF('Reversal Errors'!F186, 100) + COUNTIF('Stack Errors'!F186, 100) + COUNTIF('Vending_Machine Errors'!F186, 100) + COUNTIF('Vending_Machine_Sum Errors'!F186, 100) + COUNTIF('MazeComplete Errors'!F186, 100) + COUNTIF('MazeSolve Errors'!F186, 100) + COUNTIF('Hamiltonian Errors'!F186, 100)</f>
        <v>0</v>
      </c>
      <c r="G186">
        <f>COUNTIF('PARITY Errors'!G186, 100) + COUNTIF('Pattern_Matching Errors'!G186, 100) + COUNTIF('Reversal Errors'!G186, 100) + COUNTIF('Stack Errors'!G186, 100) + COUNTIF('Vending_Machine Errors'!G186, 100) + COUNTIF('Vending_Machine_Sum Errors'!G186, 100) + COUNTIF('MazeComplete Errors'!G186, 100) + COUNTIF('MazeSolve Errors'!G186, 100) + COUNTIF('Hamiltonian Errors'!G186, 100)</f>
        <v>4</v>
      </c>
      <c r="H186" t="str">
        <f t="shared" si="5"/>
        <v>0 (δ=0.45)</v>
      </c>
    </row>
    <row r="187" spans="1:8" x14ac:dyDescent="0.75">
      <c r="A187" s="1">
        <v>3</v>
      </c>
      <c r="B187">
        <v>0</v>
      </c>
      <c r="C187">
        <v>0.65</v>
      </c>
      <c r="D187">
        <f>COUNTIF('PARITY Errors'!D187, 100) + COUNTIF('Pattern_Matching Errors'!D187, 100) + COUNTIF('Reversal Errors'!D187, 100) + COUNTIF('Stack Errors'!D187, 100) + COUNTIF('Vending_Machine Errors'!D187, 100) + COUNTIF('Vending_Machine_Sum Errors'!D187, 100) + COUNTIF('MazeComplete Errors'!D187, 100) + COUNTIF('MazeSolve Errors'!D187, 100) + COUNTIF('Hamiltonian Errors'!D187, 100)</f>
        <v>0</v>
      </c>
      <c r="E187">
        <f>COUNTIF('PARITY Errors'!E187, 100) + COUNTIF('Pattern_Matching Errors'!E187, 100) + COUNTIF('Reversal Errors'!E187, 100) + COUNTIF('Stack Errors'!E187, 100) + COUNTIF('Vending_Machine Errors'!E187, 100) + COUNTIF('Vending_Machine_Sum Errors'!E187, 100) + COUNTIF('MazeComplete Errors'!E187, 100) + COUNTIF('MazeSolve Errors'!E187, 100) + COUNTIF('Hamiltonian Errors'!E187, 100)</f>
        <v>0</v>
      </c>
      <c r="F187">
        <f>COUNTIF('PARITY Errors'!F187, 100) + COUNTIF('Pattern_Matching Errors'!F187, 100) + COUNTIF('Reversal Errors'!F187, 100) + COUNTIF('Stack Errors'!F187, 100) + COUNTIF('Vending_Machine Errors'!F187, 100) + COUNTIF('Vending_Machine_Sum Errors'!F187, 100) + COUNTIF('MazeComplete Errors'!F187, 100) + COUNTIF('MazeSolve Errors'!F187, 100) + COUNTIF('Hamiltonian Errors'!F187, 100)</f>
        <v>0</v>
      </c>
      <c r="G187">
        <f>COUNTIF('PARITY Errors'!G187, 100) + COUNTIF('Pattern_Matching Errors'!G187, 100) + COUNTIF('Reversal Errors'!G187, 100) + COUNTIF('Stack Errors'!G187, 100) + COUNTIF('Vending_Machine Errors'!G187, 100) + COUNTIF('Vending_Machine_Sum Errors'!G187, 100) + COUNTIF('MazeComplete Errors'!G187, 100) + COUNTIF('MazeSolve Errors'!G187, 100) + COUNTIF('Hamiltonian Errors'!G187, 100)</f>
        <v>4</v>
      </c>
      <c r="H187" t="str">
        <f t="shared" si="5"/>
        <v>0 (δ=0.65)</v>
      </c>
    </row>
    <row r="188" spans="1:8" x14ac:dyDescent="0.75">
      <c r="A188" s="1">
        <v>4</v>
      </c>
      <c r="B188">
        <v>0</v>
      </c>
      <c r="C188">
        <v>0.85</v>
      </c>
      <c r="D188">
        <f>COUNTIF('PARITY Errors'!D188, 100) + COUNTIF('Pattern_Matching Errors'!D188, 100) + COUNTIF('Reversal Errors'!D188, 100) + COUNTIF('Stack Errors'!D188, 100) + COUNTIF('Vending_Machine Errors'!D188, 100) + COUNTIF('Vending_Machine_Sum Errors'!D188, 100) + COUNTIF('MazeComplete Errors'!D188, 100) + COUNTIF('MazeSolve Errors'!D188, 100) + COUNTIF('Hamiltonian Errors'!D188, 100)</f>
        <v>0</v>
      </c>
      <c r="E188">
        <f>COUNTIF('PARITY Errors'!E188, 100) + COUNTIF('Pattern_Matching Errors'!E188, 100) + COUNTIF('Reversal Errors'!E188, 100) + COUNTIF('Stack Errors'!E188, 100) + COUNTIF('Vending_Machine Errors'!E188, 100) + COUNTIF('Vending_Machine_Sum Errors'!E188, 100) + COUNTIF('MazeComplete Errors'!E188, 100) + COUNTIF('MazeSolve Errors'!E188, 100) + COUNTIF('Hamiltonian Errors'!E188, 100)</f>
        <v>0</v>
      </c>
      <c r="F188">
        <f>COUNTIF('PARITY Errors'!F188, 100) + COUNTIF('Pattern_Matching Errors'!F188, 100) + COUNTIF('Reversal Errors'!F188, 100) + COUNTIF('Stack Errors'!F188, 100) + COUNTIF('Vending_Machine Errors'!F188, 100) + COUNTIF('Vending_Machine_Sum Errors'!F188, 100) + COUNTIF('MazeComplete Errors'!F188, 100) + COUNTIF('MazeSolve Errors'!F188, 100) + COUNTIF('Hamiltonian Errors'!F188, 100)</f>
        <v>0</v>
      </c>
      <c r="G188">
        <f>COUNTIF('PARITY Errors'!G188, 100) + COUNTIF('Pattern_Matching Errors'!G188, 100) + COUNTIF('Reversal Errors'!G188, 100) + COUNTIF('Stack Errors'!G188, 100) + COUNTIF('Vending_Machine Errors'!G188, 100) + COUNTIF('Vending_Machine_Sum Errors'!G188, 100) + COUNTIF('MazeComplete Errors'!G188, 100) + COUNTIF('MazeSolve Errors'!G188, 100) + COUNTIF('Hamiltonian Errors'!G188, 100)</f>
        <v>4</v>
      </c>
      <c r="H188" t="str">
        <f t="shared" si="5"/>
        <v>0 (δ=0.85)</v>
      </c>
    </row>
    <row r="189" spans="1:8" x14ac:dyDescent="0.75">
      <c r="A189" s="1">
        <v>5</v>
      </c>
      <c r="B189">
        <v>5</v>
      </c>
      <c r="C189">
        <v>0</v>
      </c>
      <c r="D189">
        <f>COUNTIF('PARITY Errors'!D189, 100) + COUNTIF('Pattern_Matching Errors'!D189, 100) + COUNTIF('Reversal Errors'!D189, 100) + COUNTIF('Stack Errors'!D189, 100) + COUNTIF('Vending_Machine Errors'!D189, 100) + COUNTIF('Vending_Machine_Sum Errors'!D189, 100) + COUNTIF('MazeComplete Errors'!D189, 100) + COUNTIF('MazeSolve Errors'!D189, 100) + COUNTIF('Hamiltonian Errors'!D189, 100)</f>
        <v>0</v>
      </c>
      <c r="E189">
        <f>COUNTIF('PARITY Errors'!E189, 100) + COUNTIF('Pattern_Matching Errors'!E189, 100) + COUNTIF('Reversal Errors'!E189, 100) + COUNTIF('Stack Errors'!E189, 100) + COUNTIF('Vending_Machine Errors'!E189, 100) + COUNTIF('Vending_Machine_Sum Errors'!E189, 100) + COUNTIF('MazeComplete Errors'!E189, 100) + COUNTIF('MazeSolve Errors'!E189, 100) + COUNTIF('Hamiltonian Errors'!E189, 100)</f>
        <v>0</v>
      </c>
      <c r="F189">
        <f>COUNTIF('PARITY Errors'!F189, 100) + COUNTIF('Pattern_Matching Errors'!F189, 100) + COUNTIF('Reversal Errors'!F189, 100) + COUNTIF('Stack Errors'!F189, 100) + COUNTIF('Vending_Machine Errors'!F189, 100) + COUNTIF('Vending_Machine_Sum Errors'!F189, 100) + COUNTIF('MazeComplete Errors'!F189, 100) + COUNTIF('MazeSolve Errors'!F189, 100) + COUNTIF('Hamiltonian Errors'!F189, 100)</f>
        <v>0</v>
      </c>
      <c r="G189">
        <f>COUNTIF('PARITY Errors'!G189, 100) + COUNTIF('Pattern_Matching Errors'!G189, 100) + COUNTIF('Reversal Errors'!G189, 100) + COUNTIF('Stack Errors'!G189, 100) + COUNTIF('Vending_Machine Errors'!G189, 100) + COUNTIF('Vending_Machine_Sum Errors'!G189, 100) + COUNTIF('MazeComplete Errors'!G189, 100) + COUNTIF('MazeSolve Errors'!G189, 100) + COUNTIF('Hamiltonian Errors'!G189, 100)</f>
        <v>0</v>
      </c>
      <c r="H189" t="str">
        <f t="shared" si="5"/>
        <v>5 (δ=0)</v>
      </c>
    </row>
    <row r="190" spans="1:8" x14ac:dyDescent="0.75">
      <c r="A190" s="1">
        <v>6</v>
      </c>
      <c r="B190">
        <v>5</v>
      </c>
      <c r="C190">
        <v>0.2</v>
      </c>
      <c r="D190">
        <f>COUNTIF('PARITY Errors'!D190, 100) + COUNTIF('Pattern_Matching Errors'!D190, 100) + COUNTIF('Reversal Errors'!D190, 100) + COUNTIF('Stack Errors'!D190, 100) + COUNTIF('Vending_Machine Errors'!D190, 100) + COUNTIF('Vending_Machine_Sum Errors'!D190, 100) + COUNTIF('MazeComplete Errors'!D190, 100) + COUNTIF('MazeSolve Errors'!D190, 100) + COUNTIF('Hamiltonian Errors'!D190, 100)</f>
        <v>0</v>
      </c>
      <c r="E190">
        <f>COUNTIF('PARITY Errors'!E190, 100) + COUNTIF('Pattern_Matching Errors'!E190, 100) + COUNTIF('Reversal Errors'!E190, 100) + COUNTIF('Stack Errors'!E190, 100) + COUNTIF('Vending_Machine Errors'!E190, 100) + COUNTIF('Vending_Machine_Sum Errors'!E190, 100) + COUNTIF('MazeComplete Errors'!E190, 100) + COUNTIF('MazeSolve Errors'!E190, 100) + COUNTIF('Hamiltonian Errors'!E190, 100)</f>
        <v>0</v>
      </c>
      <c r="F190">
        <f>COUNTIF('PARITY Errors'!F190, 100) + COUNTIF('Pattern_Matching Errors'!F190, 100) + COUNTIF('Reversal Errors'!F190, 100) + COUNTIF('Stack Errors'!F190, 100) + COUNTIF('Vending_Machine Errors'!F190, 100) + COUNTIF('Vending_Machine_Sum Errors'!F190, 100) + COUNTIF('MazeComplete Errors'!F190, 100) + COUNTIF('MazeSolve Errors'!F190, 100) + COUNTIF('Hamiltonian Errors'!F190, 100)</f>
        <v>0</v>
      </c>
      <c r="G190">
        <f>COUNTIF('PARITY Errors'!G190, 100) + COUNTIF('Pattern_Matching Errors'!G190, 100) + COUNTIF('Reversal Errors'!G190, 100) + COUNTIF('Stack Errors'!G190, 100) + COUNTIF('Vending_Machine Errors'!G190, 100) + COUNTIF('Vending_Machine_Sum Errors'!G190, 100) + COUNTIF('MazeComplete Errors'!G190, 100) + COUNTIF('MazeSolve Errors'!G190, 100) + COUNTIF('Hamiltonian Errors'!G190, 100)</f>
        <v>0</v>
      </c>
      <c r="H190" t="str">
        <f t="shared" si="5"/>
        <v>5 (δ=0.2)</v>
      </c>
    </row>
    <row r="191" spans="1:8" x14ac:dyDescent="0.75">
      <c r="A191" s="1">
        <v>7</v>
      </c>
      <c r="B191">
        <v>5</v>
      </c>
      <c r="C191">
        <v>0.45</v>
      </c>
      <c r="D191">
        <f>COUNTIF('PARITY Errors'!D191, 100) + COUNTIF('Pattern_Matching Errors'!D191, 100) + COUNTIF('Reversal Errors'!D191, 100) + COUNTIF('Stack Errors'!D191, 100) + COUNTIF('Vending_Machine Errors'!D191, 100) + COUNTIF('Vending_Machine_Sum Errors'!D191, 100) + COUNTIF('MazeComplete Errors'!D191, 100) + COUNTIF('MazeSolve Errors'!D191, 100) + COUNTIF('Hamiltonian Errors'!D191, 100)</f>
        <v>0</v>
      </c>
      <c r="E191">
        <f>COUNTIF('PARITY Errors'!E191, 100) + COUNTIF('Pattern_Matching Errors'!E191, 100) + COUNTIF('Reversal Errors'!E191, 100) + COUNTIF('Stack Errors'!E191, 100) + COUNTIF('Vending_Machine Errors'!E191, 100) + COUNTIF('Vending_Machine_Sum Errors'!E191, 100) + COUNTIF('MazeComplete Errors'!E191, 100) + COUNTIF('MazeSolve Errors'!E191, 100) + COUNTIF('Hamiltonian Errors'!E191, 100)</f>
        <v>0</v>
      </c>
      <c r="F191">
        <f>COUNTIF('PARITY Errors'!F191, 100) + COUNTIF('Pattern_Matching Errors'!F191, 100) + COUNTIF('Reversal Errors'!F191, 100) + COUNTIF('Stack Errors'!F191, 100) + COUNTIF('Vending_Machine Errors'!F191, 100) + COUNTIF('Vending_Machine_Sum Errors'!F191, 100) + COUNTIF('MazeComplete Errors'!F191, 100) + COUNTIF('MazeSolve Errors'!F191, 100) + COUNTIF('Hamiltonian Errors'!F191, 100)</f>
        <v>0</v>
      </c>
      <c r="G191">
        <f>COUNTIF('PARITY Errors'!G191, 100) + COUNTIF('Pattern_Matching Errors'!G191, 100) + COUNTIF('Reversal Errors'!G191, 100) + COUNTIF('Stack Errors'!G191, 100) + COUNTIF('Vending_Machine Errors'!G191, 100) + COUNTIF('Vending_Machine_Sum Errors'!G191, 100) + COUNTIF('MazeComplete Errors'!G191, 100) + COUNTIF('MazeSolve Errors'!G191, 100) + COUNTIF('Hamiltonian Errors'!G191, 100)</f>
        <v>0</v>
      </c>
      <c r="H191" t="str">
        <f t="shared" si="5"/>
        <v>5 (δ=0.45)</v>
      </c>
    </row>
    <row r="192" spans="1:8" x14ac:dyDescent="0.75">
      <c r="A192" s="1">
        <v>8</v>
      </c>
      <c r="B192">
        <v>5</v>
      </c>
      <c r="C192">
        <v>0.65</v>
      </c>
      <c r="D192">
        <f>COUNTIF('PARITY Errors'!D192, 100) + COUNTIF('Pattern_Matching Errors'!D192, 100) + COUNTIF('Reversal Errors'!D192, 100) + COUNTIF('Stack Errors'!D192, 100) + COUNTIF('Vending_Machine Errors'!D192, 100) + COUNTIF('Vending_Machine_Sum Errors'!D192, 100) + COUNTIF('MazeComplete Errors'!D192, 100) + COUNTIF('MazeSolve Errors'!D192, 100) + COUNTIF('Hamiltonian Errors'!D192, 100)</f>
        <v>0</v>
      </c>
      <c r="E192">
        <f>COUNTIF('PARITY Errors'!E192, 100) + COUNTIF('Pattern_Matching Errors'!E192, 100) + COUNTIF('Reversal Errors'!E192, 100) + COUNTIF('Stack Errors'!E192, 100) + COUNTIF('Vending_Machine Errors'!E192, 100) + COUNTIF('Vending_Machine_Sum Errors'!E192, 100) + COUNTIF('MazeComplete Errors'!E192, 100) + COUNTIF('MazeSolve Errors'!E192, 100) + COUNTIF('Hamiltonian Errors'!E192, 100)</f>
        <v>0</v>
      </c>
      <c r="F192">
        <f>COUNTIF('PARITY Errors'!F192, 100) + COUNTIF('Pattern_Matching Errors'!F192, 100) + COUNTIF('Reversal Errors'!F192, 100) + COUNTIF('Stack Errors'!F192, 100) + COUNTIF('Vending_Machine Errors'!F192, 100) + COUNTIF('Vending_Machine_Sum Errors'!F192, 100) + COUNTIF('MazeComplete Errors'!F192, 100) + COUNTIF('MazeSolve Errors'!F192, 100) + COUNTIF('Hamiltonian Errors'!F192, 100)</f>
        <v>0</v>
      </c>
      <c r="G192">
        <f>COUNTIF('PARITY Errors'!G192, 100) + COUNTIF('Pattern_Matching Errors'!G192, 100) + COUNTIF('Reversal Errors'!G192, 100) + COUNTIF('Stack Errors'!G192, 100) + COUNTIF('Vending_Machine Errors'!G192, 100) + COUNTIF('Vending_Machine_Sum Errors'!G192, 100) + COUNTIF('MazeComplete Errors'!G192, 100) + COUNTIF('MazeSolve Errors'!G192, 100) + COUNTIF('Hamiltonian Errors'!G192, 100)</f>
        <v>0</v>
      </c>
      <c r="H192" t="str">
        <f t="shared" si="5"/>
        <v>5 (δ=0.65)</v>
      </c>
    </row>
    <row r="193" spans="1:8" x14ac:dyDescent="0.75">
      <c r="A193" s="1">
        <v>9</v>
      </c>
      <c r="B193">
        <v>5</v>
      </c>
      <c r="C193">
        <v>0.85</v>
      </c>
      <c r="D193">
        <f>COUNTIF('PARITY Errors'!D193, 100) + COUNTIF('Pattern_Matching Errors'!D193, 100) + COUNTIF('Reversal Errors'!D193, 100) + COUNTIF('Stack Errors'!D193, 100) + COUNTIF('Vending_Machine Errors'!D193, 100) + COUNTIF('Vending_Machine_Sum Errors'!D193, 100) + COUNTIF('MazeComplete Errors'!D193, 100) + COUNTIF('MazeSolve Errors'!D193, 100) + COUNTIF('Hamiltonian Errors'!D193, 100)</f>
        <v>0</v>
      </c>
      <c r="E193">
        <f>COUNTIF('PARITY Errors'!E193, 100) + COUNTIF('Pattern_Matching Errors'!E193, 100) + COUNTIF('Reversal Errors'!E193, 100) + COUNTIF('Stack Errors'!E193, 100) + COUNTIF('Vending_Machine Errors'!E193, 100) + COUNTIF('Vending_Machine_Sum Errors'!E193, 100) + COUNTIF('MazeComplete Errors'!E193, 100) + COUNTIF('MazeSolve Errors'!E193, 100) + COUNTIF('Hamiltonian Errors'!E193, 100)</f>
        <v>0</v>
      </c>
      <c r="F193">
        <f>COUNTIF('PARITY Errors'!F193, 100) + COUNTIF('Pattern_Matching Errors'!F193, 100) + COUNTIF('Reversal Errors'!F193, 100) + COUNTIF('Stack Errors'!F193, 100) + COUNTIF('Vending_Machine Errors'!F193, 100) + COUNTIF('Vending_Machine_Sum Errors'!F193, 100) + COUNTIF('MazeComplete Errors'!F193, 100) + COUNTIF('MazeSolve Errors'!F193, 100) + COUNTIF('Hamiltonian Errors'!F193, 100)</f>
        <v>0</v>
      </c>
      <c r="G193">
        <f>COUNTIF('PARITY Errors'!G193, 100) + COUNTIF('Pattern_Matching Errors'!G193, 100) + COUNTIF('Reversal Errors'!G193, 100) + COUNTIF('Stack Errors'!G193, 100) + COUNTIF('Vending_Machine Errors'!G193, 100) + COUNTIF('Vending_Machine_Sum Errors'!G193, 100) + COUNTIF('MazeComplete Errors'!G193, 100) + COUNTIF('MazeSolve Errors'!G193, 100) + COUNTIF('Hamiltonian Errors'!G193, 100)</f>
        <v>0</v>
      </c>
      <c r="H193" t="str">
        <f t="shared" si="5"/>
        <v>5 (δ=0.85)</v>
      </c>
    </row>
    <row r="194" spans="1:8" x14ac:dyDescent="0.75">
      <c r="A194" s="1">
        <v>10</v>
      </c>
      <c r="B194">
        <v>10</v>
      </c>
      <c r="C194">
        <v>0</v>
      </c>
      <c r="D194">
        <f>COUNTIF('PARITY Errors'!D194, 100) + COUNTIF('Pattern_Matching Errors'!D194, 100) + COUNTIF('Reversal Errors'!D194, 100) + COUNTIF('Stack Errors'!D194, 100) + COUNTIF('Vending_Machine Errors'!D194, 100) + COUNTIF('Vending_Machine_Sum Errors'!D194, 100) + COUNTIF('MazeComplete Errors'!D194, 100) + COUNTIF('MazeSolve Errors'!D194, 100) + COUNTIF('Hamiltonian Errors'!D194, 100)</f>
        <v>0</v>
      </c>
      <c r="E194">
        <f>COUNTIF('PARITY Errors'!E194, 100) + COUNTIF('Pattern_Matching Errors'!E194, 100) + COUNTIF('Reversal Errors'!E194, 100) + COUNTIF('Stack Errors'!E194, 100) + COUNTIF('Vending_Machine Errors'!E194, 100) + COUNTIF('Vending_Machine_Sum Errors'!E194, 100) + COUNTIF('MazeComplete Errors'!E194, 100) + COUNTIF('MazeSolve Errors'!E194, 100) + COUNTIF('Hamiltonian Errors'!E194, 100)</f>
        <v>0</v>
      </c>
      <c r="F194">
        <f>COUNTIF('PARITY Errors'!F194, 100) + COUNTIF('Pattern_Matching Errors'!F194, 100) + COUNTIF('Reversal Errors'!F194, 100) + COUNTIF('Stack Errors'!F194, 100) + COUNTIF('Vending_Machine Errors'!F194, 100) + COUNTIF('Vending_Machine_Sum Errors'!F194, 100) + COUNTIF('MazeComplete Errors'!F194, 100) + COUNTIF('MazeSolve Errors'!F194, 100) + COUNTIF('Hamiltonian Errors'!F194, 100)</f>
        <v>0</v>
      </c>
      <c r="G194">
        <f>COUNTIF('PARITY Errors'!G194, 100) + COUNTIF('Pattern_Matching Errors'!G194, 100) + COUNTIF('Reversal Errors'!G194, 100) + COUNTIF('Stack Errors'!G194, 100) + COUNTIF('Vending_Machine Errors'!G194, 100) + COUNTIF('Vending_Machine_Sum Errors'!G194, 100) + COUNTIF('MazeComplete Errors'!G194, 100) + COUNTIF('MazeSolve Errors'!G194, 100) + COUNTIF('Hamiltonian Errors'!G194, 100)</f>
        <v>0</v>
      </c>
      <c r="H194" t="str">
        <f t="shared" si="5"/>
        <v>10 (δ=0)</v>
      </c>
    </row>
    <row r="195" spans="1:8" x14ac:dyDescent="0.75">
      <c r="A195" s="1">
        <v>11</v>
      </c>
      <c r="B195">
        <v>10</v>
      </c>
      <c r="C195">
        <v>0.2</v>
      </c>
      <c r="D195">
        <f>COUNTIF('PARITY Errors'!D195, 100) + COUNTIF('Pattern_Matching Errors'!D195, 100) + COUNTIF('Reversal Errors'!D195, 100) + COUNTIF('Stack Errors'!D195, 100) + COUNTIF('Vending_Machine Errors'!D195, 100) + COUNTIF('Vending_Machine_Sum Errors'!D195, 100) + COUNTIF('MazeComplete Errors'!D195, 100) + COUNTIF('MazeSolve Errors'!D195, 100) + COUNTIF('Hamiltonian Errors'!D195, 100)</f>
        <v>0</v>
      </c>
      <c r="E195">
        <f>COUNTIF('PARITY Errors'!E195, 100) + COUNTIF('Pattern_Matching Errors'!E195, 100) + COUNTIF('Reversal Errors'!E195, 100) + COUNTIF('Stack Errors'!E195, 100) + COUNTIF('Vending_Machine Errors'!E195, 100) + COUNTIF('Vending_Machine_Sum Errors'!E195, 100) + COUNTIF('MazeComplete Errors'!E195, 100) + COUNTIF('MazeSolve Errors'!E195, 100) + COUNTIF('Hamiltonian Errors'!E195, 100)</f>
        <v>0</v>
      </c>
      <c r="F195">
        <f>COUNTIF('PARITY Errors'!F195, 100) + COUNTIF('Pattern_Matching Errors'!F195, 100) + COUNTIF('Reversal Errors'!F195, 100) + COUNTIF('Stack Errors'!F195, 100) + COUNTIF('Vending_Machine Errors'!F195, 100) + COUNTIF('Vending_Machine_Sum Errors'!F195, 100) + COUNTIF('MazeComplete Errors'!F195, 100) + COUNTIF('MazeSolve Errors'!F195, 100) + COUNTIF('Hamiltonian Errors'!F195, 100)</f>
        <v>0</v>
      </c>
      <c r="G195">
        <f>COUNTIF('PARITY Errors'!G195, 100) + COUNTIF('Pattern_Matching Errors'!G195, 100) + COUNTIF('Reversal Errors'!G195, 100) + COUNTIF('Stack Errors'!G195, 100) + COUNTIF('Vending_Machine Errors'!G195, 100) + COUNTIF('Vending_Machine_Sum Errors'!G195, 100) + COUNTIF('MazeComplete Errors'!G195, 100) + COUNTIF('MazeSolve Errors'!G195, 100) + COUNTIF('Hamiltonian Errors'!G195, 100)</f>
        <v>0</v>
      </c>
      <c r="H195" t="str">
        <f t="shared" si="5"/>
        <v>10 (δ=0.2)</v>
      </c>
    </row>
    <row r="196" spans="1:8" x14ac:dyDescent="0.75">
      <c r="A196" s="1">
        <v>12</v>
      </c>
      <c r="B196">
        <v>10</v>
      </c>
      <c r="C196">
        <v>0.45</v>
      </c>
      <c r="D196">
        <f>COUNTIF('PARITY Errors'!D196, 100) + COUNTIF('Pattern_Matching Errors'!D196, 100) + COUNTIF('Reversal Errors'!D196, 100) + COUNTIF('Stack Errors'!D196, 100) + COUNTIF('Vending_Machine Errors'!D196, 100) + COUNTIF('Vending_Machine_Sum Errors'!D196, 100) + COUNTIF('MazeComplete Errors'!D196, 100) + COUNTIF('MazeSolve Errors'!D196, 100) + COUNTIF('Hamiltonian Errors'!D196, 100)</f>
        <v>0</v>
      </c>
      <c r="E196">
        <f>COUNTIF('PARITY Errors'!E196, 100) + COUNTIF('Pattern_Matching Errors'!E196, 100) + COUNTIF('Reversal Errors'!E196, 100) + COUNTIF('Stack Errors'!E196, 100) + COUNTIF('Vending_Machine Errors'!E196, 100) + COUNTIF('Vending_Machine_Sum Errors'!E196, 100) + COUNTIF('MazeComplete Errors'!E196, 100) + COUNTIF('MazeSolve Errors'!E196, 100) + COUNTIF('Hamiltonian Errors'!E196, 100)</f>
        <v>0</v>
      </c>
      <c r="F196">
        <f>COUNTIF('PARITY Errors'!F196, 100) + COUNTIF('Pattern_Matching Errors'!F196, 100) + COUNTIF('Reversal Errors'!F196, 100) + COUNTIF('Stack Errors'!F196, 100) + COUNTIF('Vending_Machine Errors'!F196, 100) + COUNTIF('Vending_Machine_Sum Errors'!F196, 100) + COUNTIF('MazeComplete Errors'!F196, 100) + COUNTIF('MazeSolve Errors'!F196, 100) + COUNTIF('Hamiltonian Errors'!F196, 100)</f>
        <v>0</v>
      </c>
      <c r="G196">
        <f>COUNTIF('PARITY Errors'!G196, 100) + COUNTIF('Pattern_Matching Errors'!G196, 100) + COUNTIF('Reversal Errors'!G196, 100) + COUNTIF('Stack Errors'!G196, 100) + COUNTIF('Vending_Machine Errors'!G196, 100) + COUNTIF('Vending_Machine_Sum Errors'!G196, 100) + COUNTIF('MazeComplete Errors'!G196, 100) + COUNTIF('MazeSolve Errors'!G196, 100) + COUNTIF('Hamiltonian Errors'!G196, 100)</f>
        <v>0</v>
      </c>
      <c r="H196" t="str">
        <f t="shared" si="5"/>
        <v>10 (δ=0.45)</v>
      </c>
    </row>
    <row r="197" spans="1:8" x14ac:dyDescent="0.75">
      <c r="A197" s="1">
        <v>13</v>
      </c>
      <c r="B197">
        <v>10</v>
      </c>
      <c r="C197">
        <v>0.65</v>
      </c>
      <c r="D197">
        <f>COUNTIF('PARITY Errors'!D197, 100) + COUNTIF('Pattern_Matching Errors'!D197, 100) + COUNTIF('Reversal Errors'!D197, 100) + COUNTIF('Stack Errors'!D197, 100) + COUNTIF('Vending_Machine Errors'!D197, 100) + COUNTIF('Vending_Machine_Sum Errors'!D197, 100) + COUNTIF('MazeComplete Errors'!D197, 100) + COUNTIF('MazeSolve Errors'!D197, 100) + COUNTIF('Hamiltonian Errors'!D197, 100)</f>
        <v>0</v>
      </c>
      <c r="E197">
        <f>COUNTIF('PARITY Errors'!E197, 100) + COUNTIF('Pattern_Matching Errors'!E197, 100) + COUNTIF('Reversal Errors'!E197, 100) + COUNTIF('Stack Errors'!E197, 100) + COUNTIF('Vending_Machine Errors'!E197, 100) + COUNTIF('Vending_Machine_Sum Errors'!E197, 100) + COUNTIF('MazeComplete Errors'!E197, 100) + COUNTIF('MazeSolve Errors'!E197, 100) + COUNTIF('Hamiltonian Errors'!E197, 100)</f>
        <v>0</v>
      </c>
      <c r="F197">
        <f>COUNTIF('PARITY Errors'!F197, 100) + COUNTIF('Pattern_Matching Errors'!F197, 100) + COUNTIF('Reversal Errors'!F197, 100) + COUNTIF('Stack Errors'!F197, 100) + COUNTIF('Vending_Machine Errors'!F197, 100) + COUNTIF('Vending_Machine_Sum Errors'!F197, 100) + COUNTIF('MazeComplete Errors'!F197, 100) + COUNTIF('MazeSolve Errors'!F197, 100) + COUNTIF('Hamiltonian Errors'!F197, 100)</f>
        <v>0</v>
      </c>
      <c r="G197">
        <f>COUNTIF('PARITY Errors'!G197, 100) + COUNTIF('Pattern_Matching Errors'!G197, 100) + COUNTIF('Reversal Errors'!G197, 100) + COUNTIF('Stack Errors'!G197, 100) + COUNTIF('Vending_Machine Errors'!G197, 100) + COUNTIF('Vending_Machine_Sum Errors'!G197, 100) + COUNTIF('MazeComplete Errors'!G197, 100) + COUNTIF('MazeSolve Errors'!G197, 100) + COUNTIF('Hamiltonian Errors'!G197, 100)</f>
        <v>0</v>
      </c>
      <c r="H197" t="str">
        <f t="shared" si="5"/>
        <v>10 (δ=0.65)</v>
      </c>
    </row>
    <row r="198" spans="1:8" x14ac:dyDescent="0.75">
      <c r="A198" s="1">
        <v>14</v>
      </c>
      <c r="B198">
        <v>10</v>
      </c>
      <c r="C198">
        <v>0.85</v>
      </c>
      <c r="D198">
        <f>COUNTIF('PARITY Errors'!D198, 100) + COUNTIF('Pattern_Matching Errors'!D198, 100) + COUNTIF('Reversal Errors'!D198, 100) + COUNTIF('Stack Errors'!D198, 100) + COUNTIF('Vending_Machine Errors'!D198, 100) + COUNTIF('Vending_Machine_Sum Errors'!D198, 100) + COUNTIF('MazeComplete Errors'!D198, 100) + COUNTIF('MazeSolve Errors'!D198, 100) + COUNTIF('Hamiltonian Errors'!D198, 100)</f>
        <v>0</v>
      </c>
      <c r="E198">
        <f>COUNTIF('PARITY Errors'!E198, 100) + COUNTIF('Pattern_Matching Errors'!E198, 100) + COUNTIF('Reversal Errors'!E198, 100) + COUNTIF('Stack Errors'!E198, 100) + COUNTIF('Vending_Machine Errors'!E198, 100) + COUNTIF('Vending_Machine_Sum Errors'!E198, 100) + COUNTIF('MazeComplete Errors'!E198, 100) + COUNTIF('MazeSolve Errors'!E198, 100) + COUNTIF('Hamiltonian Errors'!E198, 100)</f>
        <v>0</v>
      </c>
      <c r="F198">
        <f>COUNTIF('PARITY Errors'!F198, 100) + COUNTIF('Pattern_Matching Errors'!F198, 100) + COUNTIF('Reversal Errors'!F198, 100) + COUNTIF('Stack Errors'!F198, 100) + COUNTIF('Vending_Machine Errors'!F198, 100) + COUNTIF('Vending_Machine_Sum Errors'!F198, 100) + COUNTIF('MazeComplete Errors'!F198, 100) + COUNTIF('MazeSolve Errors'!F198, 100) + COUNTIF('Hamiltonian Errors'!F198, 100)</f>
        <v>0</v>
      </c>
      <c r="G198">
        <f>COUNTIF('PARITY Errors'!G198, 100) + COUNTIF('Pattern_Matching Errors'!G198, 100) + COUNTIF('Reversal Errors'!G198, 100) + COUNTIF('Stack Errors'!G198, 100) + COUNTIF('Vending_Machine Errors'!G198, 100) + COUNTIF('Vending_Machine_Sum Errors'!G198, 100) + COUNTIF('MazeComplete Errors'!G198, 100) + COUNTIF('MazeSolve Errors'!G198, 100) + COUNTIF('Hamiltonian Errors'!G198, 100)</f>
        <v>0</v>
      </c>
      <c r="H198" t="str">
        <f t="shared" si="5"/>
        <v>10 (δ=0.85)</v>
      </c>
    </row>
    <row r="199" spans="1:8" x14ac:dyDescent="0.75">
      <c r="A199" s="1">
        <v>15</v>
      </c>
      <c r="B199">
        <v>20</v>
      </c>
      <c r="C199">
        <v>0</v>
      </c>
      <c r="D199">
        <f>COUNTIF('PARITY Errors'!D199, 100) + COUNTIF('Pattern_Matching Errors'!D199, 100) + COUNTIF('Reversal Errors'!D199, 100) + COUNTIF('Stack Errors'!D199, 100) + COUNTIF('Vending_Machine Errors'!D199, 100) + COUNTIF('Vending_Machine_Sum Errors'!D199, 100) + COUNTIF('MazeComplete Errors'!D199, 100) + COUNTIF('MazeSolve Errors'!D199, 100) + COUNTIF('Hamiltonian Errors'!D199, 100)</f>
        <v>0</v>
      </c>
      <c r="E199">
        <f>COUNTIF('PARITY Errors'!E199, 100) + COUNTIF('Pattern_Matching Errors'!E199, 100) + COUNTIF('Reversal Errors'!E199, 100) + COUNTIF('Stack Errors'!E199, 100) + COUNTIF('Vending_Machine Errors'!E199, 100) + COUNTIF('Vending_Machine_Sum Errors'!E199, 100) + COUNTIF('MazeComplete Errors'!E199, 100) + COUNTIF('MazeSolve Errors'!E199, 100) + COUNTIF('Hamiltonian Errors'!E199, 100)</f>
        <v>0</v>
      </c>
      <c r="F199">
        <f>COUNTIF('PARITY Errors'!F199, 100) + COUNTIF('Pattern_Matching Errors'!F199, 100) + COUNTIF('Reversal Errors'!F199, 100) + COUNTIF('Stack Errors'!F199, 100) + COUNTIF('Vending_Machine Errors'!F199, 100) + COUNTIF('Vending_Machine_Sum Errors'!F199, 100) + COUNTIF('MazeComplete Errors'!F199, 100) + COUNTIF('MazeSolve Errors'!F199, 100) + COUNTIF('Hamiltonian Errors'!F199, 100)</f>
        <v>0</v>
      </c>
      <c r="G199">
        <f>COUNTIF('PARITY Errors'!G199, 100) + COUNTIF('Pattern_Matching Errors'!G199, 100) + COUNTIF('Reversal Errors'!G199, 100) + COUNTIF('Stack Errors'!G199, 100) + COUNTIF('Vending_Machine Errors'!G199, 100) + COUNTIF('Vending_Machine_Sum Errors'!G199, 100) + COUNTIF('MazeComplete Errors'!G199, 100) + COUNTIF('MazeSolve Errors'!G199, 100) + COUNTIF('Hamiltonian Errors'!G199, 100)</f>
        <v>3</v>
      </c>
      <c r="H199" t="str">
        <f t="shared" si="5"/>
        <v>20 (δ=0)</v>
      </c>
    </row>
    <row r="200" spans="1:8" x14ac:dyDescent="0.75">
      <c r="A200" s="1">
        <v>16</v>
      </c>
      <c r="B200">
        <v>20</v>
      </c>
      <c r="C200">
        <v>0.2</v>
      </c>
      <c r="D200">
        <f>COUNTIF('PARITY Errors'!D200, 100) + COUNTIF('Pattern_Matching Errors'!D200, 100) + COUNTIF('Reversal Errors'!D200, 100) + COUNTIF('Stack Errors'!D200, 100) + COUNTIF('Vending_Machine Errors'!D200, 100) + COUNTIF('Vending_Machine_Sum Errors'!D200, 100) + COUNTIF('MazeComplete Errors'!D200, 100) + COUNTIF('MazeSolve Errors'!D200, 100) + COUNTIF('Hamiltonian Errors'!D200, 100)</f>
        <v>0</v>
      </c>
      <c r="E200">
        <f>COUNTIF('PARITY Errors'!E200, 100) + COUNTIF('Pattern_Matching Errors'!E200, 100) + COUNTIF('Reversal Errors'!E200, 100) + COUNTIF('Stack Errors'!E200, 100) + COUNTIF('Vending_Machine Errors'!E200, 100) + COUNTIF('Vending_Machine_Sum Errors'!E200, 100) + COUNTIF('MazeComplete Errors'!E200, 100) + COUNTIF('MazeSolve Errors'!E200, 100) + COUNTIF('Hamiltonian Errors'!E200, 100)</f>
        <v>0</v>
      </c>
      <c r="F200">
        <f>COUNTIF('PARITY Errors'!F200, 100) + COUNTIF('Pattern_Matching Errors'!F200, 100) + COUNTIF('Reversal Errors'!F200, 100) + COUNTIF('Stack Errors'!F200, 100) + COUNTIF('Vending_Machine Errors'!F200, 100) + COUNTIF('Vending_Machine_Sum Errors'!F200, 100) + COUNTIF('MazeComplete Errors'!F200, 100) + COUNTIF('MazeSolve Errors'!F200, 100) + COUNTIF('Hamiltonian Errors'!F200, 100)</f>
        <v>0</v>
      </c>
      <c r="G200">
        <f>COUNTIF('PARITY Errors'!G200, 100) + COUNTIF('Pattern_Matching Errors'!G200, 100) + COUNTIF('Reversal Errors'!G200, 100) + COUNTIF('Stack Errors'!G200, 100) + COUNTIF('Vending_Machine Errors'!G200, 100) + COUNTIF('Vending_Machine_Sum Errors'!G200, 100) + COUNTIF('MazeComplete Errors'!G200, 100) + COUNTIF('MazeSolve Errors'!G200, 100) + COUNTIF('Hamiltonian Errors'!G200, 100)</f>
        <v>3</v>
      </c>
      <c r="H200" t="str">
        <f t="shared" si="5"/>
        <v>20 (δ=0.2)</v>
      </c>
    </row>
    <row r="201" spans="1:8" x14ac:dyDescent="0.75">
      <c r="A201" s="1">
        <v>17</v>
      </c>
      <c r="B201">
        <v>20</v>
      </c>
      <c r="C201">
        <v>0.45</v>
      </c>
      <c r="D201">
        <f>COUNTIF('PARITY Errors'!D201, 100) + COUNTIF('Pattern_Matching Errors'!D201, 100) + COUNTIF('Reversal Errors'!D201, 100) + COUNTIF('Stack Errors'!D201, 100) + COUNTIF('Vending_Machine Errors'!D201, 100) + COUNTIF('Vending_Machine_Sum Errors'!D201, 100) + COUNTIF('MazeComplete Errors'!D201, 100) + COUNTIF('MazeSolve Errors'!D201, 100) + COUNTIF('Hamiltonian Errors'!D201, 100)</f>
        <v>0</v>
      </c>
      <c r="E201">
        <f>COUNTIF('PARITY Errors'!E201, 100) + COUNTIF('Pattern_Matching Errors'!E201, 100) + COUNTIF('Reversal Errors'!E201, 100) + COUNTIF('Stack Errors'!E201, 100) + COUNTIF('Vending_Machine Errors'!E201, 100) + COUNTIF('Vending_Machine_Sum Errors'!E201, 100) + COUNTIF('MazeComplete Errors'!E201, 100) + COUNTIF('MazeSolve Errors'!E201, 100) + COUNTIF('Hamiltonian Errors'!E201, 100)</f>
        <v>0</v>
      </c>
      <c r="F201">
        <f>COUNTIF('PARITY Errors'!F201, 100) + COUNTIF('Pattern_Matching Errors'!F201, 100) + COUNTIF('Reversal Errors'!F201, 100) + COUNTIF('Stack Errors'!F201, 100) + COUNTIF('Vending_Machine Errors'!F201, 100) + COUNTIF('Vending_Machine_Sum Errors'!F201, 100) + COUNTIF('MazeComplete Errors'!F201, 100) + COUNTIF('MazeSolve Errors'!F201, 100) + COUNTIF('Hamiltonian Errors'!F201, 100)</f>
        <v>0</v>
      </c>
      <c r="G201">
        <f>COUNTIF('PARITY Errors'!G201, 100) + COUNTIF('Pattern_Matching Errors'!G201, 100) + COUNTIF('Reversal Errors'!G201, 100) + COUNTIF('Stack Errors'!G201, 100) + COUNTIF('Vending_Machine Errors'!G201, 100) + COUNTIF('Vending_Machine_Sum Errors'!G201, 100) + COUNTIF('MazeComplete Errors'!G201, 100) + COUNTIF('MazeSolve Errors'!G201, 100) + COUNTIF('Hamiltonian Errors'!G201, 100)</f>
        <v>3</v>
      </c>
      <c r="H201" t="str">
        <f t="shared" si="5"/>
        <v>20 (δ=0.45)</v>
      </c>
    </row>
    <row r="202" spans="1:8" x14ac:dyDescent="0.75">
      <c r="A202" s="1">
        <v>18</v>
      </c>
      <c r="B202">
        <v>20</v>
      </c>
      <c r="C202">
        <v>0.65</v>
      </c>
      <c r="D202">
        <f>COUNTIF('PARITY Errors'!D202, 100) + COUNTIF('Pattern_Matching Errors'!D202, 100) + COUNTIF('Reversal Errors'!D202, 100) + COUNTIF('Stack Errors'!D202, 100) + COUNTIF('Vending_Machine Errors'!D202, 100) + COUNTIF('Vending_Machine_Sum Errors'!D202, 100) + COUNTIF('MazeComplete Errors'!D202, 100) + COUNTIF('MazeSolve Errors'!D202, 100) + COUNTIF('Hamiltonian Errors'!D202, 100)</f>
        <v>0</v>
      </c>
      <c r="E202">
        <f>COUNTIF('PARITY Errors'!E202, 100) + COUNTIF('Pattern_Matching Errors'!E202, 100) + COUNTIF('Reversal Errors'!E202, 100) + COUNTIF('Stack Errors'!E202, 100) + COUNTIF('Vending_Machine Errors'!E202, 100) + COUNTIF('Vending_Machine_Sum Errors'!E202, 100) + COUNTIF('MazeComplete Errors'!E202, 100) + COUNTIF('MazeSolve Errors'!E202, 100) + COUNTIF('Hamiltonian Errors'!E202, 100)</f>
        <v>0</v>
      </c>
      <c r="F202">
        <f>COUNTIF('PARITY Errors'!F202, 100) + COUNTIF('Pattern_Matching Errors'!F202, 100) + COUNTIF('Reversal Errors'!F202, 100) + COUNTIF('Stack Errors'!F202, 100) + COUNTIF('Vending_Machine Errors'!F202, 100) + COUNTIF('Vending_Machine_Sum Errors'!F202, 100) + COUNTIF('MazeComplete Errors'!F202, 100) + COUNTIF('MazeSolve Errors'!F202, 100) + COUNTIF('Hamiltonian Errors'!F202, 100)</f>
        <v>0</v>
      </c>
      <c r="G202">
        <f>COUNTIF('PARITY Errors'!G202, 100) + COUNTIF('Pattern_Matching Errors'!G202, 100) + COUNTIF('Reversal Errors'!G202, 100) + COUNTIF('Stack Errors'!G202, 100) + COUNTIF('Vending_Machine Errors'!G202, 100) + COUNTIF('Vending_Machine_Sum Errors'!G202, 100) + COUNTIF('MazeComplete Errors'!G202, 100) + COUNTIF('MazeSolve Errors'!G202, 100) + COUNTIF('Hamiltonian Errors'!G202, 100)</f>
        <v>3</v>
      </c>
      <c r="H202" t="str">
        <f t="shared" si="5"/>
        <v>20 (δ=0.65)</v>
      </c>
    </row>
    <row r="203" spans="1:8" x14ac:dyDescent="0.75">
      <c r="A203" s="1">
        <v>19</v>
      </c>
      <c r="B203">
        <v>20</v>
      </c>
      <c r="C203">
        <v>0.85</v>
      </c>
      <c r="D203">
        <f>COUNTIF('PARITY Errors'!D203, 100) + COUNTIF('Pattern_Matching Errors'!D203, 100) + COUNTIF('Reversal Errors'!D203, 100) + COUNTIF('Stack Errors'!D203, 100) + COUNTIF('Vending_Machine Errors'!D203, 100) + COUNTIF('Vending_Machine_Sum Errors'!D203, 100) + COUNTIF('MazeComplete Errors'!D203, 100) + COUNTIF('MazeSolve Errors'!D203, 100) + COUNTIF('Hamiltonian Errors'!D203, 100)</f>
        <v>0</v>
      </c>
      <c r="E203">
        <f>COUNTIF('PARITY Errors'!E203, 100) + COUNTIF('Pattern_Matching Errors'!E203, 100) + COUNTIF('Reversal Errors'!E203, 100) + COUNTIF('Stack Errors'!E203, 100) + COUNTIF('Vending_Machine Errors'!E203, 100) + COUNTIF('Vending_Machine_Sum Errors'!E203, 100) + COUNTIF('MazeComplete Errors'!E203, 100) + COUNTIF('MazeSolve Errors'!E203, 100) + COUNTIF('Hamiltonian Errors'!E203, 100)</f>
        <v>0</v>
      </c>
      <c r="F203">
        <f>COUNTIF('PARITY Errors'!F203, 100) + COUNTIF('Pattern_Matching Errors'!F203, 100) + COUNTIF('Reversal Errors'!F203, 100) + COUNTIF('Stack Errors'!F203, 100) + COUNTIF('Vending_Machine Errors'!F203, 100) + COUNTIF('Vending_Machine_Sum Errors'!F203, 100) + COUNTIF('MazeComplete Errors'!F203, 100) + COUNTIF('MazeSolve Errors'!F203, 100) + COUNTIF('Hamiltonian Errors'!F203, 100)</f>
        <v>0</v>
      </c>
      <c r="G203">
        <f>COUNTIF('PARITY Errors'!G203, 100) + COUNTIF('Pattern_Matching Errors'!G203, 100) + COUNTIF('Reversal Errors'!G203, 100) + COUNTIF('Stack Errors'!G203, 100) + COUNTIF('Vending_Machine Errors'!G203, 100) + COUNTIF('Vending_Machine_Sum Errors'!G203, 100) + COUNTIF('MazeComplete Errors'!G203, 100) + COUNTIF('MazeSolve Errors'!G203, 100) + COUNTIF('Hamiltonian Errors'!G203, 100)</f>
        <v>3</v>
      </c>
      <c r="H203" t="str">
        <f t="shared" si="5"/>
        <v>20 (δ=0.85)</v>
      </c>
    </row>
    <row r="204" spans="1:8" x14ac:dyDescent="0.75">
      <c r="A204" s="1">
        <v>20</v>
      </c>
      <c r="B204">
        <v>50</v>
      </c>
      <c r="C204">
        <v>0</v>
      </c>
      <c r="D204">
        <f>COUNTIF('PARITY Errors'!D204, 100) + COUNTIF('Pattern_Matching Errors'!D204, 100) + COUNTIF('Reversal Errors'!D204, 100) + COUNTIF('Stack Errors'!D204, 100) + COUNTIF('Vending_Machine Errors'!D204, 100) + COUNTIF('Vending_Machine_Sum Errors'!D204, 100) + COUNTIF('MazeComplete Errors'!D204, 100) + COUNTIF('MazeSolve Errors'!D204, 100) + COUNTIF('Hamiltonian Errors'!D204, 100)</f>
        <v>1</v>
      </c>
      <c r="E204">
        <f>COUNTIF('PARITY Errors'!E204, 100) + COUNTIF('Pattern_Matching Errors'!E204, 100) + COUNTIF('Reversal Errors'!E204, 100) + COUNTIF('Stack Errors'!E204, 100) + COUNTIF('Vending_Machine Errors'!E204, 100) + COUNTIF('Vending_Machine_Sum Errors'!E204, 100) + COUNTIF('MazeComplete Errors'!E204, 100) + COUNTIF('MazeSolve Errors'!E204, 100) + COUNTIF('Hamiltonian Errors'!E204, 100)</f>
        <v>1</v>
      </c>
      <c r="F204">
        <f>COUNTIF('PARITY Errors'!F204, 100) + COUNTIF('Pattern_Matching Errors'!F204, 100) + COUNTIF('Reversal Errors'!F204, 100) + COUNTIF('Stack Errors'!F204, 100) + COUNTIF('Vending_Machine Errors'!F204, 100) + COUNTIF('Vending_Machine_Sum Errors'!F204, 100) + COUNTIF('MazeComplete Errors'!F204, 100) + COUNTIF('MazeSolve Errors'!F204, 100) + COUNTIF('Hamiltonian Errors'!F204, 100)</f>
        <v>1</v>
      </c>
      <c r="G204">
        <f>COUNTIF('PARITY Errors'!G204, 100) + COUNTIF('Pattern_Matching Errors'!G204, 100) + COUNTIF('Reversal Errors'!G204, 100) + COUNTIF('Stack Errors'!G204, 100) + COUNTIF('Vending_Machine Errors'!G204, 100) + COUNTIF('Vending_Machine_Sum Errors'!G204, 100) + COUNTIF('MazeComplete Errors'!G204, 100) + COUNTIF('MazeSolve Errors'!G204, 100) + COUNTIF('Hamiltonian Errors'!G204, 100)</f>
        <v>6</v>
      </c>
      <c r="H204" t="str">
        <f t="shared" si="5"/>
        <v>50 (δ=0)</v>
      </c>
    </row>
    <row r="205" spans="1:8" x14ac:dyDescent="0.75">
      <c r="A205" s="1">
        <v>21</v>
      </c>
      <c r="B205">
        <v>50</v>
      </c>
      <c r="C205">
        <v>0.2</v>
      </c>
      <c r="D205">
        <f>COUNTIF('PARITY Errors'!D205, 100) + COUNTIF('Pattern_Matching Errors'!D205, 100) + COUNTIF('Reversal Errors'!D205, 100) + COUNTIF('Stack Errors'!D205, 100) + COUNTIF('Vending_Machine Errors'!D205, 100) + COUNTIF('Vending_Machine_Sum Errors'!D205, 100) + COUNTIF('MazeComplete Errors'!D205, 100) + COUNTIF('MazeSolve Errors'!D205, 100) + COUNTIF('Hamiltonian Errors'!D205, 100)</f>
        <v>1</v>
      </c>
      <c r="E205">
        <f>COUNTIF('PARITY Errors'!E205, 100) + COUNTIF('Pattern_Matching Errors'!E205, 100) + COUNTIF('Reversal Errors'!E205, 100) + COUNTIF('Stack Errors'!E205, 100) + COUNTIF('Vending_Machine Errors'!E205, 100) + COUNTIF('Vending_Machine_Sum Errors'!E205, 100) + COUNTIF('MazeComplete Errors'!E205, 100) + COUNTIF('MazeSolve Errors'!E205, 100) + COUNTIF('Hamiltonian Errors'!E205, 100)</f>
        <v>1</v>
      </c>
      <c r="F205">
        <f>COUNTIF('PARITY Errors'!F205, 100) + COUNTIF('Pattern_Matching Errors'!F205, 100) + COUNTIF('Reversal Errors'!F205, 100) + COUNTIF('Stack Errors'!F205, 100) + COUNTIF('Vending_Machine Errors'!F205, 100) + COUNTIF('Vending_Machine_Sum Errors'!F205, 100) + COUNTIF('MazeComplete Errors'!F205, 100) + COUNTIF('MazeSolve Errors'!F205, 100) + COUNTIF('Hamiltonian Errors'!F205, 100)</f>
        <v>1</v>
      </c>
      <c r="G205">
        <f>COUNTIF('PARITY Errors'!G205, 100) + COUNTIF('Pattern_Matching Errors'!G205, 100) + COUNTIF('Reversal Errors'!G205, 100) + COUNTIF('Stack Errors'!G205, 100) + COUNTIF('Vending_Machine Errors'!G205, 100) + COUNTIF('Vending_Machine_Sum Errors'!G205, 100) + COUNTIF('MazeComplete Errors'!G205, 100) + COUNTIF('MazeSolve Errors'!G205, 100) + COUNTIF('Hamiltonian Errors'!G205, 100)</f>
        <v>6</v>
      </c>
      <c r="H205" t="str">
        <f t="shared" si="5"/>
        <v>50 (δ=0.2)</v>
      </c>
    </row>
    <row r="206" spans="1:8" x14ac:dyDescent="0.75">
      <c r="A206" s="1">
        <v>22</v>
      </c>
      <c r="B206">
        <v>50</v>
      </c>
      <c r="C206">
        <v>0.45</v>
      </c>
      <c r="D206">
        <f>COUNTIF('PARITY Errors'!D206, 100) + COUNTIF('Pattern_Matching Errors'!D206, 100) + COUNTIF('Reversal Errors'!D206, 100) + COUNTIF('Stack Errors'!D206, 100) + COUNTIF('Vending_Machine Errors'!D206, 100) + COUNTIF('Vending_Machine_Sum Errors'!D206, 100) + COUNTIF('MazeComplete Errors'!D206, 100) + COUNTIF('MazeSolve Errors'!D206, 100) + COUNTIF('Hamiltonian Errors'!D206, 100)</f>
        <v>1</v>
      </c>
      <c r="E206">
        <f>COUNTIF('PARITY Errors'!E206, 100) + COUNTIF('Pattern_Matching Errors'!E206, 100) + COUNTIF('Reversal Errors'!E206, 100) + COUNTIF('Stack Errors'!E206, 100) + COUNTIF('Vending_Machine Errors'!E206, 100) + COUNTIF('Vending_Machine_Sum Errors'!E206, 100) + COUNTIF('MazeComplete Errors'!E206, 100) + COUNTIF('MazeSolve Errors'!E206, 100) + COUNTIF('Hamiltonian Errors'!E206, 100)</f>
        <v>1</v>
      </c>
      <c r="F206">
        <f>COUNTIF('PARITY Errors'!F206, 100) + COUNTIF('Pattern_Matching Errors'!F206, 100) + COUNTIF('Reversal Errors'!F206, 100) + COUNTIF('Stack Errors'!F206, 100) + COUNTIF('Vending_Machine Errors'!F206, 100) + COUNTIF('Vending_Machine_Sum Errors'!F206, 100) + COUNTIF('MazeComplete Errors'!F206, 100) + COUNTIF('MazeSolve Errors'!F206, 100) + COUNTIF('Hamiltonian Errors'!F206, 100)</f>
        <v>1</v>
      </c>
      <c r="G206">
        <f>COUNTIF('PARITY Errors'!G206, 100) + COUNTIF('Pattern_Matching Errors'!G206, 100) + COUNTIF('Reversal Errors'!G206, 100) + COUNTIF('Stack Errors'!G206, 100) + COUNTIF('Vending_Machine Errors'!G206, 100) + COUNTIF('Vending_Machine_Sum Errors'!G206, 100) + COUNTIF('MazeComplete Errors'!G206, 100) + COUNTIF('MazeSolve Errors'!G206, 100) + COUNTIF('Hamiltonian Errors'!G206, 100)</f>
        <v>6</v>
      </c>
      <c r="H206" t="str">
        <f t="shared" si="5"/>
        <v>50 (δ=0.45)</v>
      </c>
    </row>
    <row r="207" spans="1:8" x14ac:dyDescent="0.75">
      <c r="A207" s="1">
        <v>23</v>
      </c>
      <c r="B207">
        <v>50</v>
      </c>
      <c r="C207">
        <v>0.65</v>
      </c>
      <c r="D207">
        <f>COUNTIF('PARITY Errors'!D207, 100) + COUNTIF('Pattern_Matching Errors'!D207, 100) + COUNTIF('Reversal Errors'!D207, 100) + COUNTIF('Stack Errors'!D207, 100) + COUNTIF('Vending_Machine Errors'!D207, 100) + COUNTIF('Vending_Machine_Sum Errors'!D207, 100) + COUNTIF('MazeComplete Errors'!D207, 100) + COUNTIF('MazeSolve Errors'!D207, 100) + COUNTIF('Hamiltonian Errors'!D207, 100)</f>
        <v>1</v>
      </c>
      <c r="E207">
        <f>COUNTIF('PARITY Errors'!E207, 100) + COUNTIF('Pattern_Matching Errors'!E207, 100) + COUNTIF('Reversal Errors'!E207, 100) + COUNTIF('Stack Errors'!E207, 100) + COUNTIF('Vending_Machine Errors'!E207, 100) + COUNTIF('Vending_Machine_Sum Errors'!E207, 100) + COUNTIF('MazeComplete Errors'!E207, 100) + COUNTIF('MazeSolve Errors'!E207, 100) + COUNTIF('Hamiltonian Errors'!E207, 100)</f>
        <v>1</v>
      </c>
      <c r="F207">
        <f>COUNTIF('PARITY Errors'!F207, 100) + COUNTIF('Pattern_Matching Errors'!F207, 100) + COUNTIF('Reversal Errors'!F207, 100) + COUNTIF('Stack Errors'!F207, 100) + COUNTIF('Vending_Machine Errors'!F207, 100) + COUNTIF('Vending_Machine_Sum Errors'!F207, 100) + COUNTIF('MazeComplete Errors'!F207, 100) + COUNTIF('MazeSolve Errors'!F207, 100) + COUNTIF('Hamiltonian Errors'!F207, 100)</f>
        <v>1</v>
      </c>
      <c r="G207">
        <f>COUNTIF('PARITY Errors'!G207, 100) + COUNTIF('Pattern_Matching Errors'!G207, 100) + COUNTIF('Reversal Errors'!G207, 100) + COUNTIF('Stack Errors'!G207, 100) + COUNTIF('Vending_Machine Errors'!G207, 100) + COUNTIF('Vending_Machine_Sum Errors'!G207, 100) + COUNTIF('MazeComplete Errors'!G207, 100) + COUNTIF('MazeSolve Errors'!G207, 100) + COUNTIF('Hamiltonian Errors'!G207, 100)</f>
        <v>6</v>
      </c>
      <c r="H207" t="str">
        <f t="shared" si="5"/>
        <v>50 (δ=0.65)</v>
      </c>
    </row>
    <row r="208" spans="1:8" x14ac:dyDescent="0.75">
      <c r="A208" s="1">
        <v>24</v>
      </c>
      <c r="B208">
        <v>50</v>
      </c>
      <c r="C208">
        <v>0.85</v>
      </c>
      <c r="D208">
        <f>COUNTIF('PARITY Errors'!D208, 100) + COUNTIF('Pattern_Matching Errors'!D208, 100) + COUNTIF('Reversal Errors'!D208, 100) + COUNTIF('Stack Errors'!D208, 100) + COUNTIF('Vending_Machine Errors'!D208, 100) + COUNTIF('Vending_Machine_Sum Errors'!D208, 100) + COUNTIF('MazeComplete Errors'!D208, 100) + COUNTIF('MazeSolve Errors'!D208, 100) + COUNTIF('Hamiltonian Errors'!D208, 100)</f>
        <v>1</v>
      </c>
      <c r="E208">
        <f>COUNTIF('PARITY Errors'!E208, 100) + COUNTIF('Pattern_Matching Errors'!E208, 100) + COUNTIF('Reversal Errors'!E208, 100) + COUNTIF('Stack Errors'!E208, 100) + COUNTIF('Vending_Machine Errors'!E208, 100) + COUNTIF('Vending_Machine_Sum Errors'!E208, 100) + COUNTIF('MazeComplete Errors'!E208, 100) + COUNTIF('MazeSolve Errors'!E208, 100) + COUNTIF('Hamiltonian Errors'!E208, 100)</f>
        <v>1</v>
      </c>
      <c r="F208">
        <f>COUNTIF('PARITY Errors'!F208, 100) + COUNTIF('Pattern_Matching Errors'!F208, 100) + COUNTIF('Reversal Errors'!F208, 100) + COUNTIF('Stack Errors'!F208, 100) + COUNTIF('Vending_Machine Errors'!F208, 100) + COUNTIF('Vending_Machine_Sum Errors'!F208, 100) + COUNTIF('MazeComplete Errors'!F208, 100) + COUNTIF('MazeSolve Errors'!F208, 100) + COUNTIF('Hamiltonian Errors'!F208, 100)</f>
        <v>1</v>
      </c>
      <c r="G208">
        <f>COUNTIF('PARITY Errors'!G208, 100) + COUNTIF('Pattern_Matching Errors'!G208, 100) + COUNTIF('Reversal Errors'!G208, 100) + COUNTIF('Stack Errors'!G208, 100) + COUNTIF('Vending_Machine Errors'!G208, 100) + COUNTIF('Vending_Machine_Sum Errors'!G208, 100) + COUNTIF('MazeComplete Errors'!G208, 100) + COUNTIF('MazeSolve Errors'!G208, 100) + COUNTIF('Hamiltonian Errors'!G208, 100)</f>
        <v>6</v>
      </c>
      <c r="H208" t="str">
        <f t="shared" si="5"/>
        <v>50 (δ=0.85)</v>
      </c>
    </row>
    <row r="209" spans="1:8" x14ac:dyDescent="0.75">
      <c r="A209" s="1">
        <v>25</v>
      </c>
      <c r="B209">
        <v>100</v>
      </c>
      <c r="C209">
        <v>0</v>
      </c>
      <c r="D209">
        <f>COUNTIF('PARITY Errors'!D209, 100) + COUNTIF('Pattern_Matching Errors'!D209, 100) + COUNTIF('Reversal Errors'!D209, 100) + COUNTIF('Stack Errors'!D209, 100) + COUNTIF('Vending_Machine Errors'!D209, 100) + COUNTIF('Vending_Machine_Sum Errors'!D209, 100) + COUNTIF('MazeComplete Errors'!D209, 100) + COUNTIF('MazeSolve Errors'!D209, 100) + COUNTIF('Hamiltonian Errors'!D209, 100)</f>
        <v>2</v>
      </c>
      <c r="E209">
        <f>COUNTIF('PARITY Errors'!E209, 100) + COUNTIF('Pattern_Matching Errors'!E209, 100) + COUNTIF('Reversal Errors'!E209, 100) + COUNTIF('Stack Errors'!E209, 100) + COUNTIF('Vending_Machine Errors'!E209, 100) + COUNTIF('Vending_Machine_Sum Errors'!E209, 100) + COUNTIF('MazeComplete Errors'!E209, 100) + COUNTIF('MazeSolve Errors'!E209, 100) + COUNTIF('Hamiltonian Errors'!E209, 100)</f>
        <v>2</v>
      </c>
      <c r="F209">
        <f>COUNTIF('PARITY Errors'!F209, 100) + COUNTIF('Pattern_Matching Errors'!F209, 100) + COUNTIF('Reversal Errors'!F209, 100) + COUNTIF('Stack Errors'!F209, 100) + COUNTIF('Vending_Machine Errors'!F209, 100) + COUNTIF('Vending_Machine_Sum Errors'!F209, 100) + COUNTIF('MazeComplete Errors'!F209, 100) + COUNTIF('MazeSolve Errors'!F209, 100) + COUNTIF('Hamiltonian Errors'!F209, 100)</f>
        <v>2</v>
      </c>
      <c r="G209">
        <f>COUNTIF('PARITY Errors'!G209, 100) + COUNTIF('Pattern_Matching Errors'!G209, 100) + COUNTIF('Reversal Errors'!G209, 100) + COUNTIF('Stack Errors'!G209, 100) + COUNTIF('Vending_Machine Errors'!G209, 100) + COUNTIF('Vending_Machine_Sum Errors'!G209, 100) + COUNTIF('MazeComplete Errors'!G209, 100) + COUNTIF('MazeSolve Errors'!G209, 100) + COUNTIF('Hamiltonian Errors'!G209, 100)</f>
        <v>8</v>
      </c>
      <c r="H209" t="str">
        <f t="shared" si="5"/>
        <v>100 (δ=0)</v>
      </c>
    </row>
    <row r="210" spans="1:8" x14ac:dyDescent="0.75">
      <c r="A210" s="1">
        <v>26</v>
      </c>
      <c r="B210">
        <v>100</v>
      </c>
      <c r="C210">
        <v>0.2</v>
      </c>
      <c r="D210">
        <f>COUNTIF('PARITY Errors'!D210, 100) + COUNTIF('Pattern_Matching Errors'!D210, 100) + COUNTIF('Reversal Errors'!D210, 100) + COUNTIF('Stack Errors'!D210, 100) + COUNTIF('Vending_Machine Errors'!D210, 100) + COUNTIF('Vending_Machine_Sum Errors'!D210, 100) + COUNTIF('MazeComplete Errors'!D210, 100) + COUNTIF('MazeSolve Errors'!D210, 100) + COUNTIF('Hamiltonian Errors'!D210, 100)</f>
        <v>2</v>
      </c>
      <c r="E210">
        <f>COUNTIF('PARITY Errors'!E210, 100) + COUNTIF('Pattern_Matching Errors'!E210, 100) + COUNTIF('Reversal Errors'!E210, 100) + COUNTIF('Stack Errors'!E210, 100) + COUNTIF('Vending_Machine Errors'!E210, 100) + COUNTIF('Vending_Machine_Sum Errors'!E210, 100) + COUNTIF('MazeComplete Errors'!E210, 100) + COUNTIF('MazeSolve Errors'!E210, 100) + COUNTIF('Hamiltonian Errors'!E210, 100)</f>
        <v>2</v>
      </c>
      <c r="F210">
        <f>COUNTIF('PARITY Errors'!F210, 100) + COUNTIF('Pattern_Matching Errors'!F210, 100) + COUNTIF('Reversal Errors'!F210, 100) + COUNTIF('Stack Errors'!F210, 100) + COUNTIF('Vending_Machine Errors'!F210, 100) + COUNTIF('Vending_Machine_Sum Errors'!F210, 100) + COUNTIF('MazeComplete Errors'!F210, 100) + COUNTIF('MazeSolve Errors'!F210, 100) + COUNTIF('Hamiltonian Errors'!F210, 100)</f>
        <v>2</v>
      </c>
      <c r="G210">
        <f>COUNTIF('PARITY Errors'!G210, 100) + COUNTIF('Pattern_Matching Errors'!G210, 100) + COUNTIF('Reversal Errors'!G210, 100) + COUNTIF('Stack Errors'!G210, 100) + COUNTIF('Vending_Machine Errors'!G210, 100) + COUNTIF('Vending_Machine_Sum Errors'!G210, 100) + COUNTIF('MazeComplete Errors'!G210, 100) + COUNTIF('MazeSolve Errors'!G210, 100) + COUNTIF('Hamiltonian Errors'!G210, 100)</f>
        <v>8</v>
      </c>
      <c r="H210" t="str">
        <f t="shared" si="5"/>
        <v>100 (δ=0.2)</v>
      </c>
    </row>
    <row r="211" spans="1:8" x14ac:dyDescent="0.75">
      <c r="A211" s="1">
        <v>27</v>
      </c>
      <c r="B211">
        <v>100</v>
      </c>
      <c r="C211">
        <v>0.45</v>
      </c>
      <c r="D211">
        <f>COUNTIF('PARITY Errors'!D211, 100) + COUNTIF('Pattern_Matching Errors'!D211, 100) + COUNTIF('Reversal Errors'!D211, 100) + COUNTIF('Stack Errors'!D211, 100) + COUNTIF('Vending_Machine Errors'!D211, 100) + COUNTIF('Vending_Machine_Sum Errors'!D211, 100) + COUNTIF('MazeComplete Errors'!D211, 100) + COUNTIF('MazeSolve Errors'!D211, 100) + COUNTIF('Hamiltonian Errors'!D211, 100)</f>
        <v>2</v>
      </c>
      <c r="E211">
        <f>COUNTIF('PARITY Errors'!E211, 100) + COUNTIF('Pattern_Matching Errors'!E211, 100) + COUNTIF('Reversal Errors'!E211, 100) + COUNTIF('Stack Errors'!E211, 100) + COUNTIF('Vending_Machine Errors'!E211, 100) + COUNTIF('Vending_Machine_Sum Errors'!E211, 100) + COUNTIF('MazeComplete Errors'!E211, 100) + COUNTIF('MazeSolve Errors'!E211, 100) + COUNTIF('Hamiltonian Errors'!E211, 100)</f>
        <v>2</v>
      </c>
      <c r="F211">
        <f>COUNTIF('PARITY Errors'!F211, 100) + COUNTIF('Pattern_Matching Errors'!F211, 100) + COUNTIF('Reversal Errors'!F211, 100) + COUNTIF('Stack Errors'!F211, 100) + COUNTIF('Vending_Machine Errors'!F211, 100) + COUNTIF('Vending_Machine_Sum Errors'!F211, 100) + COUNTIF('MazeComplete Errors'!F211, 100) + COUNTIF('MazeSolve Errors'!F211, 100) + COUNTIF('Hamiltonian Errors'!F211, 100)</f>
        <v>2</v>
      </c>
      <c r="G211">
        <f>COUNTIF('PARITY Errors'!G211, 100) + COUNTIF('Pattern_Matching Errors'!G211, 100) + COUNTIF('Reversal Errors'!G211, 100) + COUNTIF('Stack Errors'!G211, 100) + COUNTIF('Vending_Machine Errors'!G211, 100) + COUNTIF('Vending_Machine_Sum Errors'!G211, 100) + COUNTIF('MazeComplete Errors'!G211, 100) + COUNTIF('MazeSolve Errors'!G211, 100) + COUNTIF('Hamiltonian Errors'!G211, 100)</f>
        <v>8</v>
      </c>
      <c r="H211" t="str">
        <f t="shared" si="5"/>
        <v>100 (δ=0.45)</v>
      </c>
    </row>
    <row r="212" spans="1:8" x14ac:dyDescent="0.75">
      <c r="A212" s="1">
        <v>28</v>
      </c>
      <c r="B212">
        <v>100</v>
      </c>
      <c r="C212">
        <v>0.65</v>
      </c>
      <c r="D212">
        <f>COUNTIF('PARITY Errors'!D212, 100) + COUNTIF('Pattern_Matching Errors'!D212, 100) + COUNTIF('Reversal Errors'!D212, 100) + COUNTIF('Stack Errors'!D212, 100) + COUNTIF('Vending_Machine Errors'!D212, 100) + COUNTIF('Vending_Machine_Sum Errors'!D212, 100) + COUNTIF('MazeComplete Errors'!D212, 100) + COUNTIF('MazeSolve Errors'!D212, 100) + COUNTIF('Hamiltonian Errors'!D212, 100)</f>
        <v>2</v>
      </c>
      <c r="E212">
        <f>COUNTIF('PARITY Errors'!E212, 100) + COUNTIF('Pattern_Matching Errors'!E212, 100) + COUNTIF('Reversal Errors'!E212, 100) + COUNTIF('Stack Errors'!E212, 100) + COUNTIF('Vending_Machine Errors'!E212, 100) + COUNTIF('Vending_Machine_Sum Errors'!E212, 100) + COUNTIF('MazeComplete Errors'!E212, 100) + COUNTIF('MazeSolve Errors'!E212, 100) + COUNTIF('Hamiltonian Errors'!E212, 100)</f>
        <v>2</v>
      </c>
      <c r="F212">
        <f>COUNTIF('PARITY Errors'!F212, 100) + COUNTIF('Pattern_Matching Errors'!F212, 100) + COUNTIF('Reversal Errors'!F212, 100) + COUNTIF('Stack Errors'!F212, 100) + COUNTIF('Vending_Machine Errors'!F212, 100) + COUNTIF('Vending_Machine_Sum Errors'!F212, 100) + COUNTIF('MazeComplete Errors'!F212, 100) + COUNTIF('MazeSolve Errors'!F212, 100) + COUNTIF('Hamiltonian Errors'!F212, 100)</f>
        <v>2</v>
      </c>
      <c r="G212">
        <f>COUNTIF('PARITY Errors'!G212, 100) + COUNTIF('Pattern_Matching Errors'!G212, 100) + COUNTIF('Reversal Errors'!G212, 100) + COUNTIF('Stack Errors'!G212, 100) + COUNTIF('Vending_Machine Errors'!G212, 100) + COUNTIF('Vending_Machine_Sum Errors'!G212, 100) + COUNTIF('MazeComplete Errors'!G212, 100) + COUNTIF('MazeSolve Errors'!G212, 100) + COUNTIF('Hamiltonian Errors'!G212, 100)</f>
        <v>8</v>
      </c>
      <c r="H212" t="str">
        <f t="shared" si="5"/>
        <v>100 (δ=0.65)</v>
      </c>
    </row>
    <row r="213" spans="1:8" x14ac:dyDescent="0.75">
      <c r="A213" s="1">
        <v>29</v>
      </c>
      <c r="B213">
        <v>100</v>
      </c>
      <c r="C213">
        <v>0.85</v>
      </c>
      <c r="D213">
        <f>COUNTIF('PARITY Errors'!D213, 100) + COUNTIF('Pattern_Matching Errors'!D213, 100) + COUNTIF('Reversal Errors'!D213, 100) + COUNTIF('Stack Errors'!D213, 100) + COUNTIF('Vending_Machine Errors'!D213, 100) + COUNTIF('Vending_Machine_Sum Errors'!D213, 100) + COUNTIF('MazeComplete Errors'!D213, 100) + COUNTIF('MazeSolve Errors'!D213, 100) + COUNTIF('Hamiltonian Errors'!D213, 100)</f>
        <v>2</v>
      </c>
      <c r="E213">
        <f>COUNTIF('PARITY Errors'!E213, 100) + COUNTIF('Pattern_Matching Errors'!E213, 100) + COUNTIF('Reversal Errors'!E213, 100) + COUNTIF('Stack Errors'!E213, 100) + COUNTIF('Vending_Machine Errors'!E213, 100) + COUNTIF('Vending_Machine_Sum Errors'!E213, 100) + COUNTIF('MazeComplete Errors'!E213, 100) + COUNTIF('MazeSolve Errors'!E213, 100) + COUNTIF('Hamiltonian Errors'!E213, 100)</f>
        <v>2</v>
      </c>
      <c r="F213">
        <f>COUNTIF('PARITY Errors'!F213, 100) + COUNTIF('Pattern_Matching Errors'!F213, 100) + COUNTIF('Reversal Errors'!F213, 100) + COUNTIF('Stack Errors'!F213, 100) + COUNTIF('Vending_Machine Errors'!F213, 100) + COUNTIF('Vending_Machine_Sum Errors'!F213, 100) + COUNTIF('MazeComplete Errors'!F213, 100) + COUNTIF('MazeSolve Errors'!F213, 100) + COUNTIF('Hamiltonian Errors'!F213, 100)</f>
        <v>2</v>
      </c>
      <c r="G213">
        <f>COUNTIF('PARITY Errors'!G213, 100) + COUNTIF('Pattern_Matching Errors'!G213, 100) + COUNTIF('Reversal Errors'!G213, 100) + COUNTIF('Stack Errors'!G213, 100) + COUNTIF('Vending_Machine Errors'!G213, 100) + COUNTIF('Vending_Machine_Sum Errors'!G213, 100) + COUNTIF('MazeComplete Errors'!G213, 100) + COUNTIF('MazeSolve Errors'!G213, 100) + COUNTIF('Hamiltonian Errors'!G213, 100)</f>
        <v>8</v>
      </c>
      <c r="H213" t="str">
        <f t="shared" si="5"/>
        <v>100 (δ=0.85)</v>
      </c>
    </row>
    <row r="217" spans="1:8" x14ac:dyDescent="0.75">
      <c r="A217" s="1">
        <v>0</v>
      </c>
      <c r="B217" t="s">
        <v>20</v>
      </c>
      <c r="D217">
        <v>9</v>
      </c>
    </row>
    <row r="219" spans="1:8" x14ac:dyDescent="0.75">
      <c r="B219" s="1" t="s">
        <v>1</v>
      </c>
      <c r="C219" s="1" t="s">
        <v>2</v>
      </c>
      <c r="D219" s="1" t="s">
        <v>21</v>
      </c>
      <c r="E219" s="1" t="s">
        <v>22</v>
      </c>
      <c r="F219" s="1" t="s">
        <v>23</v>
      </c>
      <c r="G219" s="1" t="s">
        <v>24</v>
      </c>
      <c r="H219" s="1" t="s">
        <v>14</v>
      </c>
    </row>
    <row r="220" spans="1:8" x14ac:dyDescent="0.75">
      <c r="A220" s="1">
        <v>0</v>
      </c>
      <c r="B220">
        <v>0</v>
      </c>
      <c r="C220">
        <v>0</v>
      </c>
      <c r="D220">
        <f>COUNTIF('PARITY Errors'!D220, 100) + COUNTIF('Pattern_Matching Errors'!D220, 100) + COUNTIF('Reversal Errors'!D220, 100) + COUNTIF('Stack Errors'!D220, 100) + COUNTIF('Vending_Machine Errors'!D220, 100) + COUNTIF('Vending_Machine_Sum Errors'!D220, 100) + COUNTIF('MazeComplete Errors'!D220, 100) + COUNTIF('MazeSolve Errors'!D220, 100) + COUNTIF('Hamiltonian Errors'!D220, 100)</f>
        <v>0</v>
      </c>
      <c r="E220">
        <f>COUNTIF('PARITY Errors'!E220, 100) + COUNTIF('Pattern_Matching Errors'!E220, 100) + COUNTIF('Reversal Errors'!E220, 100) + COUNTIF('Stack Errors'!E220, 100) + COUNTIF('Vending_Machine Errors'!E220, 100) + COUNTIF('Vending_Machine_Sum Errors'!E220, 100) + COUNTIF('MazeComplete Errors'!E220, 100) + COUNTIF('MazeSolve Errors'!E220, 100) + COUNTIF('Hamiltonian Errors'!E220, 100)</f>
        <v>2</v>
      </c>
      <c r="F220">
        <f>COUNTIF('PARITY Errors'!F220, 100) + COUNTIF('Pattern_Matching Errors'!F220, 100) + COUNTIF('Reversal Errors'!F220, 100) + COUNTIF('Stack Errors'!F220, 100) + COUNTIF('Vending_Machine Errors'!F220, 100) + COUNTIF('Vending_Machine_Sum Errors'!F220, 100) + COUNTIF('MazeComplete Errors'!F220, 100) + COUNTIF('MazeSolve Errors'!F220, 100) + COUNTIF('Hamiltonian Errors'!F220, 100)</f>
        <v>0</v>
      </c>
      <c r="G220">
        <f>COUNTIF('PARITY Errors'!G220, 100) + COUNTIF('Pattern_Matching Errors'!G220, 100) + COUNTIF('Reversal Errors'!G220, 100) + COUNTIF('Stack Errors'!G220, 100) + COUNTIF('Vending_Machine Errors'!G220, 100) + COUNTIF('Vending_Machine_Sum Errors'!G220, 100) + COUNTIF('MazeComplete Errors'!G220, 100) + COUNTIF('MazeSolve Errors'!G220, 100) + COUNTIF('Hamiltonian Errors'!G220, 100)</f>
        <v>3</v>
      </c>
      <c r="H220" t="str">
        <f t="shared" ref="H220:H249" si="6">B220&amp;" (δ="&amp;C220&amp;")"</f>
        <v>0 (δ=0)</v>
      </c>
    </row>
    <row r="221" spans="1:8" x14ac:dyDescent="0.75">
      <c r="A221" s="1">
        <v>1</v>
      </c>
      <c r="B221">
        <v>0</v>
      </c>
      <c r="C221">
        <v>0.2</v>
      </c>
      <c r="D221">
        <f>COUNTIF('PARITY Errors'!D221, 100) + COUNTIF('Pattern_Matching Errors'!D221, 100) + COUNTIF('Reversal Errors'!D221, 100) + COUNTIF('Stack Errors'!D221, 100) + COUNTIF('Vending_Machine Errors'!D221, 100) + COUNTIF('Vending_Machine_Sum Errors'!D221, 100) + COUNTIF('MazeComplete Errors'!D221, 100) + COUNTIF('MazeSolve Errors'!D221, 100) + COUNTIF('Hamiltonian Errors'!D221, 100)</f>
        <v>0</v>
      </c>
      <c r="E221">
        <f>COUNTIF('PARITY Errors'!E221, 100) + COUNTIF('Pattern_Matching Errors'!E221, 100) + COUNTIF('Reversal Errors'!E221, 100) + COUNTIF('Stack Errors'!E221, 100) + COUNTIF('Vending_Machine Errors'!E221, 100) + COUNTIF('Vending_Machine_Sum Errors'!E221, 100) + COUNTIF('MazeComplete Errors'!E221, 100) + COUNTIF('MazeSolve Errors'!E221, 100) + COUNTIF('Hamiltonian Errors'!E221, 100)</f>
        <v>2</v>
      </c>
      <c r="F221">
        <f>COUNTIF('PARITY Errors'!F221, 100) + COUNTIF('Pattern_Matching Errors'!F221, 100) + COUNTIF('Reversal Errors'!F221, 100) + COUNTIF('Stack Errors'!F221, 100) + COUNTIF('Vending_Machine Errors'!F221, 100) + COUNTIF('Vending_Machine_Sum Errors'!F221, 100) + COUNTIF('MazeComplete Errors'!F221, 100) + COUNTIF('MazeSolve Errors'!F221, 100) + COUNTIF('Hamiltonian Errors'!F221, 100)</f>
        <v>0</v>
      </c>
      <c r="G221">
        <f>COUNTIF('PARITY Errors'!G221, 100) + COUNTIF('Pattern_Matching Errors'!G221, 100) + COUNTIF('Reversal Errors'!G221, 100) + COUNTIF('Stack Errors'!G221, 100) + COUNTIF('Vending_Machine Errors'!G221, 100) + COUNTIF('Vending_Machine_Sum Errors'!G221, 100) + COUNTIF('MazeComplete Errors'!G221, 100) + COUNTIF('MazeSolve Errors'!G221, 100) + COUNTIF('Hamiltonian Errors'!G221, 100)</f>
        <v>3</v>
      </c>
      <c r="H221" t="str">
        <f t="shared" si="6"/>
        <v>0 (δ=0.2)</v>
      </c>
    </row>
    <row r="222" spans="1:8" x14ac:dyDescent="0.75">
      <c r="A222" s="1">
        <v>2</v>
      </c>
      <c r="B222">
        <v>0</v>
      </c>
      <c r="C222">
        <v>0.45</v>
      </c>
      <c r="D222">
        <f>COUNTIF('PARITY Errors'!D222, 100) + COUNTIF('Pattern_Matching Errors'!D222, 100) + COUNTIF('Reversal Errors'!D222, 100) + COUNTIF('Stack Errors'!D222, 100) + COUNTIF('Vending_Machine Errors'!D222, 100) + COUNTIF('Vending_Machine_Sum Errors'!D222, 100) + COUNTIF('MazeComplete Errors'!D222, 100) + COUNTIF('MazeSolve Errors'!D222, 100) + COUNTIF('Hamiltonian Errors'!D222, 100)</f>
        <v>0</v>
      </c>
      <c r="E222">
        <f>COUNTIF('PARITY Errors'!E222, 100) + COUNTIF('Pattern_Matching Errors'!E222, 100) + COUNTIF('Reversal Errors'!E222, 100) + COUNTIF('Stack Errors'!E222, 100) + COUNTIF('Vending_Machine Errors'!E222, 100) + COUNTIF('Vending_Machine_Sum Errors'!E222, 100) + COUNTIF('MazeComplete Errors'!E222, 100) + COUNTIF('MazeSolve Errors'!E222, 100) + COUNTIF('Hamiltonian Errors'!E222, 100)</f>
        <v>2</v>
      </c>
      <c r="F222">
        <f>COUNTIF('PARITY Errors'!F222, 100) + COUNTIF('Pattern_Matching Errors'!F222, 100) + COUNTIF('Reversal Errors'!F222, 100) + COUNTIF('Stack Errors'!F222, 100) + COUNTIF('Vending_Machine Errors'!F222, 100) + COUNTIF('Vending_Machine_Sum Errors'!F222, 100) + COUNTIF('MazeComplete Errors'!F222, 100) + COUNTIF('MazeSolve Errors'!F222, 100) + COUNTIF('Hamiltonian Errors'!F222, 100)</f>
        <v>0</v>
      </c>
      <c r="G222">
        <f>COUNTIF('PARITY Errors'!G222, 100) + COUNTIF('Pattern_Matching Errors'!G222, 100) + COUNTIF('Reversal Errors'!G222, 100) + COUNTIF('Stack Errors'!G222, 100) + COUNTIF('Vending_Machine Errors'!G222, 100) + COUNTIF('Vending_Machine_Sum Errors'!G222, 100) + COUNTIF('MazeComplete Errors'!G222, 100) + COUNTIF('MazeSolve Errors'!G222, 100) + COUNTIF('Hamiltonian Errors'!G222, 100)</f>
        <v>3</v>
      </c>
      <c r="H222" t="str">
        <f t="shared" si="6"/>
        <v>0 (δ=0.45)</v>
      </c>
    </row>
    <row r="223" spans="1:8" x14ac:dyDescent="0.75">
      <c r="A223" s="1">
        <v>3</v>
      </c>
      <c r="B223">
        <v>0</v>
      </c>
      <c r="C223">
        <v>0.65</v>
      </c>
      <c r="D223">
        <f>COUNTIF('PARITY Errors'!D223, 100) + COUNTIF('Pattern_Matching Errors'!D223, 100) + COUNTIF('Reversal Errors'!D223, 100) + COUNTIF('Stack Errors'!D223, 100) + COUNTIF('Vending_Machine Errors'!D223, 100) + COUNTIF('Vending_Machine_Sum Errors'!D223, 100) + COUNTIF('MazeComplete Errors'!D223, 100) + COUNTIF('MazeSolve Errors'!D223, 100) + COUNTIF('Hamiltonian Errors'!D223, 100)</f>
        <v>0</v>
      </c>
      <c r="E223">
        <f>COUNTIF('PARITY Errors'!E223, 100) + COUNTIF('Pattern_Matching Errors'!E223, 100) + COUNTIF('Reversal Errors'!E223, 100) + COUNTIF('Stack Errors'!E223, 100) + COUNTIF('Vending_Machine Errors'!E223, 100) + COUNTIF('Vending_Machine_Sum Errors'!E223, 100) + COUNTIF('MazeComplete Errors'!E223, 100) + COUNTIF('MazeSolve Errors'!E223, 100) + COUNTIF('Hamiltonian Errors'!E223, 100)</f>
        <v>2</v>
      </c>
      <c r="F223">
        <f>COUNTIF('PARITY Errors'!F223, 100) + COUNTIF('Pattern_Matching Errors'!F223, 100) + COUNTIF('Reversal Errors'!F223, 100) + COUNTIF('Stack Errors'!F223, 100) + COUNTIF('Vending_Machine Errors'!F223, 100) + COUNTIF('Vending_Machine_Sum Errors'!F223, 100) + COUNTIF('MazeComplete Errors'!F223, 100) + COUNTIF('MazeSolve Errors'!F223, 100) + COUNTIF('Hamiltonian Errors'!F223, 100)</f>
        <v>0</v>
      </c>
      <c r="G223">
        <f>COUNTIF('PARITY Errors'!G223, 100) + COUNTIF('Pattern_Matching Errors'!G223, 100) + COUNTIF('Reversal Errors'!G223, 100) + COUNTIF('Stack Errors'!G223, 100) + COUNTIF('Vending_Machine Errors'!G223, 100) + COUNTIF('Vending_Machine_Sum Errors'!G223, 100) + COUNTIF('MazeComplete Errors'!G223, 100) + COUNTIF('MazeSolve Errors'!G223, 100) + COUNTIF('Hamiltonian Errors'!G223, 100)</f>
        <v>3</v>
      </c>
      <c r="H223" t="str">
        <f t="shared" si="6"/>
        <v>0 (δ=0.65)</v>
      </c>
    </row>
    <row r="224" spans="1:8" x14ac:dyDescent="0.75">
      <c r="A224" s="1">
        <v>4</v>
      </c>
      <c r="B224">
        <v>0</v>
      </c>
      <c r="C224">
        <v>0.85</v>
      </c>
      <c r="D224">
        <f>COUNTIF('PARITY Errors'!D224, 100) + COUNTIF('Pattern_Matching Errors'!D224, 100) + COUNTIF('Reversal Errors'!D224, 100) + COUNTIF('Stack Errors'!D224, 100) + COUNTIF('Vending_Machine Errors'!D224, 100) + COUNTIF('Vending_Machine_Sum Errors'!D224, 100) + COUNTIF('MazeComplete Errors'!D224, 100) + COUNTIF('MazeSolve Errors'!D224, 100) + COUNTIF('Hamiltonian Errors'!D224, 100)</f>
        <v>0</v>
      </c>
      <c r="E224">
        <f>COUNTIF('PARITY Errors'!E224, 100) + COUNTIF('Pattern_Matching Errors'!E224, 100) + COUNTIF('Reversal Errors'!E224, 100) + COUNTIF('Stack Errors'!E224, 100) + COUNTIF('Vending_Machine Errors'!E224, 100) + COUNTIF('Vending_Machine_Sum Errors'!E224, 100) + COUNTIF('MazeComplete Errors'!E224, 100) + COUNTIF('MazeSolve Errors'!E224, 100) + COUNTIF('Hamiltonian Errors'!E224, 100)</f>
        <v>2</v>
      </c>
      <c r="F224">
        <f>COUNTIF('PARITY Errors'!F224, 100) + COUNTIF('Pattern_Matching Errors'!F224, 100) + COUNTIF('Reversal Errors'!F224, 100) + COUNTIF('Stack Errors'!F224, 100) + COUNTIF('Vending_Machine Errors'!F224, 100) + COUNTIF('Vending_Machine_Sum Errors'!F224, 100) + COUNTIF('MazeComplete Errors'!F224, 100) + COUNTIF('MazeSolve Errors'!F224, 100) + COUNTIF('Hamiltonian Errors'!F224, 100)</f>
        <v>0</v>
      </c>
      <c r="G224">
        <f>COUNTIF('PARITY Errors'!G224, 100) + COUNTIF('Pattern_Matching Errors'!G224, 100) + COUNTIF('Reversal Errors'!G224, 100) + COUNTIF('Stack Errors'!G224, 100) + COUNTIF('Vending_Machine Errors'!G224, 100) + COUNTIF('Vending_Machine_Sum Errors'!G224, 100) + COUNTIF('MazeComplete Errors'!G224, 100) + COUNTIF('MazeSolve Errors'!G224, 100) + COUNTIF('Hamiltonian Errors'!G224, 100)</f>
        <v>3</v>
      </c>
      <c r="H224" t="str">
        <f t="shared" si="6"/>
        <v>0 (δ=0.85)</v>
      </c>
    </row>
    <row r="225" spans="1:8" x14ac:dyDescent="0.75">
      <c r="A225" s="1">
        <v>5</v>
      </c>
      <c r="B225">
        <v>5</v>
      </c>
      <c r="C225">
        <v>0</v>
      </c>
      <c r="D225">
        <f>COUNTIF('PARITY Errors'!D225, 100) + COUNTIF('Pattern_Matching Errors'!D225, 100) + COUNTIF('Reversal Errors'!D225, 100) + COUNTIF('Stack Errors'!D225, 100) + COUNTIF('Vending_Machine Errors'!D225, 100) + COUNTIF('Vending_Machine_Sum Errors'!D225, 100) + COUNTIF('MazeComplete Errors'!D225, 100) + COUNTIF('MazeSolve Errors'!D225, 100) + COUNTIF('Hamiltonian Errors'!D225, 100)</f>
        <v>0</v>
      </c>
      <c r="E225">
        <f>COUNTIF('PARITY Errors'!E225, 100) + COUNTIF('Pattern_Matching Errors'!E225, 100) + COUNTIF('Reversal Errors'!E225, 100) + COUNTIF('Stack Errors'!E225, 100) + COUNTIF('Vending_Machine Errors'!E225, 100) + COUNTIF('Vending_Machine_Sum Errors'!E225, 100) + COUNTIF('MazeComplete Errors'!E225, 100) + COUNTIF('MazeSolve Errors'!E225, 100) + COUNTIF('Hamiltonian Errors'!E225, 100)</f>
        <v>0</v>
      </c>
      <c r="F225">
        <f>COUNTIF('PARITY Errors'!F225, 100) + COUNTIF('Pattern_Matching Errors'!F225, 100) + COUNTIF('Reversal Errors'!F225, 100) + COUNTIF('Stack Errors'!F225, 100) + COUNTIF('Vending_Machine Errors'!F225, 100) + COUNTIF('Vending_Machine_Sum Errors'!F225, 100) + COUNTIF('MazeComplete Errors'!F225, 100) + COUNTIF('MazeSolve Errors'!F225, 100) + COUNTIF('Hamiltonian Errors'!F225, 100)</f>
        <v>0</v>
      </c>
      <c r="G225">
        <f>COUNTIF('PARITY Errors'!G225, 100) + COUNTIF('Pattern_Matching Errors'!G225, 100) + COUNTIF('Reversal Errors'!G225, 100) + COUNTIF('Stack Errors'!G225, 100) + COUNTIF('Vending_Machine Errors'!G225, 100) + COUNTIF('Vending_Machine_Sum Errors'!G225, 100) + COUNTIF('MazeComplete Errors'!G225, 100) + COUNTIF('MazeSolve Errors'!G225, 100) + COUNTIF('Hamiltonian Errors'!G225, 100)</f>
        <v>1</v>
      </c>
      <c r="H225" t="str">
        <f t="shared" si="6"/>
        <v>5 (δ=0)</v>
      </c>
    </row>
    <row r="226" spans="1:8" x14ac:dyDescent="0.75">
      <c r="A226" s="1">
        <v>6</v>
      </c>
      <c r="B226">
        <v>5</v>
      </c>
      <c r="C226">
        <v>0.2</v>
      </c>
      <c r="D226">
        <f>COUNTIF('PARITY Errors'!D226, 100) + COUNTIF('Pattern_Matching Errors'!D226, 100) + COUNTIF('Reversal Errors'!D226, 100) + COUNTIF('Stack Errors'!D226, 100) + COUNTIF('Vending_Machine Errors'!D226, 100) + COUNTIF('Vending_Machine_Sum Errors'!D226, 100) + COUNTIF('MazeComplete Errors'!D226, 100) + COUNTIF('MazeSolve Errors'!D226, 100) + COUNTIF('Hamiltonian Errors'!D226, 100)</f>
        <v>0</v>
      </c>
      <c r="E226">
        <f>COUNTIF('PARITY Errors'!E226, 100) + COUNTIF('Pattern_Matching Errors'!E226, 100) + COUNTIF('Reversal Errors'!E226, 100) + COUNTIF('Stack Errors'!E226, 100) + COUNTIF('Vending_Machine Errors'!E226, 100) + COUNTIF('Vending_Machine_Sum Errors'!E226, 100) + COUNTIF('MazeComplete Errors'!E226, 100) + COUNTIF('MazeSolve Errors'!E226, 100) + COUNTIF('Hamiltonian Errors'!E226, 100)</f>
        <v>0</v>
      </c>
      <c r="F226">
        <f>COUNTIF('PARITY Errors'!F226, 100) + COUNTIF('Pattern_Matching Errors'!F226, 100) + COUNTIF('Reversal Errors'!F226, 100) + COUNTIF('Stack Errors'!F226, 100) + COUNTIF('Vending_Machine Errors'!F226, 100) + COUNTIF('Vending_Machine_Sum Errors'!F226, 100) + COUNTIF('MazeComplete Errors'!F226, 100) + COUNTIF('MazeSolve Errors'!F226, 100) + COUNTIF('Hamiltonian Errors'!F226, 100)</f>
        <v>0</v>
      </c>
      <c r="G226">
        <f>COUNTIF('PARITY Errors'!G226, 100) + COUNTIF('Pattern_Matching Errors'!G226, 100) + COUNTIF('Reversal Errors'!G226, 100) + COUNTIF('Stack Errors'!G226, 100) + COUNTIF('Vending_Machine Errors'!G226, 100) + COUNTIF('Vending_Machine_Sum Errors'!G226, 100) + COUNTIF('MazeComplete Errors'!G226, 100) + COUNTIF('MazeSolve Errors'!G226, 100) + COUNTIF('Hamiltonian Errors'!G226, 100)</f>
        <v>1</v>
      </c>
      <c r="H226" t="str">
        <f t="shared" si="6"/>
        <v>5 (δ=0.2)</v>
      </c>
    </row>
    <row r="227" spans="1:8" x14ac:dyDescent="0.75">
      <c r="A227" s="1">
        <v>7</v>
      </c>
      <c r="B227">
        <v>5</v>
      </c>
      <c r="C227">
        <v>0.45</v>
      </c>
      <c r="D227">
        <f>COUNTIF('PARITY Errors'!D227, 100) + COUNTIF('Pattern_Matching Errors'!D227, 100) + COUNTIF('Reversal Errors'!D227, 100) + COUNTIF('Stack Errors'!D227, 100) + COUNTIF('Vending_Machine Errors'!D227, 100) + COUNTIF('Vending_Machine_Sum Errors'!D227, 100) + COUNTIF('MazeComplete Errors'!D227, 100) + COUNTIF('MazeSolve Errors'!D227, 100) + COUNTIF('Hamiltonian Errors'!D227, 100)</f>
        <v>0</v>
      </c>
      <c r="E227">
        <f>COUNTIF('PARITY Errors'!E227, 100) + COUNTIF('Pattern_Matching Errors'!E227, 100) + COUNTIF('Reversal Errors'!E227, 100) + COUNTIF('Stack Errors'!E227, 100) + COUNTIF('Vending_Machine Errors'!E227, 100) + COUNTIF('Vending_Machine_Sum Errors'!E227, 100) + COUNTIF('MazeComplete Errors'!E227, 100) + COUNTIF('MazeSolve Errors'!E227, 100) + COUNTIF('Hamiltonian Errors'!E227, 100)</f>
        <v>0</v>
      </c>
      <c r="F227">
        <f>COUNTIF('PARITY Errors'!F227, 100) + COUNTIF('Pattern_Matching Errors'!F227, 100) + COUNTIF('Reversal Errors'!F227, 100) + COUNTIF('Stack Errors'!F227, 100) + COUNTIF('Vending_Machine Errors'!F227, 100) + COUNTIF('Vending_Machine_Sum Errors'!F227, 100) + COUNTIF('MazeComplete Errors'!F227, 100) + COUNTIF('MazeSolve Errors'!F227, 100) + COUNTIF('Hamiltonian Errors'!F227, 100)</f>
        <v>0</v>
      </c>
      <c r="G227">
        <f>COUNTIF('PARITY Errors'!G227, 100) + COUNTIF('Pattern_Matching Errors'!G227, 100) + COUNTIF('Reversal Errors'!G227, 100) + COUNTIF('Stack Errors'!G227, 100) + COUNTIF('Vending_Machine Errors'!G227, 100) + COUNTIF('Vending_Machine_Sum Errors'!G227, 100) + COUNTIF('MazeComplete Errors'!G227, 100) + COUNTIF('MazeSolve Errors'!G227, 100) + COUNTIF('Hamiltonian Errors'!G227, 100)</f>
        <v>2</v>
      </c>
      <c r="H227" t="str">
        <f t="shared" si="6"/>
        <v>5 (δ=0.45)</v>
      </c>
    </row>
    <row r="228" spans="1:8" x14ac:dyDescent="0.75">
      <c r="A228" s="1">
        <v>8</v>
      </c>
      <c r="B228">
        <v>5</v>
      </c>
      <c r="C228">
        <v>0.65</v>
      </c>
      <c r="D228">
        <f>COUNTIF('PARITY Errors'!D228, 100) + COUNTIF('Pattern_Matching Errors'!D228, 100) + COUNTIF('Reversal Errors'!D228, 100) + COUNTIF('Stack Errors'!D228, 100) + COUNTIF('Vending_Machine Errors'!D228, 100) + COUNTIF('Vending_Machine_Sum Errors'!D228, 100) + COUNTIF('MazeComplete Errors'!D228, 100) + COUNTIF('MazeSolve Errors'!D228, 100) + COUNTIF('Hamiltonian Errors'!D228, 100)</f>
        <v>0</v>
      </c>
      <c r="E228">
        <f>COUNTIF('PARITY Errors'!E228, 100) + COUNTIF('Pattern_Matching Errors'!E228, 100) + COUNTIF('Reversal Errors'!E228, 100) + COUNTIF('Stack Errors'!E228, 100) + COUNTIF('Vending_Machine Errors'!E228, 100) + COUNTIF('Vending_Machine_Sum Errors'!E228, 100) + COUNTIF('MazeComplete Errors'!E228, 100) + COUNTIF('MazeSolve Errors'!E228, 100) + COUNTIF('Hamiltonian Errors'!E228, 100)</f>
        <v>0</v>
      </c>
      <c r="F228">
        <f>COUNTIF('PARITY Errors'!F228, 100) + COUNTIF('Pattern_Matching Errors'!F228, 100) + COUNTIF('Reversal Errors'!F228, 100) + COUNTIF('Stack Errors'!F228, 100) + COUNTIF('Vending_Machine Errors'!F228, 100) + COUNTIF('Vending_Machine_Sum Errors'!F228, 100) + COUNTIF('MazeComplete Errors'!F228, 100) + COUNTIF('MazeSolve Errors'!F228, 100) + COUNTIF('Hamiltonian Errors'!F228, 100)</f>
        <v>0</v>
      </c>
      <c r="G228">
        <f>COUNTIF('PARITY Errors'!G228, 100) + COUNTIF('Pattern_Matching Errors'!G228, 100) + COUNTIF('Reversal Errors'!G228, 100) + COUNTIF('Stack Errors'!G228, 100) + COUNTIF('Vending_Machine Errors'!G228, 100) + COUNTIF('Vending_Machine_Sum Errors'!G228, 100) + COUNTIF('MazeComplete Errors'!G228, 100) + COUNTIF('MazeSolve Errors'!G228, 100) + COUNTIF('Hamiltonian Errors'!G228, 100)</f>
        <v>1</v>
      </c>
      <c r="H228" t="str">
        <f t="shared" si="6"/>
        <v>5 (δ=0.65)</v>
      </c>
    </row>
    <row r="229" spans="1:8" x14ac:dyDescent="0.75">
      <c r="A229" s="1">
        <v>9</v>
      </c>
      <c r="B229">
        <v>5</v>
      </c>
      <c r="C229">
        <v>0.85</v>
      </c>
      <c r="D229">
        <f>COUNTIF('PARITY Errors'!D229, 100) + COUNTIF('Pattern_Matching Errors'!D229, 100) + COUNTIF('Reversal Errors'!D229, 100) + COUNTIF('Stack Errors'!D229, 100) + COUNTIF('Vending_Machine Errors'!D229, 100) + COUNTIF('Vending_Machine_Sum Errors'!D229, 100) + COUNTIF('MazeComplete Errors'!D229, 100) + COUNTIF('MazeSolve Errors'!D229, 100) + COUNTIF('Hamiltonian Errors'!D229, 100)</f>
        <v>0</v>
      </c>
      <c r="E229">
        <f>COUNTIF('PARITY Errors'!E229, 100) + COUNTIF('Pattern_Matching Errors'!E229, 100) + COUNTIF('Reversal Errors'!E229, 100) + COUNTIF('Stack Errors'!E229, 100) + COUNTIF('Vending_Machine Errors'!E229, 100) + COUNTIF('Vending_Machine_Sum Errors'!E229, 100) + COUNTIF('MazeComplete Errors'!E229, 100) + COUNTIF('MazeSolve Errors'!E229, 100) + COUNTIF('Hamiltonian Errors'!E229, 100)</f>
        <v>0</v>
      </c>
      <c r="F229">
        <f>COUNTIF('PARITY Errors'!F229, 100) + COUNTIF('Pattern_Matching Errors'!F229, 100) + COUNTIF('Reversal Errors'!F229, 100) + COUNTIF('Stack Errors'!F229, 100) + COUNTIF('Vending_Machine Errors'!F229, 100) + COUNTIF('Vending_Machine_Sum Errors'!F229, 100) + COUNTIF('MazeComplete Errors'!F229, 100) + COUNTIF('MazeSolve Errors'!F229, 100) + COUNTIF('Hamiltonian Errors'!F229, 100)</f>
        <v>0</v>
      </c>
      <c r="G229">
        <f>COUNTIF('PARITY Errors'!G229, 100) + COUNTIF('Pattern_Matching Errors'!G229, 100) + COUNTIF('Reversal Errors'!G229, 100) + COUNTIF('Stack Errors'!G229, 100) + COUNTIF('Vending_Machine Errors'!G229, 100) + COUNTIF('Vending_Machine_Sum Errors'!G229, 100) + COUNTIF('MazeComplete Errors'!G229, 100) + COUNTIF('MazeSolve Errors'!G229, 100) + COUNTIF('Hamiltonian Errors'!G229, 100)</f>
        <v>2</v>
      </c>
      <c r="H229" t="str">
        <f t="shared" si="6"/>
        <v>5 (δ=0.85)</v>
      </c>
    </row>
    <row r="230" spans="1:8" x14ac:dyDescent="0.75">
      <c r="A230" s="1">
        <v>10</v>
      </c>
      <c r="B230">
        <v>10</v>
      </c>
      <c r="C230">
        <v>0</v>
      </c>
      <c r="D230">
        <f>COUNTIF('PARITY Errors'!D230, 100) + COUNTIF('Pattern_Matching Errors'!D230, 100) + COUNTIF('Reversal Errors'!D230, 100) + COUNTIF('Stack Errors'!D230, 100) + COUNTIF('Vending_Machine Errors'!D230, 100) + COUNTIF('Vending_Machine_Sum Errors'!D230, 100) + COUNTIF('MazeComplete Errors'!D230, 100) + COUNTIF('MazeSolve Errors'!D230, 100) + COUNTIF('Hamiltonian Errors'!D230, 100)</f>
        <v>0</v>
      </c>
      <c r="E230">
        <f>COUNTIF('PARITY Errors'!E230, 100) + COUNTIF('Pattern_Matching Errors'!E230, 100) + COUNTIF('Reversal Errors'!E230, 100) + COUNTIF('Stack Errors'!E230, 100) + COUNTIF('Vending_Machine Errors'!E230, 100) + COUNTIF('Vending_Machine_Sum Errors'!E230, 100) + COUNTIF('MazeComplete Errors'!E230, 100) + COUNTIF('MazeSolve Errors'!E230, 100) + COUNTIF('Hamiltonian Errors'!E230, 100)</f>
        <v>0</v>
      </c>
      <c r="F230">
        <f>COUNTIF('PARITY Errors'!F230, 100) + COUNTIF('Pattern_Matching Errors'!F230, 100) + COUNTIF('Reversal Errors'!F230, 100) + COUNTIF('Stack Errors'!F230, 100) + COUNTIF('Vending_Machine Errors'!F230, 100) + COUNTIF('Vending_Machine_Sum Errors'!F230, 100) + COUNTIF('MazeComplete Errors'!F230, 100) + COUNTIF('MazeSolve Errors'!F230, 100) + COUNTIF('Hamiltonian Errors'!F230, 100)</f>
        <v>0</v>
      </c>
      <c r="G230">
        <f>COUNTIF('PARITY Errors'!G230, 100) + COUNTIF('Pattern_Matching Errors'!G230, 100) + COUNTIF('Reversal Errors'!G230, 100) + COUNTIF('Stack Errors'!G230, 100) + COUNTIF('Vending_Machine Errors'!G230, 100) + COUNTIF('Vending_Machine_Sum Errors'!G230, 100) + COUNTIF('MazeComplete Errors'!G230, 100) + COUNTIF('MazeSolve Errors'!G230, 100) + COUNTIF('Hamiltonian Errors'!G230, 100)</f>
        <v>3</v>
      </c>
      <c r="H230" t="str">
        <f t="shared" si="6"/>
        <v>10 (δ=0)</v>
      </c>
    </row>
    <row r="231" spans="1:8" x14ac:dyDescent="0.75">
      <c r="A231" s="1">
        <v>11</v>
      </c>
      <c r="B231">
        <v>10</v>
      </c>
      <c r="C231">
        <v>0.2</v>
      </c>
      <c r="D231">
        <f>COUNTIF('PARITY Errors'!D231, 100) + COUNTIF('Pattern_Matching Errors'!D231, 100) + COUNTIF('Reversal Errors'!D231, 100) + COUNTIF('Stack Errors'!D231, 100) + COUNTIF('Vending_Machine Errors'!D231, 100) + COUNTIF('Vending_Machine_Sum Errors'!D231, 100) + COUNTIF('MazeComplete Errors'!D231, 100) + COUNTIF('MazeSolve Errors'!D231, 100) + COUNTIF('Hamiltonian Errors'!D231, 100)</f>
        <v>0</v>
      </c>
      <c r="E231">
        <f>COUNTIF('PARITY Errors'!E231, 100) + COUNTIF('Pattern_Matching Errors'!E231, 100) + COUNTIF('Reversal Errors'!E231, 100) + COUNTIF('Stack Errors'!E231, 100) + COUNTIF('Vending_Machine Errors'!E231, 100) + COUNTIF('Vending_Machine_Sum Errors'!E231, 100) + COUNTIF('MazeComplete Errors'!E231, 100) + COUNTIF('MazeSolve Errors'!E231, 100) + COUNTIF('Hamiltonian Errors'!E231, 100)</f>
        <v>0</v>
      </c>
      <c r="F231">
        <f>COUNTIF('PARITY Errors'!F231, 100) + COUNTIF('Pattern_Matching Errors'!F231, 100) + COUNTIF('Reversal Errors'!F231, 100) + COUNTIF('Stack Errors'!F231, 100) + COUNTIF('Vending_Machine Errors'!F231, 100) + COUNTIF('Vending_Machine_Sum Errors'!F231, 100) + COUNTIF('MazeComplete Errors'!F231, 100) + COUNTIF('MazeSolve Errors'!F231, 100) + COUNTIF('Hamiltonian Errors'!F231, 100)</f>
        <v>0</v>
      </c>
      <c r="G231">
        <f>COUNTIF('PARITY Errors'!G231, 100) + COUNTIF('Pattern_Matching Errors'!G231, 100) + COUNTIF('Reversal Errors'!G231, 100) + COUNTIF('Stack Errors'!G231, 100) + COUNTIF('Vending_Machine Errors'!G231, 100) + COUNTIF('Vending_Machine_Sum Errors'!G231, 100) + COUNTIF('MazeComplete Errors'!G231, 100) + COUNTIF('MazeSolve Errors'!G231, 100) + COUNTIF('Hamiltonian Errors'!G231, 100)</f>
        <v>3</v>
      </c>
      <c r="H231" t="str">
        <f t="shared" si="6"/>
        <v>10 (δ=0.2)</v>
      </c>
    </row>
    <row r="232" spans="1:8" x14ac:dyDescent="0.75">
      <c r="A232" s="1">
        <v>12</v>
      </c>
      <c r="B232">
        <v>10</v>
      </c>
      <c r="C232">
        <v>0.45</v>
      </c>
      <c r="D232">
        <f>COUNTIF('PARITY Errors'!D232, 100) + COUNTIF('Pattern_Matching Errors'!D232, 100) + COUNTIF('Reversal Errors'!D232, 100) + COUNTIF('Stack Errors'!D232, 100) + COUNTIF('Vending_Machine Errors'!D232, 100) + COUNTIF('Vending_Machine_Sum Errors'!D232, 100) + COUNTIF('MazeComplete Errors'!D232, 100) + COUNTIF('MazeSolve Errors'!D232, 100) + COUNTIF('Hamiltonian Errors'!D232, 100)</f>
        <v>0</v>
      </c>
      <c r="E232">
        <f>COUNTIF('PARITY Errors'!E232, 100) + COUNTIF('Pattern_Matching Errors'!E232, 100) + COUNTIF('Reversal Errors'!E232, 100) + COUNTIF('Stack Errors'!E232, 100) + COUNTIF('Vending_Machine Errors'!E232, 100) + COUNTIF('Vending_Machine_Sum Errors'!E232, 100) + COUNTIF('MazeComplete Errors'!E232, 100) + COUNTIF('MazeSolve Errors'!E232, 100) + COUNTIF('Hamiltonian Errors'!E232, 100)</f>
        <v>0</v>
      </c>
      <c r="F232">
        <f>COUNTIF('PARITY Errors'!F232, 100) + COUNTIF('Pattern_Matching Errors'!F232, 100) + COUNTIF('Reversal Errors'!F232, 100) + COUNTIF('Stack Errors'!F232, 100) + COUNTIF('Vending_Machine Errors'!F232, 100) + COUNTIF('Vending_Machine_Sum Errors'!F232, 100) + COUNTIF('MazeComplete Errors'!F232, 100) + COUNTIF('MazeSolve Errors'!F232, 100) + COUNTIF('Hamiltonian Errors'!F232, 100)</f>
        <v>0</v>
      </c>
      <c r="G232">
        <f>COUNTIF('PARITY Errors'!G232, 100) + COUNTIF('Pattern_Matching Errors'!G232, 100) + COUNTIF('Reversal Errors'!G232, 100) + COUNTIF('Stack Errors'!G232, 100) + COUNTIF('Vending_Machine Errors'!G232, 100) + COUNTIF('Vending_Machine_Sum Errors'!G232, 100) + COUNTIF('MazeComplete Errors'!G232, 100) + COUNTIF('MazeSolve Errors'!G232, 100) + COUNTIF('Hamiltonian Errors'!G232, 100)</f>
        <v>3</v>
      </c>
      <c r="H232" t="str">
        <f t="shared" si="6"/>
        <v>10 (δ=0.45)</v>
      </c>
    </row>
    <row r="233" spans="1:8" x14ac:dyDescent="0.75">
      <c r="A233" s="1">
        <v>13</v>
      </c>
      <c r="B233">
        <v>10</v>
      </c>
      <c r="C233">
        <v>0.65</v>
      </c>
      <c r="D233">
        <f>COUNTIF('PARITY Errors'!D233, 100) + COUNTIF('Pattern_Matching Errors'!D233, 100) + COUNTIF('Reversal Errors'!D233, 100) + COUNTIF('Stack Errors'!D233, 100) + COUNTIF('Vending_Machine Errors'!D233, 100) + COUNTIF('Vending_Machine_Sum Errors'!D233, 100) + COUNTIF('MazeComplete Errors'!D233, 100) + COUNTIF('MazeSolve Errors'!D233, 100) + COUNTIF('Hamiltonian Errors'!D233, 100)</f>
        <v>0</v>
      </c>
      <c r="E233">
        <f>COUNTIF('PARITY Errors'!E233, 100) + COUNTIF('Pattern_Matching Errors'!E233, 100) + COUNTIF('Reversal Errors'!E233, 100) + COUNTIF('Stack Errors'!E233, 100) + COUNTIF('Vending_Machine Errors'!E233, 100) + COUNTIF('Vending_Machine_Sum Errors'!E233, 100) + COUNTIF('MazeComplete Errors'!E233, 100) + COUNTIF('MazeSolve Errors'!E233, 100) + COUNTIF('Hamiltonian Errors'!E233, 100)</f>
        <v>0</v>
      </c>
      <c r="F233">
        <f>COUNTIF('PARITY Errors'!F233, 100) + COUNTIF('Pattern_Matching Errors'!F233, 100) + COUNTIF('Reversal Errors'!F233, 100) + COUNTIF('Stack Errors'!F233, 100) + COUNTIF('Vending_Machine Errors'!F233, 100) + COUNTIF('Vending_Machine_Sum Errors'!F233, 100) + COUNTIF('MazeComplete Errors'!F233, 100) + COUNTIF('MazeSolve Errors'!F233, 100) + COUNTIF('Hamiltonian Errors'!F233, 100)</f>
        <v>0</v>
      </c>
      <c r="G233">
        <f>COUNTIF('PARITY Errors'!G233, 100) + COUNTIF('Pattern_Matching Errors'!G233, 100) + COUNTIF('Reversal Errors'!G233, 100) + COUNTIF('Stack Errors'!G233, 100) + COUNTIF('Vending_Machine Errors'!G233, 100) + COUNTIF('Vending_Machine_Sum Errors'!G233, 100) + COUNTIF('MazeComplete Errors'!G233, 100) + COUNTIF('MazeSolve Errors'!G233, 100) + COUNTIF('Hamiltonian Errors'!G233, 100)</f>
        <v>4</v>
      </c>
      <c r="H233" t="str">
        <f t="shared" si="6"/>
        <v>10 (δ=0.65)</v>
      </c>
    </row>
    <row r="234" spans="1:8" x14ac:dyDescent="0.75">
      <c r="A234" s="1">
        <v>14</v>
      </c>
      <c r="B234">
        <v>10</v>
      </c>
      <c r="C234">
        <v>0.85</v>
      </c>
      <c r="D234">
        <f>COUNTIF('PARITY Errors'!D234, 100) + COUNTIF('Pattern_Matching Errors'!D234, 100) + COUNTIF('Reversal Errors'!D234, 100) + COUNTIF('Stack Errors'!D234, 100) + COUNTIF('Vending_Machine Errors'!D234, 100) + COUNTIF('Vending_Machine_Sum Errors'!D234, 100) + COUNTIF('MazeComplete Errors'!D234, 100) + COUNTIF('MazeSolve Errors'!D234, 100) + COUNTIF('Hamiltonian Errors'!D234, 100)</f>
        <v>0</v>
      </c>
      <c r="E234">
        <f>COUNTIF('PARITY Errors'!E234, 100) + COUNTIF('Pattern_Matching Errors'!E234, 100) + COUNTIF('Reversal Errors'!E234, 100) + COUNTIF('Stack Errors'!E234, 100) + COUNTIF('Vending_Machine Errors'!E234, 100) + COUNTIF('Vending_Machine_Sum Errors'!E234, 100) + COUNTIF('MazeComplete Errors'!E234, 100) + COUNTIF('MazeSolve Errors'!E234, 100) + COUNTIF('Hamiltonian Errors'!E234, 100)</f>
        <v>0</v>
      </c>
      <c r="F234">
        <f>COUNTIF('PARITY Errors'!F234, 100) + COUNTIF('Pattern_Matching Errors'!F234, 100) + COUNTIF('Reversal Errors'!F234, 100) + COUNTIF('Stack Errors'!F234, 100) + COUNTIF('Vending_Machine Errors'!F234, 100) + COUNTIF('Vending_Machine_Sum Errors'!F234, 100) + COUNTIF('MazeComplete Errors'!F234, 100) + COUNTIF('MazeSolve Errors'!F234, 100) + COUNTIF('Hamiltonian Errors'!F234, 100)</f>
        <v>0</v>
      </c>
      <c r="G234">
        <f>COUNTIF('PARITY Errors'!G234, 100) + COUNTIF('Pattern_Matching Errors'!G234, 100) + COUNTIF('Reversal Errors'!G234, 100) + COUNTIF('Stack Errors'!G234, 100) + COUNTIF('Vending_Machine Errors'!G234, 100) + COUNTIF('Vending_Machine_Sum Errors'!G234, 100) + COUNTIF('MazeComplete Errors'!G234, 100) + COUNTIF('MazeSolve Errors'!G234, 100) + COUNTIF('Hamiltonian Errors'!G234, 100)</f>
        <v>3</v>
      </c>
      <c r="H234" t="str">
        <f t="shared" si="6"/>
        <v>10 (δ=0.85)</v>
      </c>
    </row>
    <row r="235" spans="1:8" x14ac:dyDescent="0.75">
      <c r="A235" s="1">
        <v>15</v>
      </c>
      <c r="B235">
        <v>20</v>
      </c>
      <c r="C235">
        <v>0</v>
      </c>
      <c r="D235">
        <f>COUNTIF('PARITY Errors'!D235, 100) + COUNTIF('Pattern_Matching Errors'!D235, 100) + COUNTIF('Reversal Errors'!D235, 100) + COUNTIF('Stack Errors'!D235, 100) + COUNTIF('Vending_Machine Errors'!D235, 100) + COUNTIF('Vending_Machine_Sum Errors'!D235, 100) + COUNTIF('MazeComplete Errors'!D235, 100) + COUNTIF('MazeSolve Errors'!D235, 100) + COUNTIF('Hamiltonian Errors'!D235, 100)</f>
        <v>1</v>
      </c>
      <c r="E235">
        <f>COUNTIF('PARITY Errors'!E235, 100) + COUNTIF('Pattern_Matching Errors'!E235, 100) + COUNTIF('Reversal Errors'!E235, 100) + COUNTIF('Stack Errors'!E235, 100) + COUNTIF('Vending_Machine Errors'!E235, 100) + COUNTIF('Vending_Machine_Sum Errors'!E235, 100) + COUNTIF('MazeComplete Errors'!E235, 100) + COUNTIF('MazeSolve Errors'!E235, 100) + COUNTIF('Hamiltonian Errors'!E235, 100)</f>
        <v>0</v>
      </c>
      <c r="F235">
        <f>COUNTIF('PARITY Errors'!F235, 100) + COUNTIF('Pattern_Matching Errors'!F235, 100) + COUNTIF('Reversal Errors'!F235, 100) + COUNTIF('Stack Errors'!F235, 100) + COUNTIF('Vending_Machine Errors'!F235, 100) + COUNTIF('Vending_Machine_Sum Errors'!F235, 100) + COUNTIF('MazeComplete Errors'!F235, 100) + COUNTIF('MazeSolve Errors'!F235, 100) + COUNTIF('Hamiltonian Errors'!F235, 100)</f>
        <v>1</v>
      </c>
      <c r="G235">
        <f>COUNTIF('PARITY Errors'!G235, 100) + COUNTIF('Pattern_Matching Errors'!G235, 100) + COUNTIF('Reversal Errors'!G235, 100) + COUNTIF('Stack Errors'!G235, 100) + COUNTIF('Vending_Machine Errors'!G235, 100) + COUNTIF('Vending_Machine_Sum Errors'!G235, 100) + COUNTIF('MazeComplete Errors'!G235, 100) + COUNTIF('MazeSolve Errors'!G235, 100) + COUNTIF('Hamiltonian Errors'!G235, 100)</f>
        <v>4</v>
      </c>
      <c r="H235" t="str">
        <f t="shared" si="6"/>
        <v>20 (δ=0)</v>
      </c>
    </row>
    <row r="236" spans="1:8" x14ac:dyDescent="0.75">
      <c r="A236" s="1">
        <v>16</v>
      </c>
      <c r="B236">
        <v>20</v>
      </c>
      <c r="C236">
        <v>0.2</v>
      </c>
      <c r="D236">
        <f>COUNTIF('PARITY Errors'!D236, 100) + COUNTIF('Pattern_Matching Errors'!D236, 100) + COUNTIF('Reversal Errors'!D236, 100) + COUNTIF('Stack Errors'!D236, 100) + COUNTIF('Vending_Machine Errors'!D236, 100) + COUNTIF('Vending_Machine_Sum Errors'!D236, 100) + COUNTIF('MazeComplete Errors'!D236, 100) + COUNTIF('MazeSolve Errors'!D236, 100) + COUNTIF('Hamiltonian Errors'!D236, 100)</f>
        <v>1</v>
      </c>
      <c r="E236">
        <f>COUNTIF('PARITY Errors'!E236, 100) + COUNTIF('Pattern_Matching Errors'!E236, 100) + COUNTIF('Reversal Errors'!E236, 100) + COUNTIF('Stack Errors'!E236, 100) + COUNTIF('Vending_Machine Errors'!E236, 100) + COUNTIF('Vending_Machine_Sum Errors'!E236, 100) + COUNTIF('MazeComplete Errors'!E236, 100) + COUNTIF('MazeSolve Errors'!E236, 100) + COUNTIF('Hamiltonian Errors'!E236, 100)</f>
        <v>0</v>
      </c>
      <c r="F236">
        <f>COUNTIF('PARITY Errors'!F236, 100) + COUNTIF('Pattern_Matching Errors'!F236, 100) + COUNTIF('Reversal Errors'!F236, 100) + COUNTIF('Stack Errors'!F236, 100) + COUNTIF('Vending_Machine Errors'!F236, 100) + COUNTIF('Vending_Machine_Sum Errors'!F236, 100) + COUNTIF('MazeComplete Errors'!F236, 100) + COUNTIF('MazeSolve Errors'!F236, 100) + COUNTIF('Hamiltonian Errors'!F236, 100)</f>
        <v>1</v>
      </c>
      <c r="G236">
        <f>COUNTIF('PARITY Errors'!G236, 100) + COUNTIF('Pattern_Matching Errors'!G236, 100) + COUNTIF('Reversal Errors'!G236, 100) + COUNTIF('Stack Errors'!G236, 100) + COUNTIF('Vending_Machine Errors'!G236, 100) + COUNTIF('Vending_Machine_Sum Errors'!G236, 100) + COUNTIF('MazeComplete Errors'!G236, 100) + COUNTIF('MazeSolve Errors'!G236, 100) + COUNTIF('Hamiltonian Errors'!G236, 100)</f>
        <v>4</v>
      </c>
      <c r="H236" t="str">
        <f t="shared" si="6"/>
        <v>20 (δ=0.2)</v>
      </c>
    </row>
    <row r="237" spans="1:8" x14ac:dyDescent="0.75">
      <c r="A237" s="1">
        <v>17</v>
      </c>
      <c r="B237">
        <v>20</v>
      </c>
      <c r="C237">
        <v>0.45</v>
      </c>
      <c r="D237">
        <f>COUNTIF('PARITY Errors'!D237, 100) + COUNTIF('Pattern_Matching Errors'!D237, 100) + COUNTIF('Reversal Errors'!D237, 100) + COUNTIF('Stack Errors'!D237, 100) + COUNTIF('Vending_Machine Errors'!D237, 100) + COUNTIF('Vending_Machine_Sum Errors'!D237, 100) + COUNTIF('MazeComplete Errors'!D237, 100) + COUNTIF('MazeSolve Errors'!D237, 100) + COUNTIF('Hamiltonian Errors'!D237, 100)</f>
        <v>1</v>
      </c>
      <c r="E237">
        <f>COUNTIF('PARITY Errors'!E237, 100) + COUNTIF('Pattern_Matching Errors'!E237, 100) + COUNTIF('Reversal Errors'!E237, 100) + COUNTIF('Stack Errors'!E237, 100) + COUNTIF('Vending_Machine Errors'!E237, 100) + COUNTIF('Vending_Machine_Sum Errors'!E237, 100) + COUNTIF('MazeComplete Errors'!E237, 100) + COUNTIF('MazeSolve Errors'!E237, 100) + COUNTIF('Hamiltonian Errors'!E237, 100)</f>
        <v>0</v>
      </c>
      <c r="F237">
        <f>COUNTIF('PARITY Errors'!F237, 100) + COUNTIF('Pattern_Matching Errors'!F237, 100) + COUNTIF('Reversal Errors'!F237, 100) + COUNTIF('Stack Errors'!F237, 100) + COUNTIF('Vending_Machine Errors'!F237, 100) + COUNTIF('Vending_Machine_Sum Errors'!F237, 100) + COUNTIF('MazeComplete Errors'!F237, 100) + COUNTIF('MazeSolve Errors'!F237, 100) + COUNTIF('Hamiltonian Errors'!F237, 100)</f>
        <v>1</v>
      </c>
      <c r="G237">
        <f>COUNTIF('PARITY Errors'!G237, 100) + COUNTIF('Pattern_Matching Errors'!G237, 100) + COUNTIF('Reversal Errors'!G237, 100) + COUNTIF('Stack Errors'!G237, 100) + COUNTIF('Vending_Machine Errors'!G237, 100) + COUNTIF('Vending_Machine_Sum Errors'!G237, 100) + COUNTIF('MazeComplete Errors'!G237, 100) + COUNTIF('MazeSolve Errors'!G237, 100) + COUNTIF('Hamiltonian Errors'!G237, 100)</f>
        <v>4</v>
      </c>
      <c r="H237" t="str">
        <f t="shared" si="6"/>
        <v>20 (δ=0.45)</v>
      </c>
    </row>
    <row r="238" spans="1:8" x14ac:dyDescent="0.75">
      <c r="A238" s="1">
        <v>18</v>
      </c>
      <c r="B238">
        <v>20</v>
      </c>
      <c r="C238">
        <v>0.65</v>
      </c>
      <c r="D238">
        <f>COUNTIF('PARITY Errors'!D238, 100) + COUNTIF('Pattern_Matching Errors'!D238, 100) + COUNTIF('Reversal Errors'!D238, 100) + COUNTIF('Stack Errors'!D238, 100) + COUNTIF('Vending_Machine Errors'!D238, 100) + COUNTIF('Vending_Machine_Sum Errors'!D238, 100) + COUNTIF('MazeComplete Errors'!D238, 100) + COUNTIF('MazeSolve Errors'!D238, 100) + COUNTIF('Hamiltonian Errors'!D238, 100)</f>
        <v>1</v>
      </c>
      <c r="E238">
        <f>COUNTIF('PARITY Errors'!E238, 100) + COUNTIF('Pattern_Matching Errors'!E238, 100) + COUNTIF('Reversal Errors'!E238, 100) + COUNTIF('Stack Errors'!E238, 100) + COUNTIF('Vending_Machine Errors'!E238, 100) + COUNTIF('Vending_Machine_Sum Errors'!E238, 100) + COUNTIF('MazeComplete Errors'!E238, 100) + COUNTIF('MazeSolve Errors'!E238, 100) + COUNTIF('Hamiltonian Errors'!E238, 100)</f>
        <v>0</v>
      </c>
      <c r="F238">
        <f>COUNTIF('PARITY Errors'!F238, 100) + COUNTIF('Pattern_Matching Errors'!F238, 100) + COUNTIF('Reversal Errors'!F238, 100) + COUNTIF('Stack Errors'!F238, 100) + COUNTIF('Vending_Machine Errors'!F238, 100) + COUNTIF('Vending_Machine_Sum Errors'!F238, 100) + COUNTIF('MazeComplete Errors'!F238, 100) + COUNTIF('MazeSolve Errors'!F238, 100) + COUNTIF('Hamiltonian Errors'!F238, 100)</f>
        <v>1</v>
      </c>
      <c r="G238">
        <f>COUNTIF('PARITY Errors'!G238, 100) + COUNTIF('Pattern_Matching Errors'!G238, 100) + COUNTIF('Reversal Errors'!G238, 100) + COUNTIF('Stack Errors'!G238, 100) + COUNTIF('Vending_Machine Errors'!G238, 100) + COUNTIF('Vending_Machine_Sum Errors'!G238, 100) + COUNTIF('MazeComplete Errors'!G238, 100) + COUNTIF('MazeSolve Errors'!G238, 100) + COUNTIF('Hamiltonian Errors'!G238, 100)</f>
        <v>5</v>
      </c>
      <c r="H238" t="str">
        <f t="shared" si="6"/>
        <v>20 (δ=0.65)</v>
      </c>
    </row>
    <row r="239" spans="1:8" x14ac:dyDescent="0.75">
      <c r="A239" s="1">
        <v>19</v>
      </c>
      <c r="B239">
        <v>20</v>
      </c>
      <c r="C239">
        <v>0.85</v>
      </c>
      <c r="D239">
        <f>COUNTIF('PARITY Errors'!D239, 100) + COUNTIF('Pattern_Matching Errors'!D239, 100) + COUNTIF('Reversal Errors'!D239, 100) + COUNTIF('Stack Errors'!D239, 100) + COUNTIF('Vending_Machine Errors'!D239, 100) + COUNTIF('Vending_Machine_Sum Errors'!D239, 100) + COUNTIF('MazeComplete Errors'!D239, 100) + COUNTIF('MazeSolve Errors'!D239, 100) + COUNTIF('Hamiltonian Errors'!D239, 100)</f>
        <v>1</v>
      </c>
      <c r="E239">
        <f>COUNTIF('PARITY Errors'!E239, 100) + COUNTIF('Pattern_Matching Errors'!E239, 100) + COUNTIF('Reversal Errors'!E239, 100) + COUNTIF('Stack Errors'!E239, 100) + COUNTIF('Vending_Machine Errors'!E239, 100) + COUNTIF('Vending_Machine_Sum Errors'!E239, 100) + COUNTIF('MazeComplete Errors'!E239, 100) + COUNTIF('MazeSolve Errors'!E239, 100) + COUNTIF('Hamiltonian Errors'!E239, 100)</f>
        <v>0</v>
      </c>
      <c r="F239">
        <f>COUNTIF('PARITY Errors'!F239, 100) + COUNTIF('Pattern_Matching Errors'!F239, 100) + COUNTIF('Reversal Errors'!F239, 100) + COUNTIF('Stack Errors'!F239, 100) + COUNTIF('Vending_Machine Errors'!F239, 100) + COUNTIF('Vending_Machine_Sum Errors'!F239, 100) + COUNTIF('MazeComplete Errors'!F239, 100) + COUNTIF('MazeSolve Errors'!F239, 100) + COUNTIF('Hamiltonian Errors'!F239, 100)</f>
        <v>1</v>
      </c>
      <c r="G239">
        <f>COUNTIF('PARITY Errors'!G239, 100) + COUNTIF('Pattern_Matching Errors'!G239, 100) + COUNTIF('Reversal Errors'!G239, 100) + COUNTIF('Stack Errors'!G239, 100) + COUNTIF('Vending_Machine Errors'!G239, 100) + COUNTIF('Vending_Machine_Sum Errors'!G239, 100) + COUNTIF('MazeComplete Errors'!G239, 100) + COUNTIF('MazeSolve Errors'!G239, 100) + COUNTIF('Hamiltonian Errors'!G239, 100)</f>
        <v>6</v>
      </c>
      <c r="H239" t="str">
        <f t="shared" si="6"/>
        <v>20 (δ=0.85)</v>
      </c>
    </row>
    <row r="240" spans="1:8" x14ac:dyDescent="0.75">
      <c r="A240" s="1">
        <v>20</v>
      </c>
      <c r="B240">
        <v>50</v>
      </c>
      <c r="C240">
        <v>0</v>
      </c>
      <c r="D240">
        <f>COUNTIF('PARITY Errors'!D240, 100) + COUNTIF('Pattern_Matching Errors'!D240, 100) + COUNTIF('Reversal Errors'!D240, 100) + COUNTIF('Stack Errors'!D240, 100) + COUNTIF('Vending_Machine Errors'!D240, 100) + COUNTIF('Vending_Machine_Sum Errors'!D240, 100) + COUNTIF('MazeComplete Errors'!D240, 100) + COUNTIF('MazeSolve Errors'!D240, 100) + COUNTIF('Hamiltonian Errors'!D240, 100)</f>
        <v>4</v>
      </c>
      <c r="E240">
        <f>COUNTIF('PARITY Errors'!E240, 100) + COUNTIF('Pattern_Matching Errors'!E240, 100) + COUNTIF('Reversal Errors'!E240, 100) + COUNTIF('Stack Errors'!E240, 100) + COUNTIF('Vending_Machine Errors'!E240, 100) + COUNTIF('Vending_Machine_Sum Errors'!E240, 100) + COUNTIF('MazeComplete Errors'!E240, 100) + COUNTIF('MazeSolve Errors'!E240, 100) + COUNTIF('Hamiltonian Errors'!E240, 100)</f>
        <v>3</v>
      </c>
      <c r="F240">
        <f>COUNTIF('PARITY Errors'!F240, 100) + COUNTIF('Pattern_Matching Errors'!F240, 100) + COUNTIF('Reversal Errors'!F240, 100) + COUNTIF('Stack Errors'!F240, 100) + COUNTIF('Vending_Machine Errors'!F240, 100) + COUNTIF('Vending_Machine_Sum Errors'!F240, 100) + COUNTIF('MazeComplete Errors'!F240, 100) + COUNTIF('MazeSolve Errors'!F240, 100) + COUNTIF('Hamiltonian Errors'!F240, 100)</f>
        <v>5</v>
      </c>
      <c r="G240">
        <f>COUNTIF('PARITY Errors'!G240, 100) + COUNTIF('Pattern_Matching Errors'!G240, 100) + COUNTIF('Reversal Errors'!G240, 100) + COUNTIF('Stack Errors'!G240, 100) + COUNTIF('Vending_Machine Errors'!G240, 100) + COUNTIF('Vending_Machine_Sum Errors'!G240, 100) + COUNTIF('MazeComplete Errors'!G240, 100) + COUNTIF('MazeSolve Errors'!G240, 100) + COUNTIF('Hamiltonian Errors'!G240, 100)</f>
        <v>7</v>
      </c>
      <c r="H240" t="str">
        <f t="shared" si="6"/>
        <v>50 (δ=0)</v>
      </c>
    </row>
    <row r="241" spans="1:8" x14ac:dyDescent="0.75">
      <c r="A241" s="1">
        <v>21</v>
      </c>
      <c r="B241">
        <v>50</v>
      </c>
      <c r="C241">
        <v>0.2</v>
      </c>
      <c r="D241">
        <f>COUNTIF('PARITY Errors'!D241, 100) + COUNTIF('Pattern_Matching Errors'!D241, 100) + COUNTIF('Reversal Errors'!D241, 100) + COUNTIF('Stack Errors'!D241, 100) + COUNTIF('Vending_Machine Errors'!D241, 100) + COUNTIF('Vending_Machine_Sum Errors'!D241, 100) + COUNTIF('MazeComplete Errors'!D241, 100) + COUNTIF('MazeSolve Errors'!D241, 100) + COUNTIF('Hamiltonian Errors'!D241, 100)</f>
        <v>4</v>
      </c>
      <c r="E241">
        <f>COUNTIF('PARITY Errors'!E241, 100) + COUNTIF('Pattern_Matching Errors'!E241, 100) + COUNTIF('Reversal Errors'!E241, 100) + COUNTIF('Stack Errors'!E241, 100) + COUNTIF('Vending_Machine Errors'!E241, 100) + COUNTIF('Vending_Machine_Sum Errors'!E241, 100) + COUNTIF('MazeComplete Errors'!E241, 100) + COUNTIF('MazeSolve Errors'!E241, 100) + COUNTIF('Hamiltonian Errors'!E241, 100)</f>
        <v>3</v>
      </c>
      <c r="F241">
        <f>COUNTIF('PARITY Errors'!F241, 100) + COUNTIF('Pattern_Matching Errors'!F241, 100) + COUNTIF('Reversal Errors'!F241, 100) + COUNTIF('Stack Errors'!F241, 100) + COUNTIF('Vending_Machine Errors'!F241, 100) + COUNTIF('Vending_Machine_Sum Errors'!F241, 100) + COUNTIF('MazeComplete Errors'!F241, 100) + COUNTIF('MazeSolve Errors'!F241, 100) + COUNTIF('Hamiltonian Errors'!F241, 100)</f>
        <v>5</v>
      </c>
      <c r="G241">
        <f>COUNTIF('PARITY Errors'!G241, 100) + COUNTIF('Pattern_Matching Errors'!G241, 100) + COUNTIF('Reversal Errors'!G241, 100) + COUNTIF('Stack Errors'!G241, 100) + COUNTIF('Vending_Machine Errors'!G241, 100) + COUNTIF('Vending_Machine_Sum Errors'!G241, 100) + COUNTIF('MazeComplete Errors'!G241, 100) + COUNTIF('MazeSolve Errors'!G241, 100) + COUNTIF('Hamiltonian Errors'!G241, 100)</f>
        <v>7</v>
      </c>
      <c r="H241" t="str">
        <f t="shared" si="6"/>
        <v>50 (δ=0.2)</v>
      </c>
    </row>
    <row r="242" spans="1:8" x14ac:dyDescent="0.75">
      <c r="A242" s="1">
        <v>22</v>
      </c>
      <c r="B242">
        <v>50</v>
      </c>
      <c r="C242">
        <v>0.45</v>
      </c>
      <c r="D242">
        <f>COUNTIF('PARITY Errors'!D242, 100) + COUNTIF('Pattern_Matching Errors'!D242, 100) + COUNTIF('Reversal Errors'!D242, 100) + COUNTIF('Stack Errors'!D242, 100) + COUNTIF('Vending_Machine Errors'!D242, 100) + COUNTIF('Vending_Machine_Sum Errors'!D242, 100) + COUNTIF('MazeComplete Errors'!D242, 100) + COUNTIF('MazeSolve Errors'!D242, 100) + COUNTIF('Hamiltonian Errors'!D242, 100)</f>
        <v>4</v>
      </c>
      <c r="E242">
        <f>COUNTIF('PARITY Errors'!E242, 100) + COUNTIF('Pattern_Matching Errors'!E242, 100) + COUNTIF('Reversal Errors'!E242, 100) + COUNTIF('Stack Errors'!E242, 100) + COUNTIF('Vending_Machine Errors'!E242, 100) + COUNTIF('Vending_Machine_Sum Errors'!E242, 100) + COUNTIF('MazeComplete Errors'!E242, 100) + COUNTIF('MazeSolve Errors'!E242, 100) + COUNTIF('Hamiltonian Errors'!E242, 100)</f>
        <v>3</v>
      </c>
      <c r="F242">
        <f>COUNTIF('PARITY Errors'!F242, 100) + COUNTIF('Pattern_Matching Errors'!F242, 100) + COUNTIF('Reversal Errors'!F242, 100) + COUNTIF('Stack Errors'!F242, 100) + COUNTIF('Vending_Machine Errors'!F242, 100) + COUNTIF('Vending_Machine_Sum Errors'!F242, 100) + COUNTIF('MazeComplete Errors'!F242, 100) + COUNTIF('MazeSolve Errors'!F242, 100) + COUNTIF('Hamiltonian Errors'!F242, 100)</f>
        <v>5</v>
      </c>
      <c r="G242">
        <f>COUNTIF('PARITY Errors'!G242, 100) + COUNTIF('Pattern_Matching Errors'!G242, 100) + COUNTIF('Reversal Errors'!G242, 100) + COUNTIF('Stack Errors'!G242, 100) + COUNTIF('Vending_Machine Errors'!G242, 100) + COUNTIF('Vending_Machine_Sum Errors'!G242, 100) + COUNTIF('MazeComplete Errors'!G242, 100) + COUNTIF('MazeSolve Errors'!G242, 100) + COUNTIF('Hamiltonian Errors'!G242, 100)</f>
        <v>7</v>
      </c>
      <c r="H242" t="str">
        <f t="shared" si="6"/>
        <v>50 (δ=0.45)</v>
      </c>
    </row>
    <row r="243" spans="1:8" x14ac:dyDescent="0.75">
      <c r="A243" s="1">
        <v>23</v>
      </c>
      <c r="B243">
        <v>50</v>
      </c>
      <c r="C243">
        <v>0.65</v>
      </c>
      <c r="D243">
        <f>COUNTIF('PARITY Errors'!D243, 100) + COUNTIF('Pattern_Matching Errors'!D243, 100) + COUNTIF('Reversal Errors'!D243, 100) + COUNTIF('Stack Errors'!D243, 100) + COUNTIF('Vending_Machine Errors'!D243, 100) + COUNTIF('Vending_Machine_Sum Errors'!D243, 100) + COUNTIF('MazeComplete Errors'!D243, 100) + COUNTIF('MazeSolve Errors'!D243, 100) + COUNTIF('Hamiltonian Errors'!D243, 100)</f>
        <v>4</v>
      </c>
      <c r="E243">
        <f>COUNTIF('PARITY Errors'!E243, 100) + COUNTIF('Pattern_Matching Errors'!E243, 100) + COUNTIF('Reversal Errors'!E243, 100) + COUNTIF('Stack Errors'!E243, 100) + COUNTIF('Vending_Machine Errors'!E243, 100) + COUNTIF('Vending_Machine_Sum Errors'!E243, 100) + COUNTIF('MazeComplete Errors'!E243, 100) + COUNTIF('MazeSolve Errors'!E243, 100) + COUNTIF('Hamiltonian Errors'!E243, 100)</f>
        <v>3</v>
      </c>
      <c r="F243">
        <f>COUNTIF('PARITY Errors'!F243, 100) + COUNTIF('Pattern_Matching Errors'!F243, 100) + COUNTIF('Reversal Errors'!F243, 100) + COUNTIF('Stack Errors'!F243, 100) + COUNTIF('Vending_Machine Errors'!F243, 100) + COUNTIF('Vending_Machine_Sum Errors'!F243, 100) + COUNTIF('MazeComplete Errors'!F243, 100) + COUNTIF('MazeSolve Errors'!F243, 100) + COUNTIF('Hamiltonian Errors'!F243, 100)</f>
        <v>5</v>
      </c>
      <c r="G243">
        <f>COUNTIF('PARITY Errors'!G243, 100) + COUNTIF('Pattern_Matching Errors'!G243, 100) + COUNTIF('Reversal Errors'!G243, 100) + COUNTIF('Stack Errors'!G243, 100) + COUNTIF('Vending_Machine Errors'!G243, 100) + COUNTIF('Vending_Machine_Sum Errors'!G243, 100) + COUNTIF('MazeComplete Errors'!G243, 100) + COUNTIF('MazeSolve Errors'!G243, 100) + COUNTIF('Hamiltonian Errors'!G243, 100)</f>
        <v>7</v>
      </c>
      <c r="H243" t="str">
        <f t="shared" si="6"/>
        <v>50 (δ=0.65)</v>
      </c>
    </row>
    <row r="244" spans="1:8" x14ac:dyDescent="0.75">
      <c r="A244" s="1">
        <v>24</v>
      </c>
      <c r="B244">
        <v>50</v>
      </c>
      <c r="C244">
        <v>0.85</v>
      </c>
      <c r="D244">
        <f>COUNTIF('PARITY Errors'!D244, 100) + COUNTIF('Pattern_Matching Errors'!D244, 100) + COUNTIF('Reversal Errors'!D244, 100) + COUNTIF('Stack Errors'!D244, 100) + COUNTIF('Vending_Machine Errors'!D244, 100) + COUNTIF('Vending_Machine_Sum Errors'!D244, 100) + COUNTIF('MazeComplete Errors'!D244, 100) + COUNTIF('MazeSolve Errors'!D244, 100) + COUNTIF('Hamiltonian Errors'!D244, 100)</f>
        <v>4</v>
      </c>
      <c r="E244">
        <f>COUNTIF('PARITY Errors'!E244, 100) + COUNTIF('Pattern_Matching Errors'!E244, 100) + COUNTIF('Reversal Errors'!E244, 100) + COUNTIF('Stack Errors'!E244, 100) + COUNTIF('Vending_Machine Errors'!E244, 100) + COUNTIF('Vending_Machine_Sum Errors'!E244, 100) + COUNTIF('MazeComplete Errors'!E244, 100) + COUNTIF('MazeSolve Errors'!E244, 100) + COUNTIF('Hamiltonian Errors'!E244, 100)</f>
        <v>3</v>
      </c>
      <c r="F244">
        <f>COUNTIF('PARITY Errors'!F244, 100) + COUNTIF('Pattern_Matching Errors'!F244, 100) + COUNTIF('Reversal Errors'!F244, 100) + COUNTIF('Stack Errors'!F244, 100) + COUNTIF('Vending_Machine Errors'!F244, 100) + COUNTIF('Vending_Machine_Sum Errors'!F244, 100) + COUNTIF('MazeComplete Errors'!F244, 100) + COUNTIF('MazeSolve Errors'!F244, 100) + COUNTIF('Hamiltonian Errors'!F244, 100)</f>
        <v>5</v>
      </c>
      <c r="G244">
        <f>COUNTIF('PARITY Errors'!G244, 100) + COUNTIF('Pattern_Matching Errors'!G244, 100) + COUNTIF('Reversal Errors'!G244, 100) + COUNTIF('Stack Errors'!G244, 100) + COUNTIF('Vending_Machine Errors'!G244, 100) + COUNTIF('Vending_Machine_Sum Errors'!G244, 100) + COUNTIF('MazeComplete Errors'!G244, 100) + COUNTIF('MazeSolve Errors'!G244, 100) + COUNTIF('Hamiltonian Errors'!G244, 100)</f>
        <v>7</v>
      </c>
      <c r="H244" t="str">
        <f t="shared" si="6"/>
        <v>50 (δ=0.85)</v>
      </c>
    </row>
    <row r="245" spans="1:8" x14ac:dyDescent="0.75">
      <c r="A245" s="1">
        <v>25</v>
      </c>
      <c r="B245">
        <v>100</v>
      </c>
      <c r="C245">
        <v>0</v>
      </c>
      <c r="D245">
        <f>COUNTIF('PARITY Errors'!D245, 100) + COUNTIF('Pattern_Matching Errors'!D245, 100) + COUNTIF('Reversal Errors'!D245, 100) + COUNTIF('Stack Errors'!D245, 100) + COUNTIF('Vending_Machine Errors'!D245, 100) + COUNTIF('Vending_Machine_Sum Errors'!D245, 100) + COUNTIF('MazeComplete Errors'!D245, 100) + COUNTIF('MazeSolve Errors'!D245, 100) + COUNTIF('Hamiltonian Errors'!D245, 100)</f>
        <v>6</v>
      </c>
      <c r="E245">
        <f>COUNTIF('PARITY Errors'!E245, 100) + COUNTIF('Pattern_Matching Errors'!E245, 100) + COUNTIF('Reversal Errors'!E245, 100) + COUNTIF('Stack Errors'!E245, 100) + COUNTIF('Vending_Machine Errors'!E245, 100) + COUNTIF('Vending_Machine_Sum Errors'!E245, 100) + COUNTIF('MazeComplete Errors'!E245, 100) + COUNTIF('MazeSolve Errors'!E245, 100) + COUNTIF('Hamiltonian Errors'!E245, 100)</f>
        <v>6</v>
      </c>
      <c r="F245">
        <f>COUNTIF('PARITY Errors'!F245, 100) + COUNTIF('Pattern_Matching Errors'!F245, 100) + COUNTIF('Reversal Errors'!F245, 100) + COUNTIF('Stack Errors'!F245, 100) + COUNTIF('Vending_Machine Errors'!F245, 100) + COUNTIF('Vending_Machine_Sum Errors'!F245, 100) + COUNTIF('MazeComplete Errors'!F245, 100) + COUNTIF('MazeSolve Errors'!F245, 100) + COUNTIF('Hamiltonian Errors'!F245, 100)</f>
        <v>7</v>
      </c>
      <c r="G245">
        <f>COUNTIF('PARITY Errors'!G245, 100) + COUNTIF('Pattern_Matching Errors'!G245, 100) + COUNTIF('Reversal Errors'!G245, 100) + COUNTIF('Stack Errors'!G245, 100) + COUNTIF('Vending_Machine Errors'!G245, 100) + COUNTIF('Vending_Machine_Sum Errors'!G245, 100) + COUNTIF('MazeComplete Errors'!G245, 100) + COUNTIF('MazeSolve Errors'!G245, 100) + COUNTIF('Hamiltonian Errors'!G245, 100)</f>
        <v>9</v>
      </c>
      <c r="H245" t="str">
        <f t="shared" si="6"/>
        <v>100 (δ=0)</v>
      </c>
    </row>
    <row r="246" spans="1:8" x14ac:dyDescent="0.75">
      <c r="A246" s="1">
        <v>26</v>
      </c>
      <c r="B246">
        <v>100</v>
      </c>
      <c r="C246">
        <v>0.2</v>
      </c>
      <c r="D246">
        <f>COUNTIF('PARITY Errors'!D246, 100) + COUNTIF('Pattern_Matching Errors'!D246, 100) + COUNTIF('Reversal Errors'!D246, 100) + COUNTIF('Stack Errors'!D246, 100) + COUNTIF('Vending_Machine Errors'!D246, 100) + COUNTIF('Vending_Machine_Sum Errors'!D246, 100) + COUNTIF('MazeComplete Errors'!D246, 100) + COUNTIF('MazeSolve Errors'!D246, 100) + COUNTIF('Hamiltonian Errors'!D246, 100)</f>
        <v>6</v>
      </c>
      <c r="E246">
        <f>COUNTIF('PARITY Errors'!E246, 100) + COUNTIF('Pattern_Matching Errors'!E246, 100) + COUNTIF('Reversal Errors'!E246, 100) + COUNTIF('Stack Errors'!E246, 100) + COUNTIF('Vending_Machine Errors'!E246, 100) + COUNTIF('Vending_Machine_Sum Errors'!E246, 100) + COUNTIF('MazeComplete Errors'!E246, 100) + COUNTIF('MazeSolve Errors'!E246, 100) + COUNTIF('Hamiltonian Errors'!E246, 100)</f>
        <v>6</v>
      </c>
      <c r="F246">
        <f>COUNTIF('PARITY Errors'!F246, 100) + COUNTIF('Pattern_Matching Errors'!F246, 100) + COUNTIF('Reversal Errors'!F246, 100) + COUNTIF('Stack Errors'!F246, 100) + COUNTIF('Vending_Machine Errors'!F246, 100) + COUNTIF('Vending_Machine_Sum Errors'!F246, 100) + COUNTIF('MazeComplete Errors'!F246, 100) + COUNTIF('MazeSolve Errors'!F246, 100) + COUNTIF('Hamiltonian Errors'!F246, 100)</f>
        <v>7</v>
      </c>
      <c r="G246">
        <f>COUNTIF('PARITY Errors'!G246, 100) + COUNTIF('Pattern_Matching Errors'!G246, 100) + COUNTIF('Reversal Errors'!G246, 100) + COUNTIF('Stack Errors'!G246, 100) + COUNTIF('Vending_Machine Errors'!G246, 100) + COUNTIF('Vending_Machine_Sum Errors'!G246, 100) + COUNTIF('MazeComplete Errors'!G246, 100) + COUNTIF('MazeSolve Errors'!G246, 100) + COUNTIF('Hamiltonian Errors'!G246, 100)</f>
        <v>9</v>
      </c>
      <c r="H246" t="str">
        <f t="shared" si="6"/>
        <v>100 (δ=0.2)</v>
      </c>
    </row>
    <row r="247" spans="1:8" x14ac:dyDescent="0.75">
      <c r="A247" s="1">
        <v>27</v>
      </c>
      <c r="B247">
        <v>100</v>
      </c>
      <c r="C247">
        <v>0.45</v>
      </c>
      <c r="D247">
        <f>COUNTIF('PARITY Errors'!D247, 100) + COUNTIF('Pattern_Matching Errors'!D247, 100) + COUNTIF('Reversal Errors'!D247, 100) + COUNTIF('Stack Errors'!D247, 100) + COUNTIF('Vending_Machine Errors'!D247, 100) + COUNTIF('Vending_Machine_Sum Errors'!D247, 100) + COUNTIF('MazeComplete Errors'!D247, 100) + COUNTIF('MazeSolve Errors'!D247, 100) + COUNTIF('Hamiltonian Errors'!D247, 100)</f>
        <v>6</v>
      </c>
      <c r="E247">
        <f>COUNTIF('PARITY Errors'!E247, 100) + COUNTIF('Pattern_Matching Errors'!E247, 100) + COUNTIF('Reversal Errors'!E247, 100) + COUNTIF('Stack Errors'!E247, 100) + COUNTIF('Vending_Machine Errors'!E247, 100) + COUNTIF('Vending_Machine_Sum Errors'!E247, 100) + COUNTIF('MazeComplete Errors'!E247, 100) + COUNTIF('MazeSolve Errors'!E247, 100) + COUNTIF('Hamiltonian Errors'!E247, 100)</f>
        <v>6</v>
      </c>
      <c r="F247">
        <f>COUNTIF('PARITY Errors'!F247, 100) + COUNTIF('Pattern_Matching Errors'!F247, 100) + COUNTIF('Reversal Errors'!F247, 100) + COUNTIF('Stack Errors'!F247, 100) + COUNTIF('Vending_Machine Errors'!F247, 100) + COUNTIF('Vending_Machine_Sum Errors'!F247, 100) + COUNTIF('MazeComplete Errors'!F247, 100) + COUNTIF('MazeSolve Errors'!F247, 100) + COUNTIF('Hamiltonian Errors'!F247, 100)</f>
        <v>7</v>
      </c>
      <c r="G247">
        <f>COUNTIF('PARITY Errors'!G247, 100) + COUNTIF('Pattern_Matching Errors'!G247, 100) + COUNTIF('Reversal Errors'!G247, 100) + COUNTIF('Stack Errors'!G247, 100) + COUNTIF('Vending_Machine Errors'!G247, 100) + COUNTIF('Vending_Machine_Sum Errors'!G247, 100) + COUNTIF('MazeComplete Errors'!G247, 100) + COUNTIF('MazeSolve Errors'!G247, 100) + COUNTIF('Hamiltonian Errors'!G247, 100)</f>
        <v>9</v>
      </c>
      <c r="H247" t="str">
        <f t="shared" si="6"/>
        <v>100 (δ=0.45)</v>
      </c>
    </row>
    <row r="248" spans="1:8" x14ac:dyDescent="0.75">
      <c r="A248" s="1">
        <v>28</v>
      </c>
      <c r="B248">
        <v>100</v>
      </c>
      <c r="C248">
        <v>0.65</v>
      </c>
      <c r="D248">
        <f>COUNTIF('PARITY Errors'!D248, 100) + COUNTIF('Pattern_Matching Errors'!D248, 100) + COUNTIF('Reversal Errors'!D248, 100) + COUNTIF('Stack Errors'!D248, 100) + COUNTIF('Vending_Machine Errors'!D248, 100) + COUNTIF('Vending_Machine_Sum Errors'!D248, 100) + COUNTIF('MazeComplete Errors'!D248, 100) + COUNTIF('MazeSolve Errors'!D248, 100) + COUNTIF('Hamiltonian Errors'!D248, 100)</f>
        <v>6</v>
      </c>
      <c r="E248">
        <f>COUNTIF('PARITY Errors'!E248, 100) + COUNTIF('Pattern_Matching Errors'!E248, 100) + COUNTIF('Reversal Errors'!E248, 100) + COUNTIF('Stack Errors'!E248, 100) + COUNTIF('Vending_Machine Errors'!E248, 100) + COUNTIF('Vending_Machine_Sum Errors'!E248, 100) + COUNTIF('MazeComplete Errors'!E248, 100) + COUNTIF('MazeSolve Errors'!E248, 100) + COUNTIF('Hamiltonian Errors'!E248, 100)</f>
        <v>6</v>
      </c>
      <c r="F248">
        <f>COUNTIF('PARITY Errors'!F248, 100) + COUNTIF('Pattern_Matching Errors'!F248, 100) + COUNTIF('Reversal Errors'!F248, 100) + COUNTIF('Stack Errors'!F248, 100) + COUNTIF('Vending_Machine Errors'!F248, 100) + COUNTIF('Vending_Machine_Sum Errors'!F248, 100) + COUNTIF('MazeComplete Errors'!F248, 100) + COUNTIF('MazeSolve Errors'!F248, 100) + COUNTIF('Hamiltonian Errors'!F248, 100)</f>
        <v>7</v>
      </c>
      <c r="G248">
        <f>COUNTIF('PARITY Errors'!G248, 100) + COUNTIF('Pattern_Matching Errors'!G248, 100) + COUNTIF('Reversal Errors'!G248, 100) + COUNTIF('Stack Errors'!G248, 100) + COUNTIF('Vending_Machine Errors'!G248, 100) + COUNTIF('Vending_Machine_Sum Errors'!G248, 100) + COUNTIF('MazeComplete Errors'!G248, 100) + COUNTIF('MazeSolve Errors'!G248, 100) + COUNTIF('Hamiltonian Errors'!G248, 100)</f>
        <v>9</v>
      </c>
      <c r="H248" t="str">
        <f t="shared" si="6"/>
        <v>100 (δ=0.65)</v>
      </c>
    </row>
    <row r="249" spans="1:8" x14ac:dyDescent="0.75">
      <c r="A249" s="1">
        <v>29</v>
      </c>
      <c r="B249">
        <v>100</v>
      </c>
      <c r="C249">
        <v>0.85</v>
      </c>
      <c r="D249">
        <f>COUNTIF('PARITY Errors'!D249, 100) + COUNTIF('Pattern_Matching Errors'!D249, 100) + COUNTIF('Reversal Errors'!D249, 100) + COUNTIF('Stack Errors'!D249, 100) + COUNTIF('Vending_Machine Errors'!D249, 100) + COUNTIF('Vending_Machine_Sum Errors'!D249, 100) + COUNTIF('MazeComplete Errors'!D249, 100) + COUNTIF('MazeSolve Errors'!D249, 100) + COUNTIF('Hamiltonian Errors'!D249, 100)</f>
        <v>6</v>
      </c>
      <c r="E249">
        <f>COUNTIF('PARITY Errors'!E249, 100) + COUNTIF('Pattern_Matching Errors'!E249, 100) + COUNTIF('Reversal Errors'!E249, 100) + COUNTIF('Stack Errors'!E249, 100) + COUNTIF('Vending_Machine Errors'!E249, 100) + COUNTIF('Vending_Machine_Sum Errors'!E249, 100) + COUNTIF('MazeComplete Errors'!E249, 100) + COUNTIF('MazeSolve Errors'!E249, 100) + COUNTIF('Hamiltonian Errors'!E249, 100)</f>
        <v>6</v>
      </c>
      <c r="F249">
        <f>COUNTIF('PARITY Errors'!F249, 100) + COUNTIF('Pattern_Matching Errors'!F249, 100) + COUNTIF('Reversal Errors'!F249, 100) + COUNTIF('Stack Errors'!F249, 100) + COUNTIF('Vending_Machine Errors'!F249, 100) + COUNTIF('Vending_Machine_Sum Errors'!F249, 100) + COUNTIF('MazeComplete Errors'!F249, 100) + COUNTIF('MazeSolve Errors'!F249, 100) + COUNTIF('Hamiltonian Errors'!F249, 100)</f>
        <v>7</v>
      </c>
      <c r="G249">
        <f>COUNTIF('PARITY Errors'!G249, 100) + COUNTIF('Pattern_Matching Errors'!G249, 100) + COUNTIF('Reversal Errors'!G249, 100) + COUNTIF('Stack Errors'!G249, 100) + COUNTIF('Vending_Machine Errors'!G249, 100) + COUNTIF('Vending_Machine_Sum Errors'!G249, 100) + COUNTIF('MazeComplete Errors'!G249, 100) + COUNTIF('MazeSolve Errors'!G249, 100) + COUNTIF('Hamiltonian Errors'!G249, 100)</f>
        <v>9</v>
      </c>
      <c r="H249" t="str">
        <f t="shared" si="6"/>
        <v>100 (δ=0.85)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91676-DC47-4DB7-A849-49982DF27D2C}">
  <dimension ref="A1:H249"/>
  <sheetViews>
    <sheetView workbookViewId="0">
      <selection activeCell="F15" sqref="F15"/>
    </sheetView>
  </sheetViews>
  <sheetFormatPr defaultRowHeight="14.75" x14ac:dyDescent="0.75"/>
  <sheetData>
    <row r="1" spans="1:8" x14ac:dyDescent="0.75">
      <c r="A1" s="1">
        <v>0</v>
      </c>
      <c r="B1" t="s">
        <v>13</v>
      </c>
      <c r="D1">
        <v>9</v>
      </c>
    </row>
    <row r="3" spans="1:8" x14ac:dyDescent="0.7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14</v>
      </c>
    </row>
    <row r="4" spans="1:8" x14ac:dyDescent="0.75">
      <c r="A4" s="1">
        <v>0</v>
      </c>
      <c r="B4">
        <v>2</v>
      </c>
      <c r="C4">
        <v>0</v>
      </c>
      <c r="D4">
        <f>COUNTIF('PARITY Errors'!D4, 100) + COUNTIF('Pattern_Matching Errors'!D4, 100) + COUNTIF('Reversal Errors'!D4, 100) + COUNTIF('Stack Errors'!D4, 100) + COUNTIF('Vending_Machine Errors'!D4, 100) + COUNTIF('Vending_Machine_Sum Errors'!D4, 100) + COUNTIF('MazeComplete Errors'!D4, 100) + COUNTIF('MazeSolve Errors'!D4, 100) + COUNTIF('Hamiltonian Errors'!D4, 100)</f>
        <v>9</v>
      </c>
      <c r="E4">
        <f>COUNTIF('PARITY Errors'!E4, 100) + COUNTIF('Pattern_Matching Errors'!E4, 100) + COUNTIF('Reversal Errors'!E4, 100) + COUNTIF('Stack Errors'!E4, 100) + COUNTIF('Vending_Machine Errors'!E4, 100) + COUNTIF('Vending_Machine_Sum Errors'!E4, 100) + COUNTIF('MazeComplete Errors'!E4, 100) + COUNTIF('MazeSolve Errors'!E4, 100) + COUNTIF('Hamiltonian Errors'!E4, 100)</f>
        <v>3</v>
      </c>
      <c r="F4">
        <f>COUNTIF('PARITY Errors'!F4, 100) + COUNTIF('Pattern_Matching Errors'!F4, 100) + COUNTIF('Reversal Errors'!F4, 100) + COUNTIF('Stack Errors'!F4, 100) + COUNTIF('Vending_Machine Errors'!F4, 100) + COUNTIF('Vending_Machine_Sum Errors'!F4, 100) + COUNTIF('MazeComplete Errors'!F4, 100) + COUNTIF('MazeSolve Errors'!F4, 100) + COUNTIF('Hamiltonian Errors'!F4, 100)</f>
        <v>0</v>
      </c>
      <c r="G4">
        <f>COUNTIF('PARITY Errors'!G4, 100) + COUNTIF('Pattern_Matching Errors'!G4, 100) + COUNTIF('Reversal Errors'!G4, 100) + COUNTIF('Stack Errors'!G4, 100) + COUNTIF('Vending_Machine Errors'!G4, 100) + COUNTIF('Vending_Machine_Sum Errors'!G4, 100) + COUNTIF('MazeComplete Errors'!G4, 100) + COUNTIF('MazeSolve Errors'!G4, 100) + COUNTIF('Hamiltonian Errors'!G4, 100)</f>
        <v>0</v>
      </c>
      <c r="H4" t="str">
        <f t="shared" ref="H4:H33" si="0">B4&amp;" (δ="&amp;C4&amp;")"</f>
        <v>2 (δ=0)</v>
      </c>
    </row>
    <row r="5" spans="1:8" x14ac:dyDescent="0.75">
      <c r="A5" s="1">
        <v>1</v>
      </c>
      <c r="B5">
        <v>2</v>
      </c>
      <c r="C5">
        <v>0.2</v>
      </c>
      <c r="D5">
        <f>COUNTIF('PARITY Errors'!D5, 100) + COUNTIF('Pattern_Matching Errors'!D5, 100) + COUNTIF('Reversal Errors'!D5, 100) + COUNTIF('Stack Errors'!D5, 100) + COUNTIF('Vending_Machine Errors'!D5, 100) + COUNTIF('Vending_Machine_Sum Errors'!D5, 100) + COUNTIF('MazeComplete Errors'!D5, 100) + COUNTIF('MazeSolve Errors'!D5, 100) + COUNTIF('Hamiltonian Errors'!D5, 100)</f>
        <v>9</v>
      </c>
      <c r="E5">
        <f>COUNTIF('PARITY Errors'!E5, 100) + COUNTIF('Pattern_Matching Errors'!E5, 100) + COUNTIF('Reversal Errors'!E5, 100) + COUNTIF('Stack Errors'!E5, 100) + COUNTIF('Vending_Machine Errors'!E5, 100) + COUNTIF('Vending_Machine_Sum Errors'!E5, 100) + COUNTIF('MazeComplete Errors'!E5, 100) + COUNTIF('MazeSolve Errors'!E5, 100) + COUNTIF('Hamiltonian Errors'!E5, 100)</f>
        <v>3</v>
      </c>
      <c r="F5">
        <f>COUNTIF('PARITY Errors'!F5, 100) + COUNTIF('Pattern_Matching Errors'!F5, 100) + COUNTIF('Reversal Errors'!F5, 100) + COUNTIF('Stack Errors'!F5, 100) + COUNTIF('Vending_Machine Errors'!F5, 100) + COUNTIF('Vending_Machine_Sum Errors'!F5, 100) + COUNTIF('MazeComplete Errors'!F5, 100) + COUNTIF('MazeSolve Errors'!F5, 100) + COUNTIF('Hamiltonian Errors'!F5, 100)</f>
        <v>0</v>
      </c>
      <c r="G5">
        <f>COUNTIF('PARITY Errors'!G5, 100) + COUNTIF('Pattern_Matching Errors'!G5, 100) + COUNTIF('Reversal Errors'!G5, 100) + COUNTIF('Stack Errors'!G5, 100) + COUNTIF('Vending_Machine Errors'!G5, 100) + COUNTIF('Vending_Machine_Sum Errors'!G5, 100) + COUNTIF('MazeComplete Errors'!G5, 100) + COUNTIF('MazeSolve Errors'!G5, 100) + COUNTIF('Hamiltonian Errors'!G5, 100)</f>
        <v>0</v>
      </c>
      <c r="H5" t="str">
        <f t="shared" si="0"/>
        <v>2 (δ=0.2)</v>
      </c>
    </row>
    <row r="6" spans="1:8" x14ac:dyDescent="0.75">
      <c r="A6" s="1">
        <v>2</v>
      </c>
      <c r="B6">
        <v>2</v>
      </c>
      <c r="C6">
        <v>0.45</v>
      </c>
      <c r="D6">
        <f>COUNTIF('PARITY Errors'!D6, 100) + COUNTIF('Pattern_Matching Errors'!D6, 100) + COUNTIF('Reversal Errors'!D6, 100) + COUNTIF('Stack Errors'!D6, 100) + COUNTIF('Vending_Machine Errors'!D6, 100) + COUNTIF('Vending_Machine_Sum Errors'!D6, 100) + COUNTIF('MazeComplete Errors'!D6, 100) + COUNTIF('MazeSolve Errors'!D6, 100) + COUNTIF('Hamiltonian Errors'!D6, 100)</f>
        <v>9</v>
      </c>
      <c r="E6">
        <f>COUNTIF('PARITY Errors'!E6, 100) + COUNTIF('Pattern_Matching Errors'!E6, 100) + COUNTIF('Reversal Errors'!E6, 100) + COUNTIF('Stack Errors'!E6, 100) + COUNTIF('Vending_Machine Errors'!E6, 100) + COUNTIF('Vending_Machine_Sum Errors'!E6, 100) + COUNTIF('MazeComplete Errors'!E6, 100) + COUNTIF('MazeSolve Errors'!E6, 100) + COUNTIF('Hamiltonian Errors'!E6, 100)</f>
        <v>3</v>
      </c>
      <c r="F6">
        <f>COUNTIF('PARITY Errors'!F6, 100) + COUNTIF('Pattern_Matching Errors'!F6, 100) + COUNTIF('Reversal Errors'!F6, 100) + COUNTIF('Stack Errors'!F6, 100) + COUNTIF('Vending_Machine Errors'!F6, 100) + COUNTIF('Vending_Machine_Sum Errors'!F6, 100) + COUNTIF('MazeComplete Errors'!F6, 100) + COUNTIF('MazeSolve Errors'!F6, 100) + COUNTIF('Hamiltonian Errors'!F6, 100)</f>
        <v>0</v>
      </c>
      <c r="G6">
        <f>COUNTIF('PARITY Errors'!G6, 100) + COUNTIF('Pattern_Matching Errors'!G6, 100) + COUNTIF('Reversal Errors'!G6, 100) + COUNTIF('Stack Errors'!G6, 100) + COUNTIF('Vending_Machine Errors'!G6, 100) + COUNTIF('Vending_Machine_Sum Errors'!G6, 100) + COUNTIF('MazeComplete Errors'!G6, 100) + COUNTIF('MazeSolve Errors'!G6, 100) + COUNTIF('Hamiltonian Errors'!G6, 100)</f>
        <v>0</v>
      </c>
      <c r="H6" t="str">
        <f t="shared" si="0"/>
        <v>2 (δ=0.45)</v>
      </c>
    </row>
    <row r="7" spans="1:8" x14ac:dyDescent="0.75">
      <c r="A7" s="1">
        <v>3</v>
      </c>
      <c r="B7">
        <v>2</v>
      </c>
      <c r="C7">
        <v>0.65</v>
      </c>
      <c r="D7">
        <f>COUNTIF('PARITY Errors'!D7, 100) + COUNTIF('Pattern_Matching Errors'!D7, 100) + COUNTIF('Reversal Errors'!D7, 100) + COUNTIF('Stack Errors'!D7, 100) + COUNTIF('Vending_Machine Errors'!D7, 100) + COUNTIF('Vending_Machine_Sum Errors'!D7, 100) + COUNTIF('MazeComplete Errors'!D7, 100) + COUNTIF('MazeSolve Errors'!D7, 100) + COUNTIF('Hamiltonian Errors'!D7, 100)</f>
        <v>9</v>
      </c>
      <c r="E7">
        <f>COUNTIF('PARITY Errors'!E7, 100) + COUNTIF('Pattern_Matching Errors'!E7, 100) + COUNTIF('Reversal Errors'!E7, 100) + COUNTIF('Stack Errors'!E7, 100) + COUNTIF('Vending_Machine Errors'!E7, 100) + COUNTIF('Vending_Machine_Sum Errors'!E7, 100) + COUNTIF('MazeComplete Errors'!E7, 100) + COUNTIF('MazeSolve Errors'!E7, 100) + COUNTIF('Hamiltonian Errors'!E7, 100)</f>
        <v>4</v>
      </c>
      <c r="F7">
        <f>COUNTIF('PARITY Errors'!F7, 100) + COUNTIF('Pattern_Matching Errors'!F7, 100) + COUNTIF('Reversal Errors'!F7, 100) + COUNTIF('Stack Errors'!F7, 100) + COUNTIF('Vending_Machine Errors'!F7, 100) + COUNTIF('Vending_Machine_Sum Errors'!F7, 100) + COUNTIF('MazeComplete Errors'!F7, 100) + COUNTIF('MazeSolve Errors'!F7, 100) + COUNTIF('Hamiltonian Errors'!F7, 100)</f>
        <v>0</v>
      </c>
      <c r="G7">
        <f>COUNTIF('PARITY Errors'!G7, 100) + COUNTIF('Pattern_Matching Errors'!G7, 100) + COUNTIF('Reversal Errors'!G7, 100) + COUNTIF('Stack Errors'!G7, 100) + COUNTIF('Vending_Machine Errors'!G7, 100) + COUNTIF('Vending_Machine_Sum Errors'!G7, 100) + COUNTIF('MazeComplete Errors'!G7, 100) + COUNTIF('MazeSolve Errors'!G7, 100) + COUNTIF('Hamiltonian Errors'!G7, 100)</f>
        <v>0</v>
      </c>
      <c r="H7" t="str">
        <f t="shared" si="0"/>
        <v>2 (δ=0.65)</v>
      </c>
    </row>
    <row r="8" spans="1:8" x14ac:dyDescent="0.75">
      <c r="A8" s="1">
        <v>4</v>
      </c>
      <c r="B8">
        <v>2</v>
      </c>
      <c r="C8">
        <v>0.85</v>
      </c>
      <c r="D8">
        <f>COUNTIF('PARITY Errors'!D8, 100) + COUNTIF('Pattern_Matching Errors'!D8, 100) + COUNTIF('Reversal Errors'!D8, 100) + COUNTIF('Stack Errors'!D8, 100) + COUNTIF('Vending_Machine Errors'!D8, 100) + COUNTIF('Vending_Machine_Sum Errors'!D8, 100) + COUNTIF('MazeComplete Errors'!D8, 100) + COUNTIF('MazeSolve Errors'!D8, 100) + COUNTIF('Hamiltonian Errors'!D8, 100)</f>
        <v>9</v>
      </c>
      <c r="E8">
        <f>COUNTIF('PARITY Errors'!E8, 100) + COUNTIF('Pattern_Matching Errors'!E8, 100) + COUNTIF('Reversal Errors'!E8, 100) + COUNTIF('Stack Errors'!E8, 100) + COUNTIF('Vending_Machine Errors'!E8, 100) + COUNTIF('Vending_Machine_Sum Errors'!E8, 100) + COUNTIF('MazeComplete Errors'!E8, 100) + COUNTIF('MazeSolve Errors'!E8, 100) + COUNTIF('Hamiltonian Errors'!E8, 100)</f>
        <v>4</v>
      </c>
      <c r="F8">
        <f>COUNTIF('PARITY Errors'!F8, 100) + COUNTIF('Pattern_Matching Errors'!F8, 100) + COUNTIF('Reversal Errors'!F8, 100) + COUNTIF('Stack Errors'!F8, 100) + COUNTIF('Vending_Machine Errors'!F8, 100) + COUNTIF('Vending_Machine_Sum Errors'!F8, 100) + COUNTIF('MazeComplete Errors'!F8, 100) + COUNTIF('MazeSolve Errors'!F8, 100) + COUNTIF('Hamiltonian Errors'!F8, 100)</f>
        <v>0</v>
      </c>
      <c r="G8">
        <f>COUNTIF('PARITY Errors'!G8, 100) + COUNTIF('Pattern_Matching Errors'!G8, 100) + COUNTIF('Reversal Errors'!G8, 100) + COUNTIF('Stack Errors'!G8, 100) + COUNTIF('Vending_Machine Errors'!G8, 100) + COUNTIF('Vending_Machine_Sum Errors'!G8, 100) + COUNTIF('MazeComplete Errors'!G8, 100) + COUNTIF('MazeSolve Errors'!G8, 100) + COUNTIF('Hamiltonian Errors'!G8, 100)</f>
        <v>0</v>
      </c>
      <c r="H8" t="str">
        <f t="shared" si="0"/>
        <v>2 (δ=0.85)</v>
      </c>
    </row>
    <row r="9" spans="1:8" x14ac:dyDescent="0.75">
      <c r="A9" s="1">
        <v>5</v>
      </c>
      <c r="B9">
        <v>5</v>
      </c>
      <c r="C9">
        <v>0</v>
      </c>
      <c r="D9">
        <f>COUNTIF('PARITY Errors'!D9, 100) + COUNTIF('Pattern_Matching Errors'!D9, 100) + COUNTIF('Reversal Errors'!D9, 100) + COUNTIF('Stack Errors'!D9, 100) + COUNTIF('Vending_Machine Errors'!D9, 100) + COUNTIF('Vending_Machine_Sum Errors'!D9, 100) + COUNTIF('MazeComplete Errors'!D9, 100) + COUNTIF('MazeSolve Errors'!D9, 100) + COUNTIF('Hamiltonian Errors'!D9, 100)</f>
        <v>6</v>
      </c>
      <c r="E9">
        <f>COUNTIF('PARITY Errors'!E9, 100) + COUNTIF('Pattern_Matching Errors'!E9, 100) + COUNTIF('Reversal Errors'!E9, 100) + COUNTIF('Stack Errors'!E9, 100) + COUNTIF('Vending_Machine Errors'!E9, 100) + COUNTIF('Vending_Machine_Sum Errors'!E9, 100) + COUNTIF('MazeComplete Errors'!E9, 100) + COUNTIF('MazeSolve Errors'!E9, 100) + COUNTIF('Hamiltonian Errors'!E9, 100)</f>
        <v>2</v>
      </c>
      <c r="F9">
        <f>COUNTIF('PARITY Errors'!F9, 100) + COUNTIF('Pattern_Matching Errors'!F9, 100) + COUNTIF('Reversal Errors'!F9, 100) + COUNTIF('Stack Errors'!F9, 100) + COUNTIF('Vending_Machine Errors'!F9, 100) + COUNTIF('Vending_Machine_Sum Errors'!F9, 100) + COUNTIF('MazeComplete Errors'!F9, 100) + COUNTIF('MazeSolve Errors'!F9, 100) + COUNTIF('Hamiltonian Errors'!F9, 100)</f>
        <v>0</v>
      </c>
      <c r="G9">
        <f>COUNTIF('PARITY Errors'!G9, 100) + COUNTIF('Pattern_Matching Errors'!G9, 100) + COUNTIF('Reversal Errors'!G9, 100) + COUNTIF('Stack Errors'!G9, 100) + COUNTIF('Vending_Machine Errors'!G9, 100) + COUNTIF('Vending_Machine_Sum Errors'!G9, 100) + COUNTIF('MazeComplete Errors'!G9, 100) + COUNTIF('MazeSolve Errors'!G9, 100) + COUNTIF('Hamiltonian Errors'!G9, 100)</f>
        <v>0</v>
      </c>
      <c r="H9" t="str">
        <f t="shared" si="0"/>
        <v>5 (δ=0)</v>
      </c>
    </row>
    <row r="10" spans="1:8" x14ac:dyDescent="0.75">
      <c r="A10" s="1">
        <v>6</v>
      </c>
      <c r="B10">
        <v>5</v>
      </c>
      <c r="C10">
        <v>0.2</v>
      </c>
      <c r="D10">
        <f>COUNTIF('PARITY Errors'!D10, 100) + COUNTIF('Pattern_Matching Errors'!D10, 100) + COUNTIF('Reversal Errors'!D10, 100) + COUNTIF('Stack Errors'!D10, 100) + COUNTIF('Vending_Machine Errors'!D10, 100) + COUNTIF('Vending_Machine_Sum Errors'!D10, 100) + COUNTIF('MazeComplete Errors'!D10, 100) + COUNTIF('MazeSolve Errors'!D10, 100) + COUNTIF('Hamiltonian Errors'!D10, 100)</f>
        <v>6</v>
      </c>
      <c r="E10">
        <f>COUNTIF('PARITY Errors'!E10, 100) + COUNTIF('Pattern_Matching Errors'!E10, 100) + COUNTIF('Reversal Errors'!E10, 100) + COUNTIF('Stack Errors'!E10, 100) + COUNTIF('Vending_Machine Errors'!E10, 100) + COUNTIF('Vending_Machine_Sum Errors'!E10, 100) + COUNTIF('MazeComplete Errors'!E10, 100) + COUNTIF('MazeSolve Errors'!E10, 100) + COUNTIF('Hamiltonian Errors'!E10, 100)</f>
        <v>2</v>
      </c>
      <c r="F10">
        <f>COUNTIF('PARITY Errors'!F10, 100) + COUNTIF('Pattern_Matching Errors'!F10, 100) + COUNTIF('Reversal Errors'!F10, 100) + COUNTIF('Stack Errors'!F10, 100) + COUNTIF('Vending_Machine Errors'!F10, 100) + COUNTIF('Vending_Machine_Sum Errors'!F10, 100) + COUNTIF('MazeComplete Errors'!F10, 100) + COUNTIF('MazeSolve Errors'!F10, 100) + COUNTIF('Hamiltonian Errors'!F10, 100)</f>
        <v>0</v>
      </c>
      <c r="G10">
        <f>COUNTIF('PARITY Errors'!G10, 100) + COUNTIF('Pattern_Matching Errors'!G10, 100) + COUNTIF('Reversal Errors'!G10, 100) + COUNTIF('Stack Errors'!G10, 100) + COUNTIF('Vending_Machine Errors'!G10, 100) + COUNTIF('Vending_Machine_Sum Errors'!G10, 100) + COUNTIF('MazeComplete Errors'!G10, 100) + COUNTIF('MazeSolve Errors'!G10, 100) + COUNTIF('Hamiltonian Errors'!G10, 100)</f>
        <v>0</v>
      </c>
      <c r="H10" t="str">
        <f t="shared" si="0"/>
        <v>5 (δ=0.2)</v>
      </c>
    </row>
    <row r="11" spans="1:8" x14ac:dyDescent="0.75">
      <c r="A11" s="1">
        <v>7</v>
      </c>
      <c r="B11">
        <v>5</v>
      </c>
      <c r="C11">
        <v>0.45</v>
      </c>
      <c r="D11">
        <f>COUNTIF('PARITY Errors'!D11, 100) + COUNTIF('Pattern_Matching Errors'!D11, 100) + COUNTIF('Reversal Errors'!D11, 100) + COUNTIF('Stack Errors'!D11, 100) + COUNTIF('Vending_Machine Errors'!D11, 100) + COUNTIF('Vending_Machine_Sum Errors'!D11, 100) + COUNTIF('MazeComplete Errors'!D11, 100) + COUNTIF('MazeSolve Errors'!D11, 100) + COUNTIF('Hamiltonian Errors'!D11, 100)</f>
        <v>6</v>
      </c>
      <c r="E11">
        <f>COUNTIF('PARITY Errors'!E11, 100) + COUNTIF('Pattern_Matching Errors'!E11, 100) + COUNTIF('Reversal Errors'!E11, 100) + COUNTIF('Stack Errors'!E11, 100) + COUNTIF('Vending_Machine Errors'!E11, 100) + COUNTIF('Vending_Machine_Sum Errors'!E11, 100) + COUNTIF('MazeComplete Errors'!E11, 100) + COUNTIF('MazeSolve Errors'!E11, 100) + COUNTIF('Hamiltonian Errors'!E11, 100)</f>
        <v>2</v>
      </c>
      <c r="F11">
        <f>COUNTIF('PARITY Errors'!F11, 100) + COUNTIF('Pattern_Matching Errors'!F11, 100) + COUNTIF('Reversal Errors'!F11, 100) + COUNTIF('Stack Errors'!F11, 100) + COUNTIF('Vending_Machine Errors'!F11, 100) + COUNTIF('Vending_Machine_Sum Errors'!F11, 100) + COUNTIF('MazeComplete Errors'!F11, 100) + COUNTIF('MazeSolve Errors'!F11, 100) + COUNTIF('Hamiltonian Errors'!F11, 100)</f>
        <v>0</v>
      </c>
      <c r="G11">
        <f>COUNTIF('PARITY Errors'!G11, 100) + COUNTIF('Pattern_Matching Errors'!G11, 100) + COUNTIF('Reversal Errors'!G11, 100) + COUNTIF('Stack Errors'!G11, 100) + COUNTIF('Vending_Machine Errors'!G11, 100) + COUNTIF('Vending_Machine_Sum Errors'!G11, 100) + COUNTIF('MazeComplete Errors'!G11, 100) + COUNTIF('MazeSolve Errors'!G11, 100) + COUNTIF('Hamiltonian Errors'!G11, 100)</f>
        <v>0</v>
      </c>
      <c r="H11" t="str">
        <f t="shared" si="0"/>
        <v>5 (δ=0.45)</v>
      </c>
    </row>
    <row r="12" spans="1:8" x14ac:dyDescent="0.75">
      <c r="A12" s="1">
        <v>8</v>
      </c>
      <c r="B12">
        <v>5</v>
      </c>
      <c r="C12">
        <v>0.65</v>
      </c>
      <c r="D12">
        <f>COUNTIF('PARITY Errors'!D12, 100) + COUNTIF('Pattern_Matching Errors'!D12, 100) + COUNTIF('Reversal Errors'!D12, 100) + COUNTIF('Stack Errors'!D12, 100) + COUNTIF('Vending_Machine Errors'!D12, 100) + COUNTIF('Vending_Machine_Sum Errors'!D12, 100) + COUNTIF('MazeComplete Errors'!D12, 100) + COUNTIF('MazeSolve Errors'!D12, 100) + COUNTIF('Hamiltonian Errors'!D12, 100)</f>
        <v>6</v>
      </c>
      <c r="E12">
        <f>COUNTIF('PARITY Errors'!E12, 100) + COUNTIF('Pattern_Matching Errors'!E12, 100) + COUNTIF('Reversal Errors'!E12, 100) + COUNTIF('Stack Errors'!E12, 100) + COUNTIF('Vending_Machine Errors'!E12, 100) + COUNTIF('Vending_Machine_Sum Errors'!E12, 100) + COUNTIF('MazeComplete Errors'!E12, 100) + COUNTIF('MazeSolve Errors'!E12, 100) + COUNTIF('Hamiltonian Errors'!E12, 100)</f>
        <v>2</v>
      </c>
      <c r="F12">
        <f>COUNTIF('PARITY Errors'!F12, 100) + COUNTIF('Pattern_Matching Errors'!F12, 100) + COUNTIF('Reversal Errors'!F12, 100) + COUNTIF('Stack Errors'!F12, 100) + COUNTIF('Vending_Machine Errors'!F12, 100) + COUNTIF('Vending_Machine_Sum Errors'!F12, 100) + COUNTIF('MazeComplete Errors'!F12, 100) + COUNTIF('MazeSolve Errors'!F12, 100) + COUNTIF('Hamiltonian Errors'!F12, 100)</f>
        <v>0</v>
      </c>
      <c r="G12">
        <f>COUNTIF('PARITY Errors'!G12, 100) + COUNTIF('Pattern_Matching Errors'!G12, 100) + COUNTIF('Reversal Errors'!G12, 100) + COUNTIF('Stack Errors'!G12, 100) + COUNTIF('Vending_Machine Errors'!G12, 100) + COUNTIF('Vending_Machine_Sum Errors'!G12, 100) + COUNTIF('MazeComplete Errors'!G12, 100) + COUNTIF('MazeSolve Errors'!G12, 100) + COUNTIF('Hamiltonian Errors'!G12, 100)</f>
        <v>0</v>
      </c>
      <c r="H12" t="str">
        <f t="shared" si="0"/>
        <v>5 (δ=0.65)</v>
      </c>
    </row>
    <row r="13" spans="1:8" x14ac:dyDescent="0.75">
      <c r="A13" s="1">
        <v>9</v>
      </c>
      <c r="B13">
        <v>5</v>
      </c>
      <c r="C13">
        <v>0.85</v>
      </c>
      <c r="D13">
        <f>COUNTIF('PARITY Errors'!D13, 100) + COUNTIF('Pattern_Matching Errors'!D13, 100) + COUNTIF('Reversal Errors'!D13, 100) + COUNTIF('Stack Errors'!D13, 100) + COUNTIF('Vending_Machine Errors'!D13, 100) + COUNTIF('Vending_Machine_Sum Errors'!D13, 100) + COUNTIF('MazeComplete Errors'!D13, 100) + COUNTIF('MazeSolve Errors'!D13, 100) + COUNTIF('Hamiltonian Errors'!D13, 100)</f>
        <v>6</v>
      </c>
      <c r="E13">
        <f>COUNTIF('PARITY Errors'!E13, 100) + COUNTIF('Pattern_Matching Errors'!E13, 100) + COUNTIF('Reversal Errors'!E13, 100) + COUNTIF('Stack Errors'!E13, 100) + COUNTIF('Vending_Machine Errors'!E13, 100) + COUNTIF('Vending_Machine_Sum Errors'!E13, 100) + COUNTIF('MazeComplete Errors'!E13, 100) + COUNTIF('MazeSolve Errors'!E13, 100) + COUNTIF('Hamiltonian Errors'!E13, 100)</f>
        <v>2</v>
      </c>
      <c r="F13">
        <f>COUNTIF('PARITY Errors'!F13, 100) + COUNTIF('Pattern_Matching Errors'!F13, 100) + COUNTIF('Reversal Errors'!F13, 100) + COUNTIF('Stack Errors'!F13, 100) + COUNTIF('Vending_Machine Errors'!F13, 100) + COUNTIF('Vending_Machine_Sum Errors'!F13, 100) + COUNTIF('MazeComplete Errors'!F13, 100) + COUNTIF('MazeSolve Errors'!F13, 100) + COUNTIF('Hamiltonian Errors'!F13, 100)</f>
        <v>0</v>
      </c>
      <c r="G13">
        <f>COUNTIF('PARITY Errors'!G13, 100) + COUNTIF('Pattern_Matching Errors'!G13, 100) + COUNTIF('Reversal Errors'!G13, 100) + COUNTIF('Stack Errors'!G13, 100) + COUNTIF('Vending_Machine Errors'!G13, 100) + COUNTIF('Vending_Machine_Sum Errors'!G13, 100) + COUNTIF('MazeComplete Errors'!G13, 100) + COUNTIF('MazeSolve Errors'!G13, 100) + COUNTIF('Hamiltonian Errors'!G13, 100)</f>
        <v>0</v>
      </c>
      <c r="H13" t="str">
        <f t="shared" si="0"/>
        <v>5 (δ=0.85)</v>
      </c>
    </row>
    <row r="14" spans="1:8" x14ac:dyDescent="0.75">
      <c r="A14" s="1">
        <v>10</v>
      </c>
      <c r="B14">
        <v>10</v>
      </c>
      <c r="C14">
        <v>0</v>
      </c>
      <c r="D14">
        <f>COUNTIF('PARITY Errors'!D14, 100) + COUNTIF('Pattern_Matching Errors'!D14, 100) + COUNTIF('Reversal Errors'!D14, 100) + COUNTIF('Stack Errors'!D14, 100) + COUNTIF('Vending_Machine Errors'!D14, 100) + COUNTIF('Vending_Machine_Sum Errors'!D14, 100) + COUNTIF('MazeComplete Errors'!D14, 100) + COUNTIF('MazeSolve Errors'!D14, 100) + COUNTIF('Hamiltonian Errors'!D14, 100)</f>
        <v>4</v>
      </c>
      <c r="E14">
        <f>COUNTIF('PARITY Errors'!E14, 100) + COUNTIF('Pattern_Matching Errors'!E14, 100) + COUNTIF('Reversal Errors'!E14, 100) + COUNTIF('Stack Errors'!E14, 100) + COUNTIF('Vending_Machine Errors'!E14, 100) + COUNTIF('Vending_Machine_Sum Errors'!E14, 100) + COUNTIF('MazeComplete Errors'!E14, 100) + COUNTIF('MazeSolve Errors'!E14, 100) + COUNTIF('Hamiltonian Errors'!E14, 100)</f>
        <v>0</v>
      </c>
      <c r="F14">
        <f>COUNTIF('PARITY Errors'!F14, 100) + COUNTIF('Pattern_Matching Errors'!F14, 100) + COUNTIF('Reversal Errors'!F14, 100) + COUNTIF('Stack Errors'!F14, 100) + COUNTIF('Vending_Machine Errors'!F14, 100) + COUNTIF('Vending_Machine_Sum Errors'!F14, 100) + COUNTIF('MazeComplete Errors'!F14, 100) + COUNTIF('MazeSolve Errors'!F14, 100) + COUNTIF('Hamiltonian Errors'!F14, 100)</f>
        <v>0</v>
      </c>
      <c r="G14">
        <f>COUNTIF('PARITY Errors'!G14, 100) + COUNTIF('Pattern_Matching Errors'!G14, 100) + COUNTIF('Reversal Errors'!G14, 100) + COUNTIF('Stack Errors'!G14, 100) + COUNTIF('Vending_Machine Errors'!G14, 100) + COUNTIF('Vending_Machine_Sum Errors'!G14, 100) + COUNTIF('MazeComplete Errors'!G14, 100) + COUNTIF('MazeSolve Errors'!G14, 100) + COUNTIF('Hamiltonian Errors'!G14, 100)</f>
        <v>0</v>
      </c>
      <c r="H14" t="str">
        <f t="shared" si="0"/>
        <v>10 (δ=0)</v>
      </c>
    </row>
    <row r="15" spans="1:8" x14ac:dyDescent="0.75">
      <c r="A15" s="1">
        <v>11</v>
      </c>
      <c r="B15">
        <v>10</v>
      </c>
      <c r="C15">
        <v>0.2</v>
      </c>
      <c r="D15">
        <f>COUNTIF('PARITY Errors'!D15, 100) + COUNTIF('Pattern_Matching Errors'!D15, 100) + COUNTIF('Reversal Errors'!D15, 100) + COUNTIF('Stack Errors'!D15, 100) + COUNTIF('Vending_Machine Errors'!D15, 100) + COUNTIF('Vending_Machine_Sum Errors'!D15, 100) + COUNTIF('MazeComplete Errors'!D15, 100) + COUNTIF('MazeSolve Errors'!D15, 100) + COUNTIF('Hamiltonian Errors'!D15, 100)</f>
        <v>3</v>
      </c>
      <c r="E15">
        <f>COUNTIF('PARITY Errors'!E15, 100) + COUNTIF('Pattern_Matching Errors'!E15, 100) + COUNTIF('Reversal Errors'!E15, 100) + COUNTIF('Stack Errors'!E15, 100) + COUNTIF('Vending_Machine Errors'!E15, 100) + COUNTIF('Vending_Machine_Sum Errors'!E15, 100) + COUNTIF('MazeComplete Errors'!E15, 100) + COUNTIF('MazeSolve Errors'!E15, 100) + COUNTIF('Hamiltonian Errors'!E15, 100)</f>
        <v>0</v>
      </c>
      <c r="F15">
        <f>COUNTIF('PARITY Errors'!F15, 100) + COUNTIF('Pattern_Matching Errors'!F15, 100) + COUNTIF('Reversal Errors'!F15, 100) + COUNTIF('Stack Errors'!F15, 100) + COUNTIF('Vending_Machine Errors'!F15, 100) + COUNTIF('Vending_Machine_Sum Errors'!F15, 100) + COUNTIF('MazeComplete Errors'!F15, 100) + COUNTIF('MazeSolve Errors'!F15, 100) + COUNTIF('Hamiltonian Errors'!F15, 100)</f>
        <v>0</v>
      </c>
      <c r="G15">
        <f>COUNTIF('PARITY Errors'!G15, 100) + COUNTIF('Pattern_Matching Errors'!G15, 100) + COUNTIF('Reversal Errors'!G15, 100) + COUNTIF('Stack Errors'!G15, 100) + COUNTIF('Vending_Machine Errors'!G15, 100) + COUNTIF('Vending_Machine_Sum Errors'!G15, 100) + COUNTIF('MazeComplete Errors'!G15, 100) + COUNTIF('MazeSolve Errors'!G15, 100) + COUNTIF('Hamiltonian Errors'!G15, 100)</f>
        <v>0</v>
      </c>
      <c r="H15" t="str">
        <f t="shared" si="0"/>
        <v>10 (δ=0.2)</v>
      </c>
    </row>
    <row r="16" spans="1:8" x14ac:dyDescent="0.75">
      <c r="A16" s="1">
        <v>12</v>
      </c>
      <c r="B16">
        <v>10</v>
      </c>
      <c r="C16">
        <v>0.45</v>
      </c>
      <c r="D16">
        <f>COUNTIF('PARITY Errors'!D16, 100) + COUNTIF('Pattern_Matching Errors'!D16, 100) + COUNTIF('Reversal Errors'!D16, 100) + COUNTIF('Stack Errors'!D16, 100) + COUNTIF('Vending_Machine Errors'!D16, 100) + COUNTIF('Vending_Machine_Sum Errors'!D16, 100) + COUNTIF('MazeComplete Errors'!D16, 100) + COUNTIF('MazeSolve Errors'!D16, 100) + COUNTIF('Hamiltonian Errors'!D16, 100)</f>
        <v>4</v>
      </c>
      <c r="E16">
        <f>COUNTIF('PARITY Errors'!E16, 100) + COUNTIF('Pattern_Matching Errors'!E16, 100) + COUNTIF('Reversal Errors'!E16, 100) + COUNTIF('Stack Errors'!E16, 100) + COUNTIF('Vending_Machine Errors'!E16, 100) + COUNTIF('Vending_Machine_Sum Errors'!E16, 100) + COUNTIF('MazeComplete Errors'!E16, 100) + COUNTIF('MazeSolve Errors'!E16, 100) + COUNTIF('Hamiltonian Errors'!E16, 100)</f>
        <v>0</v>
      </c>
      <c r="F16">
        <f>COUNTIF('PARITY Errors'!F16, 100) + COUNTIF('Pattern_Matching Errors'!F16, 100) + COUNTIF('Reversal Errors'!F16, 100) + COUNTIF('Stack Errors'!F16, 100) + COUNTIF('Vending_Machine Errors'!F16, 100) + COUNTIF('Vending_Machine_Sum Errors'!F16, 100) + COUNTIF('MazeComplete Errors'!F16, 100) + COUNTIF('MazeSolve Errors'!F16, 100) + COUNTIF('Hamiltonian Errors'!F16, 100)</f>
        <v>0</v>
      </c>
      <c r="G16">
        <f>COUNTIF('PARITY Errors'!G16, 100) + COUNTIF('Pattern_Matching Errors'!G16, 100) + COUNTIF('Reversal Errors'!G16, 100) + COUNTIF('Stack Errors'!G16, 100) + COUNTIF('Vending_Machine Errors'!G16, 100) + COUNTIF('Vending_Machine_Sum Errors'!G16, 100) + COUNTIF('MazeComplete Errors'!G16, 100) + COUNTIF('MazeSolve Errors'!G16, 100) + COUNTIF('Hamiltonian Errors'!G16, 100)</f>
        <v>0</v>
      </c>
      <c r="H16" t="str">
        <f t="shared" si="0"/>
        <v>10 (δ=0.45)</v>
      </c>
    </row>
    <row r="17" spans="1:8" x14ac:dyDescent="0.75">
      <c r="A17" s="1">
        <v>13</v>
      </c>
      <c r="B17">
        <v>10</v>
      </c>
      <c r="C17">
        <v>0.65</v>
      </c>
      <c r="D17">
        <f>COUNTIF('PARITY Errors'!D17, 100) + COUNTIF('Pattern_Matching Errors'!D17, 100) + COUNTIF('Reversal Errors'!D17, 100) + COUNTIF('Stack Errors'!D17, 100) + COUNTIF('Vending_Machine Errors'!D17, 100) + COUNTIF('Vending_Machine_Sum Errors'!D17, 100) + COUNTIF('MazeComplete Errors'!D17, 100) + COUNTIF('MazeSolve Errors'!D17, 100) + COUNTIF('Hamiltonian Errors'!D17, 100)</f>
        <v>3</v>
      </c>
      <c r="E17">
        <f>COUNTIF('PARITY Errors'!E17, 100) + COUNTIF('Pattern_Matching Errors'!E17, 100) + COUNTIF('Reversal Errors'!E17, 100) + COUNTIF('Stack Errors'!E17, 100) + COUNTIF('Vending_Machine Errors'!E17, 100) + COUNTIF('Vending_Machine_Sum Errors'!E17, 100) + COUNTIF('MazeComplete Errors'!E17, 100) + COUNTIF('MazeSolve Errors'!E17, 100) + COUNTIF('Hamiltonian Errors'!E17, 100)</f>
        <v>0</v>
      </c>
      <c r="F17">
        <f>COUNTIF('PARITY Errors'!F17, 100) + COUNTIF('Pattern_Matching Errors'!F17, 100) + COUNTIF('Reversal Errors'!F17, 100) + COUNTIF('Stack Errors'!F17, 100) + COUNTIF('Vending_Machine Errors'!F17, 100) + COUNTIF('Vending_Machine_Sum Errors'!F17, 100) + COUNTIF('MazeComplete Errors'!F17, 100) + COUNTIF('MazeSolve Errors'!F17, 100) + COUNTIF('Hamiltonian Errors'!F17, 100)</f>
        <v>0</v>
      </c>
      <c r="G17">
        <f>COUNTIF('PARITY Errors'!G17, 100) + COUNTIF('Pattern_Matching Errors'!G17, 100) + COUNTIF('Reversal Errors'!G17, 100) + COUNTIF('Stack Errors'!G17, 100) + COUNTIF('Vending_Machine Errors'!G17, 100) + COUNTIF('Vending_Machine_Sum Errors'!G17, 100) + COUNTIF('MazeComplete Errors'!G17, 100) + COUNTIF('MazeSolve Errors'!G17, 100) + COUNTIF('Hamiltonian Errors'!G17, 100)</f>
        <v>0</v>
      </c>
      <c r="H17" t="str">
        <f t="shared" si="0"/>
        <v>10 (δ=0.65)</v>
      </c>
    </row>
    <row r="18" spans="1:8" x14ac:dyDescent="0.75">
      <c r="A18" s="1">
        <v>14</v>
      </c>
      <c r="B18">
        <v>10</v>
      </c>
      <c r="C18">
        <v>0.85</v>
      </c>
      <c r="D18">
        <f>COUNTIF('PARITY Errors'!D18, 100) + COUNTIF('Pattern_Matching Errors'!D18, 100) + COUNTIF('Reversal Errors'!D18, 100) + COUNTIF('Stack Errors'!D18, 100) + COUNTIF('Vending_Machine Errors'!D18, 100) + COUNTIF('Vending_Machine_Sum Errors'!D18, 100) + COUNTIF('MazeComplete Errors'!D18, 100) + COUNTIF('MazeSolve Errors'!D18, 100) + COUNTIF('Hamiltonian Errors'!D18, 100)</f>
        <v>3</v>
      </c>
      <c r="E18">
        <f>COUNTIF('PARITY Errors'!E18, 100) + COUNTIF('Pattern_Matching Errors'!E18, 100) + COUNTIF('Reversal Errors'!E18, 100) + COUNTIF('Stack Errors'!E18, 100) + COUNTIF('Vending_Machine Errors'!E18, 100) + COUNTIF('Vending_Machine_Sum Errors'!E18, 100) + COUNTIF('MazeComplete Errors'!E18, 100) + COUNTIF('MazeSolve Errors'!E18, 100) + COUNTIF('Hamiltonian Errors'!E18, 100)</f>
        <v>0</v>
      </c>
      <c r="F18">
        <f>COUNTIF('PARITY Errors'!F18, 100) + COUNTIF('Pattern_Matching Errors'!F18, 100) + COUNTIF('Reversal Errors'!F18, 100) + COUNTIF('Stack Errors'!F18, 100) + COUNTIF('Vending_Machine Errors'!F18, 100) + COUNTIF('Vending_Machine_Sum Errors'!F18, 100) + COUNTIF('MazeComplete Errors'!F18, 100) + COUNTIF('MazeSolve Errors'!F18, 100) + COUNTIF('Hamiltonian Errors'!F18, 100)</f>
        <v>0</v>
      </c>
      <c r="G18">
        <f>COUNTIF('PARITY Errors'!G18, 100) + COUNTIF('Pattern_Matching Errors'!G18, 100) + COUNTIF('Reversal Errors'!G18, 100) + COUNTIF('Stack Errors'!G18, 100) + COUNTIF('Vending_Machine Errors'!G18, 100) + COUNTIF('Vending_Machine_Sum Errors'!G18, 100) + COUNTIF('MazeComplete Errors'!G18, 100) + COUNTIF('MazeSolve Errors'!G18, 100) + COUNTIF('Hamiltonian Errors'!G18, 100)</f>
        <v>0</v>
      </c>
      <c r="H18" t="str">
        <f t="shared" si="0"/>
        <v>10 (δ=0.85)</v>
      </c>
    </row>
    <row r="19" spans="1:8" x14ac:dyDescent="0.75">
      <c r="A19" s="1">
        <v>15</v>
      </c>
      <c r="B19">
        <v>20</v>
      </c>
      <c r="C19">
        <v>0</v>
      </c>
      <c r="D19">
        <f>COUNTIF('PARITY Errors'!D19, 100) + COUNTIF('Pattern_Matching Errors'!D19, 100) + COUNTIF('Reversal Errors'!D19, 100) + COUNTIF('Stack Errors'!D19, 100) + COUNTIF('Vending_Machine Errors'!D19, 100) + COUNTIF('Vending_Machine_Sum Errors'!D19, 100) + COUNTIF('MazeComplete Errors'!D19, 100) + COUNTIF('MazeSolve Errors'!D19, 100) + COUNTIF('Hamiltonian Errors'!D19, 100)</f>
        <v>0</v>
      </c>
      <c r="E19">
        <f>COUNTIF('PARITY Errors'!E19, 100) + COUNTIF('Pattern_Matching Errors'!E19, 100) + COUNTIF('Reversal Errors'!E19, 100) + COUNTIF('Stack Errors'!E19, 100) + COUNTIF('Vending_Machine Errors'!E19, 100) + COUNTIF('Vending_Machine_Sum Errors'!E19, 100) + COUNTIF('MazeComplete Errors'!E19, 100) + COUNTIF('MazeSolve Errors'!E19, 100) + COUNTIF('Hamiltonian Errors'!E19, 100)</f>
        <v>0</v>
      </c>
      <c r="F19">
        <f>COUNTIF('PARITY Errors'!F19, 100) + COUNTIF('Pattern_Matching Errors'!F19, 100) + COUNTIF('Reversal Errors'!F19, 100) + COUNTIF('Stack Errors'!F19, 100) + COUNTIF('Vending_Machine Errors'!F19, 100) + COUNTIF('Vending_Machine_Sum Errors'!F19, 100) + COUNTIF('MazeComplete Errors'!F19, 100) + COUNTIF('MazeSolve Errors'!F19, 100) + COUNTIF('Hamiltonian Errors'!F19, 100)</f>
        <v>0</v>
      </c>
      <c r="G19">
        <f>COUNTIF('PARITY Errors'!G19, 100) + COUNTIF('Pattern_Matching Errors'!G19, 100) + COUNTIF('Reversal Errors'!G19, 100) + COUNTIF('Stack Errors'!G19, 100) + COUNTIF('Vending_Machine Errors'!G19, 100) + COUNTIF('Vending_Machine_Sum Errors'!G19, 100) + COUNTIF('MazeComplete Errors'!G19, 100) + COUNTIF('MazeSolve Errors'!G19, 100) + COUNTIF('Hamiltonian Errors'!G19, 100)</f>
        <v>0</v>
      </c>
      <c r="H19" t="str">
        <f t="shared" si="0"/>
        <v>20 (δ=0)</v>
      </c>
    </row>
    <row r="20" spans="1:8" x14ac:dyDescent="0.75">
      <c r="A20" s="1">
        <v>16</v>
      </c>
      <c r="B20">
        <v>20</v>
      </c>
      <c r="C20">
        <v>0.2</v>
      </c>
      <c r="D20">
        <f>COUNTIF('PARITY Errors'!D20, 100) + COUNTIF('Pattern_Matching Errors'!D20, 100) + COUNTIF('Reversal Errors'!D20, 100) + COUNTIF('Stack Errors'!D20, 100) + COUNTIF('Vending_Machine Errors'!D20, 100) + COUNTIF('Vending_Machine_Sum Errors'!D20, 100) + COUNTIF('MazeComplete Errors'!D20, 100) + COUNTIF('MazeSolve Errors'!D20, 100) + COUNTIF('Hamiltonian Errors'!D20, 100)</f>
        <v>0</v>
      </c>
      <c r="E20">
        <f>COUNTIF('PARITY Errors'!E20, 100) + COUNTIF('Pattern_Matching Errors'!E20, 100) + COUNTIF('Reversal Errors'!E20, 100) + COUNTIF('Stack Errors'!E20, 100) + COUNTIF('Vending_Machine Errors'!E20, 100) + COUNTIF('Vending_Machine_Sum Errors'!E20, 100) + COUNTIF('MazeComplete Errors'!E20, 100) + COUNTIF('MazeSolve Errors'!E20, 100) + COUNTIF('Hamiltonian Errors'!E20, 100)</f>
        <v>0</v>
      </c>
      <c r="F20">
        <f>COUNTIF('PARITY Errors'!F20, 100) + COUNTIF('Pattern_Matching Errors'!F20, 100) + COUNTIF('Reversal Errors'!F20, 100) + COUNTIF('Stack Errors'!F20, 100) + COUNTIF('Vending_Machine Errors'!F20, 100) + COUNTIF('Vending_Machine_Sum Errors'!F20, 100) + COUNTIF('MazeComplete Errors'!F20, 100) + COUNTIF('MazeSolve Errors'!F20, 100) + COUNTIF('Hamiltonian Errors'!F20, 100)</f>
        <v>0</v>
      </c>
      <c r="G20">
        <f>COUNTIF('PARITY Errors'!G20, 100) + COUNTIF('Pattern_Matching Errors'!G20, 100) + COUNTIF('Reversal Errors'!G20, 100) + COUNTIF('Stack Errors'!G20, 100) + COUNTIF('Vending_Machine Errors'!G20, 100) + COUNTIF('Vending_Machine_Sum Errors'!G20, 100) + COUNTIF('MazeComplete Errors'!G20, 100) + COUNTIF('MazeSolve Errors'!G20, 100) + COUNTIF('Hamiltonian Errors'!G20, 100)</f>
        <v>0</v>
      </c>
      <c r="H20" t="str">
        <f t="shared" si="0"/>
        <v>20 (δ=0.2)</v>
      </c>
    </row>
    <row r="21" spans="1:8" x14ac:dyDescent="0.75">
      <c r="A21" s="1">
        <v>17</v>
      </c>
      <c r="B21">
        <v>20</v>
      </c>
      <c r="C21">
        <v>0.45</v>
      </c>
      <c r="D21">
        <f>COUNTIF('PARITY Errors'!D21, 100) + COUNTIF('Pattern_Matching Errors'!D21, 100) + COUNTIF('Reversal Errors'!D21, 100) + COUNTIF('Stack Errors'!D21, 100) + COUNTIF('Vending_Machine Errors'!D21, 100) + COUNTIF('Vending_Machine_Sum Errors'!D21, 100) + COUNTIF('MazeComplete Errors'!D21, 100) + COUNTIF('MazeSolve Errors'!D21, 100) + COUNTIF('Hamiltonian Errors'!D21, 100)</f>
        <v>0</v>
      </c>
      <c r="E21">
        <f>COUNTIF('PARITY Errors'!E21, 100) + COUNTIF('Pattern_Matching Errors'!E21, 100) + COUNTIF('Reversal Errors'!E21, 100) + COUNTIF('Stack Errors'!E21, 100) + COUNTIF('Vending_Machine Errors'!E21, 100) + COUNTIF('Vending_Machine_Sum Errors'!E21, 100) + COUNTIF('MazeComplete Errors'!E21, 100) + COUNTIF('MazeSolve Errors'!E21, 100) + COUNTIF('Hamiltonian Errors'!E21, 100)</f>
        <v>0</v>
      </c>
      <c r="F21">
        <f>COUNTIF('PARITY Errors'!F21, 100) + COUNTIF('Pattern_Matching Errors'!F21, 100) + COUNTIF('Reversal Errors'!F21, 100) + COUNTIF('Stack Errors'!F21, 100) + COUNTIF('Vending_Machine Errors'!F21, 100) + COUNTIF('Vending_Machine_Sum Errors'!F21, 100) + COUNTIF('MazeComplete Errors'!F21, 100) + COUNTIF('MazeSolve Errors'!F21, 100) + COUNTIF('Hamiltonian Errors'!F21, 100)</f>
        <v>0</v>
      </c>
      <c r="G21">
        <f>COUNTIF('PARITY Errors'!G21, 100) + COUNTIF('Pattern_Matching Errors'!G21, 100) + COUNTIF('Reversal Errors'!G21, 100) + COUNTIF('Stack Errors'!G21, 100) + COUNTIF('Vending_Machine Errors'!G21, 100) + COUNTIF('Vending_Machine_Sum Errors'!G21, 100) + COUNTIF('MazeComplete Errors'!G21, 100) + COUNTIF('MazeSolve Errors'!G21, 100) + COUNTIF('Hamiltonian Errors'!G21, 100)</f>
        <v>0</v>
      </c>
      <c r="H21" t="str">
        <f t="shared" si="0"/>
        <v>20 (δ=0.45)</v>
      </c>
    </row>
    <row r="22" spans="1:8" x14ac:dyDescent="0.75">
      <c r="A22" s="1">
        <v>18</v>
      </c>
      <c r="B22">
        <v>20</v>
      </c>
      <c r="C22">
        <v>0.65</v>
      </c>
      <c r="D22">
        <f>COUNTIF('PARITY Errors'!D22, 100) + COUNTIF('Pattern_Matching Errors'!D22, 100) + COUNTIF('Reversal Errors'!D22, 100) + COUNTIF('Stack Errors'!D22, 100) + COUNTIF('Vending_Machine Errors'!D22, 100) + COUNTIF('Vending_Machine_Sum Errors'!D22, 100) + COUNTIF('MazeComplete Errors'!D22, 100) + COUNTIF('MazeSolve Errors'!D22, 100) + COUNTIF('Hamiltonian Errors'!D22, 100)</f>
        <v>0</v>
      </c>
      <c r="E22">
        <f>COUNTIF('PARITY Errors'!E22, 100) + COUNTIF('Pattern_Matching Errors'!E22, 100) + COUNTIF('Reversal Errors'!E22, 100) + COUNTIF('Stack Errors'!E22, 100) + COUNTIF('Vending_Machine Errors'!E22, 100) + COUNTIF('Vending_Machine_Sum Errors'!E22, 100) + COUNTIF('MazeComplete Errors'!E22, 100) + COUNTIF('MazeSolve Errors'!E22, 100) + COUNTIF('Hamiltonian Errors'!E22, 100)</f>
        <v>0</v>
      </c>
      <c r="F22">
        <f>COUNTIF('PARITY Errors'!F22, 100) + COUNTIF('Pattern_Matching Errors'!F22, 100) + COUNTIF('Reversal Errors'!F22, 100) + COUNTIF('Stack Errors'!F22, 100) + COUNTIF('Vending_Machine Errors'!F22, 100) + COUNTIF('Vending_Machine_Sum Errors'!F22, 100) + COUNTIF('MazeComplete Errors'!F22, 100) + COUNTIF('MazeSolve Errors'!F22, 100) + COUNTIF('Hamiltonian Errors'!F22, 100)</f>
        <v>0</v>
      </c>
      <c r="G22">
        <f>COUNTIF('PARITY Errors'!G22, 100) + COUNTIF('Pattern_Matching Errors'!G22, 100) + COUNTIF('Reversal Errors'!G22, 100) + COUNTIF('Stack Errors'!G22, 100) + COUNTIF('Vending_Machine Errors'!G22, 100) + COUNTIF('Vending_Machine_Sum Errors'!G22, 100) + COUNTIF('MazeComplete Errors'!G22, 100) + COUNTIF('MazeSolve Errors'!G22, 100) + COUNTIF('Hamiltonian Errors'!G22, 100)</f>
        <v>0</v>
      </c>
      <c r="H22" t="str">
        <f t="shared" si="0"/>
        <v>20 (δ=0.65)</v>
      </c>
    </row>
    <row r="23" spans="1:8" x14ac:dyDescent="0.75">
      <c r="A23" s="1">
        <v>19</v>
      </c>
      <c r="B23">
        <v>20</v>
      </c>
      <c r="C23">
        <v>0.85</v>
      </c>
      <c r="D23">
        <f>COUNTIF('PARITY Errors'!D23, 100) + COUNTIF('Pattern_Matching Errors'!D23, 100) + COUNTIF('Reversal Errors'!D23, 100) + COUNTIF('Stack Errors'!D23, 100) + COUNTIF('Vending_Machine Errors'!D23, 100) + COUNTIF('Vending_Machine_Sum Errors'!D23, 100) + COUNTIF('MazeComplete Errors'!D23, 100) + COUNTIF('MazeSolve Errors'!D23, 100) + COUNTIF('Hamiltonian Errors'!D23, 100)</f>
        <v>0</v>
      </c>
      <c r="E23">
        <f>COUNTIF('PARITY Errors'!E23, 100) + COUNTIF('Pattern_Matching Errors'!E23, 100) + COUNTIF('Reversal Errors'!E23, 100) + COUNTIF('Stack Errors'!E23, 100) + COUNTIF('Vending_Machine Errors'!E23, 100) + COUNTIF('Vending_Machine_Sum Errors'!E23, 100) + COUNTIF('MazeComplete Errors'!E23, 100) + COUNTIF('MazeSolve Errors'!E23, 100) + COUNTIF('Hamiltonian Errors'!E23, 100)</f>
        <v>0</v>
      </c>
      <c r="F23">
        <f>COUNTIF('PARITY Errors'!F23, 100) + COUNTIF('Pattern_Matching Errors'!F23, 100) + COUNTIF('Reversal Errors'!F23, 100) + COUNTIF('Stack Errors'!F23, 100) + COUNTIF('Vending_Machine Errors'!F23, 100) + COUNTIF('Vending_Machine_Sum Errors'!F23, 100) + COUNTIF('MazeComplete Errors'!F23, 100) + COUNTIF('MazeSolve Errors'!F23, 100) + COUNTIF('Hamiltonian Errors'!F23, 100)</f>
        <v>0</v>
      </c>
      <c r="G23">
        <f>COUNTIF('PARITY Errors'!G23, 100) + COUNTIF('Pattern_Matching Errors'!G23, 100) + COUNTIF('Reversal Errors'!G23, 100) + COUNTIF('Stack Errors'!G23, 100) + COUNTIF('Vending_Machine Errors'!G23, 100) + COUNTIF('Vending_Machine_Sum Errors'!G23, 100) + COUNTIF('MazeComplete Errors'!G23, 100) + COUNTIF('MazeSolve Errors'!G23, 100) + COUNTIF('Hamiltonian Errors'!G23, 100)</f>
        <v>0</v>
      </c>
      <c r="H23" t="str">
        <f t="shared" si="0"/>
        <v>20 (δ=0.85)</v>
      </c>
    </row>
    <row r="24" spans="1:8" x14ac:dyDescent="0.75">
      <c r="A24" s="1">
        <v>20</v>
      </c>
      <c r="B24">
        <v>50</v>
      </c>
      <c r="C24">
        <v>0</v>
      </c>
      <c r="D24">
        <f>COUNTIF('PARITY Errors'!D24, 100) + COUNTIF('Pattern_Matching Errors'!D24, 100) + COUNTIF('Reversal Errors'!D24, 100) + COUNTIF('Stack Errors'!D24, 100) + COUNTIF('Vending_Machine Errors'!D24, 100) + COUNTIF('Vending_Machine_Sum Errors'!D24, 100) + COUNTIF('MazeComplete Errors'!D24, 100) + COUNTIF('MazeSolve Errors'!D24, 100) + COUNTIF('Hamiltonian Errors'!D24, 100)</f>
        <v>0</v>
      </c>
      <c r="E24">
        <f>COUNTIF('PARITY Errors'!E24, 100) + COUNTIF('Pattern_Matching Errors'!E24, 100) + COUNTIF('Reversal Errors'!E24, 100) + COUNTIF('Stack Errors'!E24, 100) + COUNTIF('Vending_Machine Errors'!E24, 100) + COUNTIF('Vending_Machine_Sum Errors'!E24, 100) + COUNTIF('MazeComplete Errors'!E24, 100) + COUNTIF('MazeSolve Errors'!E24, 100) + COUNTIF('Hamiltonian Errors'!E24, 100)</f>
        <v>0</v>
      </c>
      <c r="F24">
        <f>COUNTIF('PARITY Errors'!F24, 100) + COUNTIF('Pattern_Matching Errors'!F24, 100) + COUNTIF('Reversal Errors'!F24, 100) + COUNTIF('Stack Errors'!F24, 100) + COUNTIF('Vending_Machine Errors'!F24, 100) + COUNTIF('Vending_Machine_Sum Errors'!F24, 100) + COUNTIF('MazeComplete Errors'!F24, 100) + COUNTIF('MazeSolve Errors'!F24, 100) + COUNTIF('Hamiltonian Errors'!F24, 100)</f>
        <v>0</v>
      </c>
      <c r="G24">
        <f>COUNTIF('PARITY Errors'!G24, 100) + COUNTIF('Pattern_Matching Errors'!G24, 100) + COUNTIF('Reversal Errors'!G24, 100) + COUNTIF('Stack Errors'!G24, 100) + COUNTIF('Vending_Machine Errors'!G24, 100) + COUNTIF('Vending_Machine_Sum Errors'!G24, 100) + COUNTIF('MazeComplete Errors'!G24, 100) + COUNTIF('MazeSolve Errors'!G24, 100) + COUNTIF('Hamiltonian Errors'!G24, 100)</f>
        <v>1</v>
      </c>
      <c r="H24" t="str">
        <f t="shared" si="0"/>
        <v>50 (δ=0)</v>
      </c>
    </row>
    <row r="25" spans="1:8" x14ac:dyDescent="0.75">
      <c r="A25" s="1">
        <v>21</v>
      </c>
      <c r="B25">
        <v>50</v>
      </c>
      <c r="C25">
        <v>0.2</v>
      </c>
      <c r="D25">
        <f>COUNTIF('PARITY Errors'!D25, 100) + COUNTIF('Pattern_Matching Errors'!D25, 100) + COUNTIF('Reversal Errors'!D25, 100) + COUNTIF('Stack Errors'!D25, 100) + COUNTIF('Vending_Machine Errors'!D25, 100) + COUNTIF('Vending_Machine_Sum Errors'!D25, 100) + COUNTIF('MazeComplete Errors'!D25, 100) + COUNTIF('MazeSolve Errors'!D25, 100) + COUNTIF('Hamiltonian Errors'!D25, 100)</f>
        <v>0</v>
      </c>
      <c r="E25">
        <f>COUNTIF('PARITY Errors'!E25, 100) + COUNTIF('Pattern_Matching Errors'!E25, 100) + COUNTIF('Reversal Errors'!E25, 100) + COUNTIF('Stack Errors'!E25, 100) + COUNTIF('Vending_Machine Errors'!E25, 100) + COUNTIF('Vending_Machine_Sum Errors'!E25, 100) + COUNTIF('MazeComplete Errors'!E25, 100) + COUNTIF('MazeSolve Errors'!E25, 100) + COUNTIF('Hamiltonian Errors'!E25, 100)</f>
        <v>0</v>
      </c>
      <c r="F25">
        <f>COUNTIF('PARITY Errors'!F25, 100) + COUNTIF('Pattern_Matching Errors'!F25, 100) + COUNTIF('Reversal Errors'!F25, 100) + COUNTIF('Stack Errors'!F25, 100) + COUNTIF('Vending_Machine Errors'!F25, 100) + COUNTIF('Vending_Machine_Sum Errors'!F25, 100) + COUNTIF('MazeComplete Errors'!F25, 100) + COUNTIF('MazeSolve Errors'!F25, 100) + COUNTIF('Hamiltonian Errors'!F25, 100)</f>
        <v>0</v>
      </c>
      <c r="G25">
        <f>COUNTIF('PARITY Errors'!G25, 100) + COUNTIF('Pattern_Matching Errors'!G25, 100) + COUNTIF('Reversal Errors'!G25, 100) + COUNTIF('Stack Errors'!G25, 100) + COUNTIF('Vending_Machine Errors'!G25, 100) + COUNTIF('Vending_Machine_Sum Errors'!G25, 100) + COUNTIF('MazeComplete Errors'!G25, 100) + COUNTIF('MazeSolve Errors'!G25, 100) + COUNTIF('Hamiltonian Errors'!G25, 100)</f>
        <v>1</v>
      </c>
      <c r="H25" t="str">
        <f t="shared" si="0"/>
        <v>50 (δ=0.2)</v>
      </c>
    </row>
    <row r="26" spans="1:8" x14ac:dyDescent="0.75">
      <c r="A26" s="1">
        <v>22</v>
      </c>
      <c r="B26">
        <v>50</v>
      </c>
      <c r="C26">
        <v>0.45</v>
      </c>
      <c r="D26">
        <f>COUNTIF('PARITY Errors'!D26, 100) + COUNTIF('Pattern_Matching Errors'!D26, 100) + COUNTIF('Reversal Errors'!D26, 100) + COUNTIF('Stack Errors'!D26, 100) + COUNTIF('Vending_Machine Errors'!D26, 100) + COUNTIF('Vending_Machine_Sum Errors'!D26, 100) + COUNTIF('MazeComplete Errors'!D26, 100) + COUNTIF('MazeSolve Errors'!D26, 100) + COUNTIF('Hamiltonian Errors'!D26, 100)</f>
        <v>0</v>
      </c>
      <c r="E26">
        <f>COUNTIF('PARITY Errors'!E26, 100) + COUNTIF('Pattern_Matching Errors'!E26, 100) + COUNTIF('Reversal Errors'!E26, 100) + COUNTIF('Stack Errors'!E26, 100) + COUNTIF('Vending_Machine Errors'!E26, 100) + COUNTIF('Vending_Machine_Sum Errors'!E26, 100) + COUNTIF('MazeComplete Errors'!E26, 100) + COUNTIF('MazeSolve Errors'!E26, 100) + COUNTIF('Hamiltonian Errors'!E26, 100)</f>
        <v>0</v>
      </c>
      <c r="F26">
        <f>COUNTIF('PARITY Errors'!F26, 100) + COUNTIF('Pattern_Matching Errors'!F26, 100) + COUNTIF('Reversal Errors'!F26, 100) + COUNTIF('Stack Errors'!F26, 100) + COUNTIF('Vending_Machine Errors'!F26, 100) + COUNTIF('Vending_Machine_Sum Errors'!F26, 100) + COUNTIF('MazeComplete Errors'!F26, 100) + COUNTIF('MazeSolve Errors'!F26, 100) + COUNTIF('Hamiltonian Errors'!F26, 100)</f>
        <v>0</v>
      </c>
      <c r="G26">
        <f>COUNTIF('PARITY Errors'!G26, 100) + COUNTIF('Pattern_Matching Errors'!G26, 100) + COUNTIF('Reversal Errors'!G26, 100) + COUNTIF('Stack Errors'!G26, 100) + COUNTIF('Vending_Machine Errors'!G26, 100) + COUNTIF('Vending_Machine_Sum Errors'!G26, 100) + COUNTIF('MazeComplete Errors'!G26, 100) + COUNTIF('MazeSolve Errors'!G26, 100) + COUNTIF('Hamiltonian Errors'!G26, 100)</f>
        <v>1</v>
      </c>
      <c r="H26" t="str">
        <f t="shared" si="0"/>
        <v>50 (δ=0.45)</v>
      </c>
    </row>
    <row r="27" spans="1:8" x14ac:dyDescent="0.75">
      <c r="A27" s="1">
        <v>23</v>
      </c>
      <c r="B27">
        <v>50</v>
      </c>
      <c r="C27">
        <v>0.65</v>
      </c>
      <c r="D27">
        <f>COUNTIF('PARITY Errors'!D27, 100) + COUNTIF('Pattern_Matching Errors'!D27, 100) + COUNTIF('Reversal Errors'!D27, 100) + COUNTIF('Stack Errors'!D27, 100) + COUNTIF('Vending_Machine Errors'!D27, 100) + COUNTIF('Vending_Machine_Sum Errors'!D27, 100) + COUNTIF('MazeComplete Errors'!D27, 100) + COUNTIF('MazeSolve Errors'!D27, 100) + COUNTIF('Hamiltonian Errors'!D27, 100)</f>
        <v>0</v>
      </c>
      <c r="E27">
        <f>COUNTIF('PARITY Errors'!E27, 100) + COUNTIF('Pattern_Matching Errors'!E27, 100) + COUNTIF('Reversal Errors'!E27, 100) + COUNTIF('Stack Errors'!E27, 100) + COUNTIF('Vending_Machine Errors'!E27, 100) + COUNTIF('Vending_Machine_Sum Errors'!E27, 100) + COUNTIF('MazeComplete Errors'!E27, 100) + COUNTIF('MazeSolve Errors'!E27, 100) + COUNTIF('Hamiltonian Errors'!E27, 100)</f>
        <v>0</v>
      </c>
      <c r="F27">
        <f>COUNTIF('PARITY Errors'!F27, 100) + COUNTIF('Pattern_Matching Errors'!F27, 100) + COUNTIF('Reversal Errors'!F27, 100) + COUNTIF('Stack Errors'!F27, 100) + COUNTIF('Vending_Machine Errors'!F27, 100) + COUNTIF('Vending_Machine_Sum Errors'!F27, 100) + COUNTIF('MazeComplete Errors'!F27, 100) + COUNTIF('MazeSolve Errors'!F27, 100) + COUNTIF('Hamiltonian Errors'!F27, 100)</f>
        <v>0</v>
      </c>
      <c r="G27">
        <f>COUNTIF('PARITY Errors'!G27, 100) + COUNTIF('Pattern_Matching Errors'!G27, 100) + COUNTIF('Reversal Errors'!G27, 100) + COUNTIF('Stack Errors'!G27, 100) + COUNTIF('Vending_Machine Errors'!G27, 100) + COUNTIF('Vending_Machine_Sum Errors'!G27, 100) + COUNTIF('MazeComplete Errors'!G27, 100) + COUNTIF('MazeSolve Errors'!G27, 100) + COUNTIF('Hamiltonian Errors'!G27, 100)</f>
        <v>1</v>
      </c>
      <c r="H27" t="str">
        <f t="shared" si="0"/>
        <v>50 (δ=0.65)</v>
      </c>
    </row>
    <row r="28" spans="1:8" x14ac:dyDescent="0.75">
      <c r="A28" s="1">
        <v>24</v>
      </c>
      <c r="B28">
        <v>50</v>
      </c>
      <c r="C28">
        <v>0.85</v>
      </c>
      <c r="D28">
        <f>COUNTIF('PARITY Errors'!D28, 100) + COUNTIF('Pattern_Matching Errors'!D28, 100) + COUNTIF('Reversal Errors'!D28, 100) + COUNTIF('Stack Errors'!D28, 100) + COUNTIF('Vending_Machine Errors'!D28, 100) + COUNTIF('Vending_Machine_Sum Errors'!D28, 100) + COUNTIF('MazeComplete Errors'!D28, 100) + COUNTIF('MazeSolve Errors'!D28, 100) + COUNTIF('Hamiltonian Errors'!D28, 100)</f>
        <v>0</v>
      </c>
      <c r="E28">
        <f>COUNTIF('PARITY Errors'!E28, 100) + COUNTIF('Pattern_Matching Errors'!E28, 100) + COUNTIF('Reversal Errors'!E28, 100) + COUNTIF('Stack Errors'!E28, 100) + COUNTIF('Vending_Machine Errors'!E28, 100) + COUNTIF('Vending_Machine_Sum Errors'!E28, 100) + COUNTIF('MazeComplete Errors'!E28, 100) + COUNTIF('MazeSolve Errors'!E28, 100) + COUNTIF('Hamiltonian Errors'!E28, 100)</f>
        <v>0</v>
      </c>
      <c r="F28">
        <f>COUNTIF('PARITY Errors'!F28, 100) + COUNTIF('Pattern_Matching Errors'!F28, 100) + COUNTIF('Reversal Errors'!F28, 100) + COUNTIF('Stack Errors'!F28, 100) + COUNTIF('Vending_Machine Errors'!F28, 100) + COUNTIF('Vending_Machine_Sum Errors'!F28, 100) + COUNTIF('MazeComplete Errors'!F28, 100) + COUNTIF('MazeSolve Errors'!F28, 100) + COUNTIF('Hamiltonian Errors'!F28, 100)</f>
        <v>0</v>
      </c>
      <c r="G28">
        <f>COUNTIF('PARITY Errors'!G28, 100) + COUNTIF('Pattern_Matching Errors'!G28, 100) + COUNTIF('Reversal Errors'!G28, 100) + COUNTIF('Stack Errors'!G28, 100) + COUNTIF('Vending_Machine Errors'!G28, 100) + COUNTIF('Vending_Machine_Sum Errors'!G28, 100) + COUNTIF('MazeComplete Errors'!G28, 100) + COUNTIF('MazeSolve Errors'!G28, 100) + COUNTIF('Hamiltonian Errors'!G28, 100)</f>
        <v>1</v>
      </c>
      <c r="H28" t="str">
        <f t="shared" si="0"/>
        <v>50 (δ=0.85)</v>
      </c>
    </row>
    <row r="29" spans="1:8" x14ac:dyDescent="0.75">
      <c r="A29" s="1">
        <v>25</v>
      </c>
      <c r="B29">
        <v>100</v>
      </c>
      <c r="C29">
        <v>0</v>
      </c>
      <c r="D29">
        <f>COUNTIF('PARITY Errors'!D29, 100) + COUNTIF('Pattern_Matching Errors'!D29, 100) + COUNTIF('Reversal Errors'!D29, 100) + COUNTIF('Stack Errors'!D29, 100) + COUNTIF('Vending_Machine Errors'!D29, 100) + COUNTIF('Vending_Machine_Sum Errors'!D29, 100) + COUNTIF('MazeComplete Errors'!D29, 100) + COUNTIF('MazeSolve Errors'!D29, 100) + COUNTIF('Hamiltonian Errors'!D29, 100)</f>
        <v>0</v>
      </c>
      <c r="E29">
        <f>COUNTIF('PARITY Errors'!E29, 100) + COUNTIF('Pattern_Matching Errors'!E29, 100) + COUNTIF('Reversal Errors'!E29, 100) + COUNTIF('Stack Errors'!E29, 100) + COUNTIF('Vending_Machine Errors'!E29, 100) + COUNTIF('Vending_Machine_Sum Errors'!E29, 100) + COUNTIF('MazeComplete Errors'!E29, 100) + COUNTIF('MazeSolve Errors'!E29, 100) + COUNTIF('Hamiltonian Errors'!E29, 100)</f>
        <v>0</v>
      </c>
      <c r="F29">
        <f>COUNTIF('PARITY Errors'!F29, 100) + COUNTIF('Pattern_Matching Errors'!F29, 100) + COUNTIF('Reversal Errors'!F29, 100) + COUNTIF('Stack Errors'!F29, 100) + COUNTIF('Vending_Machine Errors'!F29, 100) + COUNTIF('Vending_Machine_Sum Errors'!F29, 100) + COUNTIF('MazeComplete Errors'!F29, 100) + COUNTIF('MazeSolve Errors'!F29, 100) + COUNTIF('Hamiltonian Errors'!F29, 100)</f>
        <v>0</v>
      </c>
      <c r="G29">
        <f>COUNTIF('PARITY Errors'!G29, 100) + COUNTIF('Pattern_Matching Errors'!G29, 100) + COUNTIF('Reversal Errors'!G29, 100) + COUNTIF('Stack Errors'!G29, 100) + COUNTIF('Vending_Machine Errors'!G29, 100) + COUNTIF('Vending_Machine_Sum Errors'!G29, 100) + COUNTIF('MazeComplete Errors'!G29, 100) + COUNTIF('MazeSolve Errors'!G29, 100) + COUNTIF('Hamiltonian Errors'!G29, 100)</f>
        <v>1</v>
      </c>
      <c r="H29" t="str">
        <f t="shared" si="0"/>
        <v>100 (δ=0)</v>
      </c>
    </row>
    <row r="30" spans="1:8" x14ac:dyDescent="0.75">
      <c r="A30" s="1">
        <v>26</v>
      </c>
      <c r="B30">
        <v>100</v>
      </c>
      <c r="C30">
        <v>0.2</v>
      </c>
      <c r="D30">
        <f>COUNTIF('PARITY Errors'!D30, 100) + COUNTIF('Pattern_Matching Errors'!D30, 100) + COUNTIF('Reversal Errors'!D30, 100) + COUNTIF('Stack Errors'!D30, 100) + COUNTIF('Vending_Machine Errors'!D30, 100) + COUNTIF('Vending_Machine_Sum Errors'!D30, 100) + COUNTIF('MazeComplete Errors'!D30, 100) + COUNTIF('MazeSolve Errors'!D30, 100) + COUNTIF('Hamiltonian Errors'!D30, 100)</f>
        <v>0</v>
      </c>
      <c r="E30">
        <f>COUNTIF('PARITY Errors'!E30, 100) + COUNTIF('Pattern_Matching Errors'!E30, 100) + COUNTIF('Reversal Errors'!E30, 100) + COUNTIF('Stack Errors'!E30, 100) + COUNTIF('Vending_Machine Errors'!E30, 100) + COUNTIF('Vending_Machine_Sum Errors'!E30, 100) + COUNTIF('MazeComplete Errors'!E30, 100) + COUNTIF('MazeSolve Errors'!E30, 100) + COUNTIF('Hamiltonian Errors'!E30, 100)</f>
        <v>0</v>
      </c>
      <c r="F30">
        <f>COUNTIF('PARITY Errors'!F30, 100) + COUNTIF('Pattern_Matching Errors'!F30, 100) + COUNTIF('Reversal Errors'!F30, 100) + COUNTIF('Stack Errors'!F30, 100) + COUNTIF('Vending_Machine Errors'!F30, 100) + COUNTIF('Vending_Machine_Sum Errors'!F30, 100) + COUNTIF('MazeComplete Errors'!F30, 100) + COUNTIF('MazeSolve Errors'!F30, 100) + COUNTIF('Hamiltonian Errors'!F30, 100)</f>
        <v>0</v>
      </c>
      <c r="G30">
        <f>COUNTIF('PARITY Errors'!G30, 100) + COUNTIF('Pattern_Matching Errors'!G30, 100) + COUNTIF('Reversal Errors'!G30, 100) + COUNTIF('Stack Errors'!G30, 100) + COUNTIF('Vending_Machine Errors'!G30, 100) + COUNTIF('Vending_Machine_Sum Errors'!G30, 100) + COUNTIF('MazeComplete Errors'!G30, 100) + COUNTIF('MazeSolve Errors'!G30, 100) + COUNTIF('Hamiltonian Errors'!G30, 100)</f>
        <v>1</v>
      </c>
      <c r="H30" t="str">
        <f t="shared" si="0"/>
        <v>100 (δ=0.2)</v>
      </c>
    </row>
    <row r="31" spans="1:8" x14ac:dyDescent="0.75">
      <c r="A31" s="1">
        <v>27</v>
      </c>
      <c r="B31">
        <v>100</v>
      </c>
      <c r="C31">
        <v>0.45</v>
      </c>
      <c r="D31">
        <f>COUNTIF('PARITY Errors'!D31, 100) + COUNTIF('Pattern_Matching Errors'!D31, 100) + COUNTIF('Reversal Errors'!D31, 100) + COUNTIF('Stack Errors'!D31, 100) + COUNTIF('Vending_Machine Errors'!D31, 100) + COUNTIF('Vending_Machine_Sum Errors'!D31, 100) + COUNTIF('MazeComplete Errors'!D31, 100) + COUNTIF('MazeSolve Errors'!D31, 100) + COUNTIF('Hamiltonian Errors'!D31, 100)</f>
        <v>0</v>
      </c>
      <c r="E31">
        <f>COUNTIF('PARITY Errors'!E31, 100) + COUNTIF('Pattern_Matching Errors'!E31, 100) + COUNTIF('Reversal Errors'!E31, 100) + COUNTIF('Stack Errors'!E31, 100) + COUNTIF('Vending_Machine Errors'!E31, 100) + COUNTIF('Vending_Machine_Sum Errors'!E31, 100) + COUNTIF('MazeComplete Errors'!E31, 100) + COUNTIF('MazeSolve Errors'!E31, 100) + COUNTIF('Hamiltonian Errors'!E31, 100)</f>
        <v>0</v>
      </c>
      <c r="F31">
        <f>COUNTIF('PARITY Errors'!F31, 100) + COUNTIF('Pattern_Matching Errors'!F31, 100) + COUNTIF('Reversal Errors'!F31, 100) + COUNTIF('Stack Errors'!F31, 100) + COUNTIF('Vending_Machine Errors'!F31, 100) + COUNTIF('Vending_Machine_Sum Errors'!F31, 100) + COUNTIF('MazeComplete Errors'!F31, 100) + COUNTIF('MazeSolve Errors'!F31, 100) + COUNTIF('Hamiltonian Errors'!F31, 100)</f>
        <v>0</v>
      </c>
      <c r="G31">
        <f>COUNTIF('PARITY Errors'!G31, 100) + COUNTIF('Pattern_Matching Errors'!G31, 100) + COUNTIF('Reversal Errors'!G31, 100) + COUNTIF('Stack Errors'!G31, 100) + COUNTIF('Vending_Machine Errors'!G31, 100) + COUNTIF('Vending_Machine_Sum Errors'!G31, 100) + COUNTIF('MazeComplete Errors'!G31, 100) + COUNTIF('MazeSolve Errors'!G31, 100) + COUNTIF('Hamiltonian Errors'!G31, 100)</f>
        <v>1</v>
      </c>
      <c r="H31" t="str">
        <f t="shared" si="0"/>
        <v>100 (δ=0.45)</v>
      </c>
    </row>
    <row r="32" spans="1:8" x14ac:dyDescent="0.75">
      <c r="A32" s="1">
        <v>28</v>
      </c>
      <c r="B32">
        <v>100</v>
      </c>
      <c r="C32">
        <v>0.65</v>
      </c>
      <c r="D32">
        <f>COUNTIF('PARITY Errors'!D32, 100) + COUNTIF('Pattern_Matching Errors'!D32, 100) + COUNTIF('Reversal Errors'!D32, 100) + COUNTIF('Stack Errors'!D32, 100) + COUNTIF('Vending_Machine Errors'!D32, 100) + COUNTIF('Vending_Machine_Sum Errors'!D32, 100) + COUNTIF('MazeComplete Errors'!D32, 100) + COUNTIF('MazeSolve Errors'!D32, 100) + COUNTIF('Hamiltonian Errors'!D32, 100)</f>
        <v>0</v>
      </c>
      <c r="E32">
        <f>COUNTIF('PARITY Errors'!E32, 100) + COUNTIF('Pattern_Matching Errors'!E32, 100) + COUNTIF('Reversal Errors'!E32, 100) + COUNTIF('Stack Errors'!E32, 100) + COUNTIF('Vending_Machine Errors'!E32, 100) + COUNTIF('Vending_Machine_Sum Errors'!E32, 100) + COUNTIF('MazeComplete Errors'!E32, 100) + COUNTIF('MazeSolve Errors'!E32, 100) + COUNTIF('Hamiltonian Errors'!E32, 100)</f>
        <v>0</v>
      </c>
      <c r="F32">
        <f>COUNTIF('PARITY Errors'!F32, 100) + COUNTIF('Pattern_Matching Errors'!F32, 100) + COUNTIF('Reversal Errors'!F32, 100) + COUNTIF('Stack Errors'!F32, 100) + COUNTIF('Vending_Machine Errors'!F32, 100) + COUNTIF('Vending_Machine_Sum Errors'!F32, 100) + COUNTIF('MazeComplete Errors'!F32, 100) + COUNTIF('MazeSolve Errors'!F32, 100) + COUNTIF('Hamiltonian Errors'!F32, 100)</f>
        <v>0</v>
      </c>
      <c r="G32">
        <f>COUNTIF('PARITY Errors'!G32, 100) + COUNTIF('Pattern_Matching Errors'!G32, 100) + COUNTIF('Reversal Errors'!G32, 100) + COUNTIF('Stack Errors'!G32, 100) + COUNTIF('Vending_Machine Errors'!G32, 100) + COUNTIF('Vending_Machine_Sum Errors'!G32, 100) + COUNTIF('MazeComplete Errors'!G32, 100) + COUNTIF('MazeSolve Errors'!G32, 100) + COUNTIF('Hamiltonian Errors'!G32, 100)</f>
        <v>1</v>
      </c>
      <c r="H32" t="str">
        <f t="shared" si="0"/>
        <v>100 (δ=0.65)</v>
      </c>
    </row>
    <row r="33" spans="1:8" x14ac:dyDescent="0.75">
      <c r="A33" s="1">
        <v>29</v>
      </c>
      <c r="B33">
        <v>100</v>
      </c>
      <c r="C33">
        <v>0.85</v>
      </c>
      <c r="D33">
        <f>COUNTIF('PARITY Errors'!D33, 100) + COUNTIF('Pattern_Matching Errors'!D33, 100) + COUNTIF('Reversal Errors'!D33, 100) + COUNTIF('Stack Errors'!D33, 100) + COUNTIF('Vending_Machine Errors'!D33, 100) + COUNTIF('Vending_Machine_Sum Errors'!D33, 100) + COUNTIF('MazeComplete Errors'!D33, 100) + COUNTIF('MazeSolve Errors'!D33, 100) + COUNTIF('Hamiltonian Errors'!D33, 100)</f>
        <v>0</v>
      </c>
      <c r="E33">
        <f>COUNTIF('PARITY Errors'!E33, 100) + COUNTIF('Pattern_Matching Errors'!E33, 100) + COUNTIF('Reversal Errors'!E33, 100) + COUNTIF('Stack Errors'!E33, 100) + COUNTIF('Vending_Machine Errors'!E33, 100) + COUNTIF('Vending_Machine_Sum Errors'!E33, 100) + COUNTIF('MazeComplete Errors'!E33, 100) + COUNTIF('MazeSolve Errors'!E33, 100) + COUNTIF('Hamiltonian Errors'!E33, 100)</f>
        <v>0</v>
      </c>
      <c r="F33">
        <f>COUNTIF('PARITY Errors'!F33, 100) + COUNTIF('Pattern_Matching Errors'!F33, 100) + COUNTIF('Reversal Errors'!F33, 100) + COUNTIF('Stack Errors'!F33, 100) + COUNTIF('Vending_Machine Errors'!F33, 100) + COUNTIF('Vending_Machine_Sum Errors'!F33, 100) + COUNTIF('MazeComplete Errors'!F33, 100) + COUNTIF('MazeSolve Errors'!F33, 100) + COUNTIF('Hamiltonian Errors'!F33, 100)</f>
        <v>0</v>
      </c>
      <c r="G33">
        <f>COUNTIF('PARITY Errors'!G33, 100) + COUNTIF('Pattern_Matching Errors'!G33, 100) + COUNTIF('Reversal Errors'!G33, 100) + COUNTIF('Stack Errors'!G33, 100) + COUNTIF('Vending_Machine Errors'!G33, 100) + COUNTIF('Vending_Machine_Sum Errors'!G33, 100) + COUNTIF('MazeComplete Errors'!G33, 100) + COUNTIF('MazeSolve Errors'!G33, 100) + COUNTIF('Hamiltonian Errors'!G33, 100)</f>
        <v>1</v>
      </c>
      <c r="H33" t="str">
        <f t="shared" si="0"/>
        <v>100 (δ=0.85)</v>
      </c>
    </row>
    <row r="37" spans="1:8" x14ac:dyDescent="0.75">
      <c r="A37" s="1">
        <v>0</v>
      </c>
      <c r="B37" t="s">
        <v>15</v>
      </c>
      <c r="D37">
        <v>9</v>
      </c>
    </row>
    <row r="39" spans="1:8" x14ac:dyDescent="0.75">
      <c r="B39" s="1" t="s">
        <v>1</v>
      </c>
      <c r="C39" s="1" t="s">
        <v>2</v>
      </c>
      <c r="D39" s="1" t="s">
        <v>3</v>
      </c>
      <c r="E39" s="1" t="s">
        <v>4</v>
      </c>
      <c r="F39" s="1" t="s">
        <v>5</v>
      </c>
      <c r="G39" s="1" t="s">
        <v>6</v>
      </c>
      <c r="H39" s="1" t="s">
        <v>14</v>
      </c>
    </row>
    <row r="40" spans="1:8" x14ac:dyDescent="0.75">
      <c r="A40" s="1">
        <v>0</v>
      </c>
      <c r="B40">
        <v>0</v>
      </c>
      <c r="C40">
        <v>0</v>
      </c>
      <c r="D40">
        <f>COUNTIF('PARITY Errors'!D40, 100) + COUNTIF('Pattern_Matching Errors'!D40, 100) + COUNTIF('Reversal Errors'!D40, 100) + COUNTIF('Stack Errors'!D40, 100) + COUNTIF('Vending_Machine Errors'!D40, 100) + COUNTIF('Vending_Machine_Sum Errors'!D40, 100) + COUNTIF('MazeComplete Errors'!D40, 100) + COUNTIF('MazeSolve Errors'!D40, 100) + COUNTIF('Hamiltonian Errors'!D40, 100)</f>
        <v>0</v>
      </c>
      <c r="E40">
        <f>COUNTIF('PARITY Errors'!E40, 100) + COUNTIF('Pattern_Matching Errors'!E40, 100) + COUNTIF('Reversal Errors'!E40, 100) + COUNTIF('Stack Errors'!E40, 100) + COUNTIF('Vending_Machine Errors'!E40, 100) + COUNTIF('Vending_Machine_Sum Errors'!E40, 100) + COUNTIF('MazeComplete Errors'!E40, 100) + COUNTIF('MazeSolve Errors'!E40, 100) + COUNTIF('Hamiltonian Errors'!E40, 100)</f>
        <v>0</v>
      </c>
      <c r="F40">
        <f>COUNTIF('PARITY Errors'!F40, 100) + COUNTIF('Pattern_Matching Errors'!F40, 100) + COUNTIF('Reversal Errors'!F40, 100) + COUNTIF('Stack Errors'!F40, 100) + COUNTIF('Vending_Machine Errors'!F40, 100) + COUNTIF('Vending_Machine_Sum Errors'!F40, 100) + COUNTIF('MazeComplete Errors'!F40, 100) + COUNTIF('MazeSolve Errors'!F40, 100) + COUNTIF('Hamiltonian Errors'!F40, 100)</f>
        <v>0</v>
      </c>
      <c r="G40">
        <f>COUNTIF('PARITY Errors'!G40, 100) + COUNTIF('Pattern_Matching Errors'!G40, 100) + COUNTIF('Reversal Errors'!G40, 100) + COUNTIF('Stack Errors'!G40, 100) + COUNTIF('Vending_Machine Errors'!G40, 100) + COUNTIF('Vending_Machine_Sum Errors'!G40, 100) + COUNTIF('MazeComplete Errors'!G40, 100) + COUNTIF('MazeSolve Errors'!G40, 100) + COUNTIF('Hamiltonian Errors'!G40, 100)</f>
        <v>6</v>
      </c>
      <c r="H40" t="str">
        <f t="shared" ref="H40:H69" si="1">B40&amp;" (δ="&amp;C40&amp;")"</f>
        <v>0 (δ=0)</v>
      </c>
    </row>
    <row r="41" spans="1:8" x14ac:dyDescent="0.75">
      <c r="A41" s="1">
        <v>1</v>
      </c>
      <c r="B41">
        <v>0</v>
      </c>
      <c r="C41">
        <v>0.2</v>
      </c>
      <c r="D41">
        <f>COUNTIF('PARITY Errors'!D41, 100) + COUNTIF('Pattern_Matching Errors'!D41, 100) + COUNTIF('Reversal Errors'!D41, 100) + COUNTIF('Stack Errors'!D41, 100) + COUNTIF('Vending_Machine Errors'!D41, 100) + COUNTIF('Vending_Machine_Sum Errors'!D41, 100) + COUNTIF('MazeComplete Errors'!D41, 100) + COUNTIF('MazeSolve Errors'!D41, 100) + COUNTIF('Hamiltonian Errors'!D41, 100)</f>
        <v>0</v>
      </c>
      <c r="E41">
        <f>COUNTIF('PARITY Errors'!E41, 100) + COUNTIF('Pattern_Matching Errors'!E41, 100) + COUNTIF('Reversal Errors'!E41, 100) + COUNTIF('Stack Errors'!E41, 100) + COUNTIF('Vending_Machine Errors'!E41, 100) + COUNTIF('Vending_Machine_Sum Errors'!E41, 100) + COUNTIF('MazeComplete Errors'!E41, 100) + COUNTIF('MazeSolve Errors'!E41, 100) + COUNTIF('Hamiltonian Errors'!E41, 100)</f>
        <v>0</v>
      </c>
      <c r="F41">
        <f>COUNTIF('PARITY Errors'!F41, 100) + COUNTIF('Pattern_Matching Errors'!F41, 100) + COUNTIF('Reversal Errors'!F41, 100) + COUNTIF('Stack Errors'!F41, 100) + COUNTIF('Vending_Machine Errors'!F41, 100) + COUNTIF('Vending_Machine_Sum Errors'!F41, 100) + COUNTIF('MazeComplete Errors'!F41, 100) + COUNTIF('MazeSolve Errors'!F41, 100) + COUNTIF('Hamiltonian Errors'!F41, 100)</f>
        <v>0</v>
      </c>
      <c r="G41">
        <f>COUNTIF('PARITY Errors'!G41, 100) + COUNTIF('Pattern_Matching Errors'!G41, 100) + COUNTIF('Reversal Errors'!G41, 100) + COUNTIF('Stack Errors'!G41, 100) + COUNTIF('Vending_Machine Errors'!G41, 100) + COUNTIF('Vending_Machine_Sum Errors'!G41, 100) + COUNTIF('MazeComplete Errors'!G41, 100) + COUNTIF('MazeSolve Errors'!G41, 100) + COUNTIF('Hamiltonian Errors'!G41, 100)</f>
        <v>6</v>
      </c>
      <c r="H41" t="str">
        <f t="shared" si="1"/>
        <v>0 (δ=0.2)</v>
      </c>
    </row>
    <row r="42" spans="1:8" x14ac:dyDescent="0.75">
      <c r="A42" s="1">
        <v>2</v>
      </c>
      <c r="B42">
        <v>0</v>
      </c>
      <c r="C42">
        <v>0.45</v>
      </c>
      <c r="D42">
        <f>COUNTIF('PARITY Errors'!D42, 100) + COUNTIF('Pattern_Matching Errors'!D42, 100) + COUNTIF('Reversal Errors'!D42, 100) + COUNTIF('Stack Errors'!D42, 100) + COUNTIF('Vending_Machine Errors'!D42, 100) + COUNTIF('Vending_Machine_Sum Errors'!D42, 100) + COUNTIF('MazeComplete Errors'!D42, 100) + COUNTIF('MazeSolve Errors'!D42, 100) + COUNTIF('Hamiltonian Errors'!D42, 100)</f>
        <v>0</v>
      </c>
      <c r="E42">
        <f>COUNTIF('PARITY Errors'!E42, 100) + COUNTIF('Pattern_Matching Errors'!E42, 100) + COUNTIF('Reversal Errors'!E42, 100) + COUNTIF('Stack Errors'!E42, 100) + COUNTIF('Vending_Machine Errors'!E42, 100) + COUNTIF('Vending_Machine_Sum Errors'!E42, 100) + COUNTIF('MazeComplete Errors'!E42, 100) + COUNTIF('MazeSolve Errors'!E42, 100) + COUNTIF('Hamiltonian Errors'!E42, 100)</f>
        <v>0</v>
      </c>
      <c r="F42">
        <f>COUNTIF('PARITY Errors'!F42, 100) + COUNTIF('Pattern_Matching Errors'!F42, 100) + COUNTIF('Reversal Errors'!F42, 100) + COUNTIF('Stack Errors'!F42, 100) + COUNTIF('Vending_Machine Errors'!F42, 100) + COUNTIF('Vending_Machine_Sum Errors'!F42, 100) + COUNTIF('MazeComplete Errors'!F42, 100) + COUNTIF('MazeSolve Errors'!F42, 100) + COUNTIF('Hamiltonian Errors'!F42, 100)</f>
        <v>0</v>
      </c>
      <c r="G42">
        <f>COUNTIF('PARITY Errors'!G42, 100) + COUNTIF('Pattern_Matching Errors'!G42, 100) + COUNTIF('Reversal Errors'!G42, 100) + COUNTIF('Stack Errors'!G42, 100) + COUNTIF('Vending_Machine Errors'!G42, 100) + COUNTIF('Vending_Machine_Sum Errors'!G42, 100) + COUNTIF('MazeComplete Errors'!G42, 100) + COUNTIF('MazeSolve Errors'!G42, 100) + COUNTIF('Hamiltonian Errors'!G42, 100)</f>
        <v>6</v>
      </c>
      <c r="H42" t="str">
        <f t="shared" si="1"/>
        <v>0 (δ=0.45)</v>
      </c>
    </row>
    <row r="43" spans="1:8" x14ac:dyDescent="0.75">
      <c r="A43" s="1">
        <v>3</v>
      </c>
      <c r="B43">
        <v>0</v>
      </c>
      <c r="C43">
        <v>0.65</v>
      </c>
      <c r="D43">
        <f>COUNTIF('PARITY Errors'!D43, 100) + COUNTIF('Pattern_Matching Errors'!D43, 100) + COUNTIF('Reversal Errors'!D43, 100) + COUNTIF('Stack Errors'!D43, 100) + COUNTIF('Vending_Machine Errors'!D43, 100) + COUNTIF('Vending_Machine_Sum Errors'!D43, 100) + COUNTIF('MazeComplete Errors'!D43, 100) + COUNTIF('MazeSolve Errors'!D43, 100) + COUNTIF('Hamiltonian Errors'!D43, 100)</f>
        <v>1</v>
      </c>
      <c r="E43">
        <f>COUNTIF('PARITY Errors'!E43, 100) + COUNTIF('Pattern_Matching Errors'!E43, 100) + COUNTIF('Reversal Errors'!E43, 100) + COUNTIF('Stack Errors'!E43, 100) + COUNTIF('Vending_Machine Errors'!E43, 100) + COUNTIF('Vending_Machine_Sum Errors'!E43, 100) + COUNTIF('MazeComplete Errors'!E43, 100) + COUNTIF('MazeSolve Errors'!E43, 100) + COUNTIF('Hamiltonian Errors'!E43, 100)</f>
        <v>0</v>
      </c>
      <c r="F43">
        <f>COUNTIF('PARITY Errors'!F43, 100) + COUNTIF('Pattern_Matching Errors'!F43, 100) + COUNTIF('Reversal Errors'!F43, 100) + COUNTIF('Stack Errors'!F43, 100) + COUNTIF('Vending_Machine Errors'!F43, 100) + COUNTIF('Vending_Machine_Sum Errors'!F43, 100) + COUNTIF('MazeComplete Errors'!F43, 100) + COUNTIF('MazeSolve Errors'!F43, 100) + COUNTIF('Hamiltonian Errors'!F43, 100)</f>
        <v>0</v>
      </c>
      <c r="G43">
        <f>COUNTIF('PARITY Errors'!G43, 100) + COUNTIF('Pattern_Matching Errors'!G43, 100) + COUNTIF('Reversal Errors'!G43, 100) + COUNTIF('Stack Errors'!G43, 100) + COUNTIF('Vending_Machine Errors'!G43, 100) + COUNTIF('Vending_Machine_Sum Errors'!G43, 100) + COUNTIF('MazeComplete Errors'!G43, 100) + COUNTIF('MazeSolve Errors'!G43, 100) + COUNTIF('Hamiltonian Errors'!G43, 100)</f>
        <v>6</v>
      </c>
      <c r="H43" t="str">
        <f t="shared" si="1"/>
        <v>0 (δ=0.65)</v>
      </c>
    </row>
    <row r="44" spans="1:8" x14ac:dyDescent="0.75">
      <c r="A44" s="1">
        <v>4</v>
      </c>
      <c r="B44">
        <v>0</v>
      </c>
      <c r="C44">
        <v>0.85</v>
      </c>
      <c r="D44">
        <f>COUNTIF('PARITY Errors'!D44, 100) + COUNTIF('Pattern_Matching Errors'!D44, 100) + COUNTIF('Reversal Errors'!D44, 100) + COUNTIF('Stack Errors'!D44, 100) + COUNTIF('Vending_Machine Errors'!D44, 100) + COUNTIF('Vending_Machine_Sum Errors'!D44, 100) + COUNTIF('MazeComplete Errors'!D44, 100) + COUNTIF('MazeSolve Errors'!D44, 100) + COUNTIF('Hamiltonian Errors'!D44, 100)</f>
        <v>1</v>
      </c>
      <c r="E44">
        <f>COUNTIF('PARITY Errors'!E44, 100) + COUNTIF('Pattern_Matching Errors'!E44, 100) + COUNTIF('Reversal Errors'!E44, 100) + COUNTIF('Stack Errors'!E44, 100) + COUNTIF('Vending_Machine Errors'!E44, 100) + COUNTIF('Vending_Machine_Sum Errors'!E44, 100) + COUNTIF('MazeComplete Errors'!E44, 100) + COUNTIF('MazeSolve Errors'!E44, 100) + COUNTIF('Hamiltonian Errors'!E44, 100)</f>
        <v>0</v>
      </c>
      <c r="F44">
        <f>COUNTIF('PARITY Errors'!F44, 100) + COUNTIF('Pattern_Matching Errors'!F44, 100) + COUNTIF('Reversal Errors'!F44, 100) + COUNTIF('Stack Errors'!F44, 100) + COUNTIF('Vending_Machine Errors'!F44, 100) + COUNTIF('Vending_Machine_Sum Errors'!F44, 100) + COUNTIF('MazeComplete Errors'!F44, 100) + COUNTIF('MazeSolve Errors'!F44, 100) + COUNTIF('Hamiltonian Errors'!F44, 100)</f>
        <v>0</v>
      </c>
      <c r="G44">
        <f>COUNTIF('PARITY Errors'!G44, 100) + COUNTIF('Pattern_Matching Errors'!G44, 100) + COUNTIF('Reversal Errors'!G44, 100) + COUNTIF('Stack Errors'!G44, 100) + COUNTIF('Vending_Machine Errors'!G44, 100) + COUNTIF('Vending_Machine_Sum Errors'!G44, 100) + COUNTIF('MazeComplete Errors'!G44, 100) + COUNTIF('MazeSolve Errors'!G44, 100) + COUNTIF('Hamiltonian Errors'!G44, 100)</f>
        <v>6</v>
      </c>
      <c r="H44" t="str">
        <f t="shared" si="1"/>
        <v>0 (δ=0.85)</v>
      </c>
    </row>
    <row r="45" spans="1:8" x14ac:dyDescent="0.75">
      <c r="A45" s="1">
        <v>5</v>
      </c>
      <c r="B45">
        <v>5</v>
      </c>
      <c r="C45">
        <v>0</v>
      </c>
      <c r="D45">
        <f>COUNTIF('PARITY Errors'!D45, 100) + COUNTIF('Pattern_Matching Errors'!D45, 100) + COUNTIF('Reversal Errors'!D45, 100) + COUNTIF('Stack Errors'!D45, 100) + COUNTIF('Vending_Machine Errors'!D45, 100) + COUNTIF('Vending_Machine_Sum Errors'!D45, 100) + COUNTIF('MazeComplete Errors'!D45, 100) + COUNTIF('MazeSolve Errors'!D45, 100) + COUNTIF('Hamiltonian Errors'!D45, 100)</f>
        <v>0</v>
      </c>
      <c r="E45">
        <f>COUNTIF('PARITY Errors'!E45, 100) + COUNTIF('Pattern_Matching Errors'!E45, 100) + COUNTIF('Reversal Errors'!E45, 100) + COUNTIF('Stack Errors'!E45, 100) + COUNTIF('Vending_Machine Errors'!E45, 100) + COUNTIF('Vending_Machine_Sum Errors'!E45, 100) + COUNTIF('MazeComplete Errors'!E45, 100) + COUNTIF('MazeSolve Errors'!E45, 100) + COUNTIF('Hamiltonian Errors'!E45, 100)</f>
        <v>0</v>
      </c>
      <c r="F45">
        <f>COUNTIF('PARITY Errors'!F45, 100) + COUNTIF('Pattern_Matching Errors'!F45, 100) + COUNTIF('Reversal Errors'!F45, 100) + COUNTIF('Stack Errors'!F45, 100) + COUNTIF('Vending_Machine Errors'!F45, 100) + COUNTIF('Vending_Machine_Sum Errors'!F45, 100) + COUNTIF('MazeComplete Errors'!F45, 100) + COUNTIF('MazeSolve Errors'!F45, 100) + COUNTIF('Hamiltonian Errors'!F45, 100)</f>
        <v>0</v>
      </c>
      <c r="G45">
        <f>COUNTIF('PARITY Errors'!G45, 100) + COUNTIF('Pattern_Matching Errors'!G45, 100) + COUNTIF('Reversal Errors'!G45, 100) + COUNTIF('Stack Errors'!G45, 100) + COUNTIF('Vending_Machine Errors'!G45, 100) + COUNTIF('Vending_Machine_Sum Errors'!G45, 100) + COUNTIF('MazeComplete Errors'!G45, 100) + COUNTIF('MazeSolve Errors'!G45, 100) + COUNTIF('Hamiltonian Errors'!G45, 100)</f>
        <v>0</v>
      </c>
      <c r="H45" t="str">
        <f t="shared" si="1"/>
        <v>5 (δ=0)</v>
      </c>
    </row>
    <row r="46" spans="1:8" x14ac:dyDescent="0.75">
      <c r="A46" s="1">
        <v>6</v>
      </c>
      <c r="B46">
        <v>5</v>
      </c>
      <c r="C46">
        <v>0.2</v>
      </c>
      <c r="D46">
        <f>COUNTIF('PARITY Errors'!D46, 100) + COUNTIF('Pattern_Matching Errors'!D46, 100) + COUNTIF('Reversal Errors'!D46, 100) + COUNTIF('Stack Errors'!D46, 100) + COUNTIF('Vending_Machine Errors'!D46, 100) + COUNTIF('Vending_Machine_Sum Errors'!D46, 100) + COUNTIF('MazeComplete Errors'!D46, 100) + COUNTIF('MazeSolve Errors'!D46, 100) + COUNTIF('Hamiltonian Errors'!D46, 100)</f>
        <v>0</v>
      </c>
      <c r="E46">
        <f>COUNTIF('PARITY Errors'!E46, 100) + COUNTIF('Pattern_Matching Errors'!E46, 100) + COUNTIF('Reversal Errors'!E46, 100) + COUNTIF('Stack Errors'!E46, 100) + COUNTIF('Vending_Machine Errors'!E46, 100) + COUNTIF('Vending_Machine_Sum Errors'!E46, 100) + COUNTIF('MazeComplete Errors'!E46, 100) + COUNTIF('MazeSolve Errors'!E46, 100) + COUNTIF('Hamiltonian Errors'!E46, 100)</f>
        <v>0</v>
      </c>
      <c r="F46">
        <f>COUNTIF('PARITY Errors'!F46, 100) + COUNTIF('Pattern_Matching Errors'!F46, 100) + COUNTIF('Reversal Errors'!F46, 100) + COUNTIF('Stack Errors'!F46, 100) + COUNTIF('Vending_Machine Errors'!F46, 100) + COUNTIF('Vending_Machine_Sum Errors'!F46, 100) + COUNTIF('MazeComplete Errors'!F46, 100) + COUNTIF('MazeSolve Errors'!F46, 100) + COUNTIF('Hamiltonian Errors'!F46, 100)</f>
        <v>0</v>
      </c>
      <c r="G46">
        <f>COUNTIF('PARITY Errors'!G46, 100) + COUNTIF('Pattern_Matching Errors'!G46, 100) + COUNTIF('Reversal Errors'!G46, 100) + COUNTIF('Stack Errors'!G46, 100) + COUNTIF('Vending_Machine Errors'!G46, 100) + COUNTIF('Vending_Machine_Sum Errors'!G46, 100) + COUNTIF('MazeComplete Errors'!G46, 100) + COUNTIF('MazeSolve Errors'!G46, 100) + COUNTIF('Hamiltonian Errors'!G46, 100)</f>
        <v>0</v>
      </c>
      <c r="H46" t="str">
        <f t="shared" si="1"/>
        <v>5 (δ=0.2)</v>
      </c>
    </row>
    <row r="47" spans="1:8" x14ac:dyDescent="0.75">
      <c r="A47" s="1">
        <v>7</v>
      </c>
      <c r="B47">
        <v>5</v>
      </c>
      <c r="C47">
        <v>0.45</v>
      </c>
      <c r="D47">
        <f>COUNTIF('PARITY Errors'!D47, 100) + COUNTIF('Pattern_Matching Errors'!D47, 100) + COUNTIF('Reversal Errors'!D47, 100) + COUNTIF('Stack Errors'!D47, 100) + COUNTIF('Vending_Machine Errors'!D47, 100) + COUNTIF('Vending_Machine_Sum Errors'!D47, 100) + COUNTIF('MazeComplete Errors'!D47, 100) + COUNTIF('MazeSolve Errors'!D47, 100) + COUNTIF('Hamiltonian Errors'!D47, 100)</f>
        <v>0</v>
      </c>
      <c r="E47">
        <f>COUNTIF('PARITY Errors'!E47, 100) + COUNTIF('Pattern_Matching Errors'!E47, 100) + COUNTIF('Reversal Errors'!E47, 100) + COUNTIF('Stack Errors'!E47, 100) + COUNTIF('Vending_Machine Errors'!E47, 100) + COUNTIF('Vending_Machine_Sum Errors'!E47, 100) + COUNTIF('MazeComplete Errors'!E47, 100) + COUNTIF('MazeSolve Errors'!E47, 100) + COUNTIF('Hamiltonian Errors'!E47, 100)</f>
        <v>0</v>
      </c>
      <c r="F47">
        <f>COUNTIF('PARITY Errors'!F47, 100) + COUNTIF('Pattern_Matching Errors'!F47, 100) + COUNTIF('Reversal Errors'!F47, 100) + COUNTIF('Stack Errors'!F47, 100) + COUNTIF('Vending_Machine Errors'!F47, 100) + COUNTIF('Vending_Machine_Sum Errors'!F47, 100) + COUNTIF('MazeComplete Errors'!F47, 100) + COUNTIF('MazeSolve Errors'!F47, 100) + COUNTIF('Hamiltonian Errors'!F47, 100)</f>
        <v>0</v>
      </c>
      <c r="G47">
        <f>COUNTIF('PARITY Errors'!G47, 100) + COUNTIF('Pattern_Matching Errors'!G47, 100) + COUNTIF('Reversal Errors'!G47, 100) + COUNTIF('Stack Errors'!G47, 100) + COUNTIF('Vending_Machine Errors'!G47, 100) + COUNTIF('Vending_Machine_Sum Errors'!G47, 100) + COUNTIF('MazeComplete Errors'!G47, 100) + COUNTIF('MazeSolve Errors'!G47, 100) + COUNTIF('Hamiltonian Errors'!G47, 100)</f>
        <v>0</v>
      </c>
      <c r="H47" t="str">
        <f t="shared" si="1"/>
        <v>5 (δ=0.45)</v>
      </c>
    </row>
    <row r="48" spans="1:8" x14ac:dyDescent="0.75">
      <c r="A48" s="1">
        <v>8</v>
      </c>
      <c r="B48">
        <v>5</v>
      </c>
      <c r="C48">
        <v>0.65</v>
      </c>
      <c r="D48">
        <f>COUNTIF('PARITY Errors'!D48, 100) + COUNTIF('Pattern_Matching Errors'!D48, 100) + COUNTIF('Reversal Errors'!D48, 100) + COUNTIF('Stack Errors'!D48, 100) + COUNTIF('Vending_Machine Errors'!D48, 100) + COUNTIF('Vending_Machine_Sum Errors'!D48, 100) + COUNTIF('MazeComplete Errors'!D48, 100) + COUNTIF('MazeSolve Errors'!D48, 100) + COUNTIF('Hamiltonian Errors'!D48, 100)</f>
        <v>0</v>
      </c>
      <c r="E48">
        <f>COUNTIF('PARITY Errors'!E48, 100) + COUNTIF('Pattern_Matching Errors'!E48, 100) + COUNTIF('Reversal Errors'!E48, 100) + COUNTIF('Stack Errors'!E48, 100) + COUNTIF('Vending_Machine Errors'!E48, 100) + COUNTIF('Vending_Machine_Sum Errors'!E48, 100) + COUNTIF('MazeComplete Errors'!E48, 100) + COUNTIF('MazeSolve Errors'!E48, 100) + COUNTIF('Hamiltonian Errors'!E48, 100)</f>
        <v>0</v>
      </c>
      <c r="F48">
        <f>COUNTIF('PARITY Errors'!F48, 100) + COUNTIF('Pattern_Matching Errors'!F48, 100) + COUNTIF('Reversal Errors'!F48, 100) + COUNTIF('Stack Errors'!F48, 100) + COUNTIF('Vending_Machine Errors'!F48, 100) + COUNTIF('Vending_Machine_Sum Errors'!F48, 100) + COUNTIF('MazeComplete Errors'!F48, 100) + COUNTIF('MazeSolve Errors'!F48, 100) + COUNTIF('Hamiltonian Errors'!F48, 100)</f>
        <v>0</v>
      </c>
      <c r="G48">
        <f>COUNTIF('PARITY Errors'!G48, 100) + COUNTIF('Pattern_Matching Errors'!G48, 100) + COUNTIF('Reversal Errors'!G48, 100) + COUNTIF('Stack Errors'!G48, 100) + COUNTIF('Vending_Machine Errors'!G48, 100) + COUNTIF('Vending_Machine_Sum Errors'!G48, 100) + COUNTIF('MazeComplete Errors'!G48, 100) + COUNTIF('MazeSolve Errors'!G48, 100) + COUNTIF('Hamiltonian Errors'!G48, 100)</f>
        <v>0</v>
      </c>
      <c r="H48" t="str">
        <f t="shared" si="1"/>
        <v>5 (δ=0.65)</v>
      </c>
    </row>
    <row r="49" spans="1:8" x14ac:dyDescent="0.75">
      <c r="A49" s="1">
        <v>9</v>
      </c>
      <c r="B49">
        <v>5</v>
      </c>
      <c r="C49">
        <v>0.85</v>
      </c>
      <c r="D49">
        <f>COUNTIF('PARITY Errors'!D49, 100) + COUNTIF('Pattern_Matching Errors'!D49, 100) + COUNTIF('Reversal Errors'!D49, 100) + COUNTIF('Stack Errors'!D49, 100) + COUNTIF('Vending_Machine Errors'!D49, 100) + COUNTIF('Vending_Machine_Sum Errors'!D49, 100) + COUNTIF('MazeComplete Errors'!D49, 100) + COUNTIF('MazeSolve Errors'!D49, 100) + COUNTIF('Hamiltonian Errors'!D49, 100)</f>
        <v>0</v>
      </c>
      <c r="E49">
        <f>COUNTIF('PARITY Errors'!E49, 100) + COUNTIF('Pattern_Matching Errors'!E49, 100) + COUNTIF('Reversal Errors'!E49, 100) + COUNTIF('Stack Errors'!E49, 100) + COUNTIF('Vending_Machine Errors'!E49, 100) + COUNTIF('Vending_Machine_Sum Errors'!E49, 100) + COUNTIF('MazeComplete Errors'!E49, 100) + COUNTIF('MazeSolve Errors'!E49, 100) + COUNTIF('Hamiltonian Errors'!E49, 100)</f>
        <v>0</v>
      </c>
      <c r="F49">
        <f>COUNTIF('PARITY Errors'!F49, 100) + COUNTIF('Pattern_Matching Errors'!F49, 100) + COUNTIF('Reversal Errors'!F49, 100) + COUNTIF('Stack Errors'!F49, 100) + COUNTIF('Vending_Machine Errors'!F49, 100) + COUNTIF('Vending_Machine_Sum Errors'!F49, 100) + COUNTIF('MazeComplete Errors'!F49, 100) + COUNTIF('MazeSolve Errors'!F49, 100) + COUNTIF('Hamiltonian Errors'!F49, 100)</f>
        <v>0</v>
      </c>
      <c r="G49">
        <f>COUNTIF('PARITY Errors'!G49, 100) + COUNTIF('Pattern_Matching Errors'!G49, 100) + COUNTIF('Reversal Errors'!G49, 100) + COUNTIF('Stack Errors'!G49, 100) + COUNTIF('Vending_Machine Errors'!G49, 100) + COUNTIF('Vending_Machine_Sum Errors'!G49, 100) + COUNTIF('MazeComplete Errors'!G49, 100) + COUNTIF('MazeSolve Errors'!G49, 100) + COUNTIF('Hamiltonian Errors'!G49, 100)</f>
        <v>0</v>
      </c>
      <c r="H49" t="str">
        <f t="shared" si="1"/>
        <v>5 (δ=0.85)</v>
      </c>
    </row>
    <row r="50" spans="1:8" x14ac:dyDescent="0.75">
      <c r="A50" s="1">
        <v>10</v>
      </c>
      <c r="B50">
        <v>10</v>
      </c>
      <c r="C50">
        <v>0</v>
      </c>
      <c r="D50">
        <f>COUNTIF('PARITY Errors'!D50, 100) + COUNTIF('Pattern_Matching Errors'!D50, 100) + COUNTIF('Reversal Errors'!D50, 100) + COUNTIF('Stack Errors'!D50, 100) + COUNTIF('Vending_Machine Errors'!D50, 100) + COUNTIF('Vending_Machine_Sum Errors'!D50, 100) + COUNTIF('MazeComplete Errors'!D50, 100) + COUNTIF('MazeSolve Errors'!D50, 100) + COUNTIF('Hamiltonian Errors'!D50, 100)</f>
        <v>0</v>
      </c>
      <c r="E50">
        <f>COUNTIF('PARITY Errors'!E50, 100) + COUNTIF('Pattern_Matching Errors'!E50, 100) + COUNTIF('Reversal Errors'!E50, 100) + COUNTIF('Stack Errors'!E50, 100) + COUNTIF('Vending_Machine Errors'!E50, 100) + COUNTIF('Vending_Machine_Sum Errors'!E50, 100) + COUNTIF('MazeComplete Errors'!E50, 100) + COUNTIF('MazeSolve Errors'!E50, 100) + COUNTIF('Hamiltonian Errors'!E50, 100)</f>
        <v>0</v>
      </c>
      <c r="F50">
        <f>COUNTIF('PARITY Errors'!F50, 100) + COUNTIF('Pattern_Matching Errors'!F50, 100) + COUNTIF('Reversal Errors'!F50, 100) + COUNTIF('Stack Errors'!F50, 100) + COUNTIF('Vending_Machine Errors'!F50, 100) + COUNTIF('Vending_Machine_Sum Errors'!F50, 100) + COUNTIF('MazeComplete Errors'!F50, 100) + COUNTIF('MazeSolve Errors'!F50, 100) + COUNTIF('Hamiltonian Errors'!F50, 100)</f>
        <v>0</v>
      </c>
      <c r="G50">
        <f>COUNTIF('PARITY Errors'!G50, 100) + COUNTIF('Pattern_Matching Errors'!G50, 100) + COUNTIF('Reversal Errors'!G50, 100) + COUNTIF('Stack Errors'!G50, 100) + COUNTIF('Vending_Machine Errors'!G50, 100) + COUNTIF('Vending_Machine_Sum Errors'!G50, 100) + COUNTIF('MazeComplete Errors'!G50, 100) + COUNTIF('MazeSolve Errors'!G50, 100) + COUNTIF('Hamiltonian Errors'!G50, 100)</f>
        <v>0</v>
      </c>
      <c r="H50" t="str">
        <f t="shared" si="1"/>
        <v>10 (δ=0)</v>
      </c>
    </row>
    <row r="51" spans="1:8" x14ac:dyDescent="0.75">
      <c r="A51" s="1">
        <v>11</v>
      </c>
      <c r="B51">
        <v>10</v>
      </c>
      <c r="C51">
        <v>0.2</v>
      </c>
      <c r="D51">
        <f>COUNTIF('PARITY Errors'!D51, 100) + COUNTIF('Pattern_Matching Errors'!D51, 100) + COUNTIF('Reversal Errors'!D51, 100) + COUNTIF('Stack Errors'!D51, 100) + COUNTIF('Vending_Machine Errors'!D51, 100) + COUNTIF('Vending_Machine_Sum Errors'!D51, 100) + COUNTIF('MazeComplete Errors'!D51, 100) + COUNTIF('MazeSolve Errors'!D51, 100) + COUNTIF('Hamiltonian Errors'!D51, 100)</f>
        <v>0</v>
      </c>
      <c r="E51">
        <f>COUNTIF('PARITY Errors'!E51, 100) + COUNTIF('Pattern_Matching Errors'!E51, 100) + COUNTIF('Reversal Errors'!E51, 100) + COUNTIF('Stack Errors'!E51, 100) + COUNTIF('Vending_Machine Errors'!E51, 100) + COUNTIF('Vending_Machine_Sum Errors'!E51, 100) + COUNTIF('MazeComplete Errors'!E51, 100) + COUNTIF('MazeSolve Errors'!E51, 100) + COUNTIF('Hamiltonian Errors'!E51, 100)</f>
        <v>0</v>
      </c>
      <c r="F51">
        <f>COUNTIF('PARITY Errors'!F51, 100) + COUNTIF('Pattern_Matching Errors'!F51, 100) + COUNTIF('Reversal Errors'!F51, 100) + COUNTIF('Stack Errors'!F51, 100) + COUNTIF('Vending_Machine Errors'!F51, 100) + COUNTIF('Vending_Machine_Sum Errors'!F51, 100) + COUNTIF('MazeComplete Errors'!F51, 100) + COUNTIF('MazeSolve Errors'!F51, 100) + COUNTIF('Hamiltonian Errors'!F51, 100)</f>
        <v>0</v>
      </c>
      <c r="G51">
        <f>COUNTIF('PARITY Errors'!G51, 100) + COUNTIF('Pattern_Matching Errors'!G51, 100) + COUNTIF('Reversal Errors'!G51, 100) + COUNTIF('Stack Errors'!G51, 100) + COUNTIF('Vending_Machine Errors'!G51, 100) + COUNTIF('Vending_Machine_Sum Errors'!G51, 100) + COUNTIF('MazeComplete Errors'!G51, 100) + COUNTIF('MazeSolve Errors'!G51, 100) + COUNTIF('Hamiltonian Errors'!G51, 100)</f>
        <v>0</v>
      </c>
      <c r="H51" t="str">
        <f t="shared" si="1"/>
        <v>10 (δ=0.2)</v>
      </c>
    </row>
    <row r="52" spans="1:8" x14ac:dyDescent="0.75">
      <c r="A52" s="1">
        <v>12</v>
      </c>
      <c r="B52">
        <v>10</v>
      </c>
      <c r="C52">
        <v>0.45</v>
      </c>
      <c r="D52">
        <f>COUNTIF('PARITY Errors'!D52, 100) + COUNTIF('Pattern_Matching Errors'!D52, 100) + COUNTIF('Reversal Errors'!D52, 100) + COUNTIF('Stack Errors'!D52, 100) + COUNTIF('Vending_Machine Errors'!D52, 100) + COUNTIF('Vending_Machine_Sum Errors'!D52, 100) + COUNTIF('MazeComplete Errors'!D52, 100) + COUNTIF('MazeSolve Errors'!D52, 100) + COUNTIF('Hamiltonian Errors'!D52, 100)</f>
        <v>0</v>
      </c>
      <c r="E52">
        <f>COUNTIF('PARITY Errors'!E52, 100) + COUNTIF('Pattern_Matching Errors'!E52, 100) + COUNTIF('Reversal Errors'!E52, 100) + COUNTIF('Stack Errors'!E52, 100) + COUNTIF('Vending_Machine Errors'!E52, 100) + COUNTIF('Vending_Machine_Sum Errors'!E52, 100) + COUNTIF('MazeComplete Errors'!E52, 100) + COUNTIF('MazeSolve Errors'!E52, 100) + COUNTIF('Hamiltonian Errors'!E52, 100)</f>
        <v>0</v>
      </c>
      <c r="F52">
        <f>COUNTIF('PARITY Errors'!F52, 100) + COUNTIF('Pattern_Matching Errors'!F52, 100) + COUNTIF('Reversal Errors'!F52, 100) + COUNTIF('Stack Errors'!F52, 100) + COUNTIF('Vending_Machine Errors'!F52, 100) + COUNTIF('Vending_Machine_Sum Errors'!F52, 100) + COUNTIF('MazeComplete Errors'!F52, 100) + COUNTIF('MazeSolve Errors'!F52, 100) + COUNTIF('Hamiltonian Errors'!F52, 100)</f>
        <v>0</v>
      </c>
      <c r="G52">
        <f>COUNTIF('PARITY Errors'!G52, 100) + COUNTIF('Pattern_Matching Errors'!G52, 100) + COUNTIF('Reversal Errors'!G52, 100) + COUNTIF('Stack Errors'!G52, 100) + COUNTIF('Vending_Machine Errors'!G52, 100) + COUNTIF('Vending_Machine_Sum Errors'!G52, 100) + COUNTIF('MazeComplete Errors'!G52, 100) + COUNTIF('MazeSolve Errors'!G52, 100) + COUNTIF('Hamiltonian Errors'!G52, 100)</f>
        <v>0</v>
      </c>
      <c r="H52" t="str">
        <f t="shared" si="1"/>
        <v>10 (δ=0.45)</v>
      </c>
    </row>
    <row r="53" spans="1:8" x14ac:dyDescent="0.75">
      <c r="A53" s="1">
        <v>13</v>
      </c>
      <c r="B53">
        <v>10</v>
      </c>
      <c r="C53">
        <v>0.65</v>
      </c>
      <c r="D53">
        <f>COUNTIF('PARITY Errors'!D53, 100) + COUNTIF('Pattern_Matching Errors'!D53, 100) + COUNTIF('Reversal Errors'!D53, 100) + COUNTIF('Stack Errors'!D53, 100) + COUNTIF('Vending_Machine Errors'!D53, 100) + COUNTIF('Vending_Machine_Sum Errors'!D53, 100) + COUNTIF('MazeComplete Errors'!D53, 100) + COUNTIF('MazeSolve Errors'!D53, 100) + COUNTIF('Hamiltonian Errors'!D53, 100)</f>
        <v>0</v>
      </c>
      <c r="E53">
        <f>COUNTIF('PARITY Errors'!E53, 100) + COUNTIF('Pattern_Matching Errors'!E53, 100) + COUNTIF('Reversal Errors'!E53, 100) + COUNTIF('Stack Errors'!E53, 100) + COUNTIF('Vending_Machine Errors'!E53, 100) + COUNTIF('Vending_Machine_Sum Errors'!E53, 100) + COUNTIF('MazeComplete Errors'!E53, 100) + COUNTIF('MazeSolve Errors'!E53, 100) + COUNTIF('Hamiltonian Errors'!E53, 100)</f>
        <v>0</v>
      </c>
      <c r="F53">
        <f>COUNTIF('PARITY Errors'!F53, 100) + COUNTIF('Pattern_Matching Errors'!F53, 100) + COUNTIF('Reversal Errors'!F53, 100) + COUNTIF('Stack Errors'!F53, 100) + COUNTIF('Vending_Machine Errors'!F53, 100) + COUNTIF('Vending_Machine_Sum Errors'!F53, 100) + COUNTIF('MazeComplete Errors'!F53, 100) + COUNTIF('MazeSolve Errors'!F53, 100) + COUNTIF('Hamiltonian Errors'!F53, 100)</f>
        <v>0</v>
      </c>
      <c r="G53">
        <f>COUNTIF('PARITY Errors'!G53, 100) + COUNTIF('Pattern_Matching Errors'!G53, 100) + COUNTIF('Reversal Errors'!G53, 100) + COUNTIF('Stack Errors'!G53, 100) + COUNTIF('Vending_Machine Errors'!G53, 100) + COUNTIF('Vending_Machine_Sum Errors'!G53, 100) + COUNTIF('MazeComplete Errors'!G53, 100) + COUNTIF('MazeSolve Errors'!G53, 100) + COUNTIF('Hamiltonian Errors'!G53, 100)</f>
        <v>0</v>
      </c>
      <c r="H53" t="str">
        <f t="shared" si="1"/>
        <v>10 (δ=0.65)</v>
      </c>
    </row>
    <row r="54" spans="1:8" x14ac:dyDescent="0.75">
      <c r="A54" s="1">
        <v>14</v>
      </c>
      <c r="B54">
        <v>10</v>
      </c>
      <c r="C54">
        <v>0.85</v>
      </c>
      <c r="D54">
        <f>COUNTIF('PARITY Errors'!D54, 100) + COUNTIF('Pattern_Matching Errors'!D54, 100) + COUNTIF('Reversal Errors'!D54, 100) + COUNTIF('Stack Errors'!D54, 100) + COUNTIF('Vending_Machine Errors'!D54, 100) + COUNTIF('Vending_Machine_Sum Errors'!D54, 100) + COUNTIF('MazeComplete Errors'!D54, 100) + COUNTIF('MazeSolve Errors'!D54, 100) + COUNTIF('Hamiltonian Errors'!D54, 100)</f>
        <v>0</v>
      </c>
      <c r="E54">
        <f>COUNTIF('PARITY Errors'!E54, 100) + COUNTIF('Pattern_Matching Errors'!E54, 100) + COUNTIF('Reversal Errors'!E54, 100) + COUNTIF('Stack Errors'!E54, 100) + COUNTIF('Vending_Machine Errors'!E54, 100) + COUNTIF('Vending_Machine_Sum Errors'!E54, 100) + COUNTIF('MazeComplete Errors'!E54, 100) + COUNTIF('MazeSolve Errors'!E54, 100) + COUNTIF('Hamiltonian Errors'!E54, 100)</f>
        <v>0</v>
      </c>
      <c r="F54">
        <f>COUNTIF('PARITY Errors'!F54, 100) + COUNTIF('Pattern_Matching Errors'!F54, 100) + COUNTIF('Reversal Errors'!F54, 100) + COUNTIF('Stack Errors'!F54, 100) + COUNTIF('Vending_Machine Errors'!F54, 100) + COUNTIF('Vending_Machine_Sum Errors'!F54, 100) + COUNTIF('MazeComplete Errors'!F54, 100) + COUNTIF('MazeSolve Errors'!F54, 100) + COUNTIF('Hamiltonian Errors'!F54, 100)</f>
        <v>0</v>
      </c>
      <c r="G54">
        <f>COUNTIF('PARITY Errors'!G54, 100) + COUNTIF('Pattern_Matching Errors'!G54, 100) + COUNTIF('Reversal Errors'!G54, 100) + COUNTIF('Stack Errors'!G54, 100) + COUNTIF('Vending_Machine Errors'!G54, 100) + COUNTIF('Vending_Machine_Sum Errors'!G54, 100) + COUNTIF('MazeComplete Errors'!G54, 100) + COUNTIF('MazeSolve Errors'!G54, 100) + COUNTIF('Hamiltonian Errors'!G54, 100)</f>
        <v>0</v>
      </c>
      <c r="H54" t="str">
        <f t="shared" si="1"/>
        <v>10 (δ=0.85)</v>
      </c>
    </row>
    <row r="55" spans="1:8" x14ac:dyDescent="0.75">
      <c r="A55" s="1">
        <v>15</v>
      </c>
      <c r="B55">
        <v>20</v>
      </c>
      <c r="C55">
        <v>0</v>
      </c>
      <c r="D55">
        <f>COUNTIF('PARITY Errors'!D55, 100) + COUNTIF('Pattern_Matching Errors'!D55, 100) + COUNTIF('Reversal Errors'!D55, 100) + COUNTIF('Stack Errors'!D55, 100) + COUNTIF('Vending_Machine Errors'!D55, 100) + COUNTIF('Vending_Machine_Sum Errors'!D55, 100) + COUNTIF('MazeComplete Errors'!D55, 100) + COUNTIF('MazeSolve Errors'!D55, 100) + COUNTIF('Hamiltonian Errors'!D55, 100)</f>
        <v>0</v>
      </c>
      <c r="E55">
        <f>COUNTIF('PARITY Errors'!E55, 100) + COUNTIF('Pattern_Matching Errors'!E55, 100) + COUNTIF('Reversal Errors'!E55, 100) + COUNTIF('Stack Errors'!E55, 100) + COUNTIF('Vending_Machine Errors'!E55, 100) + COUNTIF('Vending_Machine_Sum Errors'!E55, 100) + COUNTIF('MazeComplete Errors'!E55, 100) + COUNTIF('MazeSolve Errors'!E55, 100) + COUNTIF('Hamiltonian Errors'!E55, 100)</f>
        <v>0</v>
      </c>
      <c r="F55">
        <f>COUNTIF('PARITY Errors'!F55, 100) + COUNTIF('Pattern_Matching Errors'!F55, 100) + COUNTIF('Reversal Errors'!F55, 100) + COUNTIF('Stack Errors'!F55, 100) + COUNTIF('Vending_Machine Errors'!F55, 100) + COUNTIF('Vending_Machine_Sum Errors'!F55, 100) + COUNTIF('MazeComplete Errors'!F55, 100) + COUNTIF('MazeSolve Errors'!F55, 100) + COUNTIF('Hamiltonian Errors'!F55, 100)</f>
        <v>0</v>
      </c>
      <c r="G55">
        <f>COUNTIF('PARITY Errors'!G55, 100) + COUNTIF('Pattern_Matching Errors'!G55, 100) + COUNTIF('Reversal Errors'!G55, 100) + COUNTIF('Stack Errors'!G55, 100) + COUNTIF('Vending_Machine Errors'!G55, 100) + COUNTIF('Vending_Machine_Sum Errors'!G55, 100) + COUNTIF('MazeComplete Errors'!G55, 100) + COUNTIF('MazeSolve Errors'!G55, 100) + COUNTIF('Hamiltonian Errors'!G55, 100)</f>
        <v>0</v>
      </c>
      <c r="H55" t="str">
        <f t="shared" si="1"/>
        <v>20 (δ=0)</v>
      </c>
    </row>
    <row r="56" spans="1:8" x14ac:dyDescent="0.75">
      <c r="A56" s="1">
        <v>16</v>
      </c>
      <c r="B56">
        <v>20</v>
      </c>
      <c r="C56">
        <v>0.2</v>
      </c>
      <c r="D56">
        <f>COUNTIF('PARITY Errors'!D56, 100) + COUNTIF('Pattern_Matching Errors'!D56, 100) + COUNTIF('Reversal Errors'!D56, 100) + COUNTIF('Stack Errors'!D56, 100) + COUNTIF('Vending_Machine Errors'!D56, 100) + COUNTIF('Vending_Machine_Sum Errors'!D56, 100) + COUNTIF('MazeComplete Errors'!D56, 100) + COUNTIF('MazeSolve Errors'!D56, 100) + COUNTIF('Hamiltonian Errors'!D56, 100)</f>
        <v>0</v>
      </c>
      <c r="E56">
        <f>COUNTIF('PARITY Errors'!E56, 100) + COUNTIF('Pattern_Matching Errors'!E56, 100) + COUNTIF('Reversal Errors'!E56, 100) + COUNTIF('Stack Errors'!E56, 100) + COUNTIF('Vending_Machine Errors'!E56, 100) + COUNTIF('Vending_Machine_Sum Errors'!E56, 100) + COUNTIF('MazeComplete Errors'!E56, 100) + COUNTIF('MazeSolve Errors'!E56, 100) + COUNTIF('Hamiltonian Errors'!E56, 100)</f>
        <v>0</v>
      </c>
      <c r="F56">
        <f>COUNTIF('PARITY Errors'!F56, 100) + COUNTIF('Pattern_Matching Errors'!F56, 100) + COUNTIF('Reversal Errors'!F56, 100) + COUNTIF('Stack Errors'!F56, 100) + COUNTIF('Vending_Machine Errors'!F56, 100) + COUNTIF('Vending_Machine_Sum Errors'!F56, 100) + COUNTIF('MazeComplete Errors'!F56, 100) + COUNTIF('MazeSolve Errors'!F56, 100) + COUNTIF('Hamiltonian Errors'!F56, 100)</f>
        <v>0</v>
      </c>
      <c r="G56">
        <f>COUNTIF('PARITY Errors'!G56, 100) + COUNTIF('Pattern_Matching Errors'!G56, 100) + COUNTIF('Reversal Errors'!G56, 100) + COUNTIF('Stack Errors'!G56, 100) + COUNTIF('Vending_Machine Errors'!G56, 100) + COUNTIF('Vending_Machine_Sum Errors'!G56, 100) + COUNTIF('MazeComplete Errors'!G56, 100) + COUNTIF('MazeSolve Errors'!G56, 100) + COUNTIF('Hamiltonian Errors'!G56, 100)</f>
        <v>0</v>
      </c>
      <c r="H56" t="str">
        <f t="shared" si="1"/>
        <v>20 (δ=0.2)</v>
      </c>
    </row>
    <row r="57" spans="1:8" x14ac:dyDescent="0.75">
      <c r="A57" s="1">
        <v>17</v>
      </c>
      <c r="B57">
        <v>20</v>
      </c>
      <c r="C57">
        <v>0.45</v>
      </c>
      <c r="D57">
        <f>COUNTIF('PARITY Errors'!D57, 100) + COUNTIF('Pattern_Matching Errors'!D57, 100) + COUNTIF('Reversal Errors'!D57, 100) + COUNTIF('Stack Errors'!D57, 100) + COUNTIF('Vending_Machine Errors'!D57, 100) + COUNTIF('Vending_Machine_Sum Errors'!D57, 100) + COUNTIF('MazeComplete Errors'!D57, 100) + COUNTIF('MazeSolve Errors'!D57, 100) + COUNTIF('Hamiltonian Errors'!D57, 100)</f>
        <v>0</v>
      </c>
      <c r="E57">
        <f>COUNTIF('PARITY Errors'!E57, 100) + COUNTIF('Pattern_Matching Errors'!E57, 100) + COUNTIF('Reversal Errors'!E57, 100) + COUNTIF('Stack Errors'!E57, 100) + COUNTIF('Vending_Machine Errors'!E57, 100) + COUNTIF('Vending_Machine_Sum Errors'!E57, 100) + COUNTIF('MazeComplete Errors'!E57, 100) + COUNTIF('MazeSolve Errors'!E57, 100) + COUNTIF('Hamiltonian Errors'!E57, 100)</f>
        <v>0</v>
      </c>
      <c r="F57">
        <f>COUNTIF('PARITY Errors'!F57, 100) + COUNTIF('Pattern_Matching Errors'!F57, 100) + COUNTIF('Reversal Errors'!F57, 100) + COUNTIF('Stack Errors'!F57, 100) + COUNTIF('Vending_Machine Errors'!F57, 100) + COUNTIF('Vending_Machine_Sum Errors'!F57, 100) + COUNTIF('MazeComplete Errors'!F57, 100) + COUNTIF('MazeSolve Errors'!F57, 100) + COUNTIF('Hamiltonian Errors'!F57, 100)</f>
        <v>0</v>
      </c>
      <c r="G57">
        <f>COUNTIF('PARITY Errors'!G57, 100) + COUNTIF('Pattern_Matching Errors'!G57, 100) + COUNTIF('Reversal Errors'!G57, 100) + COUNTIF('Stack Errors'!G57, 100) + COUNTIF('Vending_Machine Errors'!G57, 100) + COUNTIF('Vending_Machine_Sum Errors'!G57, 100) + COUNTIF('MazeComplete Errors'!G57, 100) + COUNTIF('MazeSolve Errors'!G57, 100) + COUNTIF('Hamiltonian Errors'!G57, 100)</f>
        <v>0</v>
      </c>
      <c r="H57" t="str">
        <f t="shared" si="1"/>
        <v>20 (δ=0.45)</v>
      </c>
    </row>
    <row r="58" spans="1:8" x14ac:dyDescent="0.75">
      <c r="A58" s="1">
        <v>18</v>
      </c>
      <c r="B58">
        <v>20</v>
      </c>
      <c r="C58">
        <v>0.65</v>
      </c>
      <c r="D58">
        <f>COUNTIF('PARITY Errors'!D58, 100) + COUNTIF('Pattern_Matching Errors'!D58, 100) + COUNTIF('Reversal Errors'!D58, 100) + COUNTIF('Stack Errors'!D58, 100) + COUNTIF('Vending_Machine Errors'!D58, 100) + COUNTIF('Vending_Machine_Sum Errors'!D58, 100) + COUNTIF('MazeComplete Errors'!D58, 100) + COUNTIF('MazeSolve Errors'!D58, 100) + COUNTIF('Hamiltonian Errors'!D58, 100)</f>
        <v>0</v>
      </c>
      <c r="E58">
        <f>COUNTIF('PARITY Errors'!E58, 100) + COUNTIF('Pattern_Matching Errors'!E58, 100) + COUNTIF('Reversal Errors'!E58, 100) + COUNTIF('Stack Errors'!E58, 100) + COUNTIF('Vending_Machine Errors'!E58, 100) + COUNTIF('Vending_Machine_Sum Errors'!E58, 100) + COUNTIF('MazeComplete Errors'!E58, 100) + COUNTIF('MazeSolve Errors'!E58, 100) + COUNTIF('Hamiltonian Errors'!E58, 100)</f>
        <v>0</v>
      </c>
      <c r="F58">
        <f>COUNTIF('PARITY Errors'!F58, 100) + COUNTIF('Pattern_Matching Errors'!F58, 100) + COUNTIF('Reversal Errors'!F58, 100) + COUNTIF('Stack Errors'!F58, 100) + COUNTIF('Vending_Machine Errors'!F58, 100) + COUNTIF('Vending_Machine_Sum Errors'!F58, 100) + COUNTIF('MazeComplete Errors'!F58, 100) + COUNTIF('MazeSolve Errors'!F58, 100) + COUNTIF('Hamiltonian Errors'!F58, 100)</f>
        <v>0</v>
      </c>
      <c r="G58">
        <f>COUNTIF('PARITY Errors'!G58, 100) + COUNTIF('Pattern_Matching Errors'!G58, 100) + COUNTIF('Reversal Errors'!G58, 100) + COUNTIF('Stack Errors'!G58, 100) + COUNTIF('Vending_Machine Errors'!G58, 100) + COUNTIF('Vending_Machine_Sum Errors'!G58, 100) + COUNTIF('MazeComplete Errors'!G58, 100) + COUNTIF('MazeSolve Errors'!G58, 100) + COUNTIF('Hamiltonian Errors'!G58, 100)</f>
        <v>0</v>
      </c>
      <c r="H58" t="str">
        <f t="shared" si="1"/>
        <v>20 (δ=0.65)</v>
      </c>
    </row>
    <row r="59" spans="1:8" x14ac:dyDescent="0.75">
      <c r="A59" s="1">
        <v>19</v>
      </c>
      <c r="B59">
        <v>20</v>
      </c>
      <c r="C59">
        <v>0.85</v>
      </c>
      <c r="D59">
        <f>COUNTIF('PARITY Errors'!D59, 100) + COUNTIF('Pattern_Matching Errors'!D59, 100) + COUNTIF('Reversal Errors'!D59, 100) + COUNTIF('Stack Errors'!D59, 100) + COUNTIF('Vending_Machine Errors'!D59, 100) + COUNTIF('Vending_Machine_Sum Errors'!D59, 100) + COUNTIF('MazeComplete Errors'!D59, 100) + COUNTIF('MazeSolve Errors'!D59, 100) + COUNTIF('Hamiltonian Errors'!D59, 100)</f>
        <v>0</v>
      </c>
      <c r="E59">
        <f>COUNTIF('PARITY Errors'!E59, 100) + COUNTIF('Pattern_Matching Errors'!E59, 100) + COUNTIF('Reversal Errors'!E59, 100) + COUNTIF('Stack Errors'!E59, 100) + COUNTIF('Vending_Machine Errors'!E59, 100) + COUNTIF('Vending_Machine_Sum Errors'!E59, 100) + COUNTIF('MazeComplete Errors'!E59, 100) + COUNTIF('MazeSolve Errors'!E59, 100) + COUNTIF('Hamiltonian Errors'!E59, 100)</f>
        <v>0</v>
      </c>
      <c r="F59">
        <f>COUNTIF('PARITY Errors'!F59, 100) + COUNTIF('Pattern_Matching Errors'!F59, 100) + COUNTIF('Reversal Errors'!F59, 100) + COUNTIF('Stack Errors'!F59, 100) + COUNTIF('Vending_Machine Errors'!F59, 100) + COUNTIF('Vending_Machine_Sum Errors'!F59, 100) + COUNTIF('MazeComplete Errors'!F59, 100) + COUNTIF('MazeSolve Errors'!F59, 100) + COUNTIF('Hamiltonian Errors'!F59, 100)</f>
        <v>0</v>
      </c>
      <c r="G59">
        <f>COUNTIF('PARITY Errors'!G59, 100) + COUNTIF('Pattern_Matching Errors'!G59, 100) + COUNTIF('Reversal Errors'!G59, 100) + COUNTIF('Stack Errors'!G59, 100) + COUNTIF('Vending_Machine Errors'!G59, 100) + COUNTIF('Vending_Machine_Sum Errors'!G59, 100) + COUNTIF('MazeComplete Errors'!G59, 100) + COUNTIF('MazeSolve Errors'!G59, 100) + COUNTIF('Hamiltonian Errors'!G59, 100)</f>
        <v>0</v>
      </c>
      <c r="H59" t="str">
        <f t="shared" si="1"/>
        <v>20 (δ=0.85)</v>
      </c>
    </row>
    <row r="60" spans="1:8" x14ac:dyDescent="0.75">
      <c r="A60" s="1">
        <v>20</v>
      </c>
      <c r="B60">
        <v>50</v>
      </c>
      <c r="C60">
        <v>0</v>
      </c>
      <c r="D60">
        <f>COUNTIF('PARITY Errors'!D60, 100) + COUNTIF('Pattern_Matching Errors'!D60, 100) + COUNTIF('Reversal Errors'!D60, 100) + COUNTIF('Stack Errors'!D60, 100) + COUNTIF('Vending_Machine Errors'!D60, 100) + COUNTIF('Vending_Machine_Sum Errors'!D60, 100) + COUNTIF('MazeComplete Errors'!D60, 100) + COUNTIF('MazeSolve Errors'!D60, 100) + COUNTIF('Hamiltonian Errors'!D60, 100)</f>
        <v>0</v>
      </c>
      <c r="E60">
        <f>COUNTIF('PARITY Errors'!E60, 100) + COUNTIF('Pattern_Matching Errors'!E60, 100) + COUNTIF('Reversal Errors'!E60, 100) + COUNTIF('Stack Errors'!E60, 100) + COUNTIF('Vending_Machine Errors'!E60, 100) + COUNTIF('Vending_Machine_Sum Errors'!E60, 100) + COUNTIF('MazeComplete Errors'!E60, 100) + COUNTIF('MazeSolve Errors'!E60, 100) + COUNTIF('Hamiltonian Errors'!E60, 100)</f>
        <v>0</v>
      </c>
      <c r="F60">
        <f>COUNTIF('PARITY Errors'!F60, 100) + COUNTIF('Pattern_Matching Errors'!F60, 100) + COUNTIF('Reversal Errors'!F60, 100) + COUNTIF('Stack Errors'!F60, 100) + COUNTIF('Vending_Machine Errors'!F60, 100) + COUNTIF('Vending_Machine_Sum Errors'!F60, 100) + COUNTIF('MazeComplete Errors'!F60, 100) + COUNTIF('MazeSolve Errors'!F60, 100) + COUNTIF('Hamiltonian Errors'!F60, 100)</f>
        <v>0</v>
      </c>
      <c r="G60">
        <f>COUNTIF('PARITY Errors'!G60, 100) + COUNTIF('Pattern_Matching Errors'!G60, 100) + COUNTIF('Reversal Errors'!G60, 100) + COUNTIF('Stack Errors'!G60, 100) + COUNTIF('Vending_Machine Errors'!G60, 100) + COUNTIF('Vending_Machine_Sum Errors'!G60, 100) + COUNTIF('MazeComplete Errors'!G60, 100) + COUNTIF('MazeSolve Errors'!G60, 100) + COUNTIF('Hamiltonian Errors'!G60, 100)</f>
        <v>1</v>
      </c>
      <c r="H60" t="str">
        <f t="shared" si="1"/>
        <v>50 (δ=0)</v>
      </c>
    </row>
    <row r="61" spans="1:8" x14ac:dyDescent="0.75">
      <c r="A61" s="1">
        <v>21</v>
      </c>
      <c r="B61">
        <v>50</v>
      </c>
      <c r="C61">
        <v>0.2</v>
      </c>
      <c r="D61">
        <f>COUNTIF('PARITY Errors'!D61, 100) + COUNTIF('Pattern_Matching Errors'!D61, 100) + COUNTIF('Reversal Errors'!D61, 100) + COUNTIF('Stack Errors'!D61, 100) + COUNTIF('Vending_Machine Errors'!D61, 100) + COUNTIF('Vending_Machine_Sum Errors'!D61, 100) + COUNTIF('MazeComplete Errors'!D61, 100) + COUNTIF('MazeSolve Errors'!D61, 100) + COUNTIF('Hamiltonian Errors'!D61, 100)</f>
        <v>0</v>
      </c>
      <c r="E61">
        <f>COUNTIF('PARITY Errors'!E61, 100) + COUNTIF('Pattern_Matching Errors'!E61, 100) + COUNTIF('Reversal Errors'!E61, 100) + COUNTIF('Stack Errors'!E61, 100) + COUNTIF('Vending_Machine Errors'!E61, 100) + COUNTIF('Vending_Machine_Sum Errors'!E61, 100) + COUNTIF('MazeComplete Errors'!E61, 100) + COUNTIF('MazeSolve Errors'!E61, 100) + COUNTIF('Hamiltonian Errors'!E61, 100)</f>
        <v>0</v>
      </c>
      <c r="F61">
        <f>COUNTIF('PARITY Errors'!F61, 100) + COUNTIF('Pattern_Matching Errors'!F61, 100) + COUNTIF('Reversal Errors'!F61, 100) + COUNTIF('Stack Errors'!F61, 100) + COUNTIF('Vending_Machine Errors'!F61, 100) + COUNTIF('Vending_Machine_Sum Errors'!F61, 100) + COUNTIF('MazeComplete Errors'!F61, 100) + COUNTIF('MazeSolve Errors'!F61, 100) + COUNTIF('Hamiltonian Errors'!F61, 100)</f>
        <v>0</v>
      </c>
      <c r="G61">
        <f>COUNTIF('PARITY Errors'!G61, 100) + COUNTIF('Pattern_Matching Errors'!G61, 100) + COUNTIF('Reversal Errors'!G61, 100) + COUNTIF('Stack Errors'!G61, 100) + COUNTIF('Vending_Machine Errors'!G61, 100) + COUNTIF('Vending_Machine_Sum Errors'!G61, 100) + COUNTIF('MazeComplete Errors'!G61, 100) + COUNTIF('MazeSolve Errors'!G61, 100) + COUNTIF('Hamiltonian Errors'!G61, 100)</f>
        <v>1</v>
      </c>
      <c r="H61" t="str">
        <f t="shared" si="1"/>
        <v>50 (δ=0.2)</v>
      </c>
    </row>
    <row r="62" spans="1:8" x14ac:dyDescent="0.75">
      <c r="A62" s="1">
        <v>22</v>
      </c>
      <c r="B62">
        <v>50</v>
      </c>
      <c r="C62">
        <v>0.45</v>
      </c>
      <c r="D62">
        <f>COUNTIF('PARITY Errors'!D62, 100) + COUNTIF('Pattern_Matching Errors'!D62, 100) + COUNTIF('Reversal Errors'!D62, 100) + COUNTIF('Stack Errors'!D62, 100) + COUNTIF('Vending_Machine Errors'!D62, 100) + COUNTIF('Vending_Machine_Sum Errors'!D62, 100) + COUNTIF('MazeComplete Errors'!D62, 100) + COUNTIF('MazeSolve Errors'!D62, 100) + COUNTIF('Hamiltonian Errors'!D62, 100)</f>
        <v>0</v>
      </c>
      <c r="E62">
        <f>COUNTIF('PARITY Errors'!E62, 100) + COUNTIF('Pattern_Matching Errors'!E62, 100) + COUNTIF('Reversal Errors'!E62, 100) + COUNTIF('Stack Errors'!E62, 100) + COUNTIF('Vending_Machine Errors'!E62, 100) + COUNTIF('Vending_Machine_Sum Errors'!E62, 100) + COUNTIF('MazeComplete Errors'!E62, 100) + COUNTIF('MazeSolve Errors'!E62, 100) + COUNTIF('Hamiltonian Errors'!E62, 100)</f>
        <v>0</v>
      </c>
      <c r="F62">
        <f>COUNTIF('PARITY Errors'!F62, 100) + COUNTIF('Pattern_Matching Errors'!F62, 100) + COUNTIF('Reversal Errors'!F62, 100) + COUNTIF('Stack Errors'!F62, 100) + COUNTIF('Vending_Machine Errors'!F62, 100) + COUNTIF('Vending_Machine_Sum Errors'!F62, 100) + COUNTIF('MazeComplete Errors'!F62, 100) + COUNTIF('MazeSolve Errors'!F62, 100) + COUNTIF('Hamiltonian Errors'!F62, 100)</f>
        <v>0</v>
      </c>
      <c r="G62">
        <f>COUNTIF('PARITY Errors'!G62, 100) + COUNTIF('Pattern_Matching Errors'!G62, 100) + COUNTIF('Reversal Errors'!G62, 100) + COUNTIF('Stack Errors'!G62, 100) + COUNTIF('Vending_Machine Errors'!G62, 100) + COUNTIF('Vending_Machine_Sum Errors'!G62, 100) + COUNTIF('MazeComplete Errors'!G62, 100) + COUNTIF('MazeSolve Errors'!G62, 100) + COUNTIF('Hamiltonian Errors'!G62, 100)</f>
        <v>1</v>
      </c>
      <c r="H62" t="str">
        <f t="shared" si="1"/>
        <v>50 (δ=0.45)</v>
      </c>
    </row>
    <row r="63" spans="1:8" x14ac:dyDescent="0.75">
      <c r="A63" s="1">
        <v>23</v>
      </c>
      <c r="B63">
        <v>50</v>
      </c>
      <c r="C63">
        <v>0.65</v>
      </c>
      <c r="D63">
        <f>COUNTIF('PARITY Errors'!D63, 100) + COUNTIF('Pattern_Matching Errors'!D63, 100) + COUNTIF('Reversal Errors'!D63, 100) + COUNTIF('Stack Errors'!D63, 100) + COUNTIF('Vending_Machine Errors'!D63, 100) + COUNTIF('Vending_Machine_Sum Errors'!D63, 100) + COUNTIF('MazeComplete Errors'!D63, 100) + COUNTIF('MazeSolve Errors'!D63, 100) + COUNTIF('Hamiltonian Errors'!D63, 100)</f>
        <v>0</v>
      </c>
      <c r="E63">
        <f>COUNTIF('PARITY Errors'!E63, 100) + COUNTIF('Pattern_Matching Errors'!E63, 100) + COUNTIF('Reversal Errors'!E63, 100) + COUNTIF('Stack Errors'!E63, 100) + COUNTIF('Vending_Machine Errors'!E63, 100) + COUNTIF('Vending_Machine_Sum Errors'!E63, 100) + COUNTIF('MazeComplete Errors'!E63, 100) + COUNTIF('MazeSolve Errors'!E63, 100) + COUNTIF('Hamiltonian Errors'!E63, 100)</f>
        <v>0</v>
      </c>
      <c r="F63">
        <f>COUNTIF('PARITY Errors'!F63, 100) + COUNTIF('Pattern_Matching Errors'!F63, 100) + COUNTIF('Reversal Errors'!F63, 100) + COUNTIF('Stack Errors'!F63, 100) + COUNTIF('Vending_Machine Errors'!F63, 100) + COUNTIF('Vending_Machine_Sum Errors'!F63, 100) + COUNTIF('MazeComplete Errors'!F63, 100) + COUNTIF('MazeSolve Errors'!F63, 100) + COUNTIF('Hamiltonian Errors'!F63, 100)</f>
        <v>0</v>
      </c>
      <c r="G63">
        <f>COUNTIF('PARITY Errors'!G63, 100) + COUNTIF('Pattern_Matching Errors'!G63, 100) + COUNTIF('Reversal Errors'!G63, 100) + COUNTIF('Stack Errors'!G63, 100) + COUNTIF('Vending_Machine Errors'!G63, 100) + COUNTIF('Vending_Machine_Sum Errors'!G63, 100) + COUNTIF('MazeComplete Errors'!G63, 100) + COUNTIF('MazeSolve Errors'!G63, 100) + COUNTIF('Hamiltonian Errors'!G63, 100)</f>
        <v>1</v>
      </c>
      <c r="H63" t="str">
        <f t="shared" si="1"/>
        <v>50 (δ=0.65)</v>
      </c>
    </row>
    <row r="64" spans="1:8" x14ac:dyDescent="0.75">
      <c r="A64" s="1">
        <v>24</v>
      </c>
      <c r="B64">
        <v>50</v>
      </c>
      <c r="C64">
        <v>0.85</v>
      </c>
      <c r="D64">
        <f>COUNTIF('PARITY Errors'!D64, 100) + COUNTIF('Pattern_Matching Errors'!D64, 100) + COUNTIF('Reversal Errors'!D64, 100) + COUNTIF('Stack Errors'!D64, 100) + COUNTIF('Vending_Machine Errors'!D64, 100) + COUNTIF('Vending_Machine_Sum Errors'!D64, 100) + COUNTIF('MazeComplete Errors'!D64, 100) + COUNTIF('MazeSolve Errors'!D64, 100) + COUNTIF('Hamiltonian Errors'!D64, 100)</f>
        <v>0</v>
      </c>
      <c r="E64">
        <f>COUNTIF('PARITY Errors'!E64, 100) + COUNTIF('Pattern_Matching Errors'!E64, 100) + COUNTIF('Reversal Errors'!E64, 100) + COUNTIF('Stack Errors'!E64, 100) + COUNTIF('Vending_Machine Errors'!E64, 100) + COUNTIF('Vending_Machine_Sum Errors'!E64, 100) + COUNTIF('MazeComplete Errors'!E64, 100) + COUNTIF('MazeSolve Errors'!E64, 100) + COUNTIF('Hamiltonian Errors'!E64, 100)</f>
        <v>0</v>
      </c>
      <c r="F64">
        <f>COUNTIF('PARITY Errors'!F64, 100) + COUNTIF('Pattern_Matching Errors'!F64, 100) + COUNTIF('Reversal Errors'!F64, 100) + COUNTIF('Stack Errors'!F64, 100) + COUNTIF('Vending_Machine Errors'!F64, 100) + COUNTIF('Vending_Machine_Sum Errors'!F64, 100) + COUNTIF('MazeComplete Errors'!F64, 100) + COUNTIF('MazeSolve Errors'!F64, 100) + COUNTIF('Hamiltonian Errors'!F64, 100)</f>
        <v>0</v>
      </c>
      <c r="G64">
        <f>COUNTIF('PARITY Errors'!G64, 100) + COUNTIF('Pattern_Matching Errors'!G64, 100) + COUNTIF('Reversal Errors'!G64, 100) + COUNTIF('Stack Errors'!G64, 100) + COUNTIF('Vending_Machine Errors'!G64, 100) + COUNTIF('Vending_Machine_Sum Errors'!G64, 100) + COUNTIF('MazeComplete Errors'!G64, 100) + COUNTIF('MazeSolve Errors'!G64, 100) + COUNTIF('Hamiltonian Errors'!G64, 100)</f>
        <v>1</v>
      </c>
      <c r="H64" t="str">
        <f t="shared" si="1"/>
        <v>50 (δ=0.85)</v>
      </c>
    </row>
    <row r="65" spans="1:8" x14ac:dyDescent="0.75">
      <c r="A65" s="1">
        <v>25</v>
      </c>
      <c r="B65">
        <v>100</v>
      </c>
      <c r="C65">
        <v>0</v>
      </c>
      <c r="D65">
        <f>COUNTIF('PARITY Errors'!D65, 100) + COUNTIF('Pattern_Matching Errors'!D65, 100) + COUNTIF('Reversal Errors'!D65, 100) + COUNTIF('Stack Errors'!D65, 100) + COUNTIF('Vending_Machine Errors'!D65, 100) + COUNTIF('Vending_Machine_Sum Errors'!D65, 100) + COUNTIF('MazeComplete Errors'!D65, 100) + COUNTIF('MazeSolve Errors'!D65, 100) + COUNTIF('Hamiltonian Errors'!D65, 100)</f>
        <v>0</v>
      </c>
      <c r="E65">
        <f>COUNTIF('PARITY Errors'!E65, 100) + COUNTIF('Pattern_Matching Errors'!E65, 100) + COUNTIF('Reversal Errors'!E65, 100) + COUNTIF('Stack Errors'!E65, 100) + COUNTIF('Vending_Machine Errors'!E65, 100) + COUNTIF('Vending_Machine_Sum Errors'!E65, 100) + COUNTIF('MazeComplete Errors'!E65, 100) + COUNTIF('MazeSolve Errors'!E65, 100) + COUNTIF('Hamiltonian Errors'!E65, 100)</f>
        <v>0</v>
      </c>
      <c r="F65">
        <f>COUNTIF('PARITY Errors'!F65, 100) + COUNTIF('Pattern_Matching Errors'!F65, 100) + COUNTIF('Reversal Errors'!F65, 100) + COUNTIF('Stack Errors'!F65, 100) + COUNTIF('Vending_Machine Errors'!F65, 100) + COUNTIF('Vending_Machine_Sum Errors'!F65, 100) + COUNTIF('MazeComplete Errors'!F65, 100) + COUNTIF('MazeSolve Errors'!F65, 100) + COUNTIF('Hamiltonian Errors'!F65, 100)</f>
        <v>0</v>
      </c>
      <c r="G65">
        <f>COUNTIF('PARITY Errors'!G65, 100) + COUNTIF('Pattern_Matching Errors'!G65, 100) + COUNTIF('Reversal Errors'!G65, 100) + COUNTIF('Stack Errors'!G65, 100) + COUNTIF('Vending_Machine Errors'!G65, 100) + COUNTIF('Vending_Machine_Sum Errors'!G65, 100) + COUNTIF('MazeComplete Errors'!G65, 100) + COUNTIF('MazeSolve Errors'!G65, 100) + COUNTIF('Hamiltonian Errors'!G65, 100)</f>
        <v>1</v>
      </c>
      <c r="H65" t="str">
        <f t="shared" si="1"/>
        <v>100 (δ=0)</v>
      </c>
    </row>
    <row r="66" spans="1:8" x14ac:dyDescent="0.75">
      <c r="A66" s="1">
        <v>26</v>
      </c>
      <c r="B66">
        <v>100</v>
      </c>
      <c r="C66">
        <v>0.2</v>
      </c>
      <c r="D66">
        <f>COUNTIF('PARITY Errors'!D66, 100) + COUNTIF('Pattern_Matching Errors'!D66, 100) + COUNTIF('Reversal Errors'!D66, 100) + COUNTIF('Stack Errors'!D66, 100) + COUNTIF('Vending_Machine Errors'!D66, 100) + COUNTIF('Vending_Machine_Sum Errors'!D66, 100) + COUNTIF('MazeComplete Errors'!D66, 100) + COUNTIF('MazeSolve Errors'!D66, 100) + COUNTIF('Hamiltonian Errors'!D66, 100)</f>
        <v>0</v>
      </c>
      <c r="E66">
        <f>COUNTIF('PARITY Errors'!E66, 100) + COUNTIF('Pattern_Matching Errors'!E66, 100) + COUNTIF('Reversal Errors'!E66, 100) + COUNTIF('Stack Errors'!E66, 100) + COUNTIF('Vending_Machine Errors'!E66, 100) + COUNTIF('Vending_Machine_Sum Errors'!E66, 100) + COUNTIF('MazeComplete Errors'!E66, 100) + COUNTIF('MazeSolve Errors'!E66, 100) + COUNTIF('Hamiltonian Errors'!E66, 100)</f>
        <v>0</v>
      </c>
      <c r="F66">
        <f>COUNTIF('PARITY Errors'!F66, 100) + COUNTIF('Pattern_Matching Errors'!F66, 100) + COUNTIF('Reversal Errors'!F66, 100) + COUNTIF('Stack Errors'!F66, 100) + COUNTIF('Vending_Machine Errors'!F66, 100) + COUNTIF('Vending_Machine_Sum Errors'!F66, 100) + COUNTIF('MazeComplete Errors'!F66, 100) + COUNTIF('MazeSolve Errors'!F66, 100) + COUNTIF('Hamiltonian Errors'!F66, 100)</f>
        <v>0</v>
      </c>
      <c r="G66">
        <f>COUNTIF('PARITY Errors'!G66, 100) + COUNTIF('Pattern_Matching Errors'!G66, 100) + COUNTIF('Reversal Errors'!G66, 100) + COUNTIF('Stack Errors'!G66, 100) + COUNTIF('Vending_Machine Errors'!G66, 100) + COUNTIF('Vending_Machine_Sum Errors'!G66, 100) + COUNTIF('MazeComplete Errors'!G66, 100) + COUNTIF('MazeSolve Errors'!G66, 100) + COUNTIF('Hamiltonian Errors'!G66, 100)</f>
        <v>1</v>
      </c>
      <c r="H66" t="str">
        <f t="shared" si="1"/>
        <v>100 (δ=0.2)</v>
      </c>
    </row>
    <row r="67" spans="1:8" x14ac:dyDescent="0.75">
      <c r="A67" s="1">
        <v>27</v>
      </c>
      <c r="B67">
        <v>100</v>
      </c>
      <c r="C67">
        <v>0.45</v>
      </c>
      <c r="D67">
        <f>COUNTIF('PARITY Errors'!D67, 100) + COUNTIF('Pattern_Matching Errors'!D67, 100) + COUNTIF('Reversal Errors'!D67, 100) + COUNTIF('Stack Errors'!D67, 100) + COUNTIF('Vending_Machine Errors'!D67, 100) + COUNTIF('Vending_Machine_Sum Errors'!D67, 100) + COUNTIF('MazeComplete Errors'!D67, 100) + COUNTIF('MazeSolve Errors'!D67, 100) + COUNTIF('Hamiltonian Errors'!D67, 100)</f>
        <v>0</v>
      </c>
      <c r="E67">
        <f>COUNTIF('PARITY Errors'!E67, 100) + COUNTIF('Pattern_Matching Errors'!E67, 100) + COUNTIF('Reversal Errors'!E67, 100) + COUNTIF('Stack Errors'!E67, 100) + COUNTIF('Vending_Machine Errors'!E67, 100) + COUNTIF('Vending_Machine_Sum Errors'!E67, 100) + COUNTIF('MazeComplete Errors'!E67, 100) + COUNTIF('MazeSolve Errors'!E67, 100) + COUNTIF('Hamiltonian Errors'!E67, 100)</f>
        <v>0</v>
      </c>
      <c r="F67">
        <f>COUNTIF('PARITY Errors'!F67, 100) + COUNTIF('Pattern_Matching Errors'!F67, 100) + COUNTIF('Reversal Errors'!F67, 100) + COUNTIF('Stack Errors'!F67, 100) + COUNTIF('Vending_Machine Errors'!F67, 100) + COUNTIF('Vending_Machine_Sum Errors'!F67, 100) + COUNTIF('MazeComplete Errors'!F67, 100) + COUNTIF('MazeSolve Errors'!F67, 100) + COUNTIF('Hamiltonian Errors'!F67, 100)</f>
        <v>0</v>
      </c>
      <c r="G67">
        <f>COUNTIF('PARITY Errors'!G67, 100) + COUNTIF('Pattern_Matching Errors'!G67, 100) + COUNTIF('Reversal Errors'!G67, 100) + COUNTIF('Stack Errors'!G67, 100) + COUNTIF('Vending_Machine Errors'!G67, 100) + COUNTIF('Vending_Machine_Sum Errors'!G67, 100) + COUNTIF('MazeComplete Errors'!G67, 100) + COUNTIF('MazeSolve Errors'!G67, 100) + COUNTIF('Hamiltonian Errors'!G67, 100)</f>
        <v>1</v>
      </c>
      <c r="H67" t="str">
        <f t="shared" si="1"/>
        <v>100 (δ=0.45)</v>
      </c>
    </row>
    <row r="68" spans="1:8" x14ac:dyDescent="0.75">
      <c r="A68" s="1">
        <v>28</v>
      </c>
      <c r="B68">
        <v>100</v>
      </c>
      <c r="C68">
        <v>0.65</v>
      </c>
      <c r="D68">
        <f>COUNTIF('PARITY Errors'!D68, 100) + COUNTIF('Pattern_Matching Errors'!D68, 100) + COUNTIF('Reversal Errors'!D68, 100) + COUNTIF('Stack Errors'!D68, 100) + COUNTIF('Vending_Machine Errors'!D68, 100) + COUNTIF('Vending_Machine_Sum Errors'!D68, 100) + COUNTIF('MazeComplete Errors'!D68, 100) + COUNTIF('MazeSolve Errors'!D68, 100) + COUNTIF('Hamiltonian Errors'!D68, 100)</f>
        <v>0</v>
      </c>
      <c r="E68">
        <f>COUNTIF('PARITY Errors'!E68, 100) + COUNTIF('Pattern_Matching Errors'!E68, 100) + COUNTIF('Reversal Errors'!E68, 100) + COUNTIF('Stack Errors'!E68, 100) + COUNTIF('Vending_Machine Errors'!E68, 100) + COUNTIF('Vending_Machine_Sum Errors'!E68, 100) + COUNTIF('MazeComplete Errors'!E68, 100) + COUNTIF('MazeSolve Errors'!E68, 100) + COUNTIF('Hamiltonian Errors'!E68, 100)</f>
        <v>0</v>
      </c>
      <c r="F68">
        <f>COUNTIF('PARITY Errors'!F68, 100) + COUNTIF('Pattern_Matching Errors'!F68, 100) + COUNTIF('Reversal Errors'!F68, 100) + COUNTIF('Stack Errors'!F68, 100) + COUNTIF('Vending_Machine Errors'!F68, 100) + COUNTIF('Vending_Machine_Sum Errors'!F68, 100) + COUNTIF('MazeComplete Errors'!F68, 100) + COUNTIF('MazeSolve Errors'!F68, 100) + COUNTIF('Hamiltonian Errors'!F68, 100)</f>
        <v>0</v>
      </c>
      <c r="G68">
        <f>COUNTIF('PARITY Errors'!G68, 100) + COUNTIF('Pattern_Matching Errors'!G68, 100) + COUNTIF('Reversal Errors'!G68, 100) + COUNTIF('Stack Errors'!G68, 100) + COUNTIF('Vending_Machine Errors'!G68, 100) + COUNTIF('Vending_Machine_Sum Errors'!G68, 100) + COUNTIF('MazeComplete Errors'!G68, 100) + COUNTIF('MazeSolve Errors'!G68, 100) + COUNTIF('Hamiltonian Errors'!G68, 100)</f>
        <v>1</v>
      </c>
      <c r="H68" t="str">
        <f t="shared" si="1"/>
        <v>100 (δ=0.65)</v>
      </c>
    </row>
    <row r="69" spans="1:8" x14ac:dyDescent="0.75">
      <c r="A69" s="1">
        <v>29</v>
      </c>
      <c r="B69">
        <v>100</v>
      </c>
      <c r="C69">
        <v>0.85</v>
      </c>
      <c r="D69">
        <f>COUNTIF('PARITY Errors'!D69, 100) + COUNTIF('Pattern_Matching Errors'!D69, 100) + COUNTIF('Reversal Errors'!D69, 100) + COUNTIF('Stack Errors'!D69, 100) + COUNTIF('Vending_Machine Errors'!D69, 100) + COUNTIF('Vending_Machine_Sum Errors'!D69, 100) + COUNTIF('MazeComplete Errors'!D69, 100) + COUNTIF('MazeSolve Errors'!D69, 100) + COUNTIF('Hamiltonian Errors'!D69, 100)</f>
        <v>0</v>
      </c>
      <c r="E69">
        <f>COUNTIF('PARITY Errors'!E69, 100) + COUNTIF('Pattern_Matching Errors'!E69, 100) + COUNTIF('Reversal Errors'!E69, 100) + COUNTIF('Stack Errors'!E69, 100) + COUNTIF('Vending_Machine Errors'!E69, 100) + COUNTIF('Vending_Machine_Sum Errors'!E69, 100) + COUNTIF('MazeComplete Errors'!E69, 100) + COUNTIF('MazeSolve Errors'!E69, 100) + COUNTIF('Hamiltonian Errors'!E69, 100)</f>
        <v>0</v>
      </c>
      <c r="F69">
        <f>COUNTIF('PARITY Errors'!F69, 100) + COUNTIF('Pattern_Matching Errors'!F69, 100) + COUNTIF('Reversal Errors'!F69, 100) + COUNTIF('Stack Errors'!F69, 100) + COUNTIF('Vending_Machine Errors'!F69, 100) + COUNTIF('Vending_Machine_Sum Errors'!F69, 100) + COUNTIF('MazeComplete Errors'!F69, 100) + COUNTIF('MazeSolve Errors'!F69, 100) + COUNTIF('Hamiltonian Errors'!F69, 100)</f>
        <v>0</v>
      </c>
      <c r="G69">
        <f>COUNTIF('PARITY Errors'!G69, 100) + COUNTIF('Pattern_Matching Errors'!G69, 100) + COUNTIF('Reversal Errors'!G69, 100) + COUNTIF('Stack Errors'!G69, 100) + COUNTIF('Vending_Machine Errors'!G69, 100) + COUNTIF('Vending_Machine_Sum Errors'!G69, 100) + COUNTIF('MazeComplete Errors'!G69, 100) + COUNTIF('MazeSolve Errors'!G69, 100) + COUNTIF('Hamiltonian Errors'!G69, 100)</f>
        <v>1</v>
      </c>
      <c r="H69" t="str">
        <f t="shared" si="1"/>
        <v>100 (δ=0.85)</v>
      </c>
    </row>
    <row r="73" spans="1:8" x14ac:dyDescent="0.75">
      <c r="A73" s="1">
        <v>0</v>
      </c>
      <c r="B73" t="s">
        <v>16</v>
      </c>
      <c r="D73">
        <v>9</v>
      </c>
    </row>
    <row r="75" spans="1:8" x14ac:dyDescent="0.75">
      <c r="B75" s="1" t="s">
        <v>1</v>
      </c>
      <c r="C75" s="1" t="s">
        <v>2</v>
      </c>
      <c r="D75" s="1" t="s">
        <v>3</v>
      </c>
      <c r="E75" s="1" t="s">
        <v>4</v>
      </c>
      <c r="F75" s="1" t="s">
        <v>5</v>
      </c>
      <c r="G75" s="1" t="s">
        <v>6</v>
      </c>
      <c r="H75" s="1" t="s">
        <v>14</v>
      </c>
    </row>
    <row r="76" spans="1:8" x14ac:dyDescent="0.75">
      <c r="A76" s="1">
        <v>0</v>
      </c>
      <c r="B76">
        <v>0</v>
      </c>
      <c r="C76">
        <v>0</v>
      </c>
      <c r="D76">
        <f>COUNTIF('PARITY Errors'!D76, 100) + COUNTIF('Pattern_Matching Errors'!D76, 100) + COUNTIF('Reversal Errors'!D76, 100) + COUNTIF('Stack Errors'!D76, 100) + COUNTIF('Vending_Machine Errors'!D76, 100) + COUNTIF('Vending_Machine_Sum Errors'!D76, 100) + COUNTIF('MazeComplete Errors'!D76, 100) + COUNTIF('MazeSolve Errors'!D76, 100) + COUNTIF('Hamiltonian Errors'!D76, 100)</f>
        <v>0</v>
      </c>
      <c r="E76">
        <f>COUNTIF('PARITY Errors'!E76, 100) + COUNTIF('Pattern_Matching Errors'!E76, 100) + COUNTIF('Reversal Errors'!E76, 100) + COUNTIF('Stack Errors'!E76, 100) + COUNTIF('Vending_Machine Errors'!E76, 100) + COUNTIF('Vending_Machine_Sum Errors'!E76, 100) + COUNTIF('MazeComplete Errors'!E76, 100) + COUNTIF('MazeSolve Errors'!E76, 100) + COUNTIF('Hamiltonian Errors'!E76, 100)</f>
        <v>1</v>
      </c>
      <c r="F76">
        <f>COUNTIF('PARITY Errors'!F76, 100) + COUNTIF('Pattern_Matching Errors'!F76, 100) + COUNTIF('Reversal Errors'!F76, 100) + COUNTIF('Stack Errors'!F76, 100) + COUNTIF('Vending_Machine Errors'!F76, 100) + COUNTIF('Vending_Machine_Sum Errors'!F76, 100) + COUNTIF('MazeComplete Errors'!F76, 100) + COUNTIF('MazeSolve Errors'!F76, 100) + COUNTIF('Hamiltonian Errors'!F76, 100)</f>
        <v>0</v>
      </c>
      <c r="G76">
        <f>COUNTIF('PARITY Errors'!G76, 100) + COUNTIF('Pattern_Matching Errors'!G76, 100) + COUNTIF('Reversal Errors'!G76, 100) + COUNTIF('Stack Errors'!G76, 100) + COUNTIF('Vending_Machine Errors'!G76, 100) + COUNTIF('Vending_Machine_Sum Errors'!G76, 100) + COUNTIF('MazeComplete Errors'!G76, 100) + COUNTIF('MazeSolve Errors'!G76, 100) + COUNTIF('Hamiltonian Errors'!G76, 100)</f>
        <v>6</v>
      </c>
      <c r="H76" t="str">
        <f t="shared" ref="H76:H105" si="2">B76&amp;" (δ="&amp;C76&amp;")"</f>
        <v>0 (δ=0)</v>
      </c>
    </row>
    <row r="77" spans="1:8" x14ac:dyDescent="0.75">
      <c r="A77" s="1">
        <v>1</v>
      </c>
      <c r="B77">
        <v>0</v>
      </c>
      <c r="C77">
        <v>0.2</v>
      </c>
      <c r="D77">
        <f>COUNTIF('PARITY Errors'!D77, 100) + COUNTIF('Pattern_Matching Errors'!D77, 100) + COUNTIF('Reversal Errors'!D77, 100) + COUNTIF('Stack Errors'!D77, 100) + COUNTIF('Vending_Machine Errors'!D77, 100) + COUNTIF('Vending_Machine_Sum Errors'!D77, 100) + COUNTIF('MazeComplete Errors'!D77, 100) + COUNTIF('MazeSolve Errors'!D77, 100) + COUNTIF('Hamiltonian Errors'!D77, 100)</f>
        <v>0</v>
      </c>
      <c r="E77">
        <f>COUNTIF('PARITY Errors'!E77, 100) + COUNTIF('Pattern_Matching Errors'!E77, 100) + COUNTIF('Reversal Errors'!E77, 100) + COUNTIF('Stack Errors'!E77, 100) + COUNTIF('Vending_Machine Errors'!E77, 100) + COUNTIF('Vending_Machine_Sum Errors'!E77, 100) + COUNTIF('MazeComplete Errors'!E77, 100) + COUNTIF('MazeSolve Errors'!E77, 100) + COUNTIF('Hamiltonian Errors'!E77, 100)</f>
        <v>1</v>
      </c>
      <c r="F77">
        <f>COUNTIF('PARITY Errors'!F77, 100) + COUNTIF('Pattern_Matching Errors'!F77, 100) + COUNTIF('Reversal Errors'!F77, 100) + COUNTIF('Stack Errors'!F77, 100) + COUNTIF('Vending_Machine Errors'!F77, 100) + COUNTIF('Vending_Machine_Sum Errors'!F77, 100) + COUNTIF('MazeComplete Errors'!F77, 100) + COUNTIF('MazeSolve Errors'!F77, 100) + COUNTIF('Hamiltonian Errors'!F77, 100)</f>
        <v>0</v>
      </c>
      <c r="G77">
        <f>COUNTIF('PARITY Errors'!G77, 100) + COUNTIF('Pattern_Matching Errors'!G77, 100) + COUNTIF('Reversal Errors'!G77, 100) + COUNTIF('Stack Errors'!G77, 100) + COUNTIF('Vending_Machine Errors'!G77, 100) + COUNTIF('Vending_Machine_Sum Errors'!G77, 100) + COUNTIF('MazeComplete Errors'!G77, 100) + COUNTIF('MazeSolve Errors'!G77, 100) + COUNTIF('Hamiltonian Errors'!G77, 100)</f>
        <v>6</v>
      </c>
      <c r="H77" t="str">
        <f t="shared" si="2"/>
        <v>0 (δ=0.2)</v>
      </c>
    </row>
    <row r="78" spans="1:8" x14ac:dyDescent="0.75">
      <c r="A78" s="1">
        <v>2</v>
      </c>
      <c r="B78">
        <v>0</v>
      </c>
      <c r="C78">
        <v>0.45</v>
      </c>
      <c r="D78">
        <f>COUNTIF('PARITY Errors'!D78, 100) + COUNTIF('Pattern_Matching Errors'!D78, 100) + COUNTIF('Reversal Errors'!D78, 100) + COUNTIF('Stack Errors'!D78, 100) + COUNTIF('Vending_Machine Errors'!D78, 100) + COUNTIF('Vending_Machine_Sum Errors'!D78, 100) + COUNTIF('MazeComplete Errors'!D78, 100) + COUNTIF('MazeSolve Errors'!D78, 100) + COUNTIF('Hamiltonian Errors'!D78, 100)</f>
        <v>0</v>
      </c>
      <c r="E78">
        <f>COUNTIF('PARITY Errors'!E78, 100) + COUNTIF('Pattern_Matching Errors'!E78, 100) + COUNTIF('Reversal Errors'!E78, 100) + COUNTIF('Stack Errors'!E78, 100) + COUNTIF('Vending_Machine Errors'!E78, 100) + COUNTIF('Vending_Machine_Sum Errors'!E78, 100) + COUNTIF('MazeComplete Errors'!E78, 100) + COUNTIF('MazeSolve Errors'!E78, 100) + COUNTIF('Hamiltonian Errors'!E78, 100)</f>
        <v>0</v>
      </c>
      <c r="F78">
        <f>COUNTIF('PARITY Errors'!F78, 100) + COUNTIF('Pattern_Matching Errors'!F78, 100) + COUNTIF('Reversal Errors'!F78, 100) + COUNTIF('Stack Errors'!F78, 100) + COUNTIF('Vending_Machine Errors'!F78, 100) + COUNTIF('Vending_Machine_Sum Errors'!F78, 100) + COUNTIF('MazeComplete Errors'!F78, 100) + COUNTIF('MazeSolve Errors'!F78, 100) + COUNTIF('Hamiltonian Errors'!F78, 100)</f>
        <v>0</v>
      </c>
      <c r="G78">
        <f>COUNTIF('PARITY Errors'!G78, 100) + COUNTIF('Pattern_Matching Errors'!G78, 100) + COUNTIF('Reversal Errors'!G78, 100) + COUNTIF('Stack Errors'!G78, 100) + COUNTIF('Vending_Machine Errors'!G78, 100) + COUNTIF('Vending_Machine_Sum Errors'!G78, 100) + COUNTIF('MazeComplete Errors'!G78, 100) + COUNTIF('MazeSolve Errors'!G78, 100) + COUNTIF('Hamiltonian Errors'!G78, 100)</f>
        <v>6</v>
      </c>
      <c r="H78" t="str">
        <f t="shared" si="2"/>
        <v>0 (δ=0.45)</v>
      </c>
    </row>
    <row r="79" spans="1:8" x14ac:dyDescent="0.75">
      <c r="A79" s="1">
        <v>3</v>
      </c>
      <c r="B79">
        <v>0</v>
      </c>
      <c r="C79">
        <v>0.65</v>
      </c>
      <c r="D79">
        <f>COUNTIF('PARITY Errors'!D79, 100) + COUNTIF('Pattern_Matching Errors'!D79, 100) + COUNTIF('Reversal Errors'!D79, 100) + COUNTIF('Stack Errors'!D79, 100) + COUNTIF('Vending_Machine Errors'!D79, 100) + COUNTIF('Vending_Machine_Sum Errors'!D79, 100) + COUNTIF('MazeComplete Errors'!D79, 100) + COUNTIF('MazeSolve Errors'!D79, 100) + COUNTIF('Hamiltonian Errors'!D79, 100)</f>
        <v>0</v>
      </c>
      <c r="E79">
        <f>COUNTIF('PARITY Errors'!E79, 100) + COUNTIF('Pattern_Matching Errors'!E79, 100) + COUNTIF('Reversal Errors'!E79, 100) + COUNTIF('Stack Errors'!E79, 100) + COUNTIF('Vending_Machine Errors'!E79, 100) + COUNTIF('Vending_Machine_Sum Errors'!E79, 100) + COUNTIF('MazeComplete Errors'!E79, 100) + COUNTIF('MazeSolve Errors'!E79, 100) + COUNTIF('Hamiltonian Errors'!E79, 100)</f>
        <v>1</v>
      </c>
      <c r="F79">
        <f>COUNTIF('PARITY Errors'!F79, 100) + COUNTIF('Pattern_Matching Errors'!F79, 100) + COUNTIF('Reversal Errors'!F79, 100) + COUNTIF('Stack Errors'!F79, 100) + COUNTIF('Vending_Machine Errors'!F79, 100) + COUNTIF('Vending_Machine_Sum Errors'!F79, 100) + COUNTIF('MazeComplete Errors'!F79, 100) + COUNTIF('MazeSolve Errors'!F79, 100) + COUNTIF('Hamiltonian Errors'!F79, 100)</f>
        <v>0</v>
      </c>
      <c r="G79">
        <f>COUNTIF('PARITY Errors'!G79, 100) + COUNTIF('Pattern_Matching Errors'!G79, 100) + COUNTIF('Reversal Errors'!G79, 100) + COUNTIF('Stack Errors'!G79, 100) + COUNTIF('Vending_Machine Errors'!G79, 100) + COUNTIF('Vending_Machine_Sum Errors'!G79, 100) + COUNTIF('MazeComplete Errors'!G79, 100) + COUNTIF('MazeSolve Errors'!G79, 100) + COUNTIF('Hamiltonian Errors'!G79, 100)</f>
        <v>6</v>
      </c>
      <c r="H79" t="str">
        <f t="shared" si="2"/>
        <v>0 (δ=0.65)</v>
      </c>
    </row>
    <row r="80" spans="1:8" x14ac:dyDescent="0.75">
      <c r="A80" s="1">
        <v>4</v>
      </c>
      <c r="B80">
        <v>0</v>
      </c>
      <c r="C80">
        <v>0.85</v>
      </c>
      <c r="D80">
        <f>COUNTIF('PARITY Errors'!D80, 100) + COUNTIF('Pattern_Matching Errors'!D80, 100) + COUNTIF('Reversal Errors'!D80, 100) + COUNTIF('Stack Errors'!D80, 100) + COUNTIF('Vending_Machine Errors'!D80, 100) + COUNTIF('Vending_Machine_Sum Errors'!D80, 100) + COUNTIF('MazeComplete Errors'!D80, 100) + COUNTIF('MazeSolve Errors'!D80, 100) + COUNTIF('Hamiltonian Errors'!D80, 100)</f>
        <v>0</v>
      </c>
      <c r="E80">
        <f>COUNTIF('PARITY Errors'!E80, 100) + COUNTIF('Pattern_Matching Errors'!E80, 100) + COUNTIF('Reversal Errors'!E80, 100) + COUNTIF('Stack Errors'!E80, 100) + COUNTIF('Vending_Machine Errors'!E80, 100) + COUNTIF('Vending_Machine_Sum Errors'!E80, 100) + COUNTIF('MazeComplete Errors'!E80, 100) + COUNTIF('MazeSolve Errors'!E80, 100) + COUNTIF('Hamiltonian Errors'!E80, 100)</f>
        <v>1</v>
      </c>
      <c r="F80">
        <f>COUNTIF('PARITY Errors'!F80, 100) + COUNTIF('Pattern_Matching Errors'!F80, 100) + COUNTIF('Reversal Errors'!F80, 100) + COUNTIF('Stack Errors'!F80, 100) + COUNTIF('Vending_Machine Errors'!F80, 100) + COUNTIF('Vending_Machine_Sum Errors'!F80, 100) + COUNTIF('MazeComplete Errors'!F80, 100) + COUNTIF('MazeSolve Errors'!F80, 100) + COUNTIF('Hamiltonian Errors'!F80, 100)</f>
        <v>0</v>
      </c>
      <c r="G80">
        <f>COUNTIF('PARITY Errors'!G80, 100) + COUNTIF('Pattern_Matching Errors'!G80, 100) + COUNTIF('Reversal Errors'!G80, 100) + COUNTIF('Stack Errors'!G80, 100) + COUNTIF('Vending_Machine Errors'!G80, 100) + COUNTIF('Vending_Machine_Sum Errors'!G80, 100) + COUNTIF('MazeComplete Errors'!G80, 100) + COUNTIF('MazeSolve Errors'!G80, 100) + COUNTIF('Hamiltonian Errors'!G80, 100)</f>
        <v>6</v>
      </c>
      <c r="H80" t="str">
        <f t="shared" si="2"/>
        <v>0 (δ=0.85)</v>
      </c>
    </row>
    <row r="81" spans="1:8" x14ac:dyDescent="0.75">
      <c r="A81" s="1">
        <v>5</v>
      </c>
      <c r="B81">
        <v>5</v>
      </c>
      <c r="C81">
        <v>0</v>
      </c>
      <c r="D81">
        <f>COUNTIF('PARITY Errors'!D81, 100) + COUNTIF('Pattern_Matching Errors'!D81, 100) + COUNTIF('Reversal Errors'!D81, 100) + COUNTIF('Stack Errors'!D81, 100) + COUNTIF('Vending_Machine Errors'!D81, 100) + COUNTIF('Vending_Machine_Sum Errors'!D81, 100) + COUNTIF('MazeComplete Errors'!D81, 100) + COUNTIF('MazeSolve Errors'!D81, 100) + COUNTIF('Hamiltonian Errors'!D81, 100)</f>
        <v>0</v>
      </c>
      <c r="E81">
        <f>COUNTIF('PARITY Errors'!E81, 100) + COUNTIF('Pattern_Matching Errors'!E81, 100) + COUNTIF('Reversal Errors'!E81, 100) + COUNTIF('Stack Errors'!E81, 100) + COUNTIF('Vending_Machine Errors'!E81, 100) + COUNTIF('Vending_Machine_Sum Errors'!E81, 100) + COUNTIF('MazeComplete Errors'!E81, 100) + COUNTIF('MazeSolve Errors'!E81, 100) + COUNTIF('Hamiltonian Errors'!E81, 100)</f>
        <v>0</v>
      </c>
      <c r="F81">
        <f>COUNTIF('PARITY Errors'!F81, 100) + COUNTIF('Pattern_Matching Errors'!F81, 100) + COUNTIF('Reversal Errors'!F81, 100) + COUNTIF('Stack Errors'!F81, 100) + COUNTIF('Vending_Machine Errors'!F81, 100) + COUNTIF('Vending_Machine_Sum Errors'!F81, 100) + COUNTIF('MazeComplete Errors'!F81, 100) + COUNTIF('MazeSolve Errors'!F81, 100) + COUNTIF('Hamiltonian Errors'!F81, 100)</f>
        <v>0</v>
      </c>
      <c r="G81">
        <f>COUNTIF('PARITY Errors'!G81, 100) + COUNTIF('Pattern_Matching Errors'!G81, 100) + COUNTIF('Reversal Errors'!G81, 100) + COUNTIF('Stack Errors'!G81, 100) + COUNTIF('Vending_Machine Errors'!G81, 100) + COUNTIF('Vending_Machine_Sum Errors'!G81, 100) + COUNTIF('MazeComplete Errors'!G81, 100) + COUNTIF('MazeSolve Errors'!G81, 100) + COUNTIF('Hamiltonian Errors'!G81, 100)</f>
        <v>0</v>
      </c>
      <c r="H81" t="str">
        <f t="shared" si="2"/>
        <v>5 (δ=0)</v>
      </c>
    </row>
    <row r="82" spans="1:8" x14ac:dyDescent="0.75">
      <c r="A82" s="1">
        <v>6</v>
      </c>
      <c r="B82">
        <v>5</v>
      </c>
      <c r="C82">
        <v>0.2</v>
      </c>
      <c r="D82">
        <f>COUNTIF('PARITY Errors'!D82, 100) + COUNTIF('Pattern_Matching Errors'!D82, 100) + COUNTIF('Reversal Errors'!D82, 100) + COUNTIF('Stack Errors'!D82, 100) + COUNTIF('Vending_Machine Errors'!D82, 100) + COUNTIF('Vending_Machine_Sum Errors'!D82, 100) + COUNTIF('MazeComplete Errors'!D82, 100) + COUNTIF('MazeSolve Errors'!D82, 100) + COUNTIF('Hamiltonian Errors'!D82, 100)</f>
        <v>0</v>
      </c>
      <c r="E82">
        <f>COUNTIF('PARITY Errors'!E82, 100) + COUNTIF('Pattern_Matching Errors'!E82, 100) + COUNTIF('Reversal Errors'!E82, 100) + COUNTIF('Stack Errors'!E82, 100) + COUNTIF('Vending_Machine Errors'!E82, 100) + COUNTIF('Vending_Machine_Sum Errors'!E82, 100) + COUNTIF('MazeComplete Errors'!E82, 100) + COUNTIF('MazeSolve Errors'!E82, 100) + COUNTIF('Hamiltonian Errors'!E82, 100)</f>
        <v>0</v>
      </c>
      <c r="F82">
        <f>COUNTIF('PARITY Errors'!F82, 100) + COUNTIF('Pattern_Matching Errors'!F82, 100) + COUNTIF('Reversal Errors'!F82, 100) + COUNTIF('Stack Errors'!F82, 100) + COUNTIF('Vending_Machine Errors'!F82, 100) + COUNTIF('Vending_Machine_Sum Errors'!F82, 100) + COUNTIF('MazeComplete Errors'!F82, 100) + COUNTIF('MazeSolve Errors'!F82, 100) + COUNTIF('Hamiltonian Errors'!F82, 100)</f>
        <v>0</v>
      </c>
      <c r="G82">
        <f>COUNTIF('PARITY Errors'!G82, 100) + COUNTIF('Pattern_Matching Errors'!G82, 100) + COUNTIF('Reversal Errors'!G82, 100) + COUNTIF('Stack Errors'!G82, 100) + COUNTIF('Vending_Machine Errors'!G82, 100) + COUNTIF('Vending_Machine_Sum Errors'!G82, 100) + COUNTIF('MazeComplete Errors'!G82, 100) + COUNTIF('MazeSolve Errors'!G82, 100) + COUNTIF('Hamiltonian Errors'!G82, 100)</f>
        <v>0</v>
      </c>
      <c r="H82" t="str">
        <f t="shared" si="2"/>
        <v>5 (δ=0.2)</v>
      </c>
    </row>
    <row r="83" spans="1:8" x14ac:dyDescent="0.75">
      <c r="A83" s="1">
        <v>7</v>
      </c>
      <c r="B83">
        <v>5</v>
      </c>
      <c r="C83">
        <v>0.45</v>
      </c>
      <c r="D83">
        <f>COUNTIF('PARITY Errors'!D83, 100) + COUNTIF('Pattern_Matching Errors'!D83, 100) + COUNTIF('Reversal Errors'!D83, 100) + COUNTIF('Stack Errors'!D83, 100) + COUNTIF('Vending_Machine Errors'!D83, 100) + COUNTIF('Vending_Machine_Sum Errors'!D83, 100) + COUNTIF('MazeComplete Errors'!D83, 100) + COUNTIF('MazeSolve Errors'!D83, 100) + COUNTIF('Hamiltonian Errors'!D83, 100)</f>
        <v>0</v>
      </c>
      <c r="E83">
        <f>COUNTIF('PARITY Errors'!E83, 100) + COUNTIF('Pattern_Matching Errors'!E83, 100) + COUNTIF('Reversal Errors'!E83, 100) + COUNTIF('Stack Errors'!E83, 100) + COUNTIF('Vending_Machine Errors'!E83, 100) + COUNTIF('Vending_Machine_Sum Errors'!E83, 100) + COUNTIF('MazeComplete Errors'!E83, 100) + COUNTIF('MazeSolve Errors'!E83, 100) + COUNTIF('Hamiltonian Errors'!E83, 100)</f>
        <v>0</v>
      </c>
      <c r="F83">
        <f>COUNTIF('PARITY Errors'!F83, 100) + COUNTIF('Pattern_Matching Errors'!F83, 100) + COUNTIF('Reversal Errors'!F83, 100) + COUNTIF('Stack Errors'!F83, 100) + COUNTIF('Vending_Machine Errors'!F83, 100) + COUNTIF('Vending_Machine_Sum Errors'!F83, 100) + COUNTIF('MazeComplete Errors'!F83, 100) + COUNTIF('MazeSolve Errors'!F83, 100) + COUNTIF('Hamiltonian Errors'!F83, 100)</f>
        <v>0</v>
      </c>
      <c r="G83">
        <f>COUNTIF('PARITY Errors'!G83, 100) + COUNTIF('Pattern_Matching Errors'!G83, 100) + COUNTIF('Reversal Errors'!G83, 100) + COUNTIF('Stack Errors'!G83, 100) + COUNTIF('Vending_Machine Errors'!G83, 100) + COUNTIF('Vending_Machine_Sum Errors'!G83, 100) + COUNTIF('MazeComplete Errors'!G83, 100) + COUNTIF('MazeSolve Errors'!G83, 100) + COUNTIF('Hamiltonian Errors'!G83, 100)</f>
        <v>0</v>
      </c>
      <c r="H83" t="str">
        <f t="shared" si="2"/>
        <v>5 (δ=0.45)</v>
      </c>
    </row>
    <row r="84" spans="1:8" x14ac:dyDescent="0.75">
      <c r="A84" s="1">
        <v>8</v>
      </c>
      <c r="B84">
        <v>5</v>
      </c>
      <c r="C84">
        <v>0.65</v>
      </c>
      <c r="D84">
        <f>COUNTIF('PARITY Errors'!D84, 100) + COUNTIF('Pattern_Matching Errors'!D84, 100) + COUNTIF('Reversal Errors'!D84, 100) + COUNTIF('Stack Errors'!D84, 100) + COUNTIF('Vending_Machine Errors'!D84, 100) + COUNTIF('Vending_Machine_Sum Errors'!D84, 100) + COUNTIF('MazeComplete Errors'!D84, 100) + COUNTIF('MazeSolve Errors'!D84, 100) + COUNTIF('Hamiltonian Errors'!D84, 100)</f>
        <v>1</v>
      </c>
      <c r="E84">
        <f>COUNTIF('PARITY Errors'!E84, 100) + COUNTIF('Pattern_Matching Errors'!E84, 100) + COUNTIF('Reversal Errors'!E84, 100) + COUNTIF('Stack Errors'!E84, 100) + COUNTIF('Vending_Machine Errors'!E84, 100) + COUNTIF('Vending_Machine_Sum Errors'!E84, 100) + COUNTIF('MazeComplete Errors'!E84, 100) + COUNTIF('MazeSolve Errors'!E84, 100) + COUNTIF('Hamiltonian Errors'!E84, 100)</f>
        <v>0</v>
      </c>
      <c r="F84">
        <f>COUNTIF('PARITY Errors'!F84, 100) + COUNTIF('Pattern_Matching Errors'!F84, 100) + COUNTIF('Reversal Errors'!F84, 100) + COUNTIF('Stack Errors'!F84, 100) + COUNTIF('Vending_Machine Errors'!F84, 100) + COUNTIF('Vending_Machine_Sum Errors'!F84, 100) + COUNTIF('MazeComplete Errors'!F84, 100) + COUNTIF('MazeSolve Errors'!F84, 100) + COUNTIF('Hamiltonian Errors'!F84, 100)</f>
        <v>0</v>
      </c>
      <c r="G84">
        <f>COUNTIF('PARITY Errors'!G84, 100) + COUNTIF('Pattern_Matching Errors'!G84, 100) + COUNTIF('Reversal Errors'!G84, 100) + COUNTIF('Stack Errors'!G84, 100) + COUNTIF('Vending_Machine Errors'!G84, 100) + COUNTIF('Vending_Machine_Sum Errors'!G84, 100) + COUNTIF('MazeComplete Errors'!G84, 100) + COUNTIF('MazeSolve Errors'!G84, 100) + COUNTIF('Hamiltonian Errors'!G84, 100)</f>
        <v>0</v>
      </c>
      <c r="H84" t="str">
        <f t="shared" si="2"/>
        <v>5 (δ=0.65)</v>
      </c>
    </row>
    <row r="85" spans="1:8" x14ac:dyDescent="0.75">
      <c r="A85" s="1">
        <v>9</v>
      </c>
      <c r="B85">
        <v>5</v>
      </c>
      <c r="C85">
        <v>0.85</v>
      </c>
      <c r="D85">
        <f>COUNTIF('PARITY Errors'!D85, 100) + COUNTIF('Pattern_Matching Errors'!D85, 100) + COUNTIF('Reversal Errors'!D85, 100) + COUNTIF('Stack Errors'!D85, 100) + COUNTIF('Vending_Machine Errors'!D85, 100) + COUNTIF('Vending_Machine_Sum Errors'!D85, 100) + COUNTIF('MazeComplete Errors'!D85, 100) + COUNTIF('MazeSolve Errors'!D85, 100) + COUNTIF('Hamiltonian Errors'!D85, 100)</f>
        <v>0</v>
      </c>
      <c r="E85">
        <f>COUNTIF('PARITY Errors'!E85, 100) + COUNTIF('Pattern_Matching Errors'!E85, 100) + COUNTIF('Reversal Errors'!E85, 100) + COUNTIF('Stack Errors'!E85, 100) + COUNTIF('Vending_Machine Errors'!E85, 100) + COUNTIF('Vending_Machine_Sum Errors'!E85, 100) + COUNTIF('MazeComplete Errors'!E85, 100) + COUNTIF('MazeSolve Errors'!E85, 100) + COUNTIF('Hamiltonian Errors'!E85, 100)</f>
        <v>0</v>
      </c>
      <c r="F85">
        <f>COUNTIF('PARITY Errors'!F85, 100) + COUNTIF('Pattern_Matching Errors'!F85, 100) + COUNTIF('Reversal Errors'!F85, 100) + COUNTIF('Stack Errors'!F85, 100) + COUNTIF('Vending_Machine Errors'!F85, 100) + COUNTIF('Vending_Machine_Sum Errors'!F85, 100) + COUNTIF('MazeComplete Errors'!F85, 100) + COUNTIF('MazeSolve Errors'!F85, 100) + COUNTIF('Hamiltonian Errors'!F85, 100)</f>
        <v>0</v>
      </c>
      <c r="G85">
        <f>COUNTIF('PARITY Errors'!G85, 100) + COUNTIF('Pattern_Matching Errors'!G85, 100) + COUNTIF('Reversal Errors'!G85, 100) + COUNTIF('Stack Errors'!G85, 100) + COUNTIF('Vending_Machine Errors'!G85, 100) + COUNTIF('Vending_Machine_Sum Errors'!G85, 100) + COUNTIF('MazeComplete Errors'!G85, 100) + COUNTIF('MazeSolve Errors'!G85, 100) + COUNTIF('Hamiltonian Errors'!G85, 100)</f>
        <v>0</v>
      </c>
      <c r="H85" t="str">
        <f t="shared" si="2"/>
        <v>5 (δ=0.85)</v>
      </c>
    </row>
    <row r="86" spans="1:8" x14ac:dyDescent="0.75">
      <c r="A86" s="1">
        <v>10</v>
      </c>
      <c r="B86">
        <v>10</v>
      </c>
      <c r="C86">
        <v>0</v>
      </c>
      <c r="D86">
        <f>COUNTIF('PARITY Errors'!D86, 100) + COUNTIF('Pattern_Matching Errors'!D86, 100) + COUNTIF('Reversal Errors'!D86, 100) + COUNTIF('Stack Errors'!D86, 100) + COUNTIF('Vending_Machine Errors'!D86, 100) + COUNTIF('Vending_Machine_Sum Errors'!D86, 100) + COUNTIF('MazeComplete Errors'!D86, 100) + COUNTIF('MazeSolve Errors'!D86, 100) + COUNTIF('Hamiltonian Errors'!D86, 100)</f>
        <v>0</v>
      </c>
      <c r="E86">
        <f>COUNTIF('PARITY Errors'!E86, 100) + COUNTIF('Pattern_Matching Errors'!E86, 100) + COUNTIF('Reversal Errors'!E86, 100) + COUNTIF('Stack Errors'!E86, 100) + COUNTIF('Vending_Machine Errors'!E86, 100) + COUNTIF('Vending_Machine_Sum Errors'!E86, 100) + COUNTIF('MazeComplete Errors'!E86, 100) + COUNTIF('MazeSolve Errors'!E86, 100) + COUNTIF('Hamiltonian Errors'!E86, 100)</f>
        <v>0</v>
      </c>
      <c r="F86">
        <f>COUNTIF('PARITY Errors'!F86, 100) + COUNTIF('Pattern_Matching Errors'!F86, 100) + COUNTIF('Reversal Errors'!F86, 100) + COUNTIF('Stack Errors'!F86, 100) + COUNTIF('Vending_Machine Errors'!F86, 100) + COUNTIF('Vending_Machine_Sum Errors'!F86, 100) + COUNTIF('MazeComplete Errors'!F86, 100) + COUNTIF('MazeSolve Errors'!F86, 100) + COUNTIF('Hamiltonian Errors'!F86, 100)</f>
        <v>0</v>
      </c>
      <c r="G86">
        <f>COUNTIF('PARITY Errors'!G86, 100) + COUNTIF('Pattern_Matching Errors'!G86, 100) + COUNTIF('Reversal Errors'!G86, 100) + COUNTIF('Stack Errors'!G86, 100) + COUNTIF('Vending_Machine Errors'!G86, 100) + COUNTIF('Vending_Machine_Sum Errors'!G86, 100) + COUNTIF('MazeComplete Errors'!G86, 100) + COUNTIF('MazeSolve Errors'!G86, 100) + COUNTIF('Hamiltonian Errors'!G86, 100)</f>
        <v>0</v>
      </c>
      <c r="H86" t="str">
        <f t="shared" si="2"/>
        <v>10 (δ=0)</v>
      </c>
    </row>
    <row r="87" spans="1:8" x14ac:dyDescent="0.75">
      <c r="A87" s="1">
        <v>11</v>
      </c>
      <c r="B87">
        <v>10</v>
      </c>
      <c r="C87">
        <v>0.2</v>
      </c>
      <c r="D87">
        <f>COUNTIF('PARITY Errors'!D87, 100) + COUNTIF('Pattern_Matching Errors'!D87, 100) + COUNTIF('Reversal Errors'!D87, 100) + COUNTIF('Stack Errors'!D87, 100) + COUNTIF('Vending_Machine Errors'!D87, 100) + COUNTIF('Vending_Machine_Sum Errors'!D87, 100) + COUNTIF('MazeComplete Errors'!D87, 100) + COUNTIF('MazeSolve Errors'!D87, 100) + COUNTIF('Hamiltonian Errors'!D87, 100)</f>
        <v>0</v>
      </c>
      <c r="E87">
        <f>COUNTIF('PARITY Errors'!E87, 100) + COUNTIF('Pattern_Matching Errors'!E87, 100) + COUNTIF('Reversal Errors'!E87, 100) + COUNTIF('Stack Errors'!E87, 100) + COUNTIF('Vending_Machine Errors'!E87, 100) + COUNTIF('Vending_Machine_Sum Errors'!E87, 100) + COUNTIF('MazeComplete Errors'!E87, 100) + COUNTIF('MazeSolve Errors'!E87, 100) + COUNTIF('Hamiltonian Errors'!E87, 100)</f>
        <v>0</v>
      </c>
      <c r="F87">
        <f>COUNTIF('PARITY Errors'!F87, 100) + COUNTIF('Pattern_Matching Errors'!F87, 100) + COUNTIF('Reversal Errors'!F87, 100) + COUNTIF('Stack Errors'!F87, 100) + COUNTIF('Vending_Machine Errors'!F87, 100) + COUNTIF('Vending_Machine_Sum Errors'!F87, 100) + COUNTIF('MazeComplete Errors'!F87, 100) + COUNTIF('MazeSolve Errors'!F87, 100) + COUNTIF('Hamiltonian Errors'!F87, 100)</f>
        <v>0</v>
      </c>
      <c r="G87">
        <f>COUNTIF('PARITY Errors'!G87, 100) + COUNTIF('Pattern_Matching Errors'!G87, 100) + COUNTIF('Reversal Errors'!G87, 100) + COUNTIF('Stack Errors'!G87, 100) + COUNTIF('Vending_Machine Errors'!G87, 100) + COUNTIF('Vending_Machine_Sum Errors'!G87, 100) + COUNTIF('MazeComplete Errors'!G87, 100) + COUNTIF('MazeSolve Errors'!G87, 100) + COUNTIF('Hamiltonian Errors'!G87, 100)</f>
        <v>0</v>
      </c>
      <c r="H87" t="str">
        <f t="shared" si="2"/>
        <v>10 (δ=0.2)</v>
      </c>
    </row>
    <row r="88" spans="1:8" x14ac:dyDescent="0.75">
      <c r="A88" s="1">
        <v>12</v>
      </c>
      <c r="B88">
        <v>10</v>
      </c>
      <c r="C88">
        <v>0.45</v>
      </c>
      <c r="D88">
        <f>COUNTIF('PARITY Errors'!D88, 100) + COUNTIF('Pattern_Matching Errors'!D88, 100) + COUNTIF('Reversal Errors'!D88, 100) + COUNTIF('Stack Errors'!D88, 100) + COUNTIF('Vending_Machine Errors'!D88, 100) + COUNTIF('Vending_Machine_Sum Errors'!D88, 100) + COUNTIF('MazeComplete Errors'!D88, 100) + COUNTIF('MazeSolve Errors'!D88, 100) + COUNTIF('Hamiltonian Errors'!D88, 100)</f>
        <v>0</v>
      </c>
      <c r="E88">
        <f>COUNTIF('PARITY Errors'!E88, 100) + COUNTIF('Pattern_Matching Errors'!E88, 100) + COUNTIF('Reversal Errors'!E88, 100) + COUNTIF('Stack Errors'!E88, 100) + COUNTIF('Vending_Machine Errors'!E88, 100) + COUNTIF('Vending_Machine_Sum Errors'!E88, 100) + COUNTIF('MazeComplete Errors'!E88, 100) + COUNTIF('MazeSolve Errors'!E88, 100) + COUNTIF('Hamiltonian Errors'!E88, 100)</f>
        <v>0</v>
      </c>
      <c r="F88">
        <f>COUNTIF('PARITY Errors'!F88, 100) + COUNTIF('Pattern_Matching Errors'!F88, 100) + COUNTIF('Reversal Errors'!F88, 100) + COUNTIF('Stack Errors'!F88, 100) + COUNTIF('Vending_Machine Errors'!F88, 100) + COUNTIF('Vending_Machine_Sum Errors'!F88, 100) + COUNTIF('MazeComplete Errors'!F88, 100) + COUNTIF('MazeSolve Errors'!F88, 100) + COUNTIF('Hamiltonian Errors'!F88, 100)</f>
        <v>0</v>
      </c>
      <c r="G88">
        <f>COUNTIF('PARITY Errors'!G88, 100) + COUNTIF('Pattern_Matching Errors'!G88, 100) + COUNTIF('Reversal Errors'!G88, 100) + COUNTIF('Stack Errors'!G88, 100) + COUNTIF('Vending_Machine Errors'!G88, 100) + COUNTIF('Vending_Machine_Sum Errors'!G88, 100) + COUNTIF('MazeComplete Errors'!G88, 100) + COUNTIF('MazeSolve Errors'!G88, 100) + COUNTIF('Hamiltonian Errors'!G88, 100)</f>
        <v>0</v>
      </c>
      <c r="H88" t="str">
        <f t="shared" si="2"/>
        <v>10 (δ=0.45)</v>
      </c>
    </row>
    <row r="89" spans="1:8" x14ac:dyDescent="0.75">
      <c r="A89" s="1">
        <v>13</v>
      </c>
      <c r="B89">
        <v>10</v>
      </c>
      <c r="C89">
        <v>0.65</v>
      </c>
      <c r="D89">
        <f>COUNTIF('PARITY Errors'!D89, 100) + COUNTIF('Pattern_Matching Errors'!D89, 100) + COUNTIF('Reversal Errors'!D89, 100) + COUNTIF('Stack Errors'!D89, 100) + COUNTIF('Vending_Machine Errors'!D89, 100) + COUNTIF('Vending_Machine_Sum Errors'!D89, 100) + COUNTIF('MazeComplete Errors'!D89, 100) + COUNTIF('MazeSolve Errors'!D89, 100) + COUNTIF('Hamiltonian Errors'!D89, 100)</f>
        <v>0</v>
      </c>
      <c r="E89">
        <f>COUNTIF('PARITY Errors'!E89, 100) + COUNTIF('Pattern_Matching Errors'!E89, 100) + COUNTIF('Reversal Errors'!E89, 100) + COUNTIF('Stack Errors'!E89, 100) + COUNTIF('Vending_Machine Errors'!E89, 100) + COUNTIF('Vending_Machine_Sum Errors'!E89, 100) + COUNTIF('MazeComplete Errors'!E89, 100) + COUNTIF('MazeSolve Errors'!E89, 100) + COUNTIF('Hamiltonian Errors'!E89, 100)</f>
        <v>0</v>
      </c>
      <c r="F89">
        <f>COUNTIF('PARITY Errors'!F89, 100) + COUNTIF('Pattern_Matching Errors'!F89, 100) + COUNTIF('Reversal Errors'!F89, 100) + COUNTIF('Stack Errors'!F89, 100) + COUNTIF('Vending_Machine Errors'!F89, 100) + COUNTIF('Vending_Machine_Sum Errors'!F89, 100) + COUNTIF('MazeComplete Errors'!F89, 100) + COUNTIF('MazeSolve Errors'!F89, 100) + COUNTIF('Hamiltonian Errors'!F89, 100)</f>
        <v>0</v>
      </c>
      <c r="G89">
        <f>COUNTIF('PARITY Errors'!G89, 100) + COUNTIF('Pattern_Matching Errors'!G89, 100) + COUNTIF('Reversal Errors'!G89, 100) + COUNTIF('Stack Errors'!G89, 100) + COUNTIF('Vending_Machine Errors'!G89, 100) + COUNTIF('Vending_Machine_Sum Errors'!G89, 100) + COUNTIF('MazeComplete Errors'!G89, 100) + COUNTIF('MazeSolve Errors'!G89, 100) + COUNTIF('Hamiltonian Errors'!G89, 100)</f>
        <v>0</v>
      </c>
      <c r="H89" t="str">
        <f t="shared" si="2"/>
        <v>10 (δ=0.65)</v>
      </c>
    </row>
    <row r="90" spans="1:8" x14ac:dyDescent="0.75">
      <c r="A90" s="1">
        <v>14</v>
      </c>
      <c r="B90">
        <v>10</v>
      </c>
      <c r="C90">
        <v>0.85</v>
      </c>
      <c r="D90">
        <f>COUNTIF('PARITY Errors'!D90, 100) + COUNTIF('Pattern_Matching Errors'!D90, 100) + COUNTIF('Reversal Errors'!D90, 100) + COUNTIF('Stack Errors'!D90, 100) + COUNTIF('Vending_Machine Errors'!D90, 100) + COUNTIF('Vending_Machine_Sum Errors'!D90, 100) + COUNTIF('MazeComplete Errors'!D90, 100) + COUNTIF('MazeSolve Errors'!D90, 100) + COUNTIF('Hamiltonian Errors'!D90, 100)</f>
        <v>0</v>
      </c>
      <c r="E90">
        <f>COUNTIF('PARITY Errors'!E90, 100) + COUNTIF('Pattern_Matching Errors'!E90, 100) + COUNTIF('Reversal Errors'!E90, 100) + COUNTIF('Stack Errors'!E90, 100) + COUNTIF('Vending_Machine Errors'!E90, 100) + COUNTIF('Vending_Machine_Sum Errors'!E90, 100) + COUNTIF('MazeComplete Errors'!E90, 100) + COUNTIF('MazeSolve Errors'!E90, 100) + COUNTIF('Hamiltonian Errors'!E90, 100)</f>
        <v>0</v>
      </c>
      <c r="F90">
        <f>COUNTIF('PARITY Errors'!F90, 100) + COUNTIF('Pattern_Matching Errors'!F90, 100) + COUNTIF('Reversal Errors'!F90, 100) + COUNTIF('Stack Errors'!F90, 100) + COUNTIF('Vending_Machine Errors'!F90, 100) + COUNTIF('Vending_Machine_Sum Errors'!F90, 100) + COUNTIF('MazeComplete Errors'!F90, 100) + COUNTIF('MazeSolve Errors'!F90, 100) + COUNTIF('Hamiltonian Errors'!F90, 100)</f>
        <v>0</v>
      </c>
      <c r="G90">
        <f>COUNTIF('PARITY Errors'!G90, 100) + COUNTIF('Pattern_Matching Errors'!G90, 100) + COUNTIF('Reversal Errors'!G90, 100) + COUNTIF('Stack Errors'!G90, 100) + COUNTIF('Vending_Machine Errors'!G90, 100) + COUNTIF('Vending_Machine_Sum Errors'!G90, 100) + COUNTIF('MazeComplete Errors'!G90, 100) + COUNTIF('MazeSolve Errors'!G90, 100) + COUNTIF('Hamiltonian Errors'!G90, 100)</f>
        <v>0</v>
      </c>
      <c r="H90" t="str">
        <f t="shared" si="2"/>
        <v>10 (δ=0.85)</v>
      </c>
    </row>
    <row r="91" spans="1:8" x14ac:dyDescent="0.75">
      <c r="A91" s="1">
        <v>15</v>
      </c>
      <c r="B91">
        <v>20</v>
      </c>
      <c r="C91">
        <v>0</v>
      </c>
      <c r="D91">
        <f>COUNTIF('PARITY Errors'!D91, 100) + COUNTIF('Pattern_Matching Errors'!D91, 100) + COUNTIF('Reversal Errors'!D91, 100) + COUNTIF('Stack Errors'!D91, 100) + COUNTIF('Vending_Machine Errors'!D91, 100) + COUNTIF('Vending_Machine_Sum Errors'!D91, 100) + COUNTIF('MazeComplete Errors'!D91, 100) + COUNTIF('MazeSolve Errors'!D91, 100) + COUNTIF('Hamiltonian Errors'!D91, 100)</f>
        <v>0</v>
      </c>
      <c r="E91">
        <f>COUNTIF('PARITY Errors'!E91, 100) + COUNTIF('Pattern_Matching Errors'!E91, 100) + COUNTIF('Reversal Errors'!E91, 100) + COUNTIF('Stack Errors'!E91, 100) + COUNTIF('Vending_Machine Errors'!E91, 100) + COUNTIF('Vending_Machine_Sum Errors'!E91, 100) + COUNTIF('MazeComplete Errors'!E91, 100) + COUNTIF('MazeSolve Errors'!E91, 100) + COUNTIF('Hamiltonian Errors'!E91, 100)</f>
        <v>0</v>
      </c>
      <c r="F91">
        <f>COUNTIF('PARITY Errors'!F91, 100) + COUNTIF('Pattern_Matching Errors'!F91, 100) + COUNTIF('Reversal Errors'!F91, 100) + COUNTIF('Stack Errors'!F91, 100) + COUNTIF('Vending_Machine Errors'!F91, 100) + COUNTIF('Vending_Machine_Sum Errors'!F91, 100) + COUNTIF('MazeComplete Errors'!F91, 100) + COUNTIF('MazeSolve Errors'!F91, 100) + COUNTIF('Hamiltonian Errors'!F91, 100)</f>
        <v>0</v>
      </c>
      <c r="G91">
        <f>COUNTIF('PARITY Errors'!G91, 100) + COUNTIF('Pattern_Matching Errors'!G91, 100) + COUNTIF('Reversal Errors'!G91, 100) + COUNTIF('Stack Errors'!G91, 100) + COUNTIF('Vending_Machine Errors'!G91, 100) + COUNTIF('Vending_Machine_Sum Errors'!G91, 100) + COUNTIF('MazeComplete Errors'!G91, 100) + COUNTIF('MazeSolve Errors'!G91, 100) + COUNTIF('Hamiltonian Errors'!G91, 100)</f>
        <v>0</v>
      </c>
      <c r="H91" t="str">
        <f t="shared" si="2"/>
        <v>20 (δ=0)</v>
      </c>
    </row>
    <row r="92" spans="1:8" x14ac:dyDescent="0.75">
      <c r="A92" s="1">
        <v>16</v>
      </c>
      <c r="B92">
        <v>20</v>
      </c>
      <c r="C92">
        <v>0.2</v>
      </c>
      <c r="D92">
        <f>COUNTIF('PARITY Errors'!D92, 100) + COUNTIF('Pattern_Matching Errors'!D92, 100) + COUNTIF('Reversal Errors'!D92, 100) + COUNTIF('Stack Errors'!D92, 100) + COUNTIF('Vending_Machine Errors'!D92, 100) + COUNTIF('Vending_Machine_Sum Errors'!D92, 100) + COUNTIF('MazeComplete Errors'!D92, 100) + COUNTIF('MazeSolve Errors'!D92, 100) + COUNTIF('Hamiltonian Errors'!D92, 100)</f>
        <v>0</v>
      </c>
      <c r="E92">
        <f>COUNTIF('PARITY Errors'!E92, 100) + COUNTIF('Pattern_Matching Errors'!E92, 100) + COUNTIF('Reversal Errors'!E92, 100) + COUNTIF('Stack Errors'!E92, 100) + COUNTIF('Vending_Machine Errors'!E92, 100) + COUNTIF('Vending_Machine_Sum Errors'!E92, 100) + COUNTIF('MazeComplete Errors'!E92, 100) + COUNTIF('MazeSolve Errors'!E92, 100) + COUNTIF('Hamiltonian Errors'!E92, 100)</f>
        <v>0</v>
      </c>
      <c r="F92">
        <f>COUNTIF('PARITY Errors'!F92, 100) + COUNTIF('Pattern_Matching Errors'!F92, 100) + COUNTIF('Reversal Errors'!F92, 100) + COUNTIF('Stack Errors'!F92, 100) + COUNTIF('Vending_Machine Errors'!F92, 100) + COUNTIF('Vending_Machine_Sum Errors'!F92, 100) + COUNTIF('MazeComplete Errors'!F92, 100) + COUNTIF('MazeSolve Errors'!F92, 100) + COUNTIF('Hamiltonian Errors'!F92, 100)</f>
        <v>0</v>
      </c>
      <c r="G92">
        <f>COUNTIF('PARITY Errors'!G92, 100) + COUNTIF('Pattern_Matching Errors'!G92, 100) + COUNTIF('Reversal Errors'!G92, 100) + COUNTIF('Stack Errors'!G92, 100) + COUNTIF('Vending_Machine Errors'!G92, 100) + COUNTIF('Vending_Machine_Sum Errors'!G92, 100) + COUNTIF('MazeComplete Errors'!G92, 100) + COUNTIF('MazeSolve Errors'!G92, 100) + COUNTIF('Hamiltonian Errors'!G92, 100)</f>
        <v>0</v>
      </c>
      <c r="H92" t="str">
        <f t="shared" si="2"/>
        <v>20 (δ=0.2)</v>
      </c>
    </row>
    <row r="93" spans="1:8" x14ac:dyDescent="0.75">
      <c r="A93" s="1">
        <v>17</v>
      </c>
      <c r="B93">
        <v>20</v>
      </c>
      <c r="C93">
        <v>0.45</v>
      </c>
      <c r="D93">
        <f>COUNTIF('PARITY Errors'!D93, 100) + COUNTIF('Pattern_Matching Errors'!D93, 100) + COUNTIF('Reversal Errors'!D93, 100) + COUNTIF('Stack Errors'!D93, 100) + COUNTIF('Vending_Machine Errors'!D93, 100) + COUNTIF('Vending_Machine_Sum Errors'!D93, 100) + COUNTIF('MazeComplete Errors'!D93, 100) + COUNTIF('MazeSolve Errors'!D93, 100) + COUNTIF('Hamiltonian Errors'!D93, 100)</f>
        <v>0</v>
      </c>
      <c r="E93">
        <f>COUNTIF('PARITY Errors'!E93, 100) + COUNTIF('Pattern_Matching Errors'!E93, 100) + COUNTIF('Reversal Errors'!E93, 100) + COUNTIF('Stack Errors'!E93, 100) + COUNTIF('Vending_Machine Errors'!E93, 100) + COUNTIF('Vending_Machine_Sum Errors'!E93, 100) + COUNTIF('MazeComplete Errors'!E93, 100) + COUNTIF('MazeSolve Errors'!E93, 100) + COUNTIF('Hamiltonian Errors'!E93, 100)</f>
        <v>0</v>
      </c>
      <c r="F93">
        <f>COUNTIF('PARITY Errors'!F93, 100) + COUNTIF('Pattern_Matching Errors'!F93, 100) + COUNTIF('Reversal Errors'!F93, 100) + COUNTIF('Stack Errors'!F93, 100) + COUNTIF('Vending_Machine Errors'!F93, 100) + COUNTIF('Vending_Machine_Sum Errors'!F93, 100) + COUNTIF('MazeComplete Errors'!F93, 100) + COUNTIF('MazeSolve Errors'!F93, 100) + COUNTIF('Hamiltonian Errors'!F93, 100)</f>
        <v>0</v>
      </c>
      <c r="G93">
        <f>COUNTIF('PARITY Errors'!G93, 100) + COUNTIF('Pattern_Matching Errors'!G93, 100) + COUNTIF('Reversal Errors'!G93, 100) + COUNTIF('Stack Errors'!G93, 100) + COUNTIF('Vending_Machine Errors'!G93, 100) + COUNTIF('Vending_Machine_Sum Errors'!G93, 100) + COUNTIF('MazeComplete Errors'!G93, 100) + COUNTIF('MazeSolve Errors'!G93, 100) + COUNTIF('Hamiltonian Errors'!G93, 100)</f>
        <v>0</v>
      </c>
      <c r="H93" t="str">
        <f t="shared" si="2"/>
        <v>20 (δ=0.45)</v>
      </c>
    </row>
    <row r="94" spans="1:8" x14ac:dyDescent="0.75">
      <c r="A94" s="1">
        <v>18</v>
      </c>
      <c r="B94">
        <v>20</v>
      </c>
      <c r="C94">
        <v>0.65</v>
      </c>
      <c r="D94">
        <f>COUNTIF('PARITY Errors'!D94, 100) + COUNTIF('Pattern_Matching Errors'!D94, 100) + COUNTIF('Reversal Errors'!D94, 100) + COUNTIF('Stack Errors'!D94, 100) + COUNTIF('Vending_Machine Errors'!D94, 100) + COUNTIF('Vending_Machine_Sum Errors'!D94, 100) + COUNTIF('MazeComplete Errors'!D94, 100) + COUNTIF('MazeSolve Errors'!D94, 100) + COUNTIF('Hamiltonian Errors'!D94, 100)</f>
        <v>0</v>
      </c>
      <c r="E94">
        <f>COUNTIF('PARITY Errors'!E94, 100) + COUNTIF('Pattern_Matching Errors'!E94, 100) + COUNTIF('Reversal Errors'!E94, 100) + COUNTIF('Stack Errors'!E94, 100) + COUNTIF('Vending_Machine Errors'!E94, 100) + COUNTIF('Vending_Machine_Sum Errors'!E94, 100) + COUNTIF('MazeComplete Errors'!E94, 100) + COUNTIF('MazeSolve Errors'!E94, 100) + COUNTIF('Hamiltonian Errors'!E94, 100)</f>
        <v>0</v>
      </c>
      <c r="F94">
        <f>COUNTIF('PARITY Errors'!F94, 100) + COUNTIF('Pattern_Matching Errors'!F94, 100) + COUNTIF('Reversal Errors'!F94, 100) + COUNTIF('Stack Errors'!F94, 100) + COUNTIF('Vending_Machine Errors'!F94, 100) + COUNTIF('Vending_Machine_Sum Errors'!F94, 100) + COUNTIF('MazeComplete Errors'!F94, 100) + COUNTIF('MazeSolve Errors'!F94, 100) + COUNTIF('Hamiltonian Errors'!F94, 100)</f>
        <v>0</v>
      </c>
      <c r="G94">
        <f>COUNTIF('PARITY Errors'!G94, 100) + COUNTIF('Pattern_Matching Errors'!G94, 100) + COUNTIF('Reversal Errors'!G94, 100) + COUNTIF('Stack Errors'!G94, 100) + COUNTIF('Vending_Machine Errors'!G94, 100) + COUNTIF('Vending_Machine_Sum Errors'!G94, 100) + COUNTIF('MazeComplete Errors'!G94, 100) + COUNTIF('MazeSolve Errors'!G94, 100) + COUNTIF('Hamiltonian Errors'!G94, 100)</f>
        <v>0</v>
      </c>
      <c r="H94" t="str">
        <f t="shared" si="2"/>
        <v>20 (δ=0.65)</v>
      </c>
    </row>
    <row r="95" spans="1:8" x14ac:dyDescent="0.75">
      <c r="A95" s="1">
        <v>19</v>
      </c>
      <c r="B95">
        <v>20</v>
      </c>
      <c r="C95">
        <v>0.85</v>
      </c>
      <c r="D95">
        <f>COUNTIF('PARITY Errors'!D95, 100) + COUNTIF('Pattern_Matching Errors'!D95, 100) + COUNTIF('Reversal Errors'!D95, 100) + COUNTIF('Stack Errors'!D95, 100) + COUNTIF('Vending_Machine Errors'!D95, 100) + COUNTIF('Vending_Machine_Sum Errors'!D95, 100) + COUNTIF('MazeComplete Errors'!D95, 100) + COUNTIF('MazeSolve Errors'!D95, 100) + COUNTIF('Hamiltonian Errors'!D95, 100)</f>
        <v>0</v>
      </c>
      <c r="E95">
        <f>COUNTIF('PARITY Errors'!E95, 100) + COUNTIF('Pattern_Matching Errors'!E95, 100) + COUNTIF('Reversal Errors'!E95, 100) + COUNTIF('Stack Errors'!E95, 100) + COUNTIF('Vending_Machine Errors'!E95, 100) + COUNTIF('Vending_Machine_Sum Errors'!E95, 100) + COUNTIF('MazeComplete Errors'!E95, 100) + COUNTIF('MazeSolve Errors'!E95, 100) + COUNTIF('Hamiltonian Errors'!E95, 100)</f>
        <v>0</v>
      </c>
      <c r="F95">
        <f>COUNTIF('PARITY Errors'!F95, 100) + COUNTIF('Pattern_Matching Errors'!F95, 100) + COUNTIF('Reversal Errors'!F95, 100) + COUNTIF('Stack Errors'!F95, 100) + COUNTIF('Vending_Machine Errors'!F95, 100) + COUNTIF('Vending_Machine_Sum Errors'!F95, 100) + COUNTIF('MazeComplete Errors'!F95, 100) + COUNTIF('MazeSolve Errors'!F95, 100) + COUNTIF('Hamiltonian Errors'!F95, 100)</f>
        <v>0</v>
      </c>
      <c r="G95">
        <f>COUNTIF('PARITY Errors'!G95, 100) + COUNTIF('Pattern_Matching Errors'!G95, 100) + COUNTIF('Reversal Errors'!G95, 100) + COUNTIF('Stack Errors'!G95, 100) + COUNTIF('Vending_Machine Errors'!G95, 100) + COUNTIF('Vending_Machine_Sum Errors'!G95, 100) + COUNTIF('MazeComplete Errors'!G95, 100) + COUNTIF('MazeSolve Errors'!G95, 100) + COUNTIF('Hamiltonian Errors'!G95, 100)</f>
        <v>0</v>
      </c>
      <c r="H95" t="str">
        <f t="shared" si="2"/>
        <v>20 (δ=0.85)</v>
      </c>
    </row>
    <row r="96" spans="1:8" x14ac:dyDescent="0.75">
      <c r="A96" s="1">
        <v>20</v>
      </c>
      <c r="B96">
        <v>50</v>
      </c>
      <c r="C96">
        <v>0</v>
      </c>
      <c r="D96">
        <f>COUNTIF('PARITY Errors'!D96, 100) + COUNTIF('Pattern_Matching Errors'!D96, 100) + COUNTIF('Reversal Errors'!D96, 100) + COUNTIF('Stack Errors'!D96, 100) + COUNTIF('Vending_Machine Errors'!D96, 100) + COUNTIF('Vending_Machine_Sum Errors'!D96, 100) + COUNTIF('MazeComplete Errors'!D96, 100) + COUNTIF('MazeSolve Errors'!D96, 100) + COUNTIF('Hamiltonian Errors'!D96, 100)</f>
        <v>0</v>
      </c>
      <c r="E96">
        <f>COUNTIF('PARITY Errors'!E96, 100) + COUNTIF('Pattern_Matching Errors'!E96, 100) + COUNTIF('Reversal Errors'!E96, 100) + COUNTIF('Stack Errors'!E96, 100) + COUNTIF('Vending_Machine Errors'!E96, 100) + COUNTIF('Vending_Machine_Sum Errors'!E96, 100) + COUNTIF('MazeComplete Errors'!E96, 100) + COUNTIF('MazeSolve Errors'!E96, 100) + COUNTIF('Hamiltonian Errors'!E96, 100)</f>
        <v>0</v>
      </c>
      <c r="F96">
        <f>COUNTIF('PARITY Errors'!F96, 100) + COUNTIF('Pattern_Matching Errors'!F96, 100) + COUNTIF('Reversal Errors'!F96, 100) + COUNTIF('Stack Errors'!F96, 100) + COUNTIF('Vending_Machine Errors'!F96, 100) + COUNTIF('Vending_Machine_Sum Errors'!F96, 100) + COUNTIF('MazeComplete Errors'!F96, 100) + COUNTIF('MazeSolve Errors'!F96, 100) + COUNTIF('Hamiltonian Errors'!F96, 100)</f>
        <v>0</v>
      </c>
      <c r="G96">
        <f>COUNTIF('PARITY Errors'!G96, 100) + COUNTIF('Pattern_Matching Errors'!G96, 100) + COUNTIF('Reversal Errors'!G96, 100) + COUNTIF('Stack Errors'!G96, 100) + COUNTIF('Vending_Machine Errors'!G96, 100) + COUNTIF('Vending_Machine_Sum Errors'!G96, 100) + COUNTIF('MazeComplete Errors'!G96, 100) + COUNTIF('MazeSolve Errors'!G96, 100) + COUNTIF('Hamiltonian Errors'!G96, 100)</f>
        <v>1</v>
      </c>
      <c r="H96" t="str">
        <f t="shared" si="2"/>
        <v>50 (δ=0)</v>
      </c>
    </row>
    <row r="97" spans="1:8" x14ac:dyDescent="0.75">
      <c r="A97" s="1">
        <v>21</v>
      </c>
      <c r="B97">
        <v>50</v>
      </c>
      <c r="C97">
        <v>0.2</v>
      </c>
      <c r="D97">
        <f>COUNTIF('PARITY Errors'!D97, 100) + COUNTIF('Pattern_Matching Errors'!D97, 100) + COUNTIF('Reversal Errors'!D97, 100) + COUNTIF('Stack Errors'!D97, 100) + COUNTIF('Vending_Machine Errors'!D97, 100) + COUNTIF('Vending_Machine_Sum Errors'!D97, 100) + COUNTIF('MazeComplete Errors'!D97, 100) + COUNTIF('MazeSolve Errors'!D97, 100) + COUNTIF('Hamiltonian Errors'!D97, 100)</f>
        <v>0</v>
      </c>
      <c r="E97">
        <f>COUNTIF('PARITY Errors'!E97, 100) + COUNTIF('Pattern_Matching Errors'!E97, 100) + COUNTIF('Reversal Errors'!E97, 100) + COUNTIF('Stack Errors'!E97, 100) + COUNTIF('Vending_Machine Errors'!E97, 100) + COUNTIF('Vending_Machine_Sum Errors'!E97, 100) + COUNTIF('MazeComplete Errors'!E97, 100) + COUNTIF('MazeSolve Errors'!E97, 100) + COUNTIF('Hamiltonian Errors'!E97, 100)</f>
        <v>0</v>
      </c>
      <c r="F97">
        <f>COUNTIF('PARITY Errors'!F97, 100) + COUNTIF('Pattern_Matching Errors'!F97, 100) + COUNTIF('Reversal Errors'!F97, 100) + COUNTIF('Stack Errors'!F97, 100) + COUNTIF('Vending_Machine Errors'!F97, 100) + COUNTIF('Vending_Machine_Sum Errors'!F97, 100) + COUNTIF('MazeComplete Errors'!F97, 100) + COUNTIF('MazeSolve Errors'!F97, 100) + COUNTIF('Hamiltonian Errors'!F97, 100)</f>
        <v>0</v>
      </c>
      <c r="G97">
        <f>COUNTIF('PARITY Errors'!G97, 100) + COUNTIF('Pattern_Matching Errors'!G97, 100) + COUNTIF('Reversal Errors'!G97, 100) + COUNTIF('Stack Errors'!G97, 100) + COUNTIF('Vending_Machine Errors'!G97, 100) + COUNTIF('Vending_Machine_Sum Errors'!G97, 100) + COUNTIF('MazeComplete Errors'!G97, 100) + COUNTIF('MazeSolve Errors'!G97, 100) + COUNTIF('Hamiltonian Errors'!G97, 100)</f>
        <v>1</v>
      </c>
      <c r="H97" t="str">
        <f t="shared" si="2"/>
        <v>50 (δ=0.2)</v>
      </c>
    </row>
    <row r="98" spans="1:8" x14ac:dyDescent="0.75">
      <c r="A98" s="1">
        <v>22</v>
      </c>
      <c r="B98">
        <v>50</v>
      </c>
      <c r="C98">
        <v>0.45</v>
      </c>
      <c r="D98">
        <f>COUNTIF('PARITY Errors'!D98, 100) + COUNTIF('Pattern_Matching Errors'!D98, 100) + COUNTIF('Reversal Errors'!D98, 100) + COUNTIF('Stack Errors'!D98, 100) + COUNTIF('Vending_Machine Errors'!D98, 100) + COUNTIF('Vending_Machine_Sum Errors'!D98, 100) + COUNTIF('MazeComplete Errors'!D98, 100) + COUNTIF('MazeSolve Errors'!D98, 100) + COUNTIF('Hamiltonian Errors'!D98, 100)</f>
        <v>0</v>
      </c>
      <c r="E98">
        <f>COUNTIF('PARITY Errors'!E98, 100) + COUNTIF('Pattern_Matching Errors'!E98, 100) + COUNTIF('Reversal Errors'!E98, 100) + COUNTIF('Stack Errors'!E98, 100) + COUNTIF('Vending_Machine Errors'!E98, 100) + COUNTIF('Vending_Machine_Sum Errors'!E98, 100) + COUNTIF('MazeComplete Errors'!E98, 100) + COUNTIF('MazeSolve Errors'!E98, 100) + COUNTIF('Hamiltonian Errors'!E98, 100)</f>
        <v>0</v>
      </c>
      <c r="F98">
        <f>COUNTIF('PARITY Errors'!F98, 100) + COUNTIF('Pattern_Matching Errors'!F98, 100) + COUNTIF('Reversal Errors'!F98, 100) + COUNTIF('Stack Errors'!F98, 100) + COUNTIF('Vending_Machine Errors'!F98, 100) + COUNTIF('Vending_Machine_Sum Errors'!F98, 100) + COUNTIF('MazeComplete Errors'!F98, 100) + COUNTIF('MazeSolve Errors'!F98, 100) + COUNTIF('Hamiltonian Errors'!F98, 100)</f>
        <v>0</v>
      </c>
      <c r="G98">
        <f>COUNTIF('PARITY Errors'!G98, 100) + COUNTIF('Pattern_Matching Errors'!G98, 100) + COUNTIF('Reversal Errors'!G98, 100) + COUNTIF('Stack Errors'!G98, 100) + COUNTIF('Vending_Machine Errors'!G98, 100) + COUNTIF('Vending_Machine_Sum Errors'!G98, 100) + COUNTIF('MazeComplete Errors'!G98, 100) + COUNTIF('MazeSolve Errors'!G98, 100) + COUNTIF('Hamiltonian Errors'!G98, 100)</f>
        <v>1</v>
      </c>
      <c r="H98" t="str">
        <f t="shared" si="2"/>
        <v>50 (δ=0.45)</v>
      </c>
    </row>
    <row r="99" spans="1:8" x14ac:dyDescent="0.75">
      <c r="A99" s="1">
        <v>23</v>
      </c>
      <c r="B99">
        <v>50</v>
      </c>
      <c r="C99">
        <v>0.65</v>
      </c>
      <c r="D99">
        <f>COUNTIF('PARITY Errors'!D99, 100) + COUNTIF('Pattern_Matching Errors'!D99, 100) + COUNTIF('Reversal Errors'!D99, 100) + COUNTIF('Stack Errors'!D99, 100) + COUNTIF('Vending_Machine Errors'!D99, 100) + COUNTIF('Vending_Machine_Sum Errors'!D99, 100) + COUNTIF('MazeComplete Errors'!D99, 100) + COUNTIF('MazeSolve Errors'!D99, 100) + COUNTIF('Hamiltonian Errors'!D99, 100)</f>
        <v>0</v>
      </c>
      <c r="E99">
        <f>COUNTIF('PARITY Errors'!E99, 100) + COUNTIF('Pattern_Matching Errors'!E99, 100) + COUNTIF('Reversal Errors'!E99, 100) + COUNTIF('Stack Errors'!E99, 100) + COUNTIF('Vending_Machine Errors'!E99, 100) + COUNTIF('Vending_Machine_Sum Errors'!E99, 100) + COUNTIF('MazeComplete Errors'!E99, 100) + COUNTIF('MazeSolve Errors'!E99, 100) + COUNTIF('Hamiltonian Errors'!E99, 100)</f>
        <v>0</v>
      </c>
      <c r="F99">
        <f>COUNTIF('PARITY Errors'!F99, 100) + COUNTIF('Pattern_Matching Errors'!F99, 100) + COUNTIF('Reversal Errors'!F99, 100) + COUNTIF('Stack Errors'!F99, 100) + COUNTIF('Vending_Machine Errors'!F99, 100) + COUNTIF('Vending_Machine_Sum Errors'!F99, 100) + COUNTIF('MazeComplete Errors'!F99, 100) + COUNTIF('MazeSolve Errors'!F99, 100) + COUNTIF('Hamiltonian Errors'!F99, 100)</f>
        <v>0</v>
      </c>
      <c r="G99">
        <f>COUNTIF('PARITY Errors'!G99, 100) + COUNTIF('Pattern_Matching Errors'!G99, 100) + COUNTIF('Reversal Errors'!G99, 100) + COUNTIF('Stack Errors'!G99, 100) + COUNTIF('Vending_Machine Errors'!G99, 100) + COUNTIF('Vending_Machine_Sum Errors'!G99, 100) + COUNTIF('MazeComplete Errors'!G99, 100) + COUNTIF('MazeSolve Errors'!G99, 100) + COUNTIF('Hamiltonian Errors'!G99, 100)</f>
        <v>1</v>
      </c>
      <c r="H99" t="str">
        <f t="shared" si="2"/>
        <v>50 (δ=0.65)</v>
      </c>
    </row>
    <row r="100" spans="1:8" x14ac:dyDescent="0.75">
      <c r="A100" s="1">
        <v>24</v>
      </c>
      <c r="B100">
        <v>50</v>
      </c>
      <c r="C100">
        <v>0.85</v>
      </c>
      <c r="D100">
        <f>COUNTIF('PARITY Errors'!D100, 100) + COUNTIF('Pattern_Matching Errors'!D100, 100) + COUNTIF('Reversal Errors'!D100, 100) + COUNTIF('Stack Errors'!D100, 100) + COUNTIF('Vending_Machine Errors'!D100, 100) + COUNTIF('Vending_Machine_Sum Errors'!D100, 100) + COUNTIF('MazeComplete Errors'!D100, 100) + COUNTIF('MazeSolve Errors'!D100, 100) + COUNTIF('Hamiltonian Errors'!D100, 100)</f>
        <v>0</v>
      </c>
      <c r="E100">
        <f>COUNTIF('PARITY Errors'!E100, 100) + COUNTIF('Pattern_Matching Errors'!E100, 100) + COUNTIF('Reversal Errors'!E100, 100) + COUNTIF('Stack Errors'!E100, 100) + COUNTIF('Vending_Machine Errors'!E100, 100) + COUNTIF('Vending_Machine_Sum Errors'!E100, 100) + COUNTIF('MazeComplete Errors'!E100, 100) + COUNTIF('MazeSolve Errors'!E100, 100) + COUNTIF('Hamiltonian Errors'!E100, 100)</f>
        <v>0</v>
      </c>
      <c r="F100">
        <f>COUNTIF('PARITY Errors'!F100, 100) + COUNTIF('Pattern_Matching Errors'!F100, 100) + COUNTIF('Reversal Errors'!F100, 100) + COUNTIF('Stack Errors'!F100, 100) + COUNTIF('Vending_Machine Errors'!F100, 100) + COUNTIF('Vending_Machine_Sum Errors'!F100, 100) + COUNTIF('MazeComplete Errors'!F100, 100) + COUNTIF('MazeSolve Errors'!F100, 100) + COUNTIF('Hamiltonian Errors'!F100, 100)</f>
        <v>0</v>
      </c>
      <c r="G100">
        <f>COUNTIF('PARITY Errors'!G100, 100) + COUNTIF('Pattern_Matching Errors'!G100, 100) + COUNTIF('Reversal Errors'!G100, 100) + COUNTIF('Stack Errors'!G100, 100) + COUNTIF('Vending_Machine Errors'!G100, 100) + COUNTIF('Vending_Machine_Sum Errors'!G100, 100) + COUNTIF('MazeComplete Errors'!G100, 100) + COUNTIF('MazeSolve Errors'!G100, 100) + COUNTIF('Hamiltonian Errors'!G100, 100)</f>
        <v>1</v>
      </c>
      <c r="H100" t="str">
        <f t="shared" si="2"/>
        <v>50 (δ=0.85)</v>
      </c>
    </row>
    <row r="101" spans="1:8" x14ac:dyDescent="0.75">
      <c r="A101" s="1">
        <v>25</v>
      </c>
      <c r="B101">
        <v>100</v>
      </c>
      <c r="C101">
        <v>0</v>
      </c>
      <c r="D101">
        <f>COUNTIF('PARITY Errors'!D101, 100) + COUNTIF('Pattern_Matching Errors'!D101, 100) + COUNTIF('Reversal Errors'!D101, 100) + COUNTIF('Stack Errors'!D101, 100) + COUNTIF('Vending_Machine Errors'!D101, 100) + COUNTIF('Vending_Machine_Sum Errors'!D101, 100) + COUNTIF('MazeComplete Errors'!D101, 100) + COUNTIF('MazeSolve Errors'!D101, 100) + COUNTIF('Hamiltonian Errors'!D101, 100)</f>
        <v>0</v>
      </c>
      <c r="E101">
        <f>COUNTIF('PARITY Errors'!E101, 100) + COUNTIF('Pattern_Matching Errors'!E101, 100) + COUNTIF('Reversal Errors'!E101, 100) + COUNTIF('Stack Errors'!E101, 100) + COUNTIF('Vending_Machine Errors'!E101, 100) + COUNTIF('Vending_Machine_Sum Errors'!E101, 100) + COUNTIF('MazeComplete Errors'!E101, 100) + COUNTIF('MazeSolve Errors'!E101, 100) + COUNTIF('Hamiltonian Errors'!E101, 100)</f>
        <v>0</v>
      </c>
      <c r="F101">
        <f>COUNTIF('PARITY Errors'!F101, 100) + COUNTIF('Pattern_Matching Errors'!F101, 100) + COUNTIF('Reversal Errors'!F101, 100) + COUNTIF('Stack Errors'!F101, 100) + COUNTIF('Vending_Machine Errors'!F101, 100) + COUNTIF('Vending_Machine_Sum Errors'!F101, 100) + COUNTIF('MazeComplete Errors'!F101, 100) + COUNTIF('MazeSolve Errors'!F101, 100) + COUNTIF('Hamiltonian Errors'!F101, 100)</f>
        <v>0</v>
      </c>
      <c r="G101">
        <f>COUNTIF('PARITY Errors'!G101, 100) + COUNTIF('Pattern_Matching Errors'!G101, 100) + COUNTIF('Reversal Errors'!G101, 100) + COUNTIF('Stack Errors'!G101, 100) + COUNTIF('Vending_Machine Errors'!G101, 100) + COUNTIF('Vending_Machine_Sum Errors'!G101, 100) + COUNTIF('MazeComplete Errors'!G101, 100) + COUNTIF('MazeSolve Errors'!G101, 100) + COUNTIF('Hamiltonian Errors'!G101, 100)</f>
        <v>1</v>
      </c>
      <c r="H101" t="str">
        <f t="shared" si="2"/>
        <v>100 (δ=0)</v>
      </c>
    </row>
    <row r="102" spans="1:8" x14ac:dyDescent="0.75">
      <c r="A102" s="1">
        <v>26</v>
      </c>
      <c r="B102">
        <v>100</v>
      </c>
      <c r="C102">
        <v>0.2</v>
      </c>
      <c r="D102">
        <f>COUNTIF('PARITY Errors'!D102, 100) + COUNTIF('Pattern_Matching Errors'!D102, 100) + COUNTIF('Reversal Errors'!D102, 100) + COUNTIF('Stack Errors'!D102, 100) + COUNTIF('Vending_Machine Errors'!D102, 100) + COUNTIF('Vending_Machine_Sum Errors'!D102, 100) + COUNTIF('MazeComplete Errors'!D102, 100) + COUNTIF('MazeSolve Errors'!D102, 100) + COUNTIF('Hamiltonian Errors'!D102, 100)</f>
        <v>0</v>
      </c>
      <c r="E102">
        <f>COUNTIF('PARITY Errors'!E102, 100) + COUNTIF('Pattern_Matching Errors'!E102, 100) + COUNTIF('Reversal Errors'!E102, 100) + COUNTIF('Stack Errors'!E102, 100) + COUNTIF('Vending_Machine Errors'!E102, 100) + COUNTIF('Vending_Machine_Sum Errors'!E102, 100) + COUNTIF('MazeComplete Errors'!E102, 100) + COUNTIF('MazeSolve Errors'!E102, 100) + COUNTIF('Hamiltonian Errors'!E102, 100)</f>
        <v>0</v>
      </c>
      <c r="F102">
        <f>COUNTIF('PARITY Errors'!F102, 100) + COUNTIF('Pattern_Matching Errors'!F102, 100) + COUNTIF('Reversal Errors'!F102, 100) + COUNTIF('Stack Errors'!F102, 100) + COUNTIF('Vending_Machine Errors'!F102, 100) + COUNTIF('Vending_Machine_Sum Errors'!F102, 100) + COUNTIF('MazeComplete Errors'!F102, 100) + COUNTIF('MazeSolve Errors'!F102, 100) + COUNTIF('Hamiltonian Errors'!F102, 100)</f>
        <v>0</v>
      </c>
      <c r="G102">
        <f>COUNTIF('PARITY Errors'!G102, 100) + COUNTIF('Pattern_Matching Errors'!G102, 100) + COUNTIF('Reversal Errors'!G102, 100) + COUNTIF('Stack Errors'!G102, 100) + COUNTIF('Vending_Machine Errors'!G102, 100) + COUNTIF('Vending_Machine_Sum Errors'!G102, 100) + COUNTIF('MazeComplete Errors'!G102, 100) + COUNTIF('MazeSolve Errors'!G102, 100) + COUNTIF('Hamiltonian Errors'!G102, 100)</f>
        <v>1</v>
      </c>
      <c r="H102" t="str">
        <f t="shared" si="2"/>
        <v>100 (δ=0.2)</v>
      </c>
    </row>
    <row r="103" spans="1:8" x14ac:dyDescent="0.75">
      <c r="A103" s="1">
        <v>27</v>
      </c>
      <c r="B103">
        <v>100</v>
      </c>
      <c r="C103">
        <v>0.45</v>
      </c>
      <c r="D103">
        <f>COUNTIF('PARITY Errors'!D103, 100) + COUNTIF('Pattern_Matching Errors'!D103, 100) + COUNTIF('Reversal Errors'!D103, 100) + COUNTIF('Stack Errors'!D103, 100) + COUNTIF('Vending_Machine Errors'!D103, 100) + COUNTIF('Vending_Machine_Sum Errors'!D103, 100) + COUNTIF('MazeComplete Errors'!D103, 100) + COUNTIF('MazeSolve Errors'!D103, 100) + COUNTIF('Hamiltonian Errors'!D103, 100)</f>
        <v>0</v>
      </c>
      <c r="E103">
        <f>COUNTIF('PARITY Errors'!E103, 100) + COUNTIF('Pattern_Matching Errors'!E103, 100) + COUNTIF('Reversal Errors'!E103, 100) + COUNTIF('Stack Errors'!E103, 100) + COUNTIF('Vending_Machine Errors'!E103, 100) + COUNTIF('Vending_Machine_Sum Errors'!E103, 100) + COUNTIF('MazeComplete Errors'!E103, 100) + COUNTIF('MazeSolve Errors'!E103, 100) + COUNTIF('Hamiltonian Errors'!E103, 100)</f>
        <v>0</v>
      </c>
      <c r="F103">
        <f>COUNTIF('PARITY Errors'!F103, 100) + COUNTIF('Pattern_Matching Errors'!F103, 100) + COUNTIF('Reversal Errors'!F103, 100) + COUNTIF('Stack Errors'!F103, 100) + COUNTIF('Vending_Machine Errors'!F103, 100) + COUNTIF('Vending_Machine_Sum Errors'!F103, 100) + COUNTIF('MazeComplete Errors'!F103, 100) + COUNTIF('MazeSolve Errors'!F103, 100) + COUNTIF('Hamiltonian Errors'!F103, 100)</f>
        <v>0</v>
      </c>
      <c r="G103">
        <f>COUNTIF('PARITY Errors'!G103, 100) + COUNTIF('Pattern_Matching Errors'!G103, 100) + COUNTIF('Reversal Errors'!G103, 100) + COUNTIF('Stack Errors'!G103, 100) + COUNTIF('Vending_Machine Errors'!G103, 100) + COUNTIF('Vending_Machine_Sum Errors'!G103, 100) + COUNTIF('MazeComplete Errors'!G103, 100) + COUNTIF('MazeSolve Errors'!G103, 100) + COUNTIF('Hamiltonian Errors'!G103, 100)</f>
        <v>1</v>
      </c>
      <c r="H103" t="str">
        <f t="shared" si="2"/>
        <v>100 (δ=0.45)</v>
      </c>
    </row>
    <row r="104" spans="1:8" x14ac:dyDescent="0.75">
      <c r="A104" s="1">
        <v>28</v>
      </c>
      <c r="B104">
        <v>100</v>
      </c>
      <c r="C104">
        <v>0.65</v>
      </c>
      <c r="D104">
        <f>COUNTIF('PARITY Errors'!D104, 100) + COUNTIF('Pattern_Matching Errors'!D104, 100) + COUNTIF('Reversal Errors'!D104, 100) + COUNTIF('Stack Errors'!D104, 100) + COUNTIF('Vending_Machine Errors'!D104, 100) + COUNTIF('Vending_Machine_Sum Errors'!D104, 100) + COUNTIF('MazeComplete Errors'!D104, 100) + COUNTIF('MazeSolve Errors'!D104, 100) + COUNTIF('Hamiltonian Errors'!D104, 100)</f>
        <v>0</v>
      </c>
      <c r="E104">
        <f>COUNTIF('PARITY Errors'!E104, 100) + COUNTIF('Pattern_Matching Errors'!E104, 100) + COUNTIF('Reversal Errors'!E104, 100) + COUNTIF('Stack Errors'!E104, 100) + COUNTIF('Vending_Machine Errors'!E104, 100) + COUNTIF('Vending_Machine_Sum Errors'!E104, 100) + COUNTIF('MazeComplete Errors'!E104, 100) + COUNTIF('MazeSolve Errors'!E104, 100) + COUNTIF('Hamiltonian Errors'!E104, 100)</f>
        <v>0</v>
      </c>
      <c r="F104">
        <f>COUNTIF('PARITY Errors'!F104, 100) + COUNTIF('Pattern_Matching Errors'!F104, 100) + COUNTIF('Reversal Errors'!F104, 100) + COUNTIF('Stack Errors'!F104, 100) + COUNTIF('Vending_Machine Errors'!F104, 100) + COUNTIF('Vending_Machine_Sum Errors'!F104, 100) + COUNTIF('MazeComplete Errors'!F104, 100) + COUNTIF('MazeSolve Errors'!F104, 100) + COUNTIF('Hamiltonian Errors'!F104, 100)</f>
        <v>0</v>
      </c>
      <c r="G104">
        <f>COUNTIF('PARITY Errors'!G104, 100) + COUNTIF('Pattern_Matching Errors'!G104, 100) + COUNTIF('Reversal Errors'!G104, 100) + COUNTIF('Stack Errors'!G104, 100) + COUNTIF('Vending_Machine Errors'!G104, 100) + COUNTIF('Vending_Machine_Sum Errors'!G104, 100) + COUNTIF('MazeComplete Errors'!G104, 100) + COUNTIF('MazeSolve Errors'!G104, 100) + COUNTIF('Hamiltonian Errors'!G104, 100)</f>
        <v>1</v>
      </c>
      <c r="H104" t="str">
        <f t="shared" si="2"/>
        <v>100 (δ=0.65)</v>
      </c>
    </row>
    <row r="105" spans="1:8" x14ac:dyDescent="0.75">
      <c r="A105" s="1">
        <v>29</v>
      </c>
      <c r="B105">
        <v>100</v>
      </c>
      <c r="C105">
        <v>0.85</v>
      </c>
      <c r="D105">
        <f>COUNTIF('PARITY Errors'!D105, 100) + COUNTIF('Pattern_Matching Errors'!D105, 100) + COUNTIF('Reversal Errors'!D105, 100) + COUNTIF('Stack Errors'!D105, 100) + COUNTIF('Vending_Machine Errors'!D105, 100) + COUNTIF('Vending_Machine_Sum Errors'!D105, 100) + COUNTIF('MazeComplete Errors'!D105, 100) + COUNTIF('MazeSolve Errors'!D105, 100) + COUNTIF('Hamiltonian Errors'!D105, 100)</f>
        <v>0</v>
      </c>
      <c r="E105">
        <f>COUNTIF('PARITY Errors'!E105, 100) + COUNTIF('Pattern_Matching Errors'!E105, 100) + COUNTIF('Reversal Errors'!E105, 100) + COUNTIF('Stack Errors'!E105, 100) + COUNTIF('Vending_Machine Errors'!E105, 100) + COUNTIF('Vending_Machine_Sum Errors'!E105, 100) + COUNTIF('MazeComplete Errors'!E105, 100) + COUNTIF('MazeSolve Errors'!E105, 100) + COUNTIF('Hamiltonian Errors'!E105, 100)</f>
        <v>0</v>
      </c>
      <c r="F105">
        <f>COUNTIF('PARITY Errors'!F105, 100) + COUNTIF('Pattern_Matching Errors'!F105, 100) + COUNTIF('Reversal Errors'!F105, 100) + COUNTIF('Stack Errors'!F105, 100) + COUNTIF('Vending_Machine Errors'!F105, 100) + COUNTIF('Vending_Machine_Sum Errors'!F105, 100) + COUNTIF('MazeComplete Errors'!F105, 100) + COUNTIF('MazeSolve Errors'!F105, 100) + COUNTIF('Hamiltonian Errors'!F105, 100)</f>
        <v>0</v>
      </c>
      <c r="G105">
        <f>COUNTIF('PARITY Errors'!G105, 100) + COUNTIF('Pattern_Matching Errors'!G105, 100) + COUNTIF('Reversal Errors'!G105, 100) + COUNTIF('Stack Errors'!G105, 100) + COUNTIF('Vending_Machine Errors'!G105, 100) + COUNTIF('Vending_Machine_Sum Errors'!G105, 100) + COUNTIF('MazeComplete Errors'!G105, 100) + COUNTIF('MazeSolve Errors'!G105, 100) + COUNTIF('Hamiltonian Errors'!G105, 100)</f>
        <v>1</v>
      </c>
      <c r="H105" t="str">
        <f t="shared" si="2"/>
        <v>100 (δ=0.85)</v>
      </c>
    </row>
    <row r="109" spans="1:8" x14ac:dyDescent="0.75">
      <c r="A109" s="1">
        <v>0</v>
      </c>
      <c r="B109" t="s">
        <v>17</v>
      </c>
      <c r="D109">
        <v>9</v>
      </c>
    </row>
    <row r="111" spans="1:8" x14ac:dyDescent="0.75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14</v>
      </c>
    </row>
    <row r="112" spans="1:8" x14ac:dyDescent="0.75">
      <c r="A112" s="1">
        <v>0</v>
      </c>
      <c r="B112">
        <v>0</v>
      </c>
      <c r="C112">
        <v>0</v>
      </c>
      <c r="D112">
        <f>COUNTIF('PARITY Errors'!D112, 100) + COUNTIF('Pattern_Matching Errors'!D112, 100) + COUNTIF('Reversal Errors'!D112, 100) + COUNTIF('Stack Errors'!D112, 100) + COUNTIF('Vending_Machine Errors'!D112, 100) + COUNTIF('Vending_Machine_Sum Errors'!D112, 100) + COUNTIF('MazeComplete Errors'!D112, 100) + COUNTIF('MazeSolve Errors'!D112, 100) + COUNTIF('Hamiltonian Errors'!D112, 100)</f>
        <v>8</v>
      </c>
      <c r="E112">
        <f>COUNTIF('PARITY Errors'!E112, 100) + COUNTIF('Pattern_Matching Errors'!E112, 100) + COUNTIF('Reversal Errors'!E112, 100) + COUNTIF('Stack Errors'!E112, 100) + COUNTIF('Vending_Machine Errors'!E112, 100) + COUNTIF('Vending_Machine_Sum Errors'!E112, 100) + COUNTIF('MazeComplete Errors'!E112, 100) + COUNTIF('MazeSolve Errors'!E112, 100) + COUNTIF('Hamiltonian Errors'!E112, 100)</f>
        <v>8</v>
      </c>
      <c r="F112">
        <f>COUNTIF('PARITY Errors'!F112, 100) + COUNTIF('Pattern_Matching Errors'!F112, 100) + COUNTIF('Reversal Errors'!F112, 100) + COUNTIF('Stack Errors'!F112, 100) + COUNTIF('Vending_Machine Errors'!F112, 100) + COUNTIF('Vending_Machine_Sum Errors'!F112, 100) + COUNTIF('MazeComplete Errors'!F112, 100) + COUNTIF('MazeSolve Errors'!F112, 100) + COUNTIF('Hamiltonian Errors'!F112, 100)</f>
        <v>9</v>
      </c>
      <c r="G112">
        <f>COUNTIF('PARITY Errors'!G112, 100) + COUNTIF('Pattern_Matching Errors'!G112, 100) + COUNTIF('Reversal Errors'!G112, 100) + COUNTIF('Stack Errors'!G112, 100) + COUNTIF('Vending_Machine Errors'!G112, 100) + COUNTIF('Vending_Machine_Sum Errors'!G112, 100) + COUNTIF('MazeComplete Errors'!G112, 100) + COUNTIF('MazeSolve Errors'!G112, 100) + COUNTIF('Hamiltonian Errors'!G112, 100)</f>
        <v>8</v>
      </c>
      <c r="H112" t="str">
        <f t="shared" ref="H112:H141" si="3">B112&amp;" (δ="&amp;C112&amp;")"</f>
        <v>0 (δ=0)</v>
      </c>
    </row>
    <row r="113" spans="1:8" x14ac:dyDescent="0.75">
      <c r="A113" s="1">
        <v>1</v>
      </c>
      <c r="B113">
        <v>0</v>
      </c>
      <c r="C113">
        <v>0.2</v>
      </c>
      <c r="D113">
        <f>COUNTIF('PARITY Errors'!D113, 100) + COUNTIF('Pattern_Matching Errors'!D113, 100) + COUNTIF('Reversal Errors'!D113, 100) + COUNTIF('Stack Errors'!D113, 100) + COUNTIF('Vending_Machine Errors'!D113, 100) + COUNTIF('Vending_Machine_Sum Errors'!D113, 100) + COUNTIF('MazeComplete Errors'!D113, 100) + COUNTIF('MazeSolve Errors'!D113, 100) + COUNTIF('Hamiltonian Errors'!D113, 100)</f>
        <v>8</v>
      </c>
      <c r="E113">
        <f>COUNTIF('PARITY Errors'!E113, 100) + COUNTIF('Pattern_Matching Errors'!E113, 100) + COUNTIF('Reversal Errors'!E113, 100) + COUNTIF('Stack Errors'!E113, 100) + COUNTIF('Vending_Machine Errors'!E113, 100) + COUNTIF('Vending_Machine_Sum Errors'!E113, 100) + COUNTIF('MazeComplete Errors'!E113, 100) + COUNTIF('MazeSolve Errors'!E113, 100) + COUNTIF('Hamiltonian Errors'!E113, 100)</f>
        <v>9</v>
      </c>
      <c r="F113">
        <f>COUNTIF('PARITY Errors'!F113, 100) + COUNTIF('Pattern_Matching Errors'!F113, 100) + COUNTIF('Reversal Errors'!F113, 100) + COUNTIF('Stack Errors'!F113, 100) + COUNTIF('Vending_Machine Errors'!F113, 100) + COUNTIF('Vending_Machine_Sum Errors'!F113, 100) + COUNTIF('MazeComplete Errors'!F113, 100) + COUNTIF('MazeSolve Errors'!F113, 100) + COUNTIF('Hamiltonian Errors'!F113, 100)</f>
        <v>9</v>
      </c>
      <c r="G113">
        <f>COUNTIF('PARITY Errors'!G113, 100) + COUNTIF('Pattern_Matching Errors'!G113, 100) + COUNTIF('Reversal Errors'!G113, 100) + COUNTIF('Stack Errors'!G113, 100) + COUNTIF('Vending_Machine Errors'!G113, 100) + COUNTIF('Vending_Machine_Sum Errors'!G113, 100) + COUNTIF('MazeComplete Errors'!G113, 100) + COUNTIF('MazeSolve Errors'!G113, 100) + COUNTIF('Hamiltonian Errors'!G113, 100)</f>
        <v>8</v>
      </c>
      <c r="H113" t="str">
        <f t="shared" si="3"/>
        <v>0 (δ=0.2)</v>
      </c>
    </row>
    <row r="114" spans="1:8" x14ac:dyDescent="0.75">
      <c r="A114" s="1">
        <v>2</v>
      </c>
      <c r="B114">
        <v>0</v>
      </c>
      <c r="C114">
        <v>0.45</v>
      </c>
      <c r="D114">
        <f>COUNTIF('PARITY Errors'!D114, 100) + COUNTIF('Pattern_Matching Errors'!D114, 100) + COUNTIF('Reversal Errors'!D114, 100) + COUNTIF('Stack Errors'!D114, 100) + COUNTIF('Vending_Machine Errors'!D114, 100) + COUNTIF('Vending_Machine_Sum Errors'!D114, 100) + COUNTIF('MazeComplete Errors'!D114, 100) + COUNTIF('MazeSolve Errors'!D114, 100) + COUNTIF('Hamiltonian Errors'!D114, 100)</f>
        <v>8</v>
      </c>
      <c r="E114">
        <f>COUNTIF('PARITY Errors'!E114, 100) + COUNTIF('Pattern_Matching Errors'!E114, 100) + COUNTIF('Reversal Errors'!E114, 100) + COUNTIF('Stack Errors'!E114, 100) + COUNTIF('Vending_Machine Errors'!E114, 100) + COUNTIF('Vending_Machine_Sum Errors'!E114, 100) + COUNTIF('MazeComplete Errors'!E114, 100) + COUNTIF('MazeSolve Errors'!E114, 100) + COUNTIF('Hamiltonian Errors'!E114, 100)</f>
        <v>8</v>
      </c>
      <c r="F114">
        <f>COUNTIF('PARITY Errors'!F114, 100) + COUNTIF('Pattern_Matching Errors'!F114, 100) + COUNTIF('Reversal Errors'!F114, 100) + COUNTIF('Stack Errors'!F114, 100) + COUNTIF('Vending_Machine Errors'!F114, 100) + COUNTIF('Vending_Machine_Sum Errors'!F114, 100) + COUNTIF('MazeComplete Errors'!F114, 100) + COUNTIF('MazeSolve Errors'!F114, 100) + COUNTIF('Hamiltonian Errors'!F114, 100)</f>
        <v>9</v>
      </c>
      <c r="G114">
        <f>COUNTIF('PARITY Errors'!G114, 100) + COUNTIF('Pattern_Matching Errors'!G114, 100) + COUNTIF('Reversal Errors'!G114, 100) + COUNTIF('Stack Errors'!G114, 100) + COUNTIF('Vending_Machine Errors'!G114, 100) + COUNTIF('Vending_Machine_Sum Errors'!G114, 100) + COUNTIF('MazeComplete Errors'!G114, 100) + COUNTIF('MazeSolve Errors'!G114, 100) + COUNTIF('Hamiltonian Errors'!G114, 100)</f>
        <v>8</v>
      </c>
      <c r="H114" t="str">
        <f t="shared" si="3"/>
        <v>0 (δ=0.45)</v>
      </c>
    </row>
    <row r="115" spans="1:8" x14ac:dyDescent="0.75">
      <c r="A115" s="1">
        <v>3</v>
      </c>
      <c r="B115">
        <v>0</v>
      </c>
      <c r="C115">
        <v>0.65</v>
      </c>
      <c r="D115">
        <f>COUNTIF('PARITY Errors'!D115, 100) + COUNTIF('Pattern_Matching Errors'!D115, 100) + COUNTIF('Reversal Errors'!D115, 100) + COUNTIF('Stack Errors'!D115, 100) + COUNTIF('Vending_Machine Errors'!D115, 100) + COUNTIF('Vending_Machine_Sum Errors'!D115, 100) + COUNTIF('MazeComplete Errors'!D115, 100) + COUNTIF('MazeSolve Errors'!D115, 100) + COUNTIF('Hamiltonian Errors'!D115, 100)</f>
        <v>8</v>
      </c>
      <c r="E115">
        <f>COUNTIF('PARITY Errors'!E115, 100) + COUNTIF('Pattern_Matching Errors'!E115, 100) + COUNTIF('Reversal Errors'!E115, 100) + COUNTIF('Stack Errors'!E115, 100) + COUNTIF('Vending_Machine Errors'!E115, 100) + COUNTIF('Vending_Machine_Sum Errors'!E115, 100) + COUNTIF('MazeComplete Errors'!E115, 100) + COUNTIF('MazeSolve Errors'!E115, 100) + COUNTIF('Hamiltonian Errors'!E115, 100)</f>
        <v>9</v>
      </c>
      <c r="F115">
        <f>COUNTIF('PARITY Errors'!F115, 100) + COUNTIF('Pattern_Matching Errors'!F115, 100) + COUNTIF('Reversal Errors'!F115, 100) + COUNTIF('Stack Errors'!F115, 100) + COUNTIF('Vending_Machine Errors'!F115, 100) + COUNTIF('Vending_Machine_Sum Errors'!F115, 100) + COUNTIF('MazeComplete Errors'!F115, 100) + COUNTIF('MazeSolve Errors'!F115, 100) + COUNTIF('Hamiltonian Errors'!F115, 100)</f>
        <v>9</v>
      </c>
      <c r="G115">
        <f>COUNTIF('PARITY Errors'!G115, 100) + COUNTIF('Pattern_Matching Errors'!G115, 100) + COUNTIF('Reversal Errors'!G115, 100) + COUNTIF('Stack Errors'!G115, 100) + COUNTIF('Vending_Machine Errors'!G115, 100) + COUNTIF('Vending_Machine_Sum Errors'!G115, 100) + COUNTIF('MazeComplete Errors'!G115, 100) + COUNTIF('MazeSolve Errors'!G115, 100) + COUNTIF('Hamiltonian Errors'!G115, 100)</f>
        <v>8</v>
      </c>
      <c r="H115" t="str">
        <f t="shared" si="3"/>
        <v>0 (δ=0.65)</v>
      </c>
    </row>
    <row r="116" spans="1:8" x14ac:dyDescent="0.75">
      <c r="A116" s="1">
        <v>4</v>
      </c>
      <c r="B116">
        <v>0</v>
      </c>
      <c r="C116">
        <v>0.85</v>
      </c>
      <c r="D116">
        <f>COUNTIF('PARITY Errors'!D116, 100) + COUNTIF('Pattern_Matching Errors'!D116, 100) + COUNTIF('Reversal Errors'!D116, 100) + COUNTIF('Stack Errors'!D116, 100) + COUNTIF('Vending_Machine Errors'!D116, 100) + COUNTIF('Vending_Machine_Sum Errors'!D116, 100) + COUNTIF('MazeComplete Errors'!D116, 100) + COUNTIF('MazeSolve Errors'!D116, 100) + COUNTIF('Hamiltonian Errors'!D116, 100)</f>
        <v>8</v>
      </c>
      <c r="E116">
        <f>COUNTIF('PARITY Errors'!E116, 100) + COUNTIF('Pattern_Matching Errors'!E116, 100) + COUNTIF('Reversal Errors'!E116, 100) + COUNTIF('Stack Errors'!E116, 100) + COUNTIF('Vending_Machine Errors'!E116, 100) + COUNTIF('Vending_Machine_Sum Errors'!E116, 100) + COUNTIF('MazeComplete Errors'!E116, 100) + COUNTIF('MazeSolve Errors'!E116, 100) + COUNTIF('Hamiltonian Errors'!E116, 100)</f>
        <v>9</v>
      </c>
      <c r="F116">
        <f>COUNTIF('PARITY Errors'!F116, 100) + COUNTIF('Pattern_Matching Errors'!F116, 100) + COUNTIF('Reversal Errors'!F116, 100) + COUNTIF('Stack Errors'!F116, 100) + COUNTIF('Vending_Machine Errors'!F116, 100) + COUNTIF('Vending_Machine_Sum Errors'!F116, 100) + COUNTIF('MazeComplete Errors'!F116, 100) + COUNTIF('MazeSolve Errors'!F116, 100) + COUNTIF('Hamiltonian Errors'!F116, 100)</f>
        <v>9</v>
      </c>
      <c r="G116">
        <f>COUNTIF('PARITY Errors'!G116, 100) + COUNTIF('Pattern_Matching Errors'!G116, 100) + COUNTIF('Reversal Errors'!G116, 100) + COUNTIF('Stack Errors'!G116, 100) + COUNTIF('Vending_Machine Errors'!G116, 100) + COUNTIF('Vending_Machine_Sum Errors'!G116, 100) + COUNTIF('MazeComplete Errors'!G116, 100) + COUNTIF('MazeSolve Errors'!G116, 100) + COUNTIF('Hamiltonian Errors'!G116, 100)</f>
        <v>8</v>
      </c>
      <c r="H116" t="str">
        <f t="shared" si="3"/>
        <v>0 (δ=0.85)</v>
      </c>
    </row>
    <row r="117" spans="1:8" x14ac:dyDescent="0.75">
      <c r="A117" s="1">
        <v>5</v>
      </c>
      <c r="B117">
        <v>5</v>
      </c>
      <c r="C117">
        <v>0</v>
      </c>
      <c r="D117">
        <f>COUNTIF('PARITY Errors'!D117, 100) + COUNTIF('Pattern_Matching Errors'!D117, 100) + COUNTIF('Reversal Errors'!D117, 100) + COUNTIF('Stack Errors'!D117, 100) + COUNTIF('Vending_Machine Errors'!D117, 100) + COUNTIF('Vending_Machine_Sum Errors'!D117, 100) + COUNTIF('MazeComplete Errors'!D117, 100) + COUNTIF('MazeSolve Errors'!D117, 100) + COUNTIF('Hamiltonian Errors'!D117, 100)</f>
        <v>1</v>
      </c>
      <c r="E117">
        <f>COUNTIF('PARITY Errors'!E117, 100) + COUNTIF('Pattern_Matching Errors'!E117, 100) + COUNTIF('Reversal Errors'!E117, 100) + COUNTIF('Stack Errors'!E117, 100) + COUNTIF('Vending_Machine Errors'!E117, 100) + COUNTIF('Vending_Machine_Sum Errors'!E117, 100) + COUNTIF('MazeComplete Errors'!E117, 100) + COUNTIF('MazeSolve Errors'!E117, 100) + COUNTIF('Hamiltonian Errors'!E117, 100)</f>
        <v>0</v>
      </c>
      <c r="F117">
        <f>COUNTIF('PARITY Errors'!F117, 100) + COUNTIF('Pattern_Matching Errors'!F117, 100) + COUNTIF('Reversal Errors'!F117, 100) + COUNTIF('Stack Errors'!F117, 100) + COUNTIF('Vending_Machine Errors'!F117, 100) + COUNTIF('Vending_Machine_Sum Errors'!F117, 100) + COUNTIF('MazeComplete Errors'!F117, 100) + COUNTIF('MazeSolve Errors'!F117, 100) + COUNTIF('Hamiltonian Errors'!F117, 100)</f>
        <v>0</v>
      </c>
      <c r="G117">
        <f>COUNTIF('PARITY Errors'!G117, 100) + COUNTIF('Pattern_Matching Errors'!G117, 100) + COUNTIF('Reversal Errors'!G117, 100) + COUNTIF('Stack Errors'!G117, 100) + COUNTIF('Vending_Machine Errors'!G117, 100) + COUNTIF('Vending_Machine_Sum Errors'!G117, 100) + COUNTIF('MazeComplete Errors'!G117, 100) + COUNTIF('MazeSolve Errors'!G117, 100) + COUNTIF('Hamiltonian Errors'!G117, 100)</f>
        <v>0</v>
      </c>
      <c r="H117" t="str">
        <f t="shared" si="3"/>
        <v>5 (δ=0)</v>
      </c>
    </row>
    <row r="118" spans="1:8" x14ac:dyDescent="0.75">
      <c r="A118" s="1">
        <v>6</v>
      </c>
      <c r="B118">
        <v>5</v>
      </c>
      <c r="C118">
        <v>0.2</v>
      </c>
      <c r="D118">
        <f>COUNTIF('PARITY Errors'!D118, 100) + COUNTIF('Pattern_Matching Errors'!D118, 100) + COUNTIF('Reversal Errors'!D118, 100) + COUNTIF('Stack Errors'!D118, 100) + COUNTIF('Vending_Machine Errors'!D118, 100) + COUNTIF('Vending_Machine_Sum Errors'!D118, 100) + COUNTIF('MazeComplete Errors'!D118, 100) + COUNTIF('MazeSolve Errors'!D118, 100) + COUNTIF('Hamiltonian Errors'!D118, 100)</f>
        <v>1</v>
      </c>
      <c r="E118">
        <f>COUNTIF('PARITY Errors'!E118, 100) + COUNTIF('Pattern_Matching Errors'!E118, 100) + COUNTIF('Reversal Errors'!E118, 100) + COUNTIF('Stack Errors'!E118, 100) + COUNTIF('Vending_Machine Errors'!E118, 100) + COUNTIF('Vending_Machine_Sum Errors'!E118, 100) + COUNTIF('MazeComplete Errors'!E118, 100) + COUNTIF('MazeSolve Errors'!E118, 100) + COUNTIF('Hamiltonian Errors'!E118, 100)</f>
        <v>0</v>
      </c>
      <c r="F118">
        <f>COUNTIF('PARITY Errors'!F118, 100) + COUNTIF('Pattern_Matching Errors'!F118, 100) + COUNTIF('Reversal Errors'!F118, 100) + COUNTIF('Stack Errors'!F118, 100) + COUNTIF('Vending_Machine Errors'!F118, 100) + COUNTIF('Vending_Machine_Sum Errors'!F118, 100) + COUNTIF('MazeComplete Errors'!F118, 100) + COUNTIF('MazeSolve Errors'!F118, 100) + COUNTIF('Hamiltonian Errors'!F118, 100)</f>
        <v>0</v>
      </c>
      <c r="G118">
        <f>COUNTIF('PARITY Errors'!G118, 100) + COUNTIF('Pattern_Matching Errors'!G118, 100) + COUNTIF('Reversal Errors'!G118, 100) + COUNTIF('Stack Errors'!G118, 100) + COUNTIF('Vending_Machine Errors'!G118, 100) + COUNTIF('Vending_Machine_Sum Errors'!G118, 100) + COUNTIF('MazeComplete Errors'!G118, 100) + COUNTIF('MazeSolve Errors'!G118, 100) + COUNTIF('Hamiltonian Errors'!G118, 100)</f>
        <v>0</v>
      </c>
      <c r="H118" t="str">
        <f t="shared" si="3"/>
        <v>5 (δ=0.2)</v>
      </c>
    </row>
    <row r="119" spans="1:8" x14ac:dyDescent="0.75">
      <c r="A119" s="1">
        <v>7</v>
      </c>
      <c r="B119">
        <v>5</v>
      </c>
      <c r="C119">
        <v>0.45</v>
      </c>
      <c r="D119">
        <f>COUNTIF('PARITY Errors'!D119, 100) + COUNTIF('Pattern_Matching Errors'!D119, 100) + COUNTIF('Reversal Errors'!D119, 100) + COUNTIF('Stack Errors'!D119, 100) + COUNTIF('Vending_Machine Errors'!D119, 100) + COUNTIF('Vending_Machine_Sum Errors'!D119, 100) + COUNTIF('MazeComplete Errors'!D119, 100) + COUNTIF('MazeSolve Errors'!D119, 100) + COUNTIF('Hamiltonian Errors'!D119, 100)</f>
        <v>1</v>
      </c>
      <c r="E119">
        <f>COUNTIF('PARITY Errors'!E119, 100) + COUNTIF('Pattern_Matching Errors'!E119, 100) + COUNTIF('Reversal Errors'!E119, 100) + COUNTIF('Stack Errors'!E119, 100) + COUNTIF('Vending_Machine Errors'!E119, 100) + COUNTIF('Vending_Machine_Sum Errors'!E119, 100) + COUNTIF('MazeComplete Errors'!E119, 100) + COUNTIF('MazeSolve Errors'!E119, 100) + COUNTIF('Hamiltonian Errors'!E119, 100)</f>
        <v>0</v>
      </c>
      <c r="F119">
        <f>COUNTIF('PARITY Errors'!F119, 100) + COUNTIF('Pattern_Matching Errors'!F119, 100) + COUNTIF('Reversal Errors'!F119, 100) + COUNTIF('Stack Errors'!F119, 100) + COUNTIF('Vending_Machine Errors'!F119, 100) + COUNTIF('Vending_Machine_Sum Errors'!F119, 100) + COUNTIF('MazeComplete Errors'!F119, 100) + COUNTIF('MazeSolve Errors'!F119, 100) + COUNTIF('Hamiltonian Errors'!F119, 100)</f>
        <v>0</v>
      </c>
      <c r="G119">
        <f>COUNTIF('PARITY Errors'!G119, 100) + COUNTIF('Pattern_Matching Errors'!G119, 100) + COUNTIF('Reversal Errors'!G119, 100) + COUNTIF('Stack Errors'!G119, 100) + COUNTIF('Vending_Machine Errors'!G119, 100) + COUNTIF('Vending_Machine_Sum Errors'!G119, 100) + COUNTIF('MazeComplete Errors'!G119, 100) + COUNTIF('MazeSolve Errors'!G119, 100) + COUNTIF('Hamiltonian Errors'!G119, 100)</f>
        <v>0</v>
      </c>
      <c r="H119" t="str">
        <f t="shared" si="3"/>
        <v>5 (δ=0.45)</v>
      </c>
    </row>
    <row r="120" spans="1:8" x14ac:dyDescent="0.75">
      <c r="A120" s="1">
        <v>8</v>
      </c>
      <c r="B120">
        <v>5</v>
      </c>
      <c r="C120">
        <v>0.65</v>
      </c>
      <c r="D120">
        <f>COUNTIF('PARITY Errors'!D120, 100) + COUNTIF('Pattern_Matching Errors'!D120, 100) + COUNTIF('Reversal Errors'!D120, 100) + COUNTIF('Stack Errors'!D120, 100) + COUNTIF('Vending_Machine Errors'!D120, 100) + COUNTIF('Vending_Machine_Sum Errors'!D120, 100) + COUNTIF('MazeComplete Errors'!D120, 100) + COUNTIF('MazeSolve Errors'!D120, 100) + COUNTIF('Hamiltonian Errors'!D120, 100)</f>
        <v>1</v>
      </c>
      <c r="E120">
        <f>COUNTIF('PARITY Errors'!E120, 100) + COUNTIF('Pattern_Matching Errors'!E120, 100) + COUNTIF('Reversal Errors'!E120, 100) + COUNTIF('Stack Errors'!E120, 100) + COUNTIF('Vending_Machine Errors'!E120, 100) + COUNTIF('Vending_Machine_Sum Errors'!E120, 100) + COUNTIF('MazeComplete Errors'!E120, 100) + COUNTIF('MazeSolve Errors'!E120, 100) + COUNTIF('Hamiltonian Errors'!E120, 100)</f>
        <v>0</v>
      </c>
      <c r="F120">
        <f>COUNTIF('PARITY Errors'!F120, 100) + COUNTIF('Pattern_Matching Errors'!F120, 100) + COUNTIF('Reversal Errors'!F120, 100) + COUNTIF('Stack Errors'!F120, 100) + COUNTIF('Vending_Machine Errors'!F120, 100) + COUNTIF('Vending_Machine_Sum Errors'!F120, 100) + COUNTIF('MazeComplete Errors'!F120, 100) + COUNTIF('MazeSolve Errors'!F120, 100) + COUNTIF('Hamiltonian Errors'!F120, 100)</f>
        <v>0</v>
      </c>
      <c r="G120">
        <f>COUNTIF('PARITY Errors'!G120, 100) + COUNTIF('Pattern_Matching Errors'!G120, 100) + COUNTIF('Reversal Errors'!G120, 100) + COUNTIF('Stack Errors'!G120, 100) + COUNTIF('Vending_Machine Errors'!G120, 100) + COUNTIF('Vending_Machine_Sum Errors'!G120, 100) + COUNTIF('MazeComplete Errors'!G120, 100) + COUNTIF('MazeSolve Errors'!G120, 100) + COUNTIF('Hamiltonian Errors'!G120, 100)</f>
        <v>0</v>
      </c>
      <c r="H120" t="str">
        <f t="shared" si="3"/>
        <v>5 (δ=0.65)</v>
      </c>
    </row>
    <row r="121" spans="1:8" x14ac:dyDescent="0.75">
      <c r="A121" s="1">
        <v>9</v>
      </c>
      <c r="B121">
        <v>5</v>
      </c>
      <c r="C121">
        <v>0.85</v>
      </c>
      <c r="D121">
        <f>COUNTIF('PARITY Errors'!D121, 100) + COUNTIF('Pattern_Matching Errors'!D121, 100) + COUNTIF('Reversal Errors'!D121, 100) + COUNTIF('Stack Errors'!D121, 100) + COUNTIF('Vending_Machine Errors'!D121, 100) + COUNTIF('Vending_Machine_Sum Errors'!D121, 100) + COUNTIF('MazeComplete Errors'!D121, 100) + COUNTIF('MazeSolve Errors'!D121, 100) + COUNTIF('Hamiltonian Errors'!D121, 100)</f>
        <v>1</v>
      </c>
      <c r="E121">
        <f>COUNTIF('PARITY Errors'!E121, 100) + COUNTIF('Pattern_Matching Errors'!E121, 100) + COUNTIF('Reversal Errors'!E121, 100) + COUNTIF('Stack Errors'!E121, 100) + COUNTIF('Vending_Machine Errors'!E121, 100) + COUNTIF('Vending_Machine_Sum Errors'!E121, 100) + COUNTIF('MazeComplete Errors'!E121, 100) + COUNTIF('MazeSolve Errors'!E121, 100) + COUNTIF('Hamiltonian Errors'!E121, 100)</f>
        <v>0</v>
      </c>
      <c r="F121">
        <f>COUNTIF('PARITY Errors'!F121, 100) + COUNTIF('Pattern_Matching Errors'!F121, 100) + COUNTIF('Reversal Errors'!F121, 100) + COUNTIF('Stack Errors'!F121, 100) + COUNTIF('Vending_Machine Errors'!F121, 100) + COUNTIF('Vending_Machine_Sum Errors'!F121, 100) + COUNTIF('MazeComplete Errors'!F121, 100) + COUNTIF('MazeSolve Errors'!F121, 100) + COUNTIF('Hamiltonian Errors'!F121, 100)</f>
        <v>0</v>
      </c>
      <c r="G121">
        <f>COUNTIF('PARITY Errors'!G121, 100) + COUNTIF('Pattern_Matching Errors'!G121, 100) + COUNTIF('Reversal Errors'!G121, 100) + COUNTIF('Stack Errors'!G121, 100) + COUNTIF('Vending_Machine Errors'!G121, 100) + COUNTIF('Vending_Machine_Sum Errors'!G121, 100) + COUNTIF('MazeComplete Errors'!G121, 100) + COUNTIF('MazeSolve Errors'!G121, 100) + COUNTIF('Hamiltonian Errors'!G121, 100)</f>
        <v>0</v>
      </c>
      <c r="H121" t="str">
        <f t="shared" si="3"/>
        <v>5 (δ=0.85)</v>
      </c>
    </row>
    <row r="122" spans="1:8" x14ac:dyDescent="0.75">
      <c r="A122" s="1">
        <v>10</v>
      </c>
      <c r="B122">
        <v>10</v>
      </c>
      <c r="C122">
        <v>0</v>
      </c>
      <c r="D122">
        <f>COUNTIF('PARITY Errors'!D122, 100) + COUNTIF('Pattern_Matching Errors'!D122, 100) + COUNTIF('Reversal Errors'!D122, 100) + COUNTIF('Stack Errors'!D122, 100) + COUNTIF('Vending_Machine Errors'!D122, 100) + COUNTIF('Vending_Machine_Sum Errors'!D122, 100) + COUNTIF('MazeComplete Errors'!D122, 100) + COUNTIF('MazeSolve Errors'!D122, 100) + COUNTIF('Hamiltonian Errors'!D122, 100)</f>
        <v>0</v>
      </c>
      <c r="E122">
        <f>COUNTIF('PARITY Errors'!E122, 100) + COUNTIF('Pattern_Matching Errors'!E122, 100) + COUNTIF('Reversal Errors'!E122, 100) + COUNTIF('Stack Errors'!E122, 100) + COUNTIF('Vending_Machine Errors'!E122, 100) + COUNTIF('Vending_Machine_Sum Errors'!E122, 100) + COUNTIF('MazeComplete Errors'!E122, 100) + COUNTIF('MazeSolve Errors'!E122, 100) + COUNTIF('Hamiltonian Errors'!E122, 100)</f>
        <v>0</v>
      </c>
      <c r="F122">
        <f>COUNTIF('PARITY Errors'!F122, 100) + COUNTIF('Pattern_Matching Errors'!F122, 100) + COUNTIF('Reversal Errors'!F122, 100) + COUNTIF('Stack Errors'!F122, 100) + COUNTIF('Vending_Machine Errors'!F122, 100) + COUNTIF('Vending_Machine_Sum Errors'!F122, 100) + COUNTIF('MazeComplete Errors'!F122, 100) + COUNTIF('MazeSolve Errors'!F122, 100) + COUNTIF('Hamiltonian Errors'!F122, 100)</f>
        <v>0</v>
      </c>
      <c r="G122">
        <f>COUNTIF('PARITY Errors'!G122, 100) + COUNTIF('Pattern_Matching Errors'!G122, 100) + COUNTIF('Reversal Errors'!G122, 100) + COUNTIF('Stack Errors'!G122, 100) + COUNTIF('Vending_Machine Errors'!G122, 100) + COUNTIF('Vending_Machine_Sum Errors'!G122, 100) + COUNTIF('MazeComplete Errors'!G122, 100) + COUNTIF('MazeSolve Errors'!G122, 100) + COUNTIF('Hamiltonian Errors'!G122, 100)</f>
        <v>0</v>
      </c>
      <c r="H122" t="str">
        <f t="shared" si="3"/>
        <v>10 (δ=0)</v>
      </c>
    </row>
    <row r="123" spans="1:8" x14ac:dyDescent="0.75">
      <c r="A123" s="1">
        <v>11</v>
      </c>
      <c r="B123">
        <v>10</v>
      </c>
      <c r="C123">
        <v>0.2</v>
      </c>
      <c r="D123">
        <f>COUNTIF('PARITY Errors'!D123, 100) + COUNTIF('Pattern_Matching Errors'!D123, 100) + COUNTIF('Reversal Errors'!D123, 100) + COUNTIF('Stack Errors'!D123, 100) + COUNTIF('Vending_Machine Errors'!D123, 100) + COUNTIF('Vending_Machine_Sum Errors'!D123, 100) + COUNTIF('MazeComplete Errors'!D123, 100) + COUNTIF('MazeSolve Errors'!D123, 100) + COUNTIF('Hamiltonian Errors'!D123, 100)</f>
        <v>0</v>
      </c>
      <c r="E123">
        <f>COUNTIF('PARITY Errors'!E123, 100) + COUNTIF('Pattern_Matching Errors'!E123, 100) + COUNTIF('Reversal Errors'!E123, 100) + COUNTIF('Stack Errors'!E123, 100) + COUNTIF('Vending_Machine Errors'!E123, 100) + COUNTIF('Vending_Machine_Sum Errors'!E123, 100) + COUNTIF('MazeComplete Errors'!E123, 100) + COUNTIF('MazeSolve Errors'!E123, 100) + COUNTIF('Hamiltonian Errors'!E123, 100)</f>
        <v>0</v>
      </c>
      <c r="F123">
        <f>COUNTIF('PARITY Errors'!F123, 100) + COUNTIF('Pattern_Matching Errors'!F123, 100) + COUNTIF('Reversal Errors'!F123, 100) + COUNTIF('Stack Errors'!F123, 100) + COUNTIF('Vending_Machine Errors'!F123, 100) + COUNTIF('Vending_Machine_Sum Errors'!F123, 100) + COUNTIF('MazeComplete Errors'!F123, 100) + COUNTIF('MazeSolve Errors'!F123, 100) + COUNTIF('Hamiltonian Errors'!F123, 100)</f>
        <v>0</v>
      </c>
      <c r="G123">
        <f>COUNTIF('PARITY Errors'!G123, 100) + COUNTIF('Pattern_Matching Errors'!G123, 100) + COUNTIF('Reversal Errors'!G123, 100) + COUNTIF('Stack Errors'!G123, 100) + COUNTIF('Vending_Machine Errors'!G123, 100) + COUNTIF('Vending_Machine_Sum Errors'!G123, 100) + COUNTIF('MazeComplete Errors'!G123, 100) + COUNTIF('MazeSolve Errors'!G123, 100) + COUNTIF('Hamiltonian Errors'!G123, 100)</f>
        <v>0</v>
      </c>
      <c r="H123" t="str">
        <f t="shared" si="3"/>
        <v>10 (δ=0.2)</v>
      </c>
    </row>
    <row r="124" spans="1:8" x14ac:dyDescent="0.75">
      <c r="A124" s="1">
        <v>12</v>
      </c>
      <c r="B124">
        <v>10</v>
      </c>
      <c r="C124">
        <v>0.45</v>
      </c>
      <c r="D124">
        <f>COUNTIF('PARITY Errors'!D124, 100) + COUNTIF('Pattern_Matching Errors'!D124, 100) + COUNTIF('Reversal Errors'!D124, 100) + COUNTIF('Stack Errors'!D124, 100) + COUNTIF('Vending_Machine Errors'!D124, 100) + COUNTIF('Vending_Machine_Sum Errors'!D124, 100) + COUNTIF('MazeComplete Errors'!D124, 100) + COUNTIF('MazeSolve Errors'!D124, 100) + COUNTIF('Hamiltonian Errors'!D124, 100)</f>
        <v>0</v>
      </c>
      <c r="E124">
        <f>COUNTIF('PARITY Errors'!E124, 100) + COUNTIF('Pattern_Matching Errors'!E124, 100) + COUNTIF('Reversal Errors'!E124, 100) + COUNTIF('Stack Errors'!E124, 100) + COUNTIF('Vending_Machine Errors'!E124, 100) + COUNTIF('Vending_Machine_Sum Errors'!E124, 100) + COUNTIF('MazeComplete Errors'!E124, 100) + COUNTIF('MazeSolve Errors'!E124, 100) + COUNTIF('Hamiltonian Errors'!E124, 100)</f>
        <v>0</v>
      </c>
      <c r="F124">
        <f>COUNTIF('PARITY Errors'!F124, 100) + COUNTIF('Pattern_Matching Errors'!F124, 100) + COUNTIF('Reversal Errors'!F124, 100) + COUNTIF('Stack Errors'!F124, 100) + COUNTIF('Vending_Machine Errors'!F124, 100) + COUNTIF('Vending_Machine_Sum Errors'!F124, 100) + COUNTIF('MazeComplete Errors'!F124, 100) + COUNTIF('MazeSolve Errors'!F124, 100) + COUNTIF('Hamiltonian Errors'!F124, 100)</f>
        <v>0</v>
      </c>
      <c r="G124">
        <f>COUNTIF('PARITY Errors'!G124, 100) + COUNTIF('Pattern_Matching Errors'!G124, 100) + COUNTIF('Reversal Errors'!G124, 100) + COUNTIF('Stack Errors'!G124, 100) + COUNTIF('Vending_Machine Errors'!G124, 100) + COUNTIF('Vending_Machine_Sum Errors'!G124, 100) + COUNTIF('MazeComplete Errors'!G124, 100) + COUNTIF('MazeSolve Errors'!G124, 100) + COUNTIF('Hamiltonian Errors'!G124, 100)</f>
        <v>0</v>
      </c>
      <c r="H124" t="str">
        <f t="shared" si="3"/>
        <v>10 (δ=0.45)</v>
      </c>
    </row>
    <row r="125" spans="1:8" x14ac:dyDescent="0.75">
      <c r="A125" s="1">
        <v>13</v>
      </c>
      <c r="B125">
        <v>10</v>
      </c>
      <c r="C125">
        <v>0.65</v>
      </c>
      <c r="D125">
        <f>COUNTIF('PARITY Errors'!D125, 100) + COUNTIF('Pattern_Matching Errors'!D125, 100) + COUNTIF('Reversal Errors'!D125, 100) + COUNTIF('Stack Errors'!D125, 100) + COUNTIF('Vending_Machine Errors'!D125, 100) + COUNTIF('Vending_Machine_Sum Errors'!D125, 100) + COUNTIF('MazeComplete Errors'!D125, 100) + COUNTIF('MazeSolve Errors'!D125, 100) + COUNTIF('Hamiltonian Errors'!D125, 100)</f>
        <v>0</v>
      </c>
      <c r="E125">
        <f>COUNTIF('PARITY Errors'!E125, 100) + COUNTIF('Pattern_Matching Errors'!E125, 100) + COUNTIF('Reversal Errors'!E125, 100) + COUNTIF('Stack Errors'!E125, 100) + COUNTIF('Vending_Machine Errors'!E125, 100) + COUNTIF('Vending_Machine_Sum Errors'!E125, 100) + COUNTIF('MazeComplete Errors'!E125, 100) + COUNTIF('MazeSolve Errors'!E125, 100) + COUNTIF('Hamiltonian Errors'!E125, 100)</f>
        <v>0</v>
      </c>
      <c r="F125">
        <f>COUNTIF('PARITY Errors'!F125, 100) + COUNTIF('Pattern_Matching Errors'!F125, 100) + COUNTIF('Reversal Errors'!F125, 100) + COUNTIF('Stack Errors'!F125, 100) + COUNTIF('Vending_Machine Errors'!F125, 100) + COUNTIF('Vending_Machine_Sum Errors'!F125, 100) + COUNTIF('MazeComplete Errors'!F125, 100) + COUNTIF('MazeSolve Errors'!F125, 100) + COUNTIF('Hamiltonian Errors'!F125, 100)</f>
        <v>0</v>
      </c>
      <c r="G125">
        <f>COUNTIF('PARITY Errors'!G125, 100) + COUNTIF('Pattern_Matching Errors'!G125, 100) + COUNTIF('Reversal Errors'!G125, 100) + COUNTIF('Stack Errors'!G125, 100) + COUNTIF('Vending_Machine Errors'!G125, 100) + COUNTIF('Vending_Machine_Sum Errors'!G125, 100) + COUNTIF('MazeComplete Errors'!G125, 100) + COUNTIF('MazeSolve Errors'!G125, 100) + COUNTIF('Hamiltonian Errors'!G125, 100)</f>
        <v>0</v>
      </c>
      <c r="H125" t="str">
        <f t="shared" si="3"/>
        <v>10 (δ=0.65)</v>
      </c>
    </row>
    <row r="126" spans="1:8" x14ac:dyDescent="0.75">
      <c r="A126" s="1">
        <v>14</v>
      </c>
      <c r="B126">
        <v>10</v>
      </c>
      <c r="C126">
        <v>0.85</v>
      </c>
      <c r="D126">
        <f>COUNTIF('PARITY Errors'!D126, 100) + COUNTIF('Pattern_Matching Errors'!D126, 100) + COUNTIF('Reversal Errors'!D126, 100) + COUNTIF('Stack Errors'!D126, 100) + COUNTIF('Vending_Machine Errors'!D126, 100) + COUNTIF('Vending_Machine_Sum Errors'!D126, 100) + COUNTIF('MazeComplete Errors'!D126, 100) + COUNTIF('MazeSolve Errors'!D126, 100) + COUNTIF('Hamiltonian Errors'!D126, 100)</f>
        <v>0</v>
      </c>
      <c r="E126">
        <f>COUNTIF('PARITY Errors'!E126, 100) + COUNTIF('Pattern_Matching Errors'!E126, 100) + COUNTIF('Reversal Errors'!E126, 100) + COUNTIF('Stack Errors'!E126, 100) + COUNTIF('Vending_Machine Errors'!E126, 100) + COUNTIF('Vending_Machine_Sum Errors'!E126, 100) + COUNTIF('MazeComplete Errors'!E126, 100) + COUNTIF('MazeSolve Errors'!E126, 100) + COUNTIF('Hamiltonian Errors'!E126, 100)</f>
        <v>0</v>
      </c>
      <c r="F126">
        <f>COUNTIF('PARITY Errors'!F126, 100) + COUNTIF('Pattern_Matching Errors'!F126, 100) + COUNTIF('Reversal Errors'!F126, 100) + COUNTIF('Stack Errors'!F126, 100) + COUNTIF('Vending_Machine Errors'!F126, 100) + COUNTIF('Vending_Machine_Sum Errors'!F126, 100) + COUNTIF('MazeComplete Errors'!F126, 100) + COUNTIF('MazeSolve Errors'!F126, 100) + COUNTIF('Hamiltonian Errors'!F126, 100)</f>
        <v>0</v>
      </c>
      <c r="G126">
        <f>COUNTIF('PARITY Errors'!G126, 100) + COUNTIF('Pattern_Matching Errors'!G126, 100) + COUNTIF('Reversal Errors'!G126, 100) + COUNTIF('Stack Errors'!G126, 100) + COUNTIF('Vending_Machine Errors'!G126, 100) + COUNTIF('Vending_Machine_Sum Errors'!G126, 100) + COUNTIF('MazeComplete Errors'!G126, 100) + COUNTIF('MazeSolve Errors'!G126, 100) + COUNTIF('Hamiltonian Errors'!G126, 100)</f>
        <v>0</v>
      </c>
      <c r="H126" t="str">
        <f t="shared" si="3"/>
        <v>10 (δ=0.85)</v>
      </c>
    </row>
    <row r="127" spans="1:8" x14ac:dyDescent="0.75">
      <c r="A127" s="1">
        <v>15</v>
      </c>
      <c r="B127">
        <v>20</v>
      </c>
      <c r="C127">
        <v>0</v>
      </c>
      <c r="D127">
        <f>COUNTIF('PARITY Errors'!D127, 100) + COUNTIF('Pattern_Matching Errors'!D127, 100) + COUNTIF('Reversal Errors'!D127, 100) + COUNTIF('Stack Errors'!D127, 100) + COUNTIF('Vending_Machine Errors'!D127, 100) + COUNTIF('Vending_Machine_Sum Errors'!D127, 100) + COUNTIF('MazeComplete Errors'!D127, 100) + COUNTIF('MazeSolve Errors'!D127, 100) + COUNTIF('Hamiltonian Errors'!D127, 100)</f>
        <v>0</v>
      </c>
      <c r="E127">
        <f>COUNTIF('PARITY Errors'!E127, 100) + COUNTIF('Pattern_Matching Errors'!E127, 100) + COUNTIF('Reversal Errors'!E127, 100) + COUNTIF('Stack Errors'!E127, 100) + COUNTIF('Vending_Machine Errors'!E127, 100) + COUNTIF('Vending_Machine_Sum Errors'!E127, 100) + COUNTIF('MazeComplete Errors'!E127, 100) + COUNTIF('MazeSolve Errors'!E127, 100) + COUNTIF('Hamiltonian Errors'!E127, 100)</f>
        <v>0</v>
      </c>
      <c r="F127">
        <f>COUNTIF('PARITY Errors'!F127, 100) + COUNTIF('Pattern_Matching Errors'!F127, 100) + COUNTIF('Reversal Errors'!F127, 100) + COUNTIF('Stack Errors'!F127, 100) + COUNTIF('Vending_Machine Errors'!F127, 100) + COUNTIF('Vending_Machine_Sum Errors'!F127, 100) + COUNTIF('MazeComplete Errors'!F127, 100) + COUNTIF('MazeSolve Errors'!F127, 100) + COUNTIF('Hamiltonian Errors'!F127, 100)</f>
        <v>0</v>
      </c>
      <c r="G127">
        <f>COUNTIF('PARITY Errors'!G127, 100) + COUNTIF('Pattern_Matching Errors'!G127, 100) + COUNTIF('Reversal Errors'!G127, 100) + COUNTIF('Stack Errors'!G127, 100) + COUNTIF('Vending_Machine Errors'!G127, 100) + COUNTIF('Vending_Machine_Sum Errors'!G127, 100) + COUNTIF('MazeComplete Errors'!G127, 100) + COUNTIF('MazeSolve Errors'!G127, 100) + COUNTIF('Hamiltonian Errors'!G127, 100)</f>
        <v>0</v>
      </c>
      <c r="H127" t="str">
        <f t="shared" si="3"/>
        <v>20 (δ=0)</v>
      </c>
    </row>
    <row r="128" spans="1:8" x14ac:dyDescent="0.75">
      <c r="A128" s="1">
        <v>16</v>
      </c>
      <c r="B128">
        <v>20</v>
      </c>
      <c r="C128">
        <v>0.2</v>
      </c>
      <c r="D128">
        <f>COUNTIF('PARITY Errors'!D128, 100) + COUNTIF('Pattern_Matching Errors'!D128, 100) + COUNTIF('Reversal Errors'!D128, 100) + COUNTIF('Stack Errors'!D128, 100) + COUNTIF('Vending_Machine Errors'!D128, 100) + COUNTIF('Vending_Machine_Sum Errors'!D128, 100) + COUNTIF('MazeComplete Errors'!D128, 100) + COUNTIF('MazeSolve Errors'!D128, 100) + COUNTIF('Hamiltonian Errors'!D128, 100)</f>
        <v>0</v>
      </c>
      <c r="E128">
        <f>COUNTIF('PARITY Errors'!E128, 100) + COUNTIF('Pattern_Matching Errors'!E128, 100) + COUNTIF('Reversal Errors'!E128, 100) + COUNTIF('Stack Errors'!E128, 100) + COUNTIF('Vending_Machine Errors'!E128, 100) + COUNTIF('Vending_Machine_Sum Errors'!E128, 100) + COUNTIF('MazeComplete Errors'!E128, 100) + COUNTIF('MazeSolve Errors'!E128, 100) + COUNTIF('Hamiltonian Errors'!E128, 100)</f>
        <v>0</v>
      </c>
      <c r="F128">
        <f>COUNTIF('PARITY Errors'!F128, 100) + COUNTIF('Pattern_Matching Errors'!F128, 100) + COUNTIF('Reversal Errors'!F128, 100) + COUNTIF('Stack Errors'!F128, 100) + COUNTIF('Vending_Machine Errors'!F128, 100) + COUNTIF('Vending_Machine_Sum Errors'!F128, 100) + COUNTIF('MazeComplete Errors'!F128, 100) + COUNTIF('MazeSolve Errors'!F128, 100) + COUNTIF('Hamiltonian Errors'!F128, 100)</f>
        <v>0</v>
      </c>
      <c r="G128">
        <f>COUNTIF('PARITY Errors'!G128, 100) + COUNTIF('Pattern_Matching Errors'!G128, 100) + COUNTIF('Reversal Errors'!G128, 100) + COUNTIF('Stack Errors'!G128, 100) + COUNTIF('Vending_Machine Errors'!G128, 100) + COUNTIF('Vending_Machine_Sum Errors'!G128, 100) + COUNTIF('MazeComplete Errors'!G128, 100) + COUNTIF('MazeSolve Errors'!G128, 100) + COUNTIF('Hamiltonian Errors'!G128, 100)</f>
        <v>0</v>
      </c>
      <c r="H128" t="str">
        <f t="shared" si="3"/>
        <v>20 (δ=0.2)</v>
      </c>
    </row>
    <row r="129" spans="1:8" x14ac:dyDescent="0.75">
      <c r="A129" s="1">
        <v>17</v>
      </c>
      <c r="B129">
        <v>20</v>
      </c>
      <c r="C129">
        <v>0.45</v>
      </c>
      <c r="D129">
        <f>COUNTIF('PARITY Errors'!D129, 100) + COUNTIF('Pattern_Matching Errors'!D129, 100) + COUNTIF('Reversal Errors'!D129, 100) + COUNTIF('Stack Errors'!D129, 100) + COUNTIF('Vending_Machine Errors'!D129, 100) + COUNTIF('Vending_Machine_Sum Errors'!D129, 100) + COUNTIF('MazeComplete Errors'!D129, 100) + COUNTIF('MazeSolve Errors'!D129, 100) + COUNTIF('Hamiltonian Errors'!D129, 100)</f>
        <v>0</v>
      </c>
      <c r="E129">
        <f>COUNTIF('PARITY Errors'!E129, 100) + COUNTIF('Pattern_Matching Errors'!E129, 100) + COUNTIF('Reversal Errors'!E129, 100) + COUNTIF('Stack Errors'!E129, 100) + COUNTIF('Vending_Machine Errors'!E129, 100) + COUNTIF('Vending_Machine_Sum Errors'!E129, 100) + COUNTIF('MazeComplete Errors'!E129, 100) + COUNTIF('MazeSolve Errors'!E129, 100) + COUNTIF('Hamiltonian Errors'!E129, 100)</f>
        <v>0</v>
      </c>
      <c r="F129">
        <f>COUNTIF('PARITY Errors'!F129, 100) + COUNTIF('Pattern_Matching Errors'!F129, 100) + COUNTIF('Reversal Errors'!F129, 100) + COUNTIF('Stack Errors'!F129, 100) + COUNTIF('Vending_Machine Errors'!F129, 100) + COUNTIF('Vending_Machine_Sum Errors'!F129, 100) + COUNTIF('MazeComplete Errors'!F129, 100) + COUNTIF('MazeSolve Errors'!F129, 100) + COUNTIF('Hamiltonian Errors'!F129, 100)</f>
        <v>0</v>
      </c>
      <c r="G129">
        <f>COUNTIF('PARITY Errors'!G129, 100) + COUNTIF('Pattern_Matching Errors'!G129, 100) + COUNTIF('Reversal Errors'!G129, 100) + COUNTIF('Stack Errors'!G129, 100) + COUNTIF('Vending_Machine Errors'!G129, 100) + COUNTIF('Vending_Machine_Sum Errors'!G129, 100) + COUNTIF('MazeComplete Errors'!G129, 100) + COUNTIF('MazeSolve Errors'!G129, 100) + COUNTIF('Hamiltonian Errors'!G129, 100)</f>
        <v>0</v>
      </c>
      <c r="H129" t="str">
        <f t="shared" si="3"/>
        <v>20 (δ=0.45)</v>
      </c>
    </row>
    <row r="130" spans="1:8" x14ac:dyDescent="0.75">
      <c r="A130" s="1">
        <v>18</v>
      </c>
      <c r="B130">
        <v>20</v>
      </c>
      <c r="C130">
        <v>0.65</v>
      </c>
      <c r="D130">
        <f>COUNTIF('PARITY Errors'!D130, 100) + COUNTIF('Pattern_Matching Errors'!D130, 100) + COUNTIF('Reversal Errors'!D130, 100) + COUNTIF('Stack Errors'!D130, 100) + COUNTIF('Vending_Machine Errors'!D130, 100) + COUNTIF('Vending_Machine_Sum Errors'!D130, 100) + COUNTIF('MazeComplete Errors'!D130, 100) + COUNTIF('MazeSolve Errors'!D130, 100) + COUNTIF('Hamiltonian Errors'!D130, 100)</f>
        <v>0</v>
      </c>
      <c r="E130">
        <f>COUNTIF('PARITY Errors'!E130, 100) + COUNTIF('Pattern_Matching Errors'!E130, 100) + COUNTIF('Reversal Errors'!E130, 100) + COUNTIF('Stack Errors'!E130, 100) + COUNTIF('Vending_Machine Errors'!E130, 100) + COUNTIF('Vending_Machine_Sum Errors'!E130, 100) + COUNTIF('MazeComplete Errors'!E130, 100) + COUNTIF('MazeSolve Errors'!E130, 100) + COUNTIF('Hamiltonian Errors'!E130, 100)</f>
        <v>0</v>
      </c>
      <c r="F130">
        <f>COUNTIF('PARITY Errors'!F130, 100) + COUNTIF('Pattern_Matching Errors'!F130, 100) + COUNTIF('Reversal Errors'!F130, 100) + COUNTIF('Stack Errors'!F130, 100) + COUNTIF('Vending_Machine Errors'!F130, 100) + COUNTIF('Vending_Machine_Sum Errors'!F130, 100) + COUNTIF('MazeComplete Errors'!F130, 100) + COUNTIF('MazeSolve Errors'!F130, 100) + COUNTIF('Hamiltonian Errors'!F130, 100)</f>
        <v>0</v>
      </c>
      <c r="G130">
        <f>COUNTIF('PARITY Errors'!G130, 100) + COUNTIF('Pattern_Matching Errors'!G130, 100) + COUNTIF('Reversal Errors'!G130, 100) + COUNTIF('Stack Errors'!G130, 100) + COUNTIF('Vending_Machine Errors'!G130, 100) + COUNTIF('Vending_Machine_Sum Errors'!G130, 100) + COUNTIF('MazeComplete Errors'!G130, 100) + COUNTIF('MazeSolve Errors'!G130, 100) + COUNTIF('Hamiltonian Errors'!G130, 100)</f>
        <v>0</v>
      </c>
      <c r="H130" t="str">
        <f t="shared" si="3"/>
        <v>20 (δ=0.65)</v>
      </c>
    </row>
    <row r="131" spans="1:8" x14ac:dyDescent="0.75">
      <c r="A131" s="1">
        <v>19</v>
      </c>
      <c r="B131">
        <v>20</v>
      </c>
      <c r="C131">
        <v>0.85</v>
      </c>
      <c r="D131">
        <f>COUNTIF('PARITY Errors'!D131, 100) + COUNTIF('Pattern_Matching Errors'!D131, 100) + COUNTIF('Reversal Errors'!D131, 100) + COUNTIF('Stack Errors'!D131, 100) + COUNTIF('Vending_Machine Errors'!D131, 100) + COUNTIF('Vending_Machine_Sum Errors'!D131, 100) + COUNTIF('MazeComplete Errors'!D131, 100) + COUNTIF('MazeSolve Errors'!D131, 100) + COUNTIF('Hamiltonian Errors'!D131, 100)</f>
        <v>0</v>
      </c>
      <c r="E131">
        <f>COUNTIF('PARITY Errors'!E131, 100) + COUNTIF('Pattern_Matching Errors'!E131, 100) + COUNTIF('Reversal Errors'!E131, 100) + COUNTIF('Stack Errors'!E131, 100) + COUNTIF('Vending_Machine Errors'!E131, 100) + COUNTIF('Vending_Machine_Sum Errors'!E131, 100) + COUNTIF('MazeComplete Errors'!E131, 100) + COUNTIF('MazeSolve Errors'!E131, 100) + COUNTIF('Hamiltonian Errors'!E131, 100)</f>
        <v>0</v>
      </c>
      <c r="F131">
        <f>COUNTIF('PARITY Errors'!F131, 100) + COUNTIF('Pattern_Matching Errors'!F131, 100) + COUNTIF('Reversal Errors'!F131, 100) + COUNTIF('Stack Errors'!F131, 100) + COUNTIF('Vending_Machine Errors'!F131, 100) + COUNTIF('Vending_Machine_Sum Errors'!F131, 100) + COUNTIF('MazeComplete Errors'!F131, 100) + COUNTIF('MazeSolve Errors'!F131, 100) + COUNTIF('Hamiltonian Errors'!F131, 100)</f>
        <v>0</v>
      </c>
      <c r="G131">
        <f>COUNTIF('PARITY Errors'!G131, 100) + COUNTIF('Pattern_Matching Errors'!G131, 100) + COUNTIF('Reversal Errors'!G131, 100) + COUNTIF('Stack Errors'!G131, 100) + COUNTIF('Vending_Machine Errors'!G131, 100) + COUNTIF('Vending_Machine_Sum Errors'!G131, 100) + COUNTIF('MazeComplete Errors'!G131, 100) + COUNTIF('MazeSolve Errors'!G131, 100) + COUNTIF('Hamiltonian Errors'!G131, 100)</f>
        <v>0</v>
      </c>
      <c r="H131" t="str">
        <f t="shared" si="3"/>
        <v>20 (δ=0.85)</v>
      </c>
    </row>
    <row r="132" spans="1:8" x14ac:dyDescent="0.75">
      <c r="A132" s="1">
        <v>20</v>
      </c>
      <c r="B132">
        <v>50</v>
      </c>
      <c r="C132">
        <v>0</v>
      </c>
      <c r="D132">
        <f>COUNTIF('PARITY Errors'!D132, 100) + COUNTIF('Pattern_Matching Errors'!D132, 100) + COUNTIF('Reversal Errors'!D132, 100) + COUNTIF('Stack Errors'!D132, 100) + COUNTIF('Vending_Machine Errors'!D132, 100) + COUNTIF('Vending_Machine_Sum Errors'!D132, 100) + COUNTIF('MazeComplete Errors'!D132, 100) + COUNTIF('MazeSolve Errors'!D132, 100) + COUNTIF('Hamiltonian Errors'!D132, 100)</f>
        <v>0</v>
      </c>
      <c r="E132">
        <f>COUNTIF('PARITY Errors'!E132, 100) + COUNTIF('Pattern_Matching Errors'!E132, 100) + COUNTIF('Reversal Errors'!E132, 100) + COUNTIF('Stack Errors'!E132, 100) + COUNTIF('Vending_Machine Errors'!E132, 100) + COUNTIF('Vending_Machine_Sum Errors'!E132, 100) + COUNTIF('MazeComplete Errors'!E132, 100) + COUNTIF('MazeSolve Errors'!E132, 100) + COUNTIF('Hamiltonian Errors'!E132, 100)</f>
        <v>0</v>
      </c>
      <c r="F132">
        <f>COUNTIF('PARITY Errors'!F132, 100) + COUNTIF('Pattern_Matching Errors'!F132, 100) + COUNTIF('Reversal Errors'!F132, 100) + COUNTIF('Stack Errors'!F132, 100) + COUNTIF('Vending_Machine Errors'!F132, 100) + COUNTIF('Vending_Machine_Sum Errors'!F132, 100) + COUNTIF('MazeComplete Errors'!F132, 100) + COUNTIF('MazeSolve Errors'!F132, 100) + COUNTIF('Hamiltonian Errors'!F132, 100)</f>
        <v>0</v>
      </c>
      <c r="G132">
        <f>COUNTIF('PARITY Errors'!G132, 100) + COUNTIF('Pattern_Matching Errors'!G132, 100) + COUNTIF('Reversal Errors'!G132, 100) + COUNTIF('Stack Errors'!G132, 100) + COUNTIF('Vending_Machine Errors'!G132, 100) + COUNTIF('Vending_Machine_Sum Errors'!G132, 100) + COUNTIF('MazeComplete Errors'!G132, 100) + COUNTIF('MazeSolve Errors'!G132, 100) + COUNTIF('Hamiltonian Errors'!G132, 100)</f>
        <v>1</v>
      </c>
      <c r="H132" t="str">
        <f t="shared" si="3"/>
        <v>50 (δ=0)</v>
      </c>
    </row>
    <row r="133" spans="1:8" x14ac:dyDescent="0.75">
      <c r="A133" s="1">
        <v>21</v>
      </c>
      <c r="B133">
        <v>50</v>
      </c>
      <c r="C133">
        <v>0.2</v>
      </c>
      <c r="D133">
        <f>COUNTIF('PARITY Errors'!D133, 100) + COUNTIF('Pattern_Matching Errors'!D133, 100) + COUNTIF('Reversal Errors'!D133, 100) + COUNTIF('Stack Errors'!D133, 100) + COUNTIF('Vending_Machine Errors'!D133, 100) + COUNTIF('Vending_Machine_Sum Errors'!D133, 100) + COUNTIF('MazeComplete Errors'!D133, 100) + COUNTIF('MazeSolve Errors'!D133, 100) + COUNTIF('Hamiltonian Errors'!D133, 100)</f>
        <v>0</v>
      </c>
      <c r="E133">
        <f>COUNTIF('PARITY Errors'!E133, 100) + COUNTIF('Pattern_Matching Errors'!E133, 100) + COUNTIF('Reversal Errors'!E133, 100) + COUNTIF('Stack Errors'!E133, 100) + COUNTIF('Vending_Machine Errors'!E133, 100) + COUNTIF('Vending_Machine_Sum Errors'!E133, 100) + COUNTIF('MazeComplete Errors'!E133, 100) + COUNTIF('MazeSolve Errors'!E133, 100) + COUNTIF('Hamiltonian Errors'!E133, 100)</f>
        <v>0</v>
      </c>
      <c r="F133">
        <f>COUNTIF('PARITY Errors'!F133, 100) + COUNTIF('Pattern_Matching Errors'!F133, 100) + COUNTIF('Reversal Errors'!F133, 100) + COUNTIF('Stack Errors'!F133, 100) + COUNTIF('Vending_Machine Errors'!F133, 100) + COUNTIF('Vending_Machine_Sum Errors'!F133, 100) + COUNTIF('MazeComplete Errors'!F133, 100) + COUNTIF('MazeSolve Errors'!F133, 100) + COUNTIF('Hamiltonian Errors'!F133, 100)</f>
        <v>0</v>
      </c>
      <c r="G133">
        <f>COUNTIF('PARITY Errors'!G133, 100) + COUNTIF('Pattern_Matching Errors'!G133, 100) + COUNTIF('Reversal Errors'!G133, 100) + COUNTIF('Stack Errors'!G133, 100) + COUNTIF('Vending_Machine Errors'!G133, 100) + COUNTIF('Vending_Machine_Sum Errors'!G133, 100) + COUNTIF('MazeComplete Errors'!G133, 100) + COUNTIF('MazeSolve Errors'!G133, 100) + COUNTIF('Hamiltonian Errors'!G133, 100)</f>
        <v>1</v>
      </c>
      <c r="H133" t="str">
        <f t="shared" si="3"/>
        <v>50 (δ=0.2)</v>
      </c>
    </row>
    <row r="134" spans="1:8" x14ac:dyDescent="0.75">
      <c r="A134" s="1">
        <v>22</v>
      </c>
      <c r="B134">
        <v>50</v>
      </c>
      <c r="C134">
        <v>0.45</v>
      </c>
      <c r="D134">
        <f>COUNTIF('PARITY Errors'!D134, 100) + COUNTIF('Pattern_Matching Errors'!D134, 100) + COUNTIF('Reversal Errors'!D134, 100) + COUNTIF('Stack Errors'!D134, 100) + COUNTIF('Vending_Machine Errors'!D134, 100) + COUNTIF('Vending_Machine_Sum Errors'!D134, 100) + COUNTIF('MazeComplete Errors'!D134, 100) + COUNTIF('MazeSolve Errors'!D134, 100) + COUNTIF('Hamiltonian Errors'!D134, 100)</f>
        <v>0</v>
      </c>
      <c r="E134">
        <f>COUNTIF('PARITY Errors'!E134, 100) + COUNTIF('Pattern_Matching Errors'!E134, 100) + COUNTIF('Reversal Errors'!E134, 100) + COUNTIF('Stack Errors'!E134, 100) + COUNTIF('Vending_Machine Errors'!E134, 100) + COUNTIF('Vending_Machine_Sum Errors'!E134, 100) + COUNTIF('MazeComplete Errors'!E134, 100) + COUNTIF('MazeSolve Errors'!E134, 100) + COUNTIF('Hamiltonian Errors'!E134, 100)</f>
        <v>0</v>
      </c>
      <c r="F134">
        <f>COUNTIF('PARITY Errors'!F134, 100) + COUNTIF('Pattern_Matching Errors'!F134, 100) + COUNTIF('Reversal Errors'!F134, 100) + COUNTIF('Stack Errors'!F134, 100) + COUNTIF('Vending_Machine Errors'!F134, 100) + COUNTIF('Vending_Machine_Sum Errors'!F134, 100) + COUNTIF('MazeComplete Errors'!F134, 100) + COUNTIF('MazeSolve Errors'!F134, 100) + COUNTIF('Hamiltonian Errors'!F134, 100)</f>
        <v>0</v>
      </c>
      <c r="G134">
        <f>COUNTIF('PARITY Errors'!G134, 100) + COUNTIF('Pattern_Matching Errors'!G134, 100) + COUNTIF('Reversal Errors'!G134, 100) + COUNTIF('Stack Errors'!G134, 100) + COUNTIF('Vending_Machine Errors'!G134, 100) + COUNTIF('Vending_Machine_Sum Errors'!G134, 100) + COUNTIF('MazeComplete Errors'!G134, 100) + COUNTIF('MazeSolve Errors'!G134, 100) + COUNTIF('Hamiltonian Errors'!G134, 100)</f>
        <v>1</v>
      </c>
      <c r="H134" t="str">
        <f t="shared" si="3"/>
        <v>50 (δ=0.45)</v>
      </c>
    </row>
    <row r="135" spans="1:8" x14ac:dyDescent="0.75">
      <c r="A135" s="1">
        <v>23</v>
      </c>
      <c r="B135">
        <v>50</v>
      </c>
      <c r="C135">
        <v>0.65</v>
      </c>
      <c r="D135">
        <f>COUNTIF('PARITY Errors'!D135, 100) + COUNTIF('Pattern_Matching Errors'!D135, 100) + COUNTIF('Reversal Errors'!D135, 100) + COUNTIF('Stack Errors'!D135, 100) + COUNTIF('Vending_Machine Errors'!D135, 100) + COUNTIF('Vending_Machine_Sum Errors'!D135, 100) + COUNTIF('MazeComplete Errors'!D135, 100) + COUNTIF('MazeSolve Errors'!D135, 100) + COUNTIF('Hamiltonian Errors'!D135, 100)</f>
        <v>0</v>
      </c>
      <c r="E135">
        <f>COUNTIF('PARITY Errors'!E135, 100) + COUNTIF('Pattern_Matching Errors'!E135, 100) + COUNTIF('Reversal Errors'!E135, 100) + COUNTIF('Stack Errors'!E135, 100) + COUNTIF('Vending_Machine Errors'!E135, 100) + COUNTIF('Vending_Machine_Sum Errors'!E135, 100) + COUNTIF('MazeComplete Errors'!E135, 100) + COUNTIF('MazeSolve Errors'!E135, 100) + COUNTIF('Hamiltonian Errors'!E135, 100)</f>
        <v>0</v>
      </c>
      <c r="F135">
        <f>COUNTIF('PARITY Errors'!F135, 100) + COUNTIF('Pattern_Matching Errors'!F135, 100) + COUNTIF('Reversal Errors'!F135, 100) + COUNTIF('Stack Errors'!F135, 100) + COUNTIF('Vending_Machine Errors'!F135, 100) + COUNTIF('Vending_Machine_Sum Errors'!F135, 100) + COUNTIF('MazeComplete Errors'!F135, 100) + COUNTIF('MazeSolve Errors'!F135, 100) + COUNTIF('Hamiltonian Errors'!F135, 100)</f>
        <v>0</v>
      </c>
      <c r="G135">
        <f>COUNTIF('PARITY Errors'!G135, 100) + COUNTIF('Pattern_Matching Errors'!G135, 100) + COUNTIF('Reversal Errors'!G135, 100) + COUNTIF('Stack Errors'!G135, 100) + COUNTIF('Vending_Machine Errors'!G135, 100) + COUNTIF('Vending_Machine_Sum Errors'!G135, 100) + COUNTIF('MazeComplete Errors'!G135, 100) + COUNTIF('MazeSolve Errors'!G135, 100) + COUNTIF('Hamiltonian Errors'!G135, 100)</f>
        <v>1</v>
      </c>
      <c r="H135" t="str">
        <f t="shared" si="3"/>
        <v>50 (δ=0.65)</v>
      </c>
    </row>
    <row r="136" spans="1:8" x14ac:dyDescent="0.75">
      <c r="A136" s="1">
        <v>24</v>
      </c>
      <c r="B136">
        <v>50</v>
      </c>
      <c r="C136">
        <v>0.85</v>
      </c>
      <c r="D136">
        <f>COUNTIF('PARITY Errors'!D136, 100) + COUNTIF('Pattern_Matching Errors'!D136, 100) + COUNTIF('Reversal Errors'!D136, 100) + COUNTIF('Stack Errors'!D136, 100) + COUNTIF('Vending_Machine Errors'!D136, 100) + COUNTIF('Vending_Machine_Sum Errors'!D136, 100) + COUNTIF('MazeComplete Errors'!D136, 100) + COUNTIF('MazeSolve Errors'!D136, 100) + COUNTIF('Hamiltonian Errors'!D136, 100)</f>
        <v>0</v>
      </c>
      <c r="E136">
        <f>COUNTIF('PARITY Errors'!E136, 100) + COUNTIF('Pattern_Matching Errors'!E136, 100) + COUNTIF('Reversal Errors'!E136, 100) + COUNTIF('Stack Errors'!E136, 100) + COUNTIF('Vending_Machine Errors'!E136, 100) + COUNTIF('Vending_Machine_Sum Errors'!E136, 100) + COUNTIF('MazeComplete Errors'!E136, 100) + COUNTIF('MazeSolve Errors'!E136, 100) + COUNTIF('Hamiltonian Errors'!E136, 100)</f>
        <v>0</v>
      </c>
      <c r="F136">
        <f>COUNTIF('PARITY Errors'!F136, 100) + COUNTIF('Pattern_Matching Errors'!F136, 100) + COUNTIF('Reversal Errors'!F136, 100) + COUNTIF('Stack Errors'!F136, 100) + COUNTIF('Vending_Machine Errors'!F136, 100) + COUNTIF('Vending_Machine_Sum Errors'!F136, 100) + COUNTIF('MazeComplete Errors'!F136, 100) + COUNTIF('MazeSolve Errors'!F136, 100) + COUNTIF('Hamiltonian Errors'!F136, 100)</f>
        <v>0</v>
      </c>
      <c r="G136">
        <f>COUNTIF('PARITY Errors'!G136, 100) + COUNTIF('Pattern_Matching Errors'!G136, 100) + COUNTIF('Reversal Errors'!G136, 100) + COUNTIF('Stack Errors'!G136, 100) + COUNTIF('Vending_Machine Errors'!G136, 100) + COUNTIF('Vending_Machine_Sum Errors'!G136, 100) + COUNTIF('MazeComplete Errors'!G136, 100) + COUNTIF('MazeSolve Errors'!G136, 100) + COUNTIF('Hamiltonian Errors'!G136, 100)</f>
        <v>1</v>
      </c>
      <c r="H136" t="str">
        <f t="shared" si="3"/>
        <v>50 (δ=0.85)</v>
      </c>
    </row>
    <row r="137" spans="1:8" x14ac:dyDescent="0.75">
      <c r="A137" s="1">
        <v>25</v>
      </c>
      <c r="B137">
        <v>100</v>
      </c>
      <c r="C137">
        <v>0</v>
      </c>
      <c r="D137">
        <f>COUNTIF('PARITY Errors'!D137, 100) + COUNTIF('Pattern_Matching Errors'!D137, 100) + COUNTIF('Reversal Errors'!D137, 100) + COUNTIF('Stack Errors'!D137, 100) + COUNTIF('Vending_Machine Errors'!D137, 100) + COUNTIF('Vending_Machine_Sum Errors'!D137, 100) + COUNTIF('MazeComplete Errors'!D137, 100) + COUNTIF('MazeSolve Errors'!D137, 100) + COUNTIF('Hamiltonian Errors'!D137, 100)</f>
        <v>0</v>
      </c>
      <c r="E137">
        <f>COUNTIF('PARITY Errors'!E137, 100) + COUNTIF('Pattern_Matching Errors'!E137, 100) + COUNTIF('Reversal Errors'!E137, 100) + COUNTIF('Stack Errors'!E137, 100) + COUNTIF('Vending_Machine Errors'!E137, 100) + COUNTIF('Vending_Machine_Sum Errors'!E137, 100) + COUNTIF('MazeComplete Errors'!E137, 100) + COUNTIF('MazeSolve Errors'!E137, 100) + COUNTIF('Hamiltonian Errors'!E137, 100)</f>
        <v>0</v>
      </c>
      <c r="F137">
        <f>COUNTIF('PARITY Errors'!F137, 100) + COUNTIF('Pattern_Matching Errors'!F137, 100) + COUNTIF('Reversal Errors'!F137, 100) + COUNTIF('Stack Errors'!F137, 100) + COUNTIF('Vending_Machine Errors'!F137, 100) + COUNTIF('Vending_Machine_Sum Errors'!F137, 100) + COUNTIF('MazeComplete Errors'!F137, 100) + COUNTIF('MazeSolve Errors'!F137, 100) + COUNTIF('Hamiltonian Errors'!F137, 100)</f>
        <v>0</v>
      </c>
      <c r="G137">
        <f>COUNTIF('PARITY Errors'!G137, 100) + COUNTIF('Pattern_Matching Errors'!G137, 100) + COUNTIF('Reversal Errors'!G137, 100) + COUNTIF('Stack Errors'!G137, 100) + COUNTIF('Vending_Machine Errors'!G137, 100) + COUNTIF('Vending_Machine_Sum Errors'!G137, 100) + COUNTIF('MazeComplete Errors'!G137, 100) + COUNTIF('MazeSolve Errors'!G137, 100) + COUNTIF('Hamiltonian Errors'!G137, 100)</f>
        <v>1</v>
      </c>
      <c r="H137" t="str">
        <f t="shared" si="3"/>
        <v>100 (δ=0)</v>
      </c>
    </row>
    <row r="138" spans="1:8" x14ac:dyDescent="0.75">
      <c r="A138" s="1">
        <v>26</v>
      </c>
      <c r="B138">
        <v>100</v>
      </c>
      <c r="C138">
        <v>0.2</v>
      </c>
      <c r="D138">
        <f>COUNTIF('PARITY Errors'!D138, 100) + COUNTIF('Pattern_Matching Errors'!D138, 100) + COUNTIF('Reversal Errors'!D138, 100) + COUNTIF('Stack Errors'!D138, 100) + COUNTIF('Vending_Machine Errors'!D138, 100) + COUNTIF('Vending_Machine_Sum Errors'!D138, 100) + COUNTIF('MazeComplete Errors'!D138, 100) + COUNTIF('MazeSolve Errors'!D138, 100) + COUNTIF('Hamiltonian Errors'!D138, 100)</f>
        <v>0</v>
      </c>
      <c r="E138">
        <f>COUNTIF('PARITY Errors'!E138, 100) + COUNTIF('Pattern_Matching Errors'!E138, 100) + COUNTIF('Reversal Errors'!E138, 100) + COUNTIF('Stack Errors'!E138, 100) + COUNTIF('Vending_Machine Errors'!E138, 100) + COUNTIF('Vending_Machine_Sum Errors'!E138, 100) + COUNTIF('MazeComplete Errors'!E138, 100) + COUNTIF('MazeSolve Errors'!E138, 100) + COUNTIF('Hamiltonian Errors'!E138, 100)</f>
        <v>0</v>
      </c>
      <c r="F138">
        <f>COUNTIF('PARITY Errors'!F138, 100) + COUNTIF('Pattern_Matching Errors'!F138, 100) + COUNTIF('Reversal Errors'!F138, 100) + COUNTIF('Stack Errors'!F138, 100) + COUNTIF('Vending_Machine Errors'!F138, 100) + COUNTIF('Vending_Machine_Sum Errors'!F138, 100) + COUNTIF('MazeComplete Errors'!F138, 100) + COUNTIF('MazeSolve Errors'!F138, 100) + COUNTIF('Hamiltonian Errors'!F138, 100)</f>
        <v>0</v>
      </c>
      <c r="G138">
        <f>COUNTIF('PARITY Errors'!G138, 100) + COUNTIF('Pattern_Matching Errors'!G138, 100) + COUNTIF('Reversal Errors'!G138, 100) + COUNTIF('Stack Errors'!G138, 100) + COUNTIF('Vending_Machine Errors'!G138, 100) + COUNTIF('Vending_Machine_Sum Errors'!G138, 100) + COUNTIF('MazeComplete Errors'!G138, 100) + COUNTIF('MazeSolve Errors'!G138, 100) + COUNTIF('Hamiltonian Errors'!G138, 100)</f>
        <v>1</v>
      </c>
      <c r="H138" t="str">
        <f t="shared" si="3"/>
        <v>100 (δ=0.2)</v>
      </c>
    </row>
    <row r="139" spans="1:8" x14ac:dyDescent="0.75">
      <c r="A139" s="1">
        <v>27</v>
      </c>
      <c r="B139">
        <v>100</v>
      </c>
      <c r="C139">
        <v>0.45</v>
      </c>
      <c r="D139">
        <f>COUNTIF('PARITY Errors'!D139, 100) + COUNTIF('Pattern_Matching Errors'!D139, 100) + COUNTIF('Reversal Errors'!D139, 100) + COUNTIF('Stack Errors'!D139, 100) + COUNTIF('Vending_Machine Errors'!D139, 100) + COUNTIF('Vending_Machine_Sum Errors'!D139, 100) + COUNTIF('MazeComplete Errors'!D139, 100) + COUNTIF('MazeSolve Errors'!D139, 100) + COUNTIF('Hamiltonian Errors'!D139, 100)</f>
        <v>0</v>
      </c>
      <c r="E139">
        <f>COUNTIF('PARITY Errors'!E139, 100) + COUNTIF('Pattern_Matching Errors'!E139, 100) + COUNTIF('Reversal Errors'!E139, 100) + COUNTIF('Stack Errors'!E139, 100) + COUNTIF('Vending_Machine Errors'!E139, 100) + COUNTIF('Vending_Machine_Sum Errors'!E139, 100) + COUNTIF('MazeComplete Errors'!E139, 100) + COUNTIF('MazeSolve Errors'!E139, 100) + COUNTIF('Hamiltonian Errors'!E139, 100)</f>
        <v>0</v>
      </c>
      <c r="F139">
        <f>COUNTIF('PARITY Errors'!F139, 100) + COUNTIF('Pattern_Matching Errors'!F139, 100) + COUNTIF('Reversal Errors'!F139, 100) + COUNTIF('Stack Errors'!F139, 100) + COUNTIF('Vending_Machine Errors'!F139, 100) + COUNTIF('Vending_Machine_Sum Errors'!F139, 100) + COUNTIF('MazeComplete Errors'!F139, 100) + COUNTIF('MazeSolve Errors'!F139, 100) + COUNTIF('Hamiltonian Errors'!F139, 100)</f>
        <v>0</v>
      </c>
      <c r="G139">
        <f>COUNTIF('PARITY Errors'!G139, 100) + COUNTIF('Pattern_Matching Errors'!G139, 100) + COUNTIF('Reversal Errors'!G139, 100) + COUNTIF('Stack Errors'!G139, 100) + COUNTIF('Vending_Machine Errors'!G139, 100) + COUNTIF('Vending_Machine_Sum Errors'!G139, 100) + COUNTIF('MazeComplete Errors'!G139, 100) + COUNTIF('MazeSolve Errors'!G139, 100) + COUNTIF('Hamiltonian Errors'!G139, 100)</f>
        <v>1</v>
      </c>
      <c r="H139" t="str">
        <f t="shared" si="3"/>
        <v>100 (δ=0.45)</v>
      </c>
    </row>
    <row r="140" spans="1:8" x14ac:dyDescent="0.75">
      <c r="A140" s="1">
        <v>28</v>
      </c>
      <c r="B140">
        <v>100</v>
      </c>
      <c r="C140">
        <v>0.65</v>
      </c>
      <c r="D140">
        <f>COUNTIF('PARITY Errors'!D140, 100) + COUNTIF('Pattern_Matching Errors'!D140, 100) + COUNTIF('Reversal Errors'!D140, 100) + COUNTIF('Stack Errors'!D140, 100) + COUNTIF('Vending_Machine Errors'!D140, 100) + COUNTIF('Vending_Machine_Sum Errors'!D140, 100) + COUNTIF('MazeComplete Errors'!D140, 100) + COUNTIF('MazeSolve Errors'!D140, 100) + COUNTIF('Hamiltonian Errors'!D140, 100)</f>
        <v>0</v>
      </c>
      <c r="E140">
        <f>COUNTIF('PARITY Errors'!E140, 100) + COUNTIF('Pattern_Matching Errors'!E140, 100) + COUNTIF('Reversal Errors'!E140, 100) + COUNTIF('Stack Errors'!E140, 100) + COUNTIF('Vending_Machine Errors'!E140, 100) + COUNTIF('Vending_Machine_Sum Errors'!E140, 100) + COUNTIF('MazeComplete Errors'!E140, 100) + COUNTIF('MazeSolve Errors'!E140, 100) + COUNTIF('Hamiltonian Errors'!E140, 100)</f>
        <v>0</v>
      </c>
      <c r="F140">
        <f>COUNTIF('PARITY Errors'!F140, 100) + COUNTIF('Pattern_Matching Errors'!F140, 100) + COUNTIF('Reversal Errors'!F140, 100) + COUNTIF('Stack Errors'!F140, 100) + COUNTIF('Vending_Machine Errors'!F140, 100) + COUNTIF('Vending_Machine_Sum Errors'!F140, 100) + COUNTIF('MazeComplete Errors'!F140, 100) + COUNTIF('MazeSolve Errors'!F140, 100) + COUNTIF('Hamiltonian Errors'!F140, 100)</f>
        <v>0</v>
      </c>
      <c r="G140">
        <f>COUNTIF('PARITY Errors'!G140, 100) + COUNTIF('Pattern_Matching Errors'!G140, 100) + COUNTIF('Reversal Errors'!G140, 100) + COUNTIF('Stack Errors'!G140, 100) + COUNTIF('Vending_Machine Errors'!G140, 100) + COUNTIF('Vending_Machine_Sum Errors'!G140, 100) + COUNTIF('MazeComplete Errors'!G140, 100) + COUNTIF('MazeSolve Errors'!G140, 100) + COUNTIF('Hamiltonian Errors'!G140, 100)</f>
        <v>1</v>
      </c>
      <c r="H140" t="str">
        <f t="shared" si="3"/>
        <v>100 (δ=0.65)</v>
      </c>
    </row>
    <row r="141" spans="1:8" x14ac:dyDescent="0.75">
      <c r="A141" s="1">
        <v>29</v>
      </c>
      <c r="B141">
        <v>100</v>
      </c>
      <c r="C141">
        <v>0.85</v>
      </c>
      <c r="D141">
        <f>COUNTIF('PARITY Errors'!D141, 100) + COUNTIF('Pattern_Matching Errors'!D141, 100) + COUNTIF('Reversal Errors'!D141, 100) + COUNTIF('Stack Errors'!D141, 100) + COUNTIF('Vending_Machine Errors'!D141, 100) + COUNTIF('Vending_Machine_Sum Errors'!D141, 100) + COUNTIF('MazeComplete Errors'!D141, 100) + COUNTIF('MazeSolve Errors'!D141, 100) + COUNTIF('Hamiltonian Errors'!D141, 100)</f>
        <v>0</v>
      </c>
      <c r="E141">
        <f>COUNTIF('PARITY Errors'!E141, 100) + COUNTIF('Pattern_Matching Errors'!E141, 100) + COUNTIF('Reversal Errors'!E141, 100) + COUNTIF('Stack Errors'!E141, 100) + COUNTIF('Vending_Machine Errors'!E141, 100) + COUNTIF('Vending_Machine_Sum Errors'!E141, 100) + COUNTIF('MazeComplete Errors'!E141, 100) + COUNTIF('MazeSolve Errors'!E141, 100) + COUNTIF('Hamiltonian Errors'!E141, 100)</f>
        <v>0</v>
      </c>
      <c r="F141">
        <f>COUNTIF('PARITY Errors'!F141, 100) + COUNTIF('Pattern_Matching Errors'!F141, 100) + COUNTIF('Reversal Errors'!F141, 100) + COUNTIF('Stack Errors'!F141, 100) + COUNTIF('Vending_Machine Errors'!F141, 100) + COUNTIF('Vending_Machine_Sum Errors'!F141, 100) + COUNTIF('MazeComplete Errors'!F141, 100) + COUNTIF('MazeSolve Errors'!F141, 100) + COUNTIF('Hamiltonian Errors'!F141, 100)</f>
        <v>0</v>
      </c>
      <c r="G141">
        <f>COUNTIF('PARITY Errors'!G141, 100) + COUNTIF('Pattern_Matching Errors'!G141, 100) + COUNTIF('Reversal Errors'!G141, 100) + COUNTIF('Stack Errors'!G141, 100) + COUNTIF('Vending_Machine Errors'!G141, 100) + COUNTIF('Vending_Machine_Sum Errors'!G141, 100) + COUNTIF('MazeComplete Errors'!G141, 100) + COUNTIF('MazeSolve Errors'!G141, 100) + COUNTIF('Hamiltonian Errors'!G141, 100)</f>
        <v>1</v>
      </c>
      <c r="H141" t="str">
        <f t="shared" si="3"/>
        <v>100 (δ=0.85)</v>
      </c>
    </row>
    <row r="145" spans="1:8" x14ac:dyDescent="0.75">
      <c r="A145" s="1">
        <v>0</v>
      </c>
      <c r="B145" t="s">
        <v>18</v>
      </c>
      <c r="D145">
        <v>9</v>
      </c>
    </row>
    <row r="147" spans="1:8" x14ac:dyDescent="0.75">
      <c r="B147" s="1" t="s">
        <v>1</v>
      </c>
      <c r="C147" s="1" t="s">
        <v>2</v>
      </c>
      <c r="D147" s="1" t="s">
        <v>3</v>
      </c>
      <c r="E147" s="1" t="s">
        <v>4</v>
      </c>
      <c r="F147" s="1" t="s">
        <v>5</v>
      </c>
      <c r="G147" s="1" t="s">
        <v>6</v>
      </c>
      <c r="H147" s="1" t="s">
        <v>14</v>
      </c>
    </row>
    <row r="148" spans="1:8" x14ac:dyDescent="0.75">
      <c r="A148" s="1">
        <v>0</v>
      </c>
      <c r="B148">
        <v>0</v>
      </c>
      <c r="C148">
        <v>0</v>
      </c>
      <c r="D148">
        <f>COUNTIF('PARITY Errors'!D148, 100) + COUNTIF('Pattern_Matching Errors'!D148, 100) + COUNTIF('Reversal Errors'!D148, 100) + COUNTIF('Stack Errors'!D148, 100) + COUNTIF('Vending_Machine Errors'!D148, 100) + COUNTIF('Vending_Machine_Sum Errors'!D148, 100) + COUNTIF('MazeComplete Errors'!D148, 100) + COUNTIF('MazeSolve Errors'!D148, 100) + COUNTIF('Hamiltonian Errors'!D148, 100)</f>
        <v>3</v>
      </c>
      <c r="E148">
        <f>COUNTIF('PARITY Errors'!E148, 100) + COUNTIF('Pattern_Matching Errors'!E148, 100) + COUNTIF('Reversal Errors'!E148, 100) + COUNTIF('Stack Errors'!E148, 100) + COUNTIF('Vending_Machine Errors'!E148, 100) + COUNTIF('Vending_Machine_Sum Errors'!E148, 100) + COUNTIF('MazeComplete Errors'!E148, 100) + COUNTIF('MazeSolve Errors'!E148, 100) + COUNTIF('Hamiltonian Errors'!E148, 100)</f>
        <v>0</v>
      </c>
      <c r="F148">
        <f>COUNTIF('PARITY Errors'!F148, 100) + COUNTIF('Pattern_Matching Errors'!F148, 100) + COUNTIF('Reversal Errors'!F148, 100) + COUNTIF('Stack Errors'!F148, 100) + COUNTIF('Vending_Machine Errors'!F148, 100) + COUNTIF('Vending_Machine_Sum Errors'!F148, 100) + COUNTIF('MazeComplete Errors'!F148, 100) + COUNTIF('MazeSolve Errors'!F148, 100) + COUNTIF('Hamiltonian Errors'!F148, 100)</f>
        <v>0</v>
      </c>
      <c r="G148">
        <f>COUNTIF('PARITY Errors'!G148, 100) + COUNTIF('Pattern_Matching Errors'!G148, 100) + COUNTIF('Reversal Errors'!G148, 100) + COUNTIF('Stack Errors'!G148, 100) + COUNTIF('Vending_Machine Errors'!G148, 100) + COUNTIF('Vending_Machine_Sum Errors'!G148, 100) + COUNTIF('MazeComplete Errors'!G148, 100) + COUNTIF('MazeSolve Errors'!G148, 100) + COUNTIF('Hamiltonian Errors'!G148, 100)</f>
        <v>8</v>
      </c>
      <c r="H148" t="str">
        <f t="shared" ref="H148:H177" si="4">B148&amp;" (δ="&amp;C148&amp;")"</f>
        <v>0 (δ=0)</v>
      </c>
    </row>
    <row r="149" spans="1:8" x14ac:dyDescent="0.75">
      <c r="A149" s="1">
        <v>1</v>
      </c>
      <c r="B149">
        <v>0</v>
      </c>
      <c r="C149">
        <v>0.2</v>
      </c>
      <c r="D149">
        <f>COUNTIF('PARITY Errors'!D149, 100) + COUNTIF('Pattern_Matching Errors'!D149, 100) + COUNTIF('Reversal Errors'!D149, 100) + COUNTIF('Stack Errors'!D149, 100) + COUNTIF('Vending_Machine Errors'!D149, 100) + COUNTIF('Vending_Machine_Sum Errors'!D149, 100) + COUNTIF('MazeComplete Errors'!D149, 100) + COUNTIF('MazeSolve Errors'!D149, 100) + COUNTIF('Hamiltonian Errors'!D149, 100)</f>
        <v>2</v>
      </c>
      <c r="E149">
        <f>COUNTIF('PARITY Errors'!E149, 100) + COUNTIF('Pattern_Matching Errors'!E149, 100) + COUNTIF('Reversal Errors'!E149, 100) + COUNTIF('Stack Errors'!E149, 100) + COUNTIF('Vending_Machine Errors'!E149, 100) + COUNTIF('Vending_Machine_Sum Errors'!E149, 100) + COUNTIF('MazeComplete Errors'!E149, 100) + COUNTIF('MazeSolve Errors'!E149, 100) + COUNTIF('Hamiltonian Errors'!E149, 100)</f>
        <v>0</v>
      </c>
      <c r="F149">
        <f>COUNTIF('PARITY Errors'!F149, 100) + COUNTIF('Pattern_Matching Errors'!F149, 100) + COUNTIF('Reversal Errors'!F149, 100) + COUNTIF('Stack Errors'!F149, 100) + COUNTIF('Vending_Machine Errors'!F149, 100) + COUNTIF('Vending_Machine_Sum Errors'!F149, 100) + COUNTIF('MazeComplete Errors'!F149, 100) + COUNTIF('MazeSolve Errors'!F149, 100) + COUNTIF('Hamiltonian Errors'!F149, 100)</f>
        <v>0</v>
      </c>
      <c r="G149">
        <f>COUNTIF('PARITY Errors'!G149, 100) + COUNTIF('Pattern_Matching Errors'!G149, 100) + COUNTIF('Reversal Errors'!G149, 100) + COUNTIF('Stack Errors'!G149, 100) + COUNTIF('Vending_Machine Errors'!G149, 100) + COUNTIF('Vending_Machine_Sum Errors'!G149, 100) + COUNTIF('MazeComplete Errors'!G149, 100) + COUNTIF('MazeSolve Errors'!G149, 100) + COUNTIF('Hamiltonian Errors'!G149, 100)</f>
        <v>8</v>
      </c>
      <c r="H149" t="str">
        <f t="shared" si="4"/>
        <v>0 (δ=0.2)</v>
      </c>
    </row>
    <row r="150" spans="1:8" x14ac:dyDescent="0.75">
      <c r="A150" s="1">
        <v>2</v>
      </c>
      <c r="B150">
        <v>0</v>
      </c>
      <c r="C150">
        <v>0.45</v>
      </c>
      <c r="D150">
        <f>COUNTIF('PARITY Errors'!D150, 100) + COUNTIF('Pattern_Matching Errors'!D150, 100) + COUNTIF('Reversal Errors'!D150, 100) + COUNTIF('Stack Errors'!D150, 100) + COUNTIF('Vending_Machine Errors'!D150, 100) + COUNTIF('Vending_Machine_Sum Errors'!D150, 100) + COUNTIF('MazeComplete Errors'!D150, 100) + COUNTIF('MazeSolve Errors'!D150, 100) + COUNTIF('Hamiltonian Errors'!D150, 100)</f>
        <v>2</v>
      </c>
      <c r="E150">
        <f>COUNTIF('PARITY Errors'!E150, 100) + COUNTIF('Pattern_Matching Errors'!E150, 100) + COUNTIF('Reversal Errors'!E150, 100) + COUNTIF('Stack Errors'!E150, 100) + COUNTIF('Vending_Machine Errors'!E150, 100) + COUNTIF('Vending_Machine_Sum Errors'!E150, 100) + COUNTIF('MazeComplete Errors'!E150, 100) + COUNTIF('MazeSolve Errors'!E150, 100) + COUNTIF('Hamiltonian Errors'!E150, 100)</f>
        <v>0</v>
      </c>
      <c r="F150">
        <f>COUNTIF('PARITY Errors'!F150, 100) + COUNTIF('Pattern_Matching Errors'!F150, 100) + COUNTIF('Reversal Errors'!F150, 100) + COUNTIF('Stack Errors'!F150, 100) + COUNTIF('Vending_Machine Errors'!F150, 100) + COUNTIF('Vending_Machine_Sum Errors'!F150, 100) + COUNTIF('MazeComplete Errors'!F150, 100) + COUNTIF('MazeSolve Errors'!F150, 100) + COUNTIF('Hamiltonian Errors'!F150, 100)</f>
        <v>0</v>
      </c>
      <c r="G150">
        <f>COUNTIF('PARITY Errors'!G150, 100) + COUNTIF('Pattern_Matching Errors'!G150, 100) + COUNTIF('Reversal Errors'!G150, 100) + COUNTIF('Stack Errors'!G150, 100) + COUNTIF('Vending_Machine Errors'!G150, 100) + COUNTIF('Vending_Machine_Sum Errors'!G150, 100) + COUNTIF('MazeComplete Errors'!G150, 100) + COUNTIF('MazeSolve Errors'!G150, 100) + COUNTIF('Hamiltonian Errors'!G150, 100)</f>
        <v>8</v>
      </c>
      <c r="H150" t="str">
        <f t="shared" si="4"/>
        <v>0 (δ=0.45)</v>
      </c>
    </row>
    <row r="151" spans="1:8" x14ac:dyDescent="0.75">
      <c r="A151" s="1">
        <v>3</v>
      </c>
      <c r="B151">
        <v>0</v>
      </c>
      <c r="C151">
        <v>0.65</v>
      </c>
      <c r="D151">
        <f>COUNTIF('PARITY Errors'!D151, 100) + COUNTIF('Pattern_Matching Errors'!D151, 100) + COUNTIF('Reversal Errors'!D151, 100) + COUNTIF('Stack Errors'!D151, 100) + COUNTIF('Vending_Machine Errors'!D151, 100) + COUNTIF('Vending_Machine_Sum Errors'!D151, 100) + COUNTIF('MazeComplete Errors'!D151, 100) + COUNTIF('MazeSolve Errors'!D151, 100) + COUNTIF('Hamiltonian Errors'!D151, 100)</f>
        <v>3</v>
      </c>
      <c r="E151">
        <f>COUNTIF('PARITY Errors'!E151, 100) + COUNTIF('Pattern_Matching Errors'!E151, 100) + COUNTIF('Reversal Errors'!E151, 100) + COUNTIF('Stack Errors'!E151, 100) + COUNTIF('Vending_Machine Errors'!E151, 100) + COUNTIF('Vending_Machine_Sum Errors'!E151, 100) + COUNTIF('MazeComplete Errors'!E151, 100) + COUNTIF('MazeSolve Errors'!E151, 100) + COUNTIF('Hamiltonian Errors'!E151, 100)</f>
        <v>0</v>
      </c>
      <c r="F151">
        <f>COUNTIF('PARITY Errors'!F151, 100) + COUNTIF('Pattern_Matching Errors'!F151, 100) + COUNTIF('Reversal Errors'!F151, 100) + COUNTIF('Stack Errors'!F151, 100) + COUNTIF('Vending_Machine Errors'!F151, 100) + COUNTIF('Vending_Machine_Sum Errors'!F151, 100) + COUNTIF('MazeComplete Errors'!F151, 100) + COUNTIF('MazeSolve Errors'!F151, 100) + COUNTIF('Hamiltonian Errors'!F151, 100)</f>
        <v>0</v>
      </c>
      <c r="G151">
        <f>COUNTIF('PARITY Errors'!G151, 100) + COUNTIF('Pattern_Matching Errors'!G151, 100) + COUNTIF('Reversal Errors'!G151, 100) + COUNTIF('Stack Errors'!G151, 100) + COUNTIF('Vending_Machine Errors'!G151, 100) + COUNTIF('Vending_Machine_Sum Errors'!G151, 100) + COUNTIF('MazeComplete Errors'!G151, 100) + COUNTIF('MazeSolve Errors'!G151, 100) + COUNTIF('Hamiltonian Errors'!G151, 100)</f>
        <v>8</v>
      </c>
      <c r="H151" t="str">
        <f t="shared" si="4"/>
        <v>0 (δ=0.65)</v>
      </c>
    </row>
    <row r="152" spans="1:8" x14ac:dyDescent="0.75">
      <c r="A152" s="1">
        <v>4</v>
      </c>
      <c r="B152">
        <v>0</v>
      </c>
      <c r="C152">
        <v>0.85</v>
      </c>
      <c r="D152">
        <f>COUNTIF('PARITY Errors'!D152, 100) + COUNTIF('Pattern_Matching Errors'!D152, 100) + COUNTIF('Reversal Errors'!D152, 100) + COUNTIF('Stack Errors'!D152, 100) + COUNTIF('Vending_Machine Errors'!D152, 100) + COUNTIF('Vending_Machine_Sum Errors'!D152, 100) + COUNTIF('MazeComplete Errors'!D152, 100) + COUNTIF('MazeSolve Errors'!D152, 100) + COUNTIF('Hamiltonian Errors'!D152, 100)</f>
        <v>2</v>
      </c>
      <c r="E152">
        <f>COUNTIF('PARITY Errors'!E152, 100) + COUNTIF('Pattern_Matching Errors'!E152, 100) + COUNTIF('Reversal Errors'!E152, 100) + COUNTIF('Stack Errors'!E152, 100) + COUNTIF('Vending_Machine Errors'!E152, 100) + COUNTIF('Vending_Machine_Sum Errors'!E152, 100) + COUNTIF('MazeComplete Errors'!E152, 100) + COUNTIF('MazeSolve Errors'!E152, 100) + COUNTIF('Hamiltonian Errors'!E152, 100)</f>
        <v>0</v>
      </c>
      <c r="F152">
        <f>COUNTIF('PARITY Errors'!F152, 100) + COUNTIF('Pattern_Matching Errors'!F152, 100) + COUNTIF('Reversal Errors'!F152, 100) + COUNTIF('Stack Errors'!F152, 100) + COUNTIF('Vending_Machine Errors'!F152, 100) + COUNTIF('Vending_Machine_Sum Errors'!F152, 100) + COUNTIF('MazeComplete Errors'!F152, 100) + COUNTIF('MazeSolve Errors'!F152, 100) + COUNTIF('Hamiltonian Errors'!F152, 100)</f>
        <v>0</v>
      </c>
      <c r="G152">
        <f>COUNTIF('PARITY Errors'!G152, 100) + COUNTIF('Pattern_Matching Errors'!G152, 100) + COUNTIF('Reversal Errors'!G152, 100) + COUNTIF('Stack Errors'!G152, 100) + COUNTIF('Vending_Machine Errors'!G152, 100) + COUNTIF('Vending_Machine_Sum Errors'!G152, 100) + COUNTIF('MazeComplete Errors'!G152, 100) + COUNTIF('MazeSolve Errors'!G152, 100) + COUNTIF('Hamiltonian Errors'!G152, 100)</f>
        <v>8</v>
      </c>
      <c r="H152" t="str">
        <f t="shared" si="4"/>
        <v>0 (δ=0.85)</v>
      </c>
    </row>
    <row r="153" spans="1:8" x14ac:dyDescent="0.75">
      <c r="A153" s="1">
        <v>5</v>
      </c>
      <c r="B153">
        <v>5</v>
      </c>
      <c r="C153">
        <v>0</v>
      </c>
      <c r="D153">
        <f>COUNTIF('PARITY Errors'!D153, 100) + COUNTIF('Pattern_Matching Errors'!D153, 100) + COUNTIF('Reversal Errors'!D153, 100) + COUNTIF('Stack Errors'!D153, 100) + COUNTIF('Vending_Machine Errors'!D153, 100) + COUNTIF('Vending_Machine_Sum Errors'!D153, 100) + COUNTIF('MazeComplete Errors'!D153, 100) + COUNTIF('MazeSolve Errors'!D153, 100) + COUNTIF('Hamiltonian Errors'!D153, 100)</f>
        <v>0</v>
      </c>
      <c r="E153">
        <f>COUNTIF('PARITY Errors'!E153, 100) + COUNTIF('Pattern_Matching Errors'!E153, 100) + COUNTIF('Reversal Errors'!E153, 100) + COUNTIF('Stack Errors'!E153, 100) + COUNTIF('Vending_Machine Errors'!E153, 100) + COUNTIF('Vending_Machine_Sum Errors'!E153, 100) + COUNTIF('MazeComplete Errors'!E153, 100) + COUNTIF('MazeSolve Errors'!E153, 100) + COUNTIF('Hamiltonian Errors'!E153, 100)</f>
        <v>0</v>
      </c>
      <c r="F153">
        <f>COUNTIF('PARITY Errors'!F153, 100) + COUNTIF('Pattern_Matching Errors'!F153, 100) + COUNTIF('Reversal Errors'!F153, 100) + COUNTIF('Stack Errors'!F153, 100) + COUNTIF('Vending_Machine Errors'!F153, 100) + COUNTIF('Vending_Machine_Sum Errors'!F153, 100) + COUNTIF('MazeComplete Errors'!F153, 100) + COUNTIF('MazeSolve Errors'!F153, 100) + COUNTIF('Hamiltonian Errors'!F153, 100)</f>
        <v>0</v>
      </c>
      <c r="G153">
        <f>COUNTIF('PARITY Errors'!G153, 100) + COUNTIF('Pattern_Matching Errors'!G153, 100) + COUNTIF('Reversal Errors'!G153, 100) + COUNTIF('Stack Errors'!G153, 100) + COUNTIF('Vending_Machine Errors'!G153, 100) + COUNTIF('Vending_Machine_Sum Errors'!G153, 100) + COUNTIF('MazeComplete Errors'!G153, 100) + COUNTIF('MazeSolve Errors'!G153, 100) + COUNTIF('Hamiltonian Errors'!G153, 100)</f>
        <v>0</v>
      </c>
      <c r="H153" t="str">
        <f t="shared" si="4"/>
        <v>5 (δ=0)</v>
      </c>
    </row>
    <row r="154" spans="1:8" x14ac:dyDescent="0.75">
      <c r="A154" s="1">
        <v>6</v>
      </c>
      <c r="B154">
        <v>5</v>
      </c>
      <c r="C154">
        <v>0.2</v>
      </c>
      <c r="D154">
        <f>COUNTIF('PARITY Errors'!D154, 100) + COUNTIF('Pattern_Matching Errors'!D154, 100) + COUNTIF('Reversal Errors'!D154, 100) + COUNTIF('Stack Errors'!D154, 100) + COUNTIF('Vending_Machine Errors'!D154, 100) + COUNTIF('Vending_Machine_Sum Errors'!D154, 100) + COUNTIF('MazeComplete Errors'!D154, 100) + COUNTIF('MazeSolve Errors'!D154, 100) + COUNTIF('Hamiltonian Errors'!D154, 100)</f>
        <v>0</v>
      </c>
      <c r="E154">
        <f>COUNTIF('PARITY Errors'!E154, 100) + COUNTIF('Pattern_Matching Errors'!E154, 100) + COUNTIF('Reversal Errors'!E154, 100) + COUNTIF('Stack Errors'!E154, 100) + COUNTIF('Vending_Machine Errors'!E154, 100) + COUNTIF('Vending_Machine_Sum Errors'!E154, 100) + COUNTIF('MazeComplete Errors'!E154, 100) + COUNTIF('MazeSolve Errors'!E154, 100) + COUNTIF('Hamiltonian Errors'!E154, 100)</f>
        <v>0</v>
      </c>
      <c r="F154">
        <f>COUNTIF('PARITY Errors'!F154, 100) + COUNTIF('Pattern_Matching Errors'!F154, 100) + COUNTIF('Reversal Errors'!F154, 100) + COUNTIF('Stack Errors'!F154, 100) + COUNTIF('Vending_Machine Errors'!F154, 100) + COUNTIF('Vending_Machine_Sum Errors'!F154, 100) + COUNTIF('MazeComplete Errors'!F154, 100) + COUNTIF('MazeSolve Errors'!F154, 100) + COUNTIF('Hamiltonian Errors'!F154, 100)</f>
        <v>0</v>
      </c>
      <c r="G154">
        <f>COUNTIF('PARITY Errors'!G154, 100) + COUNTIF('Pattern_Matching Errors'!G154, 100) + COUNTIF('Reversal Errors'!G154, 100) + COUNTIF('Stack Errors'!G154, 100) + COUNTIF('Vending_Machine Errors'!G154, 100) + COUNTIF('Vending_Machine_Sum Errors'!G154, 100) + COUNTIF('MazeComplete Errors'!G154, 100) + COUNTIF('MazeSolve Errors'!G154, 100) + COUNTIF('Hamiltonian Errors'!G154, 100)</f>
        <v>0</v>
      </c>
      <c r="H154" t="str">
        <f t="shared" si="4"/>
        <v>5 (δ=0.2)</v>
      </c>
    </row>
    <row r="155" spans="1:8" x14ac:dyDescent="0.75">
      <c r="A155" s="1">
        <v>7</v>
      </c>
      <c r="B155">
        <v>5</v>
      </c>
      <c r="C155">
        <v>0.45</v>
      </c>
      <c r="D155">
        <f>COUNTIF('PARITY Errors'!D155, 100) + COUNTIF('Pattern_Matching Errors'!D155, 100) + COUNTIF('Reversal Errors'!D155, 100) + COUNTIF('Stack Errors'!D155, 100) + COUNTIF('Vending_Machine Errors'!D155, 100) + COUNTIF('Vending_Machine_Sum Errors'!D155, 100) + COUNTIF('MazeComplete Errors'!D155, 100) + COUNTIF('MazeSolve Errors'!D155, 100) + COUNTIF('Hamiltonian Errors'!D155, 100)</f>
        <v>0</v>
      </c>
      <c r="E155">
        <f>COUNTIF('PARITY Errors'!E155, 100) + COUNTIF('Pattern_Matching Errors'!E155, 100) + COUNTIF('Reversal Errors'!E155, 100) + COUNTIF('Stack Errors'!E155, 100) + COUNTIF('Vending_Machine Errors'!E155, 100) + COUNTIF('Vending_Machine_Sum Errors'!E155, 100) + COUNTIF('MazeComplete Errors'!E155, 100) + COUNTIF('MazeSolve Errors'!E155, 100) + COUNTIF('Hamiltonian Errors'!E155, 100)</f>
        <v>0</v>
      </c>
      <c r="F155">
        <f>COUNTIF('PARITY Errors'!F155, 100) + COUNTIF('Pattern_Matching Errors'!F155, 100) + COUNTIF('Reversal Errors'!F155, 100) + COUNTIF('Stack Errors'!F155, 100) + COUNTIF('Vending_Machine Errors'!F155, 100) + COUNTIF('Vending_Machine_Sum Errors'!F155, 100) + COUNTIF('MazeComplete Errors'!F155, 100) + COUNTIF('MazeSolve Errors'!F155, 100) + COUNTIF('Hamiltonian Errors'!F155, 100)</f>
        <v>0</v>
      </c>
      <c r="G155">
        <f>COUNTIF('PARITY Errors'!G155, 100) + COUNTIF('Pattern_Matching Errors'!G155, 100) + COUNTIF('Reversal Errors'!G155, 100) + COUNTIF('Stack Errors'!G155, 100) + COUNTIF('Vending_Machine Errors'!G155, 100) + COUNTIF('Vending_Machine_Sum Errors'!G155, 100) + COUNTIF('MazeComplete Errors'!G155, 100) + COUNTIF('MazeSolve Errors'!G155, 100) + COUNTIF('Hamiltonian Errors'!G155, 100)</f>
        <v>0</v>
      </c>
      <c r="H155" t="str">
        <f t="shared" si="4"/>
        <v>5 (δ=0.45)</v>
      </c>
    </row>
    <row r="156" spans="1:8" x14ac:dyDescent="0.75">
      <c r="A156" s="1">
        <v>8</v>
      </c>
      <c r="B156">
        <v>5</v>
      </c>
      <c r="C156">
        <v>0.65</v>
      </c>
      <c r="D156">
        <f>COUNTIF('PARITY Errors'!D156, 100) + COUNTIF('Pattern_Matching Errors'!D156, 100) + COUNTIF('Reversal Errors'!D156, 100) + COUNTIF('Stack Errors'!D156, 100) + COUNTIF('Vending_Machine Errors'!D156, 100) + COUNTIF('Vending_Machine_Sum Errors'!D156, 100) + COUNTIF('MazeComplete Errors'!D156, 100) + COUNTIF('MazeSolve Errors'!D156, 100) + COUNTIF('Hamiltonian Errors'!D156, 100)</f>
        <v>0</v>
      </c>
      <c r="E156">
        <f>COUNTIF('PARITY Errors'!E156, 100) + COUNTIF('Pattern_Matching Errors'!E156, 100) + COUNTIF('Reversal Errors'!E156, 100) + COUNTIF('Stack Errors'!E156, 100) + COUNTIF('Vending_Machine Errors'!E156, 100) + COUNTIF('Vending_Machine_Sum Errors'!E156, 100) + COUNTIF('MazeComplete Errors'!E156, 100) + COUNTIF('MazeSolve Errors'!E156, 100) + COUNTIF('Hamiltonian Errors'!E156, 100)</f>
        <v>0</v>
      </c>
      <c r="F156">
        <f>COUNTIF('PARITY Errors'!F156, 100) + COUNTIF('Pattern_Matching Errors'!F156, 100) + COUNTIF('Reversal Errors'!F156, 100) + COUNTIF('Stack Errors'!F156, 100) + COUNTIF('Vending_Machine Errors'!F156, 100) + COUNTIF('Vending_Machine_Sum Errors'!F156, 100) + COUNTIF('MazeComplete Errors'!F156, 100) + COUNTIF('MazeSolve Errors'!F156, 100) + COUNTIF('Hamiltonian Errors'!F156, 100)</f>
        <v>0</v>
      </c>
      <c r="G156">
        <f>COUNTIF('PARITY Errors'!G156, 100) + COUNTIF('Pattern_Matching Errors'!G156, 100) + COUNTIF('Reversal Errors'!G156, 100) + COUNTIF('Stack Errors'!G156, 100) + COUNTIF('Vending_Machine Errors'!G156, 100) + COUNTIF('Vending_Machine_Sum Errors'!G156, 100) + COUNTIF('MazeComplete Errors'!G156, 100) + COUNTIF('MazeSolve Errors'!G156, 100) + COUNTIF('Hamiltonian Errors'!G156, 100)</f>
        <v>0</v>
      </c>
      <c r="H156" t="str">
        <f t="shared" si="4"/>
        <v>5 (δ=0.65)</v>
      </c>
    </row>
    <row r="157" spans="1:8" x14ac:dyDescent="0.75">
      <c r="A157" s="1">
        <v>9</v>
      </c>
      <c r="B157">
        <v>5</v>
      </c>
      <c r="C157">
        <v>0.85</v>
      </c>
      <c r="D157">
        <f>COUNTIF('PARITY Errors'!D157, 100) + COUNTIF('Pattern_Matching Errors'!D157, 100) + COUNTIF('Reversal Errors'!D157, 100) + COUNTIF('Stack Errors'!D157, 100) + COUNTIF('Vending_Machine Errors'!D157, 100) + COUNTIF('Vending_Machine_Sum Errors'!D157, 100) + COUNTIF('MazeComplete Errors'!D157, 100) + COUNTIF('MazeSolve Errors'!D157, 100) + COUNTIF('Hamiltonian Errors'!D157, 100)</f>
        <v>0</v>
      </c>
      <c r="E157">
        <f>COUNTIF('PARITY Errors'!E157, 100) + COUNTIF('Pattern_Matching Errors'!E157, 100) + COUNTIF('Reversal Errors'!E157, 100) + COUNTIF('Stack Errors'!E157, 100) + COUNTIF('Vending_Machine Errors'!E157, 100) + COUNTIF('Vending_Machine_Sum Errors'!E157, 100) + COUNTIF('MazeComplete Errors'!E157, 100) + COUNTIF('MazeSolve Errors'!E157, 100) + COUNTIF('Hamiltonian Errors'!E157, 100)</f>
        <v>0</v>
      </c>
      <c r="F157">
        <f>COUNTIF('PARITY Errors'!F157, 100) + COUNTIF('Pattern_Matching Errors'!F157, 100) + COUNTIF('Reversal Errors'!F157, 100) + COUNTIF('Stack Errors'!F157, 100) + COUNTIF('Vending_Machine Errors'!F157, 100) + COUNTIF('Vending_Machine_Sum Errors'!F157, 100) + COUNTIF('MazeComplete Errors'!F157, 100) + COUNTIF('MazeSolve Errors'!F157, 100) + COUNTIF('Hamiltonian Errors'!F157, 100)</f>
        <v>0</v>
      </c>
      <c r="G157">
        <f>COUNTIF('PARITY Errors'!G157, 100) + COUNTIF('Pattern_Matching Errors'!G157, 100) + COUNTIF('Reversal Errors'!G157, 100) + COUNTIF('Stack Errors'!G157, 100) + COUNTIF('Vending_Machine Errors'!G157, 100) + COUNTIF('Vending_Machine_Sum Errors'!G157, 100) + COUNTIF('MazeComplete Errors'!G157, 100) + COUNTIF('MazeSolve Errors'!G157, 100) + COUNTIF('Hamiltonian Errors'!G157, 100)</f>
        <v>0</v>
      </c>
      <c r="H157" t="str">
        <f t="shared" si="4"/>
        <v>5 (δ=0.85)</v>
      </c>
    </row>
    <row r="158" spans="1:8" x14ac:dyDescent="0.75">
      <c r="A158" s="1">
        <v>10</v>
      </c>
      <c r="B158">
        <v>10</v>
      </c>
      <c r="C158">
        <v>0</v>
      </c>
      <c r="D158">
        <f>COUNTIF('PARITY Errors'!D158, 100) + COUNTIF('Pattern_Matching Errors'!D158, 100) + COUNTIF('Reversal Errors'!D158, 100) + COUNTIF('Stack Errors'!D158, 100) + COUNTIF('Vending_Machine Errors'!D158, 100) + COUNTIF('Vending_Machine_Sum Errors'!D158, 100) + COUNTIF('MazeComplete Errors'!D158, 100) + COUNTIF('MazeSolve Errors'!D158, 100) + COUNTIF('Hamiltonian Errors'!D158, 100)</f>
        <v>0</v>
      </c>
      <c r="E158">
        <f>COUNTIF('PARITY Errors'!E158, 100) + COUNTIF('Pattern_Matching Errors'!E158, 100) + COUNTIF('Reversal Errors'!E158, 100) + COUNTIF('Stack Errors'!E158, 100) + COUNTIF('Vending_Machine Errors'!E158, 100) + COUNTIF('Vending_Machine_Sum Errors'!E158, 100) + COUNTIF('MazeComplete Errors'!E158, 100) + COUNTIF('MazeSolve Errors'!E158, 100) + COUNTIF('Hamiltonian Errors'!E158, 100)</f>
        <v>0</v>
      </c>
      <c r="F158">
        <f>COUNTIF('PARITY Errors'!F158, 100) + COUNTIF('Pattern_Matching Errors'!F158, 100) + COUNTIF('Reversal Errors'!F158, 100) + COUNTIF('Stack Errors'!F158, 100) + COUNTIF('Vending_Machine Errors'!F158, 100) + COUNTIF('Vending_Machine_Sum Errors'!F158, 100) + COUNTIF('MazeComplete Errors'!F158, 100) + COUNTIF('MazeSolve Errors'!F158, 100) + COUNTIF('Hamiltonian Errors'!F158, 100)</f>
        <v>0</v>
      </c>
      <c r="G158">
        <f>COUNTIF('PARITY Errors'!G158, 100) + COUNTIF('Pattern_Matching Errors'!G158, 100) + COUNTIF('Reversal Errors'!G158, 100) + COUNTIF('Stack Errors'!G158, 100) + COUNTIF('Vending_Machine Errors'!G158, 100) + COUNTIF('Vending_Machine_Sum Errors'!G158, 100) + COUNTIF('MazeComplete Errors'!G158, 100) + COUNTIF('MazeSolve Errors'!G158, 100) + COUNTIF('Hamiltonian Errors'!G158, 100)</f>
        <v>0</v>
      </c>
      <c r="H158" t="str">
        <f t="shared" si="4"/>
        <v>10 (δ=0)</v>
      </c>
    </row>
    <row r="159" spans="1:8" x14ac:dyDescent="0.75">
      <c r="A159" s="1">
        <v>11</v>
      </c>
      <c r="B159">
        <v>10</v>
      </c>
      <c r="C159">
        <v>0.2</v>
      </c>
      <c r="D159">
        <f>COUNTIF('PARITY Errors'!D159, 100) + COUNTIF('Pattern_Matching Errors'!D159, 100) + COUNTIF('Reversal Errors'!D159, 100) + COUNTIF('Stack Errors'!D159, 100) + COUNTIF('Vending_Machine Errors'!D159, 100) + COUNTIF('Vending_Machine_Sum Errors'!D159, 100) + COUNTIF('MazeComplete Errors'!D159, 100) + COUNTIF('MazeSolve Errors'!D159, 100) + COUNTIF('Hamiltonian Errors'!D159, 100)</f>
        <v>0</v>
      </c>
      <c r="E159">
        <f>COUNTIF('PARITY Errors'!E159, 100) + COUNTIF('Pattern_Matching Errors'!E159, 100) + COUNTIF('Reversal Errors'!E159, 100) + COUNTIF('Stack Errors'!E159, 100) + COUNTIF('Vending_Machine Errors'!E159, 100) + COUNTIF('Vending_Machine_Sum Errors'!E159, 100) + COUNTIF('MazeComplete Errors'!E159, 100) + COUNTIF('MazeSolve Errors'!E159, 100) + COUNTIF('Hamiltonian Errors'!E159, 100)</f>
        <v>0</v>
      </c>
      <c r="F159">
        <f>COUNTIF('PARITY Errors'!F159, 100) + COUNTIF('Pattern_Matching Errors'!F159, 100) + COUNTIF('Reversal Errors'!F159, 100) + COUNTIF('Stack Errors'!F159, 100) + COUNTIF('Vending_Machine Errors'!F159, 100) + COUNTIF('Vending_Machine_Sum Errors'!F159, 100) + COUNTIF('MazeComplete Errors'!F159, 100) + COUNTIF('MazeSolve Errors'!F159, 100) + COUNTIF('Hamiltonian Errors'!F159, 100)</f>
        <v>0</v>
      </c>
      <c r="G159">
        <f>COUNTIF('PARITY Errors'!G159, 100) + COUNTIF('Pattern_Matching Errors'!G159, 100) + COUNTIF('Reversal Errors'!G159, 100) + COUNTIF('Stack Errors'!G159, 100) + COUNTIF('Vending_Machine Errors'!G159, 100) + COUNTIF('Vending_Machine_Sum Errors'!G159, 100) + COUNTIF('MazeComplete Errors'!G159, 100) + COUNTIF('MazeSolve Errors'!G159, 100) + COUNTIF('Hamiltonian Errors'!G159, 100)</f>
        <v>0</v>
      </c>
      <c r="H159" t="str">
        <f t="shared" si="4"/>
        <v>10 (δ=0.2)</v>
      </c>
    </row>
    <row r="160" spans="1:8" x14ac:dyDescent="0.75">
      <c r="A160" s="1">
        <v>12</v>
      </c>
      <c r="B160">
        <v>10</v>
      </c>
      <c r="C160">
        <v>0.45</v>
      </c>
      <c r="D160">
        <f>COUNTIF('PARITY Errors'!D160, 100) + COUNTIF('Pattern_Matching Errors'!D160, 100) + COUNTIF('Reversal Errors'!D160, 100) + COUNTIF('Stack Errors'!D160, 100) + COUNTIF('Vending_Machine Errors'!D160, 100) + COUNTIF('Vending_Machine_Sum Errors'!D160, 100) + COUNTIF('MazeComplete Errors'!D160, 100) + COUNTIF('MazeSolve Errors'!D160, 100) + COUNTIF('Hamiltonian Errors'!D160, 100)</f>
        <v>0</v>
      </c>
      <c r="E160">
        <f>COUNTIF('PARITY Errors'!E160, 100) + COUNTIF('Pattern_Matching Errors'!E160, 100) + COUNTIF('Reversal Errors'!E160, 100) + COUNTIF('Stack Errors'!E160, 100) + COUNTIF('Vending_Machine Errors'!E160, 100) + COUNTIF('Vending_Machine_Sum Errors'!E160, 100) + COUNTIF('MazeComplete Errors'!E160, 100) + COUNTIF('MazeSolve Errors'!E160, 100) + COUNTIF('Hamiltonian Errors'!E160, 100)</f>
        <v>0</v>
      </c>
      <c r="F160">
        <f>COUNTIF('PARITY Errors'!F160, 100) + COUNTIF('Pattern_Matching Errors'!F160, 100) + COUNTIF('Reversal Errors'!F160, 100) + COUNTIF('Stack Errors'!F160, 100) + COUNTIF('Vending_Machine Errors'!F160, 100) + COUNTIF('Vending_Machine_Sum Errors'!F160, 100) + COUNTIF('MazeComplete Errors'!F160, 100) + COUNTIF('MazeSolve Errors'!F160, 100) + COUNTIF('Hamiltonian Errors'!F160, 100)</f>
        <v>0</v>
      </c>
      <c r="G160">
        <f>COUNTIF('PARITY Errors'!G160, 100) + COUNTIF('Pattern_Matching Errors'!G160, 100) + COUNTIF('Reversal Errors'!G160, 100) + COUNTIF('Stack Errors'!G160, 100) + COUNTIF('Vending_Machine Errors'!G160, 100) + COUNTIF('Vending_Machine_Sum Errors'!G160, 100) + COUNTIF('MazeComplete Errors'!G160, 100) + COUNTIF('MazeSolve Errors'!G160, 100) + COUNTIF('Hamiltonian Errors'!G160, 100)</f>
        <v>0</v>
      </c>
      <c r="H160" t="str">
        <f t="shared" si="4"/>
        <v>10 (δ=0.45)</v>
      </c>
    </row>
    <row r="161" spans="1:8" x14ac:dyDescent="0.75">
      <c r="A161" s="1">
        <v>13</v>
      </c>
      <c r="B161">
        <v>10</v>
      </c>
      <c r="C161">
        <v>0.65</v>
      </c>
      <c r="D161">
        <f>COUNTIF('PARITY Errors'!D161, 100) + COUNTIF('Pattern_Matching Errors'!D161, 100) + COUNTIF('Reversal Errors'!D161, 100) + COUNTIF('Stack Errors'!D161, 100) + COUNTIF('Vending_Machine Errors'!D161, 100) + COUNTIF('Vending_Machine_Sum Errors'!D161, 100) + COUNTIF('MazeComplete Errors'!D161, 100) + COUNTIF('MazeSolve Errors'!D161, 100) + COUNTIF('Hamiltonian Errors'!D161, 100)</f>
        <v>0</v>
      </c>
      <c r="E161">
        <f>COUNTIF('PARITY Errors'!E161, 100) + COUNTIF('Pattern_Matching Errors'!E161, 100) + COUNTIF('Reversal Errors'!E161, 100) + COUNTIF('Stack Errors'!E161, 100) + COUNTIF('Vending_Machine Errors'!E161, 100) + COUNTIF('Vending_Machine_Sum Errors'!E161, 100) + COUNTIF('MazeComplete Errors'!E161, 100) + COUNTIF('MazeSolve Errors'!E161, 100) + COUNTIF('Hamiltonian Errors'!E161, 100)</f>
        <v>0</v>
      </c>
      <c r="F161">
        <f>COUNTIF('PARITY Errors'!F161, 100) + COUNTIF('Pattern_Matching Errors'!F161, 100) + COUNTIF('Reversal Errors'!F161, 100) + COUNTIF('Stack Errors'!F161, 100) + COUNTIF('Vending_Machine Errors'!F161, 100) + COUNTIF('Vending_Machine_Sum Errors'!F161, 100) + COUNTIF('MazeComplete Errors'!F161, 100) + COUNTIF('MazeSolve Errors'!F161, 100) + COUNTIF('Hamiltonian Errors'!F161, 100)</f>
        <v>0</v>
      </c>
      <c r="G161">
        <f>COUNTIF('PARITY Errors'!G161, 100) + COUNTIF('Pattern_Matching Errors'!G161, 100) + COUNTIF('Reversal Errors'!G161, 100) + COUNTIF('Stack Errors'!G161, 100) + COUNTIF('Vending_Machine Errors'!G161, 100) + COUNTIF('Vending_Machine_Sum Errors'!G161, 100) + COUNTIF('MazeComplete Errors'!G161, 100) + COUNTIF('MazeSolve Errors'!G161, 100) + COUNTIF('Hamiltonian Errors'!G161, 100)</f>
        <v>0</v>
      </c>
      <c r="H161" t="str">
        <f t="shared" si="4"/>
        <v>10 (δ=0.65)</v>
      </c>
    </row>
    <row r="162" spans="1:8" x14ac:dyDescent="0.75">
      <c r="A162" s="1">
        <v>14</v>
      </c>
      <c r="B162">
        <v>10</v>
      </c>
      <c r="C162">
        <v>0.85</v>
      </c>
      <c r="D162">
        <f>COUNTIF('PARITY Errors'!D162, 100) + COUNTIF('Pattern_Matching Errors'!D162, 100) + COUNTIF('Reversal Errors'!D162, 100) + COUNTIF('Stack Errors'!D162, 100) + COUNTIF('Vending_Machine Errors'!D162, 100) + COUNTIF('Vending_Machine_Sum Errors'!D162, 100) + COUNTIF('MazeComplete Errors'!D162, 100) + COUNTIF('MazeSolve Errors'!D162, 100) + COUNTIF('Hamiltonian Errors'!D162, 100)</f>
        <v>0</v>
      </c>
      <c r="E162">
        <f>COUNTIF('PARITY Errors'!E162, 100) + COUNTIF('Pattern_Matching Errors'!E162, 100) + COUNTIF('Reversal Errors'!E162, 100) + COUNTIF('Stack Errors'!E162, 100) + COUNTIF('Vending_Machine Errors'!E162, 100) + COUNTIF('Vending_Machine_Sum Errors'!E162, 100) + COUNTIF('MazeComplete Errors'!E162, 100) + COUNTIF('MazeSolve Errors'!E162, 100) + COUNTIF('Hamiltonian Errors'!E162, 100)</f>
        <v>0</v>
      </c>
      <c r="F162">
        <f>COUNTIF('PARITY Errors'!F162, 100) + COUNTIF('Pattern_Matching Errors'!F162, 100) + COUNTIF('Reversal Errors'!F162, 100) + COUNTIF('Stack Errors'!F162, 100) + COUNTIF('Vending_Machine Errors'!F162, 100) + COUNTIF('Vending_Machine_Sum Errors'!F162, 100) + COUNTIF('MazeComplete Errors'!F162, 100) + COUNTIF('MazeSolve Errors'!F162, 100) + COUNTIF('Hamiltonian Errors'!F162, 100)</f>
        <v>0</v>
      </c>
      <c r="G162">
        <f>COUNTIF('PARITY Errors'!G162, 100) + COUNTIF('Pattern_Matching Errors'!G162, 100) + COUNTIF('Reversal Errors'!G162, 100) + COUNTIF('Stack Errors'!G162, 100) + COUNTIF('Vending_Machine Errors'!G162, 100) + COUNTIF('Vending_Machine_Sum Errors'!G162, 100) + COUNTIF('MazeComplete Errors'!G162, 100) + COUNTIF('MazeSolve Errors'!G162, 100) + COUNTIF('Hamiltonian Errors'!G162, 100)</f>
        <v>0</v>
      </c>
      <c r="H162" t="str">
        <f t="shared" si="4"/>
        <v>10 (δ=0.85)</v>
      </c>
    </row>
    <row r="163" spans="1:8" x14ac:dyDescent="0.75">
      <c r="A163" s="1">
        <v>15</v>
      </c>
      <c r="B163">
        <v>20</v>
      </c>
      <c r="C163">
        <v>0</v>
      </c>
      <c r="D163">
        <f>COUNTIF('PARITY Errors'!D163, 100) + COUNTIF('Pattern_Matching Errors'!D163, 100) + COUNTIF('Reversal Errors'!D163, 100) + COUNTIF('Stack Errors'!D163, 100) + COUNTIF('Vending_Machine Errors'!D163, 100) + COUNTIF('Vending_Machine_Sum Errors'!D163, 100) + COUNTIF('MazeComplete Errors'!D163, 100) + COUNTIF('MazeSolve Errors'!D163, 100) + COUNTIF('Hamiltonian Errors'!D163, 100)</f>
        <v>0</v>
      </c>
      <c r="E163">
        <f>COUNTIF('PARITY Errors'!E163, 100) + COUNTIF('Pattern_Matching Errors'!E163, 100) + COUNTIF('Reversal Errors'!E163, 100) + COUNTIF('Stack Errors'!E163, 100) + COUNTIF('Vending_Machine Errors'!E163, 100) + COUNTIF('Vending_Machine_Sum Errors'!E163, 100) + COUNTIF('MazeComplete Errors'!E163, 100) + COUNTIF('MazeSolve Errors'!E163, 100) + COUNTIF('Hamiltonian Errors'!E163, 100)</f>
        <v>0</v>
      </c>
      <c r="F163">
        <f>COUNTIF('PARITY Errors'!F163, 100) + COUNTIF('Pattern_Matching Errors'!F163, 100) + COUNTIF('Reversal Errors'!F163, 100) + COUNTIF('Stack Errors'!F163, 100) + COUNTIF('Vending_Machine Errors'!F163, 100) + COUNTIF('Vending_Machine_Sum Errors'!F163, 100) + COUNTIF('MazeComplete Errors'!F163, 100) + COUNTIF('MazeSolve Errors'!F163, 100) + COUNTIF('Hamiltonian Errors'!F163, 100)</f>
        <v>0</v>
      </c>
      <c r="G163">
        <f>COUNTIF('PARITY Errors'!G163, 100) + COUNTIF('Pattern_Matching Errors'!G163, 100) + COUNTIF('Reversal Errors'!G163, 100) + COUNTIF('Stack Errors'!G163, 100) + COUNTIF('Vending_Machine Errors'!G163, 100) + COUNTIF('Vending_Machine_Sum Errors'!G163, 100) + COUNTIF('MazeComplete Errors'!G163, 100) + COUNTIF('MazeSolve Errors'!G163, 100) + COUNTIF('Hamiltonian Errors'!G163, 100)</f>
        <v>0</v>
      </c>
      <c r="H163" t="str">
        <f t="shared" si="4"/>
        <v>20 (δ=0)</v>
      </c>
    </row>
    <row r="164" spans="1:8" x14ac:dyDescent="0.75">
      <c r="A164" s="1">
        <v>16</v>
      </c>
      <c r="B164">
        <v>20</v>
      </c>
      <c r="C164">
        <v>0.2</v>
      </c>
      <c r="D164">
        <f>COUNTIF('PARITY Errors'!D164, 100) + COUNTIF('Pattern_Matching Errors'!D164, 100) + COUNTIF('Reversal Errors'!D164, 100) + COUNTIF('Stack Errors'!D164, 100) + COUNTIF('Vending_Machine Errors'!D164, 100) + COUNTIF('Vending_Machine_Sum Errors'!D164, 100) + COUNTIF('MazeComplete Errors'!D164, 100) + COUNTIF('MazeSolve Errors'!D164, 100) + COUNTIF('Hamiltonian Errors'!D164, 100)</f>
        <v>0</v>
      </c>
      <c r="E164">
        <f>COUNTIF('PARITY Errors'!E164, 100) + COUNTIF('Pattern_Matching Errors'!E164, 100) + COUNTIF('Reversal Errors'!E164, 100) + COUNTIF('Stack Errors'!E164, 100) + COUNTIF('Vending_Machine Errors'!E164, 100) + COUNTIF('Vending_Machine_Sum Errors'!E164, 100) + COUNTIF('MazeComplete Errors'!E164, 100) + COUNTIF('MazeSolve Errors'!E164, 100) + COUNTIF('Hamiltonian Errors'!E164, 100)</f>
        <v>0</v>
      </c>
      <c r="F164">
        <f>COUNTIF('PARITY Errors'!F164, 100) + COUNTIF('Pattern_Matching Errors'!F164, 100) + COUNTIF('Reversal Errors'!F164, 100) + COUNTIF('Stack Errors'!F164, 100) + COUNTIF('Vending_Machine Errors'!F164, 100) + COUNTIF('Vending_Machine_Sum Errors'!F164, 100) + COUNTIF('MazeComplete Errors'!F164, 100) + COUNTIF('MazeSolve Errors'!F164, 100) + COUNTIF('Hamiltonian Errors'!F164, 100)</f>
        <v>0</v>
      </c>
      <c r="G164">
        <f>COUNTIF('PARITY Errors'!G164, 100) + COUNTIF('Pattern_Matching Errors'!G164, 100) + COUNTIF('Reversal Errors'!G164, 100) + COUNTIF('Stack Errors'!G164, 100) + COUNTIF('Vending_Machine Errors'!G164, 100) + COUNTIF('Vending_Machine_Sum Errors'!G164, 100) + COUNTIF('MazeComplete Errors'!G164, 100) + COUNTIF('MazeSolve Errors'!G164, 100) + COUNTIF('Hamiltonian Errors'!G164, 100)</f>
        <v>0</v>
      </c>
      <c r="H164" t="str">
        <f t="shared" si="4"/>
        <v>20 (δ=0.2)</v>
      </c>
    </row>
    <row r="165" spans="1:8" x14ac:dyDescent="0.75">
      <c r="A165" s="1">
        <v>17</v>
      </c>
      <c r="B165">
        <v>20</v>
      </c>
      <c r="C165">
        <v>0.45</v>
      </c>
      <c r="D165">
        <f>COUNTIF('PARITY Errors'!D165, 100) + COUNTIF('Pattern_Matching Errors'!D165, 100) + COUNTIF('Reversal Errors'!D165, 100) + COUNTIF('Stack Errors'!D165, 100) + COUNTIF('Vending_Machine Errors'!D165, 100) + COUNTIF('Vending_Machine_Sum Errors'!D165, 100) + COUNTIF('MazeComplete Errors'!D165, 100) + COUNTIF('MazeSolve Errors'!D165, 100) + COUNTIF('Hamiltonian Errors'!D165, 100)</f>
        <v>0</v>
      </c>
      <c r="E165">
        <f>COUNTIF('PARITY Errors'!E165, 100) + COUNTIF('Pattern_Matching Errors'!E165, 100) + COUNTIF('Reversal Errors'!E165, 100) + COUNTIF('Stack Errors'!E165, 100) + COUNTIF('Vending_Machine Errors'!E165, 100) + COUNTIF('Vending_Machine_Sum Errors'!E165, 100) + COUNTIF('MazeComplete Errors'!E165, 100) + COUNTIF('MazeSolve Errors'!E165, 100) + COUNTIF('Hamiltonian Errors'!E165, 100)</f>
        <v>0</v>
      </c>
      <c r="F165">
        <f>COUNTIF('PARITY Errors'!F165, 100) + COUNTIF('Pattern_Matching Errors'!F165, 100) + COUNTIF('Reversal Errors'!F165, 100) + COUNTIF('Stack Errors'!F165, 100) + COUNTIF('Vending_Machine Errors'!F165, 100) + COUNTIF('Vending_Machine_Sum Errors'!F165, 100) + COUNTIF('MazeComplete Errors'!F165, 100) + COUNTIF('MazeSolve Errors'!F165, 100) + COUNTIF('Hamiltonian Errors'!F165, 100)</f>
        <v>0</v>
      </c>
      <c r="G165">
        <f>COUNTIF('PARITY Errors'!G165, 100) + COUNTIF('Pattern_Matching Errors'!G165, 100) + COUNTIF('Reversal Errors'!G165, 100) + COUNTIF('Stack Errors'!G165, 100) + COUNTIF('Vending_Machine Errors'!G165, 100) + COUNTIF('Vending_Machine_Sum Errors'!G165, 100) + COUNTIF('MazeComplete Errors'!G165, 100) + COUNTIF('MazeSolve Errors'!G165, 100) + COUNTIF('Hamiltonian Errors'!G165, 100)</f>
        <v>0</v>
      </c>
      <c r="H165" t="str">
        <f t="shared" si="4"/>
        <v>20 (δ=0.45)</v>
      </c>
    </row>
    <row r="166" spans="1:8" x14ac:dyDescent="0.75">
      <c r="A166" s="1">
        <v>18</v>
      </c>
      <c r="B166">
        <v>20</v>
      </c>
      <c r="C166">
        <v>0.65</v>
      </c>
      <c r="D166">
        <f>COUNTIF('PARITY Errors'!D166, 100) + COUNTIF('Pattern_Matching Errors'!D166, 100) + COUNTIF('Reversal Errors'!D166, 100) + COUNTIF('Stack Errors'!D166, 100) + COUNTIF('Vending_Machine Errors'!D166, 100) + COUNTIF('Vending_Machine_Sum Errors'!D166, 100) + COUNTIF('MazeComplete Errors'!D166, 100) + COUNTIF('MazeSolve Errors'!D166, 100) + COUNTIF('Hamiltonian Errors'!D166, 100)</f>
        <v>0</v>
      </c>
      <c r="E166">
        <f>COUNTIF('PARITY Errors'!E166, 100) + COUNTIF('Pattern_Matching Errors'!E166, 100) + COUNTIF('Reversal Errors'!E166, 100) + COUNTIF('Stack Errors'!E166, 100) + COUNTIF('Vending_Machine Errors'!E166, 100) + COUNTIF('Vending_Machine_Sum Errors'!E166, 100) + COUNTIF('MazeComplete Errors'!E166, 100) + COUNTIF('MazeSolve Errors'!E166, 100) + COUNTIF('Hamiltonian Errors'!E166, 100)</f>
        <v>0</v>
      </c>
      <c r="F166">
        <f>COUNTIF('PARITY Errors'!F166, 100) + COUNTIF('Pattern_Matching Errors'!F166, 100) + COUNTIF('Reversal Errors'!F166, 100) + COUNTIF('Stack Errors'!F166, 100) + COUNTIF('Vending_Machine Errors'!F166, 100) + COUNTIF('Vending_Machine_Sum Errors'!F166, 100) + COUNTIF('MazeComplete Errors'!F166, 100) + COUNTIF('MazeSolve Errors'!F166, 100) + COUNTIF('Hamiltonian Errors'!F166, 100)</f>
        <v>0</v>
      </c>
      <c r="G166">
        <f>COUNTIF('PARITY Errors'!G166, 100) + COUNTIF('Pattern_Matching Errors'!G166, 100) + COUNTIF('Reversal Errors'!G166, 100) + COUNTIF('Stack Errors'!G166, 100) + COUNTIF('Vending_Machine Errors'!G166, 100) + COUNTIF('Vending_Machine_Sum Errors'!G166, 100) + COUNTIF('MazeComplete Errors'!G166, 100) + COUNTIF('MazeSolve Errors'!G166, 100) + COUNTIF('Hamiltonian Errors'!G166, 100)</f>
        <v>0</v>
      </c>
      <c r="H166" t="str">
        <f t="shared" si="4"/>
        <v>20 (δ=0.65)</v>
      </c>
    </row>
    <row r="167" spans="1:8" x14ac:dyDescent="0.75">
      <c r="A167" s="1">
        <v>19</v>
      </c>
      <c r="B167">
        <v>20</v>
      </c>
      <c r="C167">
        <v>0.85</v>
      </c>
      <c r="D167">
        <f>COUNTIF('PARITY Errors'!D167, 100) + COUNTIF('Pattern_Matching Errors'!D167, 100) + COUNTIF('Reversal Errors'!D167, 100) + COUNTIF('Stack Errors'!D167, 100) + COUNTIF('Vending_Machine Errors'!D167, 100) + COUNTIF('Vending_Machine_Sum Errors'!D167, 100) + COUNTIF('MazeComplete Errors'!D167, 100) + COUNTIF('MazeSolve Errors'!D167, 100) + COUNTIF('Hamiltonian Errors'!D167, 100)</f>
        <v>0</v>
      </c>
      <c r="E167">
        <f>COUNTIF('PARITY Errors'!E167, 100) + COUNTIF('Pattern_Matching Errors'!E167, 100) + COUNTIF('Reversal Errors'!E167, 100) + COUNTIF('Stack Errors'!E167, 100) + COUNTIF('Vending_Machine Errors'!E167, 100) + COUNTIF('Vending_Machine_Sum Errors'!E167, 100) + COUNTIF('MazeComplete Errors'!E167, 100) + COUNTIF('MazeSolve Errors'!E167, 100) + COUNTIF('Hamiltonian Errors'!E167, 100)</f>
        <v>0</v>
      </c>
      <c r="F167">
        <f>COUNTIF('PARITY Errors'!F167, 100) + COUNTIF('Pattern_Matching Errors'!F167, 100) + COUNTIF('Reversal Errors'!F167, 100) + COUNTIF('Stack Errors'!F167, 100) + COUNTIF('Vending_Machine Errors'!F167, 100) + COUNTIF('Vending_Machine_Sum Errors'!F167, 100) + COUNTIF('MazeComplete Errors'!F167, 100) + COUNTIF('MazeSolve Errors'!F167, 100) + COUNTIF('Hamiltonian Errors'!F167, 100)</f>
        <v>0</v>
      </c>
      <c r="G167">
        <f>COUNTIF('PARITY Errors'!G167, 100) + COUNTIF('Pattern_Matching Errors'!G167, 100) + COUNTIF('Reversal Errors'!G167, 100) + COUNTIF('Stack Errors'!G167, 100) + COUNTIF('Vending_Machine Errors'!G167, 100) + COUNTIF('Vending_Machine_Sum Errors'!G167, 100) + COUNTIF('MazeComplete Errors'!G167, 100) + COUNTIF('MazeSolve Errors'!G167, 100) + COUNTIF('Hamiltonian Errors'!G167, 100)</f>
        <v>0</v>
      </c>
      <c r="H167" t="str">
        <f t="shared" si="4"/>
        <v>20 (δ=0.85)</v>
      </c>
    </row>
    <row r="168" spans="1:8" x14ac:dyDescent="0.75">
      <c r="A168" s="1">
        <v>20</v>
      </c>
      <c r="B168">
        <v>50</v>
      </c>
      <c r="C168">
        <v>0</v>
      </c>
      <c r="D168">
        <f>COUNTIF('PARITY Errors'!D168, 100) + COUNTIF('Pattern_Matching Errors'!D168, 100) + COUNTIF('Reversal Errors'!D168, 100) + COUNTIF('Stack Errors'!D168, 100) + COUNTIF('Vending_Machine Errors'!D168, 100) + COUNTIF('Vending_Machine_Sum Errors'!D168, 100) + COUNTIF('MazeComplete Errors'!D168, 100) + COUNTIF('MazeSolve Errors'!D168, 100) + COUNTIF('Hamiltonian Errors'!D168, 100)</f>
        <v>0</v>
      </c>
      <c r="E168">
        <f>COUNTIF('PARITY Errors'!E168, 100) + COUNTIF('Pattern_Matching Errors'!E168, 100) + COUNTIF('Reversal Errors'!E168, 100) + COUNTIF('Stack Errors'!E168, 100) + COUNTIF('Vending_Machine Errors'!E168, 100) + COUNTIF('Vending_Machine_Sum Errors'!E168, 100) + COUNTIF('MazeComplete Errors'!E168, 100) + COUNTIF('MazeSolve Errors'!E168, 100) + COUNTIF('Hamiltonian Errors'!E168, 100)</f>
        <v>0</v>
      </c>
      <c r="F168">
        <f>COUNTIF('PARITY Errors'!F168, 100) + COUNTIF('Pattern_Matching Errors'!F168, 100) + COUNTIF('Reversal Errors'!F168, 100) + COUNTIF('Stack Errors'!F168, 100) + COUNTIF('Vending_Machine Errors'!F168, 100) + COUNTIF('Vending_Machine_Sum Errors'!F168, 100) + COUNTIF('MazeComplete Errors'!F168, 100) + COUNTIF('MazeSolve Errors'!F168, 100) + COUNTIF('Hamiltonian Errors'!F168, 100)</f>
        <v>0</v>
      </c>
      <c r="G168">
        <f>COUNTIF('PARITY Errors'!G168, 100) + COUNTIF('Pattern_Matching Errors'!G168, 100) + COUNTIF('Reversal Errors'!G168, 100) + COUNTIF('Stack Errors'!G168, 100) + COUNTIF('Vending_Machine Errors'!G168, 100) + COUNTIF('Vending_Machine_Sum Errors'!G168, 100) + COUNTIF('MazeComplete Errors'!G168, 100) + COUNTIF('MazeSolve Errors'!G168, 100) + COUNTIF('Hamiltonian Errors'!G168, 100)</f>
        <v>1</v>
      </c>
      <c r="H168" t="str">
        <f t="shared" si="4"/>
        <v>50 (δ=0)</v>
      </c>
    </row>
    <row r="169" spans="1:8" x14ac:dyDescent="0.75">
      <c r="A169" s="1">
        <v>21</v>
      </c>
      <c r="B169">
        <v>50</v>
      </c>
      <c r="C169">
        <v>0.2</v>
      </c>
      <c r="D169">
        <f>COUNTIF('PARITY Errors'!D169, 100) + COUNTIF('Pattern_Matching Errors'!D169, 100) + COUNTIF('Reversal Errors'!D169, 100) + COUNTIF('Stack Errors'!D169, 100) + COUNTIF('Vending_Machine Errors'!D169, 100) + COUNTIF('Vending_Machine_Sum Errors'!D169, 100) + COUNTIF('MazeComplete Errors'!D169, 100) + COUNTIF('MazeSolve Errors'!D169, 100) + COUNTIF('Hamiltonian Errors'!D169, 100)</f>
        <v>0</v>
      </c>
      <c r="E169">
        <f>COUNTIF('PARITY Errors'!E169, 100) + COUNTIF('Pattern_Matching Errors'!E169, 100) + COUNTIF('Reversal Errors'!E169, 100) + COUNTIF('Stack Errors'!E169, 100) + COUNTIF('Vending_Machine Errors'!E169, 100) + COUNTIF('Vending_Machine_Sum Errors'!E169, 100) + COUNTIF('MazeComplete Errors'!E169, 100) + COUNTIF('MazeSolve Errors'!E169, 100) + COUNTIF('Hamiltonian Errors'!E169, 100)</f>
        <v>0</v>
      </c>
      <c r="F169">
        <f>COUNTIF('PARITY Errors'!F169, 100) + COUNTIF('Pattern_Matching Errors'!F169, 100) + COUNTIF('Reversal Errors'!F169, 100) + COUNTIF('Stack Errors'!F169, 100) + COUNTIF('Vending_Machine Errors'!F169, 100) + COUNTIF('Vending_Machine_Sum Errors'!F169, 100) + COUNTIF('MazeComplete Errors'!F169, 100) + COUNTIF('MazeSolve Errors'!F169, 100) + COUNTIF('Hamiltonian Errors'!F169, 100)</f>
        <v>0</v>
      </c>
      <c r="G169">
        <f>COUNTIF('PARITY Errors'!G169, 100) + COUNTIF('Pattern_Matching Errors'!G169, 100) + COUNTIF('Reversal Errors'!G169, 100) + COUNTIF('Stack Errors'!G169, 100) + COUNTIF('Vending_Machine Errors'!G169, 100) + COUNTIF('Vending_Machine_Sum Errors'!G169, 100) + COUNTIF('MazeComplete Errors'!G169, 100) + COUNTIF('MazeSolve Errors'!G169, 100) + COUNTIF('Hamiltonian Errors'!G169, 100)</f>
        <v>1</v>
      </c>
      <c r="H169" t="str">
        <f t="shared" si="4"/>
        <v>50 (δ=0.2)</v>
      </c>
    </row>
    <row r="170" spans="1:8" x14ac:dyDescent="0.75">
      <c r="A170" s="1">
        <v>22</v>
      </c>
      <c r="B170">
        <v>50</v>
      </c>
      <c r="C170">
        <v>0.45</v>
      </c>
      <c r="D170">
        <f>COUNTIF('PARITY Errors'!D170, 100) + COUNTIF('Pattern_Matching Errors'!D170, 100) + COUNTIF('Reversal Errors'!D170, 100) + COUNTIF('Stack Errors'!D170, 100) + COUNTIF('Vending_Machine Errors'!D170, 100) + COUNTIF('Vending_Machine_Sum Errors'!D170, 100) + COUNTIF('MazeComplete Errors'!D170, 100) + COUNTIF('MazeSolve Errors'!D170, 100) + COUNTIF('Hamiltonian Errors'!D170, 100)</f>
        <v>0</v>
      </c>
      <c r="E170">
        <f>COUNTIF('PARITY Errors'!E170, 100) + COUNTIF('Pattern_Matching Errors'!E170, 100) + COUNTIF('Reversal Errors'!E170, 100) + COUNTIF('Stack Errors'!E170, 100) + COUNTIF('Vending_Machine Errors'!E170, 100) + COUNTIF('Vending_Machine_Sum Errors'!E170, 100) + COUNTIF('MazeComplete Errors'!E170, 100) + COUNTIF('MazeSolve Errors'!E170, 100) + COUNTIF('Hamiltonian Errors'!E170, 100)</f>
        <v>0</v>
      </c>
      <c r="F170">
        <f>COUNTIF('PARITY Errors'!F170, 100) + COUNTIF('Pattern_Matching Errors'!F170, 100) + COUNTIF('Reversal Errors'!F170, 100) + COUNTIF('Stack Errors'!F170, 100) + COUNTIF('Vending_Machine Errors'!F170, 100) + COUNTIF('Vending_Machine_Sum Errors'!F170, 100) + COUNTIF('MazeComplete Errors'!F170, 100) + COUNTIF('MazeSolve Errors'!F170, 100) + COUNTIF('Hamiltonian Errors'!F170, 100)</f>
        <v>0</v>
      </c>
      <c r="G170">
        <f>COUNTIF('PARITY Errors'!G170, 100) + COUNTIF('Pattern_Matching Errors'!G170, 100) + COUNTIF('Reversal Errors'!G170, 100) + COUNTIF('Stack Errors'!G170, 100) + COUNTIF('Vending_Machine Errors'!G170, 100) + COUNTIF('Vending_Machine_Sum Errors'!G170, 100) + COUNTIF('MazeComplete Errors'!G170, 100) + COUNTIF('MazeSolve Errors'!G170, 100) + COUNTIF('Hamiltonian Errors'!G170, 100)</f>
        <v>1</v>
      </c>
      <c r="H170" t="str">
        <f t="shared" si="4"/>
        <v>50 (δ=0.45)</v>
      </c>
    </row>
    <row r="171" spans="1:8" x14ac:dyDescent="0.75">
      <c r="A171" s="1">
        <v>23</v>
      </c>
      <c r="B171">
        <v>50</v>
      </c>
      <c r="C171">
        <v>0.65</v>
      </c>
      <c r="D171">
        <f>COUNTIF('PARITY Errors'!D171, 100) + COUNTIF('Pattern_Matching Errors'!D171, 100) + COUNTIF('Reversal Errors'!D171, 100) + COUNTIF('Stack Errors'!D171, 100) + COUNTIF('Vending_Machine Errors'!D171, 100) + COUNTIF('Vending_Machine_Sum Errors'!D171, 100) + COUNTIF('MazeComplete Errors'!D171, 100) + COUNTIF('MazeSolve Errors'!D171, 100) + COUNTIF('Hamiltonian Errors'!D171, 100)</f>
        <v>0</v>
      </c>
      <c r="E171">
        <f>COUNTIF('PARITY Errors'!E171, 100) + COUNTIF('Pattern_Matching Errors'!E171, 100) + COUNTIF('Reversal Errors'!E171, 100) + COUNTIF('Stack Errors'!E171, 100) + COUNTIF('Vending_Machine Errors'!E171, 100) + COUNTIF('Vending_Machine_Sum Errors'!E171, 100) + COUNTIF('MazeComplete Errors'!E171, 100) + COUNTIF('MazeSolve Errors'!E171, 100) + COUNTIF('Hamiltonian Errors'!E171, 100)</f>
        <v>0</v>
      </c>
      <c r="F171">
        <f>COUNTIF('PARITY Errors'!F171, 100) + COUNTIF('Pattern_Matching Errors'!F171, 100) + COUNTIF('Reversal Errors'!F171, 100) + COUNTIF('Stack Errors'!F171, 100) + COUNTIF('Vending_Machine Errors'!F171, 100) + COUNTIF('Vending_Machine_Sum Errors'!F171, 100) + COUNTIF('MazeComplete Errors'!F171, 100) + COUNTIF('MazeSolve Errors'!F171, 100) + COUNTIF('Hamiltonian Errors'!F171, 100)</f>
        <v>0</v>
      </c>
      <c r="G171">
        <f>COUNTIF('PARITY Errors'!G171, 100) + COUNTIF('Pattern_Matching Errors'!G171, 100) + COUNTIF('Reversal Errors'!G171, 100) + COUNTIF('Stack Errors'!G171, 100) + COUNTIF('Vending_Machine Errors'!G171, 100) + COUNTIF('Vending_Machine_Sum Errors'!G171, 100) + COUNTIF('MazeComplete Errors'!G171, 100) + COUNTIF('MazeSolve Errors'!G171, 100) + COUNTIF('Hamiltonian Errors'!G171, 100)</f>
        <v>1</v>
      </c>
      <c r="H171" t="str">
        <f t="shared" si="4"/>
        <v>50 (δ=0.65)</v>
      </c>
    </row>
    <row r="172" spans="1:8" x14ac:dyDescent="0.75">
      <c r="A172" s="1">
        <v>24</v>
      </c>
      <c r="B172">
        <v>50</v>
      </c>
      <c r="C172">
        <v>0.85</v>
      </c>
      <c r="D172">
        <f>COUNTIF('PARITY Errors'!D172, 100) + COUNTIF('Pattern_Matching Errors'!D172, 100) + COUNTIF('Reversal Errors'!D172, 100) + COUNTIF('Stack Errors'!D172, 100) + COUNTIF('Vending_Machine Errors'!D172, 100) + COUNTIF('Vending_Machine_Sum Errors'!D172, 100) + COUNTIF('MazeComplete Errors'!D172, 100) + COUNTIF('MazeSolve Errors'!D172, 100) + COUNTIF('Hamiltonian Errors'!D172, 100)</f>
        <v>0</v>
      </c>
      <c r="E172">
        <f>COUNTIF('PARITY Errors'!E172, 100) + COUNTIF('Pattern_Matching Errors'!E172, 100) + COUNTIF('Reversal Errors'!E172, 100) + COUNTIF('Stack Errors'!E172, 100) + COUNTIF('Vending_Machine Errors'!E172, 100) + COUNTIF('Vending_Machine_Sum Errors'!E172, 100) + COUNTIF('MazeComplete Errors'!E172, 100) + COUNTIF('MazeSolve Errors'!E172, 100) + COUNTIF('Hamiltonian Errors'!E172, 100)</f>
        <v>0</v>
      </c>
      <c r="F172">
        <f>COUNTIF('PARITY Errors'!F172, 100) + COUNTIF('Pattern_Matching Errors'!F172, 100) + COUNTIF('Reversal Errors'!F172, 100) + COUNTIF('Stack Errors'!F172, 100) + COUNTIF('Vending_Machine Errors'!F172, 100) + COUNTIF('Vending_Machine_Sum Errors'!F172, 100) + COUNTIF('MazeComplete Errors'!F172, 100) + COUNTIF('MazeSolve Errors'!F172, 100) + COUNTIF('Hamiltonian Errors'!F172, 100)</f>
        <v>0</v>
      </c>
      <c r="G172">
        <f>COUNTIF('PARITY Errors'!G172, 100) + COUNTIF('Pattern_Matching Errors'!G172, 100) + COUNTIF('Reversal Errors'!G172, 100) + COUNTIF('Stack Errors'!G172, 100) + COUNTIF('Vending_Machine Errors'!G172, 100) + COUNTIF('Vending_Machine_Sum Errors'!G172, 100) + COUNTIF('MazeComplete Errors'!G172, 100) + COUNTIF('MazeSolve Errors'!G172, 100) + COUNTIF('Hamiltonian Errors'!G172, 100)</f>
        <v>1</v>
      </c>
      <c r="H172" t="str">
        <f t="shared" si="4"/>
        <v>50 (δ=0.85)</v>
      </c>
    </row>
    <row r="173" spans="1:8" x14ac:dyDescent="0.75">
      <c r="A173" s="1">
        <v>25</v>
      </c>
      <c r="B173">
        <v>100</v>
      </c>
      <c r="C173">
        <v>0</v>
      </c>
      <c r="D173">
        <f>COUNTIF('PARITY Errors'!D173, 100) + COUNTIF('Pattern_Matching Errors'!D173, 100) + COUNTIF('Reversal Errors'!D173, 100) + COUNTIF('Stack Errors'!D173, 100) + COUNTIF('Vending_Machine Errors'!D173, 100) + COUNTIF('Vending_Machine_Sum Errors'!D173, 100) + COUNTIF('MazeComplete Errors'!D173, 100) + COUNTIF('MazeSolve Errors'!D173, 100) + COUNTIF('Hamiltonian Errors'!D173, 100)</f>
        <v>0</v>
      </c>
      <c r="E173">
        <f>COUNTIF('PARITY Errors'!E173, 100) + COUNTIF('Pattern_Matching Errors'!E173, 100) + COUNTIF('Reversal Errors'!E173, 100) + COUNTIF('Stack Errors'!E173, 100) + COUNTIF('Vending_Machine Errors'!E173, 100) + COUNTIF('Vending_Machine_Sum Errors'!E173, 100) + COUNTIF('MazeComplete Errors'!E173, 100) + COUNTIF('MazeSolve Errors'!E173, 100) + COUNTIF('Hamiltonian Errors'!E173, 100)</f>
        <v>0</v>
      </c>
      <c r="F173">
        <f>COUNTIF('PARITY Errors'!F173, 100) + COUNTIF('Pattern_Matching Errors'!F173, 100) + COUNTIF('Reversal Errors'!F173, 100) + COUNTIF('Stack Errors'!F173, 100) + COUNTIF('Vending_Machine Errors'!F173, 100) + COUNTIF('Vending_Machine_Sum Errors'!F173, 100) + COUNTIF('MazeComplete Errors'!F173, 100) + COUNTIF('MazeSolve Errors'!F173, 100) + COUNTIF('Hamiltonian Errors'!F173, 100)</f>
        <v>0</v>
      </c>
      <c r="G173">
        <f>COUNTIF('PARITY Errors'!G173, 100) + COUNTIF('Pattern_Matching Errors'!G173, 100) + COUNTIF('Reversal Errors'!G173, 100) + COUNTIF('Stack Errors'!G173, 100) + COUNTIF('Vending_Machine Errors'!G173, 100) + COUNTIF('Vending_Machine_Sum Errors'!G173, 100) + COUNTIF('MazeComplete Errors'!G173, 100) + COUNTIF('MazeSolve Errors'!G173, 100) + COUNTIF('Hamiltonian Errors'!G173, 100)</f>
        <v>1</v>
      </c>
      <c r="H173" t="str">
        <f t="shared" si="4"/>
        <v>100 (δ=0)</v>
      </c>
    </row>
    <row r="174" spans="1:8" x14ac:dyDescent="0.75">
      <c r="A174" s="1">
        <v>26</v>
      </c>
      <c r="B174">
        <v>100</v>
      </c>
      <c r="C174">
        <v>0.2</v>
      </c>
      <c r="D174">
        <f>COUNTIF('PARITY Errors'!D174, 100) + COUNTIF('Pattern_Matching Errors'!D174, 100) + COUNTIF('Reversal Errors'!D174, 100) + COUNTIF('Stack Errors'!D174, 100) + COUNTIF('Vending_Machine Errors'!D174, 100) + COUNTIF('Vending_Machine_Sum Errors'!D174, 100) + COUNTIF('MazeComplete Errors'!D174, 100) + COUNTIF('MazeSolve Errors'!D174, 100) + COUNTIF('Hamiltonian Errors'!D174, 100)</f>
        <v>0</v>
      </c>
      <c r="E174">
        <f>COUNTIF('PARITY Errors'!E174, 100) + COUNTIF('Pattern_Matching Errors'!E174, 100) + COUNTIF('Reversal Errors'!E174, 100) + COUNTIF('Stack Errors'!E174, 100) + COUNTIF('Vending_Machine Errors'!E174, 100) + COUNTIF('Vending_Machine_Sum Errors'!E174, 100) + COUNTIF('MazeComplete Errors'!E174, 100) + COUNTIF('MazeSolve Errors'!E174, 100) + COUNTIF('Hamiltonian Errors'!E174, 100)</f>
        <v>0</v>
      </c>
      <c r="F174">
        <f>COUNTIF('PARITY Errors'!F174, 100) + COUNTIF('Pattern_Matching Errors'!F174, 100) + COUNTIF('Reversal Errors'!F174, 100) + COUNTIF('Stack Errors'!F174, 100) + COUNTIF('Vending_Machine Errors'!F174, 100) + COUNTIF('Vending_Machine_Sum Errors'!F174, 100) + COUNTIF('MazeComplete Errors'!F174, 100) + COUNTIF('MazeSolve Errors'!F174, 100) + COUNTIF('Hamiltonian Errors'!F174, 100)</f>
        <v>0</v>
      </c>
      <c r="G174">
        <f>COUNTIF('PARITY Errors'!G174, 100) + COUNTIF('Pattern_Matching Errors'!G174, 100) + COUNTIF('Reversal Errors'!G174, 100) + COUNTIF('Stack Errors'!G174, 100) + COUNTIF('Vending_Machine Errors'!G174, 100) + COUNTIF('Vending_Machine_Sum Errors'!G174, 100) + COUNTIF('MazeComplete Errors'!G174, 100) + COUNTIF('MazeSolve Errors'!G174, 100) + COUNTIF('Hamiltonian Errors'!G174, 100)</f>
        <v>1</v>
      </c>
      <c r="H174" t="str">
        <f t="shared" si="4"/>
        <v>100 (δ=0.2)</v>
      </c>
    </row>
    <row r="175" spans="1:8" x14ac:dyDescent="0.75">
      <c r="A175" s="1">
        <v>27</v>
      </c>
      <c r="B175">
        <v>100</v>
      </c>
      <c r="C175">
        <v>0.45</v>
      </c>
      <c r="D175">
        <f>COUNTIF('PARITY Errors'!D175, 100) + COUNTIF('Pattern_Matching Errors'!D175, 100) + COUNTIF('Reversal Errors'!D175, 100) + COUNTIF('Stack Errors'!D175, 100) + COUNTIF('Vending_Machine Errors'!D175, 100) + COUNTIF('Vending_Machine_Sum Errors'!D175, 100) + COUNTIF('MazeComplete Errors'!D175, 100) + COUNTIF('MazeSolve Errors'!D175, 100) + COUNTIF('Hamiltonian Errors'!D175, 100)</f>
        <v>0</v>
      </c>
      <c r="E175">
        <f>COUNTIF('PARITY Errors'!E175, 100) + COUNTIF('Pattern_Matching Errors'!E175, 100) + COUNTIF('Reversal Errors'!E175, 100) + COUNTIF('Stack Errors'!E175, 100) + COUNTIF('Vending_Machine Errors'!E175, 100) + COUNTIF('Vending_Machine_Sum Errors'!E175, 100) + COUNTIF('MazeComplete Errors'!E175, 100) + COUNTIF('MazeSolve Errors'!E175, 100) + COUNTIF('Hamiltonian Errors'!E175, 100)</f>
        <v>0</v>
      </c>
      <c r="F175">
        <f>COUNTIF('PARITY Errors'!F175, 100) + COUNTIF('Pattern_Matching Errors'!F175, 100) + COUNTIF('Reversal Errors'!F175, 100) + COUNTIF('Stack Errors'!F175, 100) + COUNTIF('Vending_Machine Errors'!F175, 100) + COUNTIF('Vending_Machine_Sum Errors'!F175, 100) + COUNTIF('MazeComplete Errors'!F175, 100) + COUNTIF('MazeSolve Errors'!F175, 100) + COUNTIF('Hamiltonian Errors'!F175, 100)</f>
        <v>0</v>
      </c>
      <c r="G175">
        <f>COUNTIF('PARITY Errors'!G175, 100) + COUNTIF('Pattern_Matching Errors'!G175, 100) + COUNTIF('Reversal Errors'!G175, 100) + COUNTIF('Stack Errors'!G175, 100) + COUNTIF('Vending_Machine Errors'!G175, 100) + COUNTIF('Vending_Machine_Sum Errors'!G175, 100) + COUNTIF('MazeComplete Errors'!G175, 100) + COUNTIF('MazeSolve Errors'!G175, 100) + COUNTIF('Hamiltonian Errors'!G175, 100)</f>
        <v>1</v>
      </c>
      <c r="H175" t="str">
        <f t="shared" si="4"/>
        <v>100 (δ=0.45)</v>
      </c>
    </row>
    <row r="176" spans="1:8" x14ac:dyDescent="0.75">
      <c r="A176" s="1">
        <v>28</v>
      </c>
      <c r="B176">
        <v>100</v>
      </c>
      <c r="C176">
        <v>0.65</v>
      </c>
      <c r="D176">
        <f>COUNTIF('PARITY Errors'!D176, 100) + COUNTIF('Pattern_Matching Errors'!D176, 100) + COUNTIF('Reversal Errors'!D176, 100) + COUNTIF('Stack Errors'!D176, 100) + COUNTIF('Vending_Machine Errors'!D176, 100) + COUNTIF('Vending_Machine_Sum Errors'!D176, 100) + COUNTIF('MazeComplete Errors'!D176, 100) + COUNTIF('MazeSolve Errors'!D176, 100) + COUNTIF('Hamiltonian Errors'!D176, 100)</f>
        <v>0</v>
      </c>
      <c r="E176">
        <f>COUNTIF('PARITY Errors'!E176, 100) + COUNTIF('Pattern_Matching Errors'!E176, 100) + COUNTIF('Reversal Errors'!E176, 100) + COUNTIF('Stack Errors'!E176, 100) + COUNTIF('Vending_Machine Errors'!E176, 100) + COUNTIF('Vending_Machine_Sum Errors'!E176, 100) + COUNTIF('MazeComplete Errors'!E176, 100) + COUNTIF('MazeSolve Errors'!E176, 100) + COUNTIF('Hamiltonian Errors'!E176, 100)</f>
        <v>0</v>
      </c>
      <c r="F176">
        <f>COUNTIF('PARITY Errors'!F176, 100) + COUNTIF('Pattern_Matching Errors'!F176, 100) + COUNTIF('Reversal Errors'!F176, 100) + COUNTIF('Stack Errors'!F176, 100) + COUNTIF('Vending_Machine Errors'!F176, 100) + COUNTIF('Vending_Machine_Sum Errors'!F176, 100) + COUNTIF('MazeComplete Errors'!F176, 100) + COUNTIF('MazeSolve Errors'!F176, 100) + COUNTIF('Hamiltonian Errors'!F176, 100)</f>
        <v>0</v>
      </c>
      <c r="G176">
        <f>COUNTIF('PARITY Errors'!G176, 100) + COUNTIF('Pattern_Matching Errors'!G176, 100) + COUNTIF('Reversal Errors'!G176, 100) + COUNTIF('Stack Errors'!G176, 100) + COUNTIF('Vending_Machine Errors'!G176, 100) + COUNTIF('Vending_Machine_Sum Errors'!G176, 100) + COUNTIF('MazeComplete Errors'!G176, 100) + COUNTIF('MazeSolve Errors'!G176, 100) + COUNTIF('Hamiltonian Errors'!G176, 100)</f>
        <v>1</v>
      </c>
      <c r="H176" t="str">
        <f t="shared" si="4"/>
        <v>100 (δ=0.65)</v>
      </c>
    </row>
    <row r="177" spans="1:8" x14ac:dyDescent="0.75">
      <c r="A177" s="1">
        <v>29</v>
      </c>
      <c r="B177">
        <v>100</v>
      </c>
      <c r="C177">
        <v>0.85</v>
      </c>
      <c r="D177">
        <f>COUNTIF('PARITY Errors'!D177, 100) + COUNTIF('Pattern_Matching Errors'!D177, 100) + COUNTIF('Reversal Errors'!D177, 100) + COUNTIF('Stack Errors'!D177, 100) + COUNTIF('Vending_Machine Errors'!D177, 100) + COUNTIF('Vending_Machine_Sum Errors'!D177, 100) + COUNTIF('MazeComplete Errors'!D177, 100) + COUNTIF('MazeSolve Errors'!D177, 100) + COUNTIF('Hamiltonian Errors'!D177, 100)</f>
        <v>0</v>
      </c>
      <c r="E177">
        <f>COUNTIF('PARITY Errors'!E177, 100) + COUNTIF('Pattern_Matching Errors'!E177, 100) + COUNTIF('Reversal Errors'!E177, 100) + COUNTIF('Stack Errors'!E177, 100) + COUNTIF('Vending_Machine Errors'!E177, 100) + COUNTIF('Vending_Machine_Sum Errors'!E177, 100) + COUNTIF('MazeComplete Errors'!E177, 100) + COUNTIF('MazeSolve Errors'!E177, 100) + COUNTIF('Hamiltonian Errors'!E177, 100)</f>
        <v>0</v>
      </c>
      <c r="F177">
        <f>COUNTIF('PARITY Errors'!F177, 100) + COUNTIF('Pattern_Matching Errors'!F177, 100) + COUNTIF('Reversal Errors'!F177, 100) + COUNTIF('Stack Errors'!F177, 100) + COUNTIF('Vending_Machine Errors'!F177, 100) + COUNTIF('Vending_Machine_Sum Errors'!F177, 100) + COUNTIF('MazeComplete Errors'!F177, 100) + COUNTIF('MazeSolve Errors'!F177, 100) + COUNTIF('Hamiltonian Errors'!F177, 100)</f>
        <v>0</v>
      </c>
      <c r="G177">
        <f>COUNTIF('PARITY Errors'!G177, 100) + COUNTIF('Pattern_Matching Errors'!G177, 100) + COUNTIF('Reversal Errors'!G177, 100) + COUNTIF('Stack Errors'!G177, 100) + COUNTIF('Vending_Machine Errors'!G177, 100) + COUNTIF('Vending_Machine_Sum Errors'!G177, 100) + COUNTIF('MazeComplete Errors'!G177, 100) + COUNTIF('MazeSolve Errors'!G177, 100) + COUNTIF('Hamiltonian Errors'!G177, 100)</f>
        <v>1</v>
      </c>
      <c r="H177" t="str">
        <f t="shared" si="4"/>
        <v>100 (δ=0.85)</v>
      </c>
    </row>
    <row r="181" spans="1:8" x14ac:dyDescent="0.75">
      <c r="A181" s="1">
        <v>0</v>
      </c>
      <c r="B181" t="s">
        <v>19</v>
      </c>
      <c r="D181">
        <v>9</v>
      </c>
    </row>
    <row r="183" spans="1:8" x14ac:dyDescent="0.75"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14</v>
      </c>
    </row>
    <row r="184" spans="1:8" x14ac:dyDescent="0.75">
      <c r="A184" s="1">
        <v>0</v>
      </c>
      <c r="B184">
        <v>0</v>
      </c>
      <c r="C184">
        <v>0</v>
      </c>
      <c r="D184">
        <f>COUNTIF('PARITY Errors'!D184, 100) + COUNTIF('Pattern_Matching Errors'!D184, 100) + COUNTIF('Reversal Errors'!D184, 100) + COUNTIF('Stack Errors'!D184, 100) + COUNTIF('Vending_Machine Errors'!D184, 100) + COUNTIF('Vending_Machine_Sum Errors'!D184, 100) + COUNTIF('MazeComplete Errors'!D184, 100) + COUNTIF('MazeSolve Errors'!D184, 100) + COUNTIF('Hamiltonian Errors'!D184, 100)</f>
        <v>0</v>
      </c>
      <c r="E184">
        <f>COUNTIF('PARITY Errors'!E184, 100) + COUNTIF('Pattern_Matching Errors'!E184, 100) + COUNTIF('Reversal Errors'!E184, 100) + COUNTIF('Stack Errors'!E184, 100) + COUNTIF('Vending_Machine Errors'!E184, 100) + COUNTIF('Vending_Machine_Sum Errors'!E184, 100) + COUNTIF('MazeComplete Errors'!E184, 100) + COUNTIF('MazeSolve Errors'!E184, 100) + COUNTIF('Hamiltonian Errors'!E184, 100)</f>
        <v>0</v>
      </c>
      <c r="F184">
        <f>COUNTIF('PARITY Errors'!F184, 100) + COUNTIF('Pattern_Matching Errors'!F184, 100) + COUNTIF('Reversal Errors'!F184, 100) + COUNTIF('Stack Errors'!F184, 100) + COUNTIF('Vending_Machine Errors'!F184, 100) + COUNTIF('Vending_Machine_Sum Errors'!F184, 100) + COUNTIF('MazeComplete Errors'!F184, 100) + COUNTIF('MazeSolve Errors'!F184, 100) + COUNTIF('Hamiltonian Errors'!F184, 100)</f>
        <v>0</v>
      </c>
      <c r="G184">
        <f>COUNTIF('PARITY Errors'!G184, 100) + COUNTIF('Pattern_Matching Errors'!G184, 100) + COUNTIF('Reversal Errors'!G184, 100) + COUNTIF('Stack Errors'!G184, 100) + COUNTIF('Vending_Machine Errors'!G184, 100) + COUNTIF('Vending_Machine_Sum Errors'!G184, 100) + COUNTIF('MazeComplete Errors'!G184, 100) + COUNTIF('MazeSolve Errors'!G184, 100) + COUNTIF('Hamiltonian Errors'!G184, 100)</f>
        <v>4</v>
      </c>
      <c r="H184" t="str">
        <f t="shared" ref="H184:H213" si="5">B184&amp;" (δ="&amp;C184&amp;")"</f>
        <v>0 (δ=0)</v>
      </c>
    </row>
    <row r="185" spans="1:8" x14ac:dyDescent="0.75">
      <c r="A185" s="1">
        <v>1</v>
      </c>
      <c r="B185">
        <v>0</v>
      </c>
      <c r="C185">
        <v>0.2</v>
      </c>
      <c r="D185">
        <f>COUNTIF('PARITY Errors'!D185, 100) + COUNTIF('Pattern_Matching Errors'!D185, 100) + COUNTIF('Reversal Errors'!D185, 100) + COUNTIF('Stack Errors'!D185, 100) + COUNTIF('Vending_Machine Errors'!D185, 100) + COUNTIF('Vending_Machine_Sum Errors'!D185, 100) + COUNTIF('MazeComplete Errors'!D185, 100) + COUNTIF('MazeSolve Errors'!D185, 100) + COUNTIF('Hamiltonian Errors'!D185, 100)</f>
        <v>0</v>
      </c>
      <c r="E185">
        <f>COUNTIF('PARITY Errors'!E185, 100) + COUNTIF('Pattern_Matching Errors'!E185, 100) + COUNTIF('Reversal Errors'!E185, 100) + COUNTIF('Stack Errors'!E185, 100) + COUNTIF('Vending_Machine Errors'!E185, 100) + COUNTIF('Vending_Machine_Sum Errors'!E185, 100) + COUNTIF('MazeComplete Errors'!E185, 100) + COUNTIF('MazeSolve Errors'!E185, 100) + COUNTIF('Hamiltonian Errors'!E185, 100)</f>
        <v>0</v>
      </c>
      <c r="F185">
        <f>COUNTIF('PARITY Errors'!F185, 100) + COUNTIF('Pattern_Matching Errors'!F185, 100) + COUNTIF('Reversal Errors'!F185, 100) + COUNTIF('Stack Errors'!F185, 100) + COUNTIF('Vending_Machine Errors'!F185, 100) + COUNTIF('Vending_Machine_Sum Errors'!F185, 100) + COUNTIF('MazeComplete Errors'!F185, 100) + COUNTIF('MazeSolve Errors'!F185, 100) + COUNTIF('Hamiltonian Errors'!F185, 100)</f>
        <v>0</v>
      </c>
      <c r="G185">
        <f>COUNTIF('PARITY Errors'!G185, 100) + COUNTIF('Pattern_Matching Errors'!G185, 100) + COUNTIF('Reversal Errors'!G185, 100) + COUNTIF('Stack Errors'!G185, 100) + COUNTIF('Vending_Machine Errors'!G185, 100) + COUNTIF('Vending_Machine_Sum Errors'!G185, 100) + COUNTIF('MazeComplete Errors'!G185, 100) + COUNTIF('MazeSolve Errors'!G185, 100) + COUNTIF('Hamiltonian Errors'!G185, 100)</f>
        <v>4</v>
      </c>
      <c r="H185" t="str">
        <f t="shared" si="5"/>
        <v>0 (δ=0.2)</v>
      </c>
    </row>
    <row r="186" spans="1:8" x14ac:dyDescent="0.75">
      <c r="A186" s="1">
        <v>2</v>
      </c>
      <c r="B186">
        <v>0</v>
      </c>
      <c r="C186">
        <v>0.45</v>
      </c>
      <c r="D186">
        <f>COUNTIF('PARITY Errors'!D186, 100) + COUNTIF('Pattern_Matching Errors'!D186, 100) + COUNTIF('Reversal Errors'!D186, 100) + COUNTIF('Stack Errors'!D186, 100) + COUNTIF('Vending_Machine Errors'!D186, 100) + COUNTIF('Vending_Machine_Sum Errors'!D186, 100) + COUNTIF('MazeComplete Errors'!D186, 100) + COUNTIF('MazeSolve Errors'!D186, 100) + COUNTIF('Hamiltonian Errors'!D186, 100)</f>
        <v>0</v>
      </c>
      <c r="E186">
        <f>COUNTIF('PARITY Errors'!E186, 100) + COUNTIF('Pattern_Matching Errors'!E186, 100) + COUNTIF('Reversal Errors'!E186, 100) + COUNTIF('Stack Errors'!E186, 100) + COUNTIF('Vending_Machine Errors'!E186, 100) + COUNTIF('Vending_Machine_Sum Errors'!E186, 100) + COUNTIF('MazeComplete Errors'!E186, 100) + COUNTIF('MazeSolve Errors'!E186, 100) + COUNTIF('Hamiltonian Errors'!E186, 100)</f>
        <v>0</v>
      </c>
      <c r="F186">
        <f>COUNTIF('PARITY Errors'!F186, 100) + COUNTIF('Pattern_Matching Errors'!F186, 100) + COUNTIF('Reversal Errors'!F186, 100) + COUNTIF('Stack Errors'!F186, 100) + COUNTIF('Vending_Machine Errors'!F186, 100) + COUNTIF('Vending_Machine_Sum Errors'!F186, 100) + COUNTIF('MazeComplete Errors'!F186, 100) + COUNTIF('MazeSolve Errors'!F186, 100) + COUNTIF('Hamiltonian Errors'!F186, 100)</f>
        <v>0</v>
      </c>
      <c r="G186">
        <f>COUNTIF('PARITY Errors'!G186, 100) + COUNTIF('Pattern_Matching Errors'!G186, 100) + COUNTIF('Reversal Errors'!G186, 100) + COUNTIF('Stack Errors'!G186, 100) + COUNTIF('Vending_Machine Errors'!G186, 100) + COUNTIF('Vending_Machine_Sum Errors'!G186, 100) + COUNTIF('MazeComplete Errors'!G186, 100) + COUNTIF('MazeSolve Errors'!G186, 100) + COUNTIF('Hamiltonian Errors'!G186, 100)</f>
        <v>4</v>
      </c>
      <c r="H186" t="str">
        <f t="shared" si="5"/>
        <v>0 (δ=0.45)</v>
      </c>
    </row>
    <row r="187" spans="1:8" x14ac:dyDescent="0.75">
      <c r="A187" s="1">
        <v>3</v>
      </c>
      <c r="B187">
        <v>0</v>
      </c>
      <c r="C187">
        <v>0.65</v>
      </c>
      <c r="D187">
        <f>COUNTIF('PARITY Errors'!D187, 100) + COUNTIF('Pattern_Matching Errors'!D187, 100) + COUNTIF('Reversal Errors'!D187, 100) + COUNTIF('Stack Errors'!D187, 100) + COUNTIF('Vending_Machine Errors'!D187, 100) + COUNTIF('Vending_Machine_Sum Errors'!D187, 100) + COUNTIF('MazeComplete Errors'!D187, 100) + COUNTIF('MazeSolve Errors'!D187, 100) + COUNTIF('Hamiltonian Errors'!D187, 100)</f>
        <v>0</v>
      </c>
      <c r="E187">
        <f>COUNTIF('PARITY Errors'!E187, 100) + COUNTIF('Pattern_Matching Errors'!E187, 100) + COUNTIF('Reversal Errors'!E187, 100) + COUNTIF('Stack Errors'!E187, 100) + COUNTIF('Vending_Machine Errors'!E187, 100) + COUNTIF('Vending_Machine_Sum Errors'!E187, 100) + COUNTIF('MazeComplete Errors'!E187, 100) + COUNTIF('MazeSolve Errors'!E187, 100) + COUNTIF('Hamiltonian Errors'!E187, 100)</f>
        <v>0</v>
      </c>
      <c r="F187">
        <f>COUNTIF('PARITY Errors'!F187, 100) + COUNTIF('Pattern_Matching Errors'!F187, 100) + COUNTIF('Reversal Errors'!F187, 100) + COUNTIF('Stack Errors'!F187, 100) + COUNTIF('Vending_Machine Errors'!F187, 100) + COUNTIF('Vending_Machine_Sum Errors'!F187, 100) + COUNTIF('MazeComplete Errors'!F187, 100) + COUNTIF('MazeSolve Errors'!F187, 100) + COUNTIF('Hamiltonian Errors'!F187, 100)</f>
        <v>0</v>
      </c>
      <c r="G187">
        <f>COUNTIF('PARITY Errors'!G187, 100) + COUNTIF('Pattern_Matching Errors'!G187, 100) + COUNTIF('Reversal Errors'!G187, 100) + COUNTIF('Stack Errors'!G187, 100) + COUNTIF('Vending_Machine Errors'!G187, 100) + COUNTIF('Vending_Machine_Sum Errors'!G187, 100) + COUNTIF('MazeComplete Errors'!G187, 100) + COUNTIF('MazeSolve Errors'!G187, 100) + COUNTIF('Hamiltonian Errors'!G187, 100)</f>
        <v>4</v>
      </c>
      <c r="H187" t="str">
        <f t="shared" si="5"/>
        <v>0 (δ=0.65)</v>
      </c>
    </row>
    <row r="188" spans="1:8" x14ac:dyDescent="0.75">
      <c r="A188" s="1">
        <v>4</v>
      </c>
      <c r="B188">
        <v>0</v>
      </c>
      <c r="C188">
        <v>0.85</v>
      </c>
      <c r="D188">
        <f>COUNTIF('PARITY Errors'!D188, 100) + COUNTIF('Pattern_Matching Errors'!D188, 100) + COUNTIF('Reversal Errors'!D188, 100) + COUNTIF('Stack Errors'!D188, 100) + COUNTIF('Vending_Machine Errors'!D188, 100) + COUNTIF('Vending_Machine_Sum Errors'!D188, 100) + COUNTIF('MazeComplete Errors'!D188, 100) + COUNTIF('MazeSolve Errors'!D188, 100) + COUNTIF('Hamiltonian Errors'!D188, 100)</f>
        <v>0</v>
      </c>
      <c r="E188">
        <f>COUNTIF('PARITY Errors'!E188, 100) + COUNTIF('Pattern_Matching Errors'!E188, 100) + COUNTIF('Reversal Errors'!E188, 100) + COUNTIF('Stack Errors'!E188, 100) + COUNTIF('Vending_Machine Errors'!E188, 100) + COUNTIF('Vending_Machine_Sum Errors'!E188, 100) + COUNTIF('MazeComplete Errors'!E188, 100) + COUNTIF('MazeSolve Errors'!E188, 100) + COUNTIF('Hamiltonian Errors'!E188, 100)</f>
        <v>0</v>
      </c>
      <c r="F188">
        <f>COUNTIF('PARITY Errors'!F188, 100) + COUNTIF('Pattern_Matching Errors'!F188, 100) + COUNTIF('Reversal Errors'!F188, 100) + COUNTIF('Stack Errors'!F188, 100) + COUNTIF('Vending_Machine Errors'!F188, 100) + COUNTIF('Vending_Machine_Sum Errors'!F188, 100) + COUNTIF('MazeComplete Errors'!F188, 100) + COUNTIF('MazeSolve Errors'!F188, 100) + COUNTIF('Hamiltonian Errors'!F188, 100)</f>
        <v>0</v>
      </c>
      <c r="G188">
        <f>COUNTIF('PARITY Errors'!G188, 100) + COUNTIF('Pattern_Matching Errors'!G188, 100) + COUNTIF('Reversal Errors'!G188, 100) + COUNTIF('Stack Errors'!G188, 100) + COUNTIF('Vending_Machine Errors'!G188, 100) + COUNTIF('Vending_Machine_Sum Errors'!G188, 100) + COUNTIF('MazeComplete Errors'!G188, 100) + COUNTIF('MazeSolve Errors'!G188, 100) + COUNTIF('Hamiltonian Errors'!G188, 100)</f>
        <v>4</v>
      </c>
      <c r="H188" t="str">
        <f t="shared" si="5"/>
        <v>0 (δ=0.85)</v>
      </c>
    </row>
    <row r="189" spans="1:8" x14ac:dyDescent="0.75">
      <c r="A189" s="1">
        <v>5</v>
      </c>
      <c r="B189">
        <v>5</v>
      </c>
      <c r="C189">
        <v>0</v>
      </c>
      <c r="D189">
        <f>COUNTIF('PARITY Errors'!D189, 100) + COUNTIF('Pattern_Matching Errors'!D189, 100) + COUNTIF('Reversal Errors'!D189, 100) + COUNTIF('Stack Errors'!D189, 100) + COUNTIF('Vending_Machine Errors'!D189, 100) + COUNTIF('Vending_Machine_Sum Errors'!D189, 100) + COUNTIF('MazeComplete Errors'!D189, 100) + COUNTIF('MazeSolve Errors'!D189, 100) + COUNTIF('Hamiltonian Errors'!D189, 100)</f>
        <v>0</v>
      </c>
      <c r="E189">
        <f>COUNTIF('PARITY Errors'!E189, 100) + COUNTIF('Pattern_Matching Errors'!E189, 100) + COUNTIF('Reversal Errors'!E189, 100) + COUNTIF('Stack Errors'!E189, 100) + COUNTIF('Vending_Machine Errors'!E189, 100) + COUNTIF('Vending_Machine_Sum Errors'!E189, 100) + COUNTIF('MazeComplete Errors'!E189, 100) + COUNTIF('MazeSolve Errors'!E189, 100) + COUNTIF('Hamiltonian Errors'!E189, 100)</f>
        <v>0</v>
      </c>
      <c r="F189">
        <f>COUNTIF('PARITY Errors'!F189, 100) + COUNTIF('Pattern_Matching Errors'!F189, 100) + COUNTIF('Reversal Errors'!F189, 100) + COUNTIF('Stack Errors'!F189, 100) + COUNTIF('Vending_Machine Errors'!F189, 100) + COUNTIF('Vending_Machine_Sum Errors'!F189, 100) + COUNTIF('MazeComplete Errors'!F189, 100) + COUNTIF('MazeSolve Errors'!F189, 100) + COUNTIF('Hamiltonian Errors'!F189, 100)</f>
        <v>0</v>
      </c>
      <c r="G189">
        <f>COUNTIF('PARITY Errors'!G189, 100) + COUNTIF('Pattern_Matching Errors'!G189, 100) + COUNTIF('Reversal Errors'!G189, 100) + COUNTIF('Stack Errors'!G189, 100) + COUNTIF('Vending_Machine Errors'!G189, 100) + COUNTIF('Vending_Machine_Sum Errors'!G189, 100) + COUNTIF('MazeComplete Errors'!G189, 100) + COUNTIF('MazeSolve Errors'!G189, 100) + COUNTIF('Hamiltonian Errors'!G189, 100)</f>
        <v>0</v>
      </c>
      <c r="H189" t="str">
        <f t="shared" si="5"/>
        <v>5 (δ=0)</v>
      </c>
    </row>
    <row r="190" spans="1:8" x14ac:dyDescent="0.75">
      <c r="A190" s="1">
        <v>6</v>
      </c>
      <c r="B190">
        <v>5</v>
      </c>
      <c r="C190">
        <v>0.2</v>
      </c>
      <c r="D190">
        <f>COUNTIF('PARITY Errors'!D190, 100) + COUNTIF('Pattern_Matching Errors'!D190, 100) + COUNTIF('Reversal Errors'!D190, 100) + COUNTIF('Stack Errors'!D190, 100) + COUNTIF('Vending_Machine Errors'!D190, 100) + COUNTIF('Vending_Machine_Sum Errors'!D190, 100) + COUNTIF('MazeComplete Errors'!D190, 100) + COUNTIF('MazeSolve Errors'!D190, 100) + COUNTIF('Hamiltonian Errors'!D190, 100)</f>
        <v>0</v>
      </c>
      <c r="E190">
        <f>COUNTIF('PARITY Errors'!E190, 100) + COUNTIF('Pattern_Matching Errors'!E190, 100) + COUNTIF('Reversal Errors'!E190, 100) + COUNTIF('Stack Errors'!E190, 100) + COUNTIF('Vending_Machine Errors'!E190, 100) + COUNTIF('Vending_Machine_Sum Errors'!E190, 100) + COUNTIF('MazeComplete Errors'!E190, 100) + COUNTIF('MazeSolve Errors'!E190, 100) + COUNTIF('Hamiltonian Errors'!E190, 100)</f>
        <v>0</v>
      </c>
      <c r="F190">
        <f>COUNTIF('PARITY Errors'!F190, 100) + COUNTIF('Pattern_Matching Errors'!F190, 100) + COUNTIF('Reversal Errors'!F190, 100) + COUNTIF('Stack Errors'!F190, 100) + COUNTIF('Vending_Machine Errors'!F190, 100) + COUNTIF('Vending_Machine_Sum Errors'!F190, 100) + COUNTIF('MazeComplete Errors'!F190, 100) + COUNTIF('MazeSolve Errors'!F190, 100) + COUNTIF('Hamiltonian Errors'!F190, 100)</f>
        <v>0</v>
      </c>
      <c r="G190">
        <f>COUNTIF('PARITY Errors'!G190, 100) + COUNTIF('Pattern_Matching Errors'!G190, 100) + COUNTIF('Reversal Errors'!G190, 100) + COUNTIF('Stack Errors'!G190, 100) + COUNTIF('Vending_Machine Errors'!G190, 100) + COUNTIF('Vending_Machine_Sum Errors'!G190, 100) + COUNTIF('MazeComplete Errors'!G190, 100) + COUNTIF('MazeSolve Errors'!G190, 100) + COUNTIF('Hamiltonian Errors'!G190, 100)</f>
        <v>0</v>
      </c>
      <c r="H190" t="str">
        <f t="shared" si="5"/>
        <v>5 (δ=0.2)</v>
      </c>
    </row>
    <row r="191" spans="1:8" x14ac:dyDescent="0.75">
      <c r="A191" s="1">
        <v>7</v>
      </c>
      <c r="B191">
        <v>5</v>
      </c>
      <c r="C191">
        <v>0.45</v>
      </c>
      <c r="D191">
        <f>COUNTIF('PARITY Errors'!D191, 100) + COUNTIF('Pattern_Matching Errors'!D191, 100) + COUNTIF('Reversal Errors'!D191, 100) + COUNTIF('Stack Errors'!D191, 100) + COUNTIF('Vending_Machine Errors'!D191, 100) + COUNTIF('Vending_Machine_Sum Errors'!D191, 100) + COUNTIF('MazeComplete Errors'!D191, 100) + COUNTIF('MazeSolve Errors'!D191, 100) + COUNTIF('Hamiltonian Errors'!D191, 100)</f>
        <v>0</v>
      </c>
      <c r="E191">
        <f>COUNTIF('PARITY Errors'!E191, 100) + COUNTIF('Pattern_Matching Errors'!E191, 100) + COUNTIF('Reversal Errors'!E191, 100) + COUNTIF('Stack Errors'!E191, 100) + COUNTIF('Vending_Machine Errors'!E191, 100) + COUNTIF('Vending_Machine_Sum Errors'!E191, 100) + COUNTIF('MazeComplete Errors'!E191, 100) + COUNTIF('MazeSolve Errors'!E191, 100) + COUNTIF('Hamiltonian Errors'!E191, 100)</f>
        <v>0</v>
      </c>
      <c r="F191">
        <f>COUNTIF('PARITY Errors'!F191, 100) + COUNTIF('Pattern_Matching Errors'!F191, 100) + COUNTIF('Reversal Errors'!F191, 100) + COUNTIF('Stack Errors'!F191, 100) + COUNTIF('Vending_Machine Errors'!F191, 100) + COUNTIF('Vending_Machine_Sum Errors'!F191, 100) + COUNTIF('MazeComplete Errors'!F191, 100) + COUNTIF('MazeSolve Errors'!F191, 100) + COUNTIF('Hamiltonian Errors'!F191, 100)</f>
        <v>0</v>
      </c>
      <c r="G191">
        <f>COUNTIF('PARITY Errors'!G191, 100) + COUNTIF('Pattern_Matching Errors'!G191, 100) + COUNTIF('Reversal Errors'!G191, 100) + COUNTIF('Stack Errors'!G191, 100) + COUNTIF('Vending_Machine Errors'!G191, 100) + COUNTIF('Vending_Machine_Sum Errors'!G191, 100) + COUNTIF('MazeComplete Errors'!G191, 100) + COUNTIF('MazeSolve Errors'!G191, 100) + COUNTIF('Hamiltonian Errors'!G191, 100)</f>
        <v>0</v>
      </c>
      <c r="H191" t="str">
        <f t="shared" si="5"/>
        <v>5 (δ=0.45)</v>
      </c>
    </row>
    <row r="192" spans="1:8" x14ac:dyDescent="0.75">
      <c r="A192" s="1">
        <v>8</v>
      </c>
      <c r="B192">
        <v>5</v>
      </c>
      <c r="C192">
        <v>0.65</v>
      </c>
      <c r="D192">
        <f>COUNTIF('PARITY Errors'!D192, 100) + COUNTIF('Pattern_Matching Errors'!D192, 100) + COUNTIF('Reversal Errors'!D192, 100) + COUNTIF('Stack Errors'!D192, 100) + COUNTIF('Vending_Machine Errors'!D192, 100) + COUNTIF('Vending_Machine_Sum Errors'!D192, 100) + COUNTIF('MazeComplete Errors'!D192, 100) + COUNTIF('MazeSolve Errors'!D192, 100) + COUNTIF('Hamiltonian Errors'!D192, 100)</f>
        <v>0</v>
      </c>
      <c r="E192">
        <f>COUNTIF('PARITY Errors'!E192, 100) + COUNTIF('Pattern_Matching Errors'!E192, 100) + COUNTIF('Reversal Errors'!E192, 100) + COUNTIF('Stack Errors'!E192, 100) + COUNTIF('Vending_Machine Errors'!E192, 100) + COUNTIF('Vending_Machine_Sum Errors'!E192, 100) + COUNTIF('MazeComplete Errors'!E192, 100) + COUNTIF('MazeSolve Errors'!E192, 100) + COUNTIF('Hamiltonian Errors'!E192, 100)</f>
        <v>0</v>
      </c>
      <c r="F192">
        <f>COUNTIF('PARITY Errors'!F192, 100) + COUNTIF('Pattern_Matching Errors'!F192, 100) + COUNTIF('Reversal Errors'!F192, 100) + COUNTIF('Stack Errors'!F192, 100) + COUNTIF('Vending_Machine Errors'!F192, 100) + COUNTIF('Vending_Machine_Sum Errors'!F192, 100) + COUNTIF('MazeComplete Errors'!F192, 100) + COUNTIF('MazeSolve Errors'!F192, 100) + COUNTIF('Hamiltonian Errors'!F192, 100)</f>
        <v>0</v>
      </c>
      <c r="G192">
        <f>COUNTIF('PARITY Errors'!G192, 100) + COUNTIF('Pattern_Matching Errors'!G192, 100) + COUNTIF('Reversal Errors'!G192, 100) + COUNTIF('Stack Errors'!G192, 100) + COUNTIF('Vending_Machine Errors'!G192, 100) + COUNTIF('Vending_Machine_Sum Errors'!G192, 100) + COUNTIF('MazeComplete Errors'!G192, 100) + COUNTIF('MazeSolve Errors'!G192, 100) + COUNTIF('Hamiltonian Errors'!G192, 100)</f>
        <v>0</v>
      </c>
      <c r="H192" t="str">
        <f t="shared" si="5"/>
        <v>5 (δ=0.65)</v>
      </c>
    </row>
    <row r="193" spans="1:8" x14ac:dyDescent="0.75">
      <c r="A193" s="1">
        <v>9</v>
      </c>
      <c r="B193">
        <v>5</v>
      </c>
      <c r="C193">
        <v>0.85</v>
      </c>
      <c r="D193">
        <f>COUNTIF('PARITY Errors'!D193, 100) + COUNTIF('Pattern_Matching Errors'!D193, 100) + COUNTIF('Reversal Errors'!D193, 100) + COUNTIF('Stack Errors'!D193, 100) + COUNTIF('Vending_Machine Errors'!D193, 100) + COUNTIF('Vending_Machine_Sum Errors'!D193, 100) + COUNTIF('MazeComplete Errors'!D193, 100) + COUNTIF('MazeSolve Errors'!D193, 100) + COUNTIF('Hamiltonian Errors'!D193, 100)</f>
        <v>0</v>
      </c>
      <c r="E193">
        <f>COUNTIF('PARITY Errors'!E193, 100) + COUNTIF('Pattern_Matching Errors'!E193, 100) + COUNTIF('Reversal Errors'!E193, 100) + COUNTIF('Stack Errors'!E193, 100) + COUNTIF('Vending_Machine Errors'!E193, 100) + COUNTIF('Vending_Machine_Sum Errors'!E193, 100) + COUNTIF('MazeComplete Errors'!E193, 100) + COUNTIF('MazeSolve Errors'!E193, 100) + COUNTIF('Hamiltonian Errors'!E193, 100)</f>
        <v>0</v>
      </c>
      <c r="F193">
        <f>COUNTIF('PARITY Errors'!F193, 100) + COUNTIF('Pattern_Matching Errors'!F193, 100) + COUNTIF('Reversal Errors'!F193, 100) + COUNTIF('Stack Errors'!F193, 100) + COUNTIF('Vending_Machine Errors'!F193, 100) + COUNTIF('Vending_Machine_Sum Errors'!F193, 100) + COUNTIF('MazeComplete Errors'!F193, 100) + COUNTIF('MazeSolve Errors'!F193, 100) + COUNTIF('Hamiltonian Errors'!F193, 100)</f>
        <v>0</v>
      </c>
      <c r="G193">
        <f>COUNTIF('PARITY Errors'!G193, 100) + COUNTIF('Pattern_Matching Errors'!G193, 100) + COUNTIF('Reversal Errors'!G193, 100) + COUNTIF('Stack Errors'!G193, 100) + COUNTIF('Vending_Machine Errors'!G193, 100) + COUNTIF('Vending_Machine_Sum Errors'!G193, 100) + COUNTIF('MazeComplete Errors'!G193, 100) + COUNTIF('MazeSolve Errors'!G193, 100) + COUNTIF('Hamiltonian Errors'!G193, 100)</f>
        <v>0</v>
      </c>
      <c r="H193" t="str">
        <f t="shared" si="5"/>
        <v>5 (δ=0.85)</v>
      </c>
    </row>
    <row r="194" spans="1:8" x14ac:dyDescent="0.75">
      <c r="A194" s="1">
        <v>10</v>
      </c>
      <c r="B194">
        <v>10</v>
      </c>
      <c r="C194">
        <v>0</v>
      </c>
      <c r="D194">
        <f>COUNTIF('PARITY Errors'!D194, 100) + COUNTIF('Pattern_Matching Errors'!D194, 100) + COUNTIF('Reversal Errors'!D194, 100) + COUNTIF('Stack Errors'!D194, 100) + COUNTIF('Vending_Machine Errors'!D194, 100) + COUNTIF('Vending_Machine_Sum Errors'!D194, 100) + COUNTIF('MazeComplete Errors'!D194, 100) + COUNTIF('MazeSolve Errors'!D194, 100) + COUNTIF('Hamiltonian Errors'!D194, 100)</f>
        <v>0</v>
      </c>
      <c r="E194">
        <f>COUNTIF('PARITY Errors'!E194, 100) + COUNTIF('Pattern_Matching Errors'!E194, 100) + COUNTIF('Reversal Errors'!E194, 100) + COUNTIF('Stack Errors'!E194, 100) + COUNTIF('Vending_Machine Errors'!E194, 100) + COUNTIF('Vending_Machine_Sum Errors'!E194, 100) + COUNTIF('MazeComplete Errors'!E194, 100) + COUNTIF('MazeSolve Errors'!E194, 100) + COUNTIF('Hamiltonian Errors'!E194, 100)</f>
        <v>0</v>
      </c>
      <c r="F194">
        <f>COUNTIF('PARITY Errors'!F194, 100) + COUNTIF('Pattern_Matching Errors'!F194, 100) + COUNTIF('Reversal Errors'!F194, 100) + COUNTIF('Stack Errors'!F194, 100) + COUNTIF('Vending_Machine Errors'!F194, 100) + COUNTIF('Vending_Machine_Sum Errors'!F194, 100) + COUNTIF('MazeComplete Errors'!F194, 100) + COUNTIF('MazeSolve Errors'!F194, 100) + COUNTIF('Hamiltonian Errors'!F194, 100)</f>
        <v>0</v>
      </c>
      <c r="G194">
        <f>COUNTIF('PARITY Errors'!G194, 100) + COUNTIF('Pattern_Matching Errors'!G194, 100) + COUNTIF('Reversal Errors'!G194, 100) + COUNTIF('Stack Errors'!G194, 100) + COUNTIF('Vending_Machine Errors'!G194, 100) + COUNTIF('Vending_Machine_Sum Errors'!G194, 100) + COUNTIF('MazeComplete Errors'!G194, 100) + COUNTIF('MazeSolve Errors'!G194, 100) + COUNTIF('Hamiltonian Errors'!G194, 100)</f>
        <v>0</v>
      </c>
      <c r="H194" t="str">
        <f t="shared" si="5"/>
        <v>10 (δ=0)</v>
      </c>
    </row>
    <row r="195" spans="1:8" x14ac:dyDescent="0.75">
      <c r="A195" s="1">
        <v>11</v>
      </c>
      <c r="B195">
        <v>10</v>
      </c>
      <c r="C195">
        <v>0.2</v>
      </c>
      <c r="D195">
        <f>COUNTIF('PARITY Errors'!D195, 100) + COUNTIF('Pattern_Matching Errors'!D195, 100) + COUNTIF('Reversal Errors'!D195, 100) + COUNTIF('Stack Errors'!D195, 100) + COUNTIF('Vending_Machine Errors'!D195, 100) + COUNTIF('Vending_Machine_Sum Errors'!D195, 100) + COUNTIF('MazeComplete Errors'!D195, 100) + COUNTIF('MazeSolve Errors'!D195, 100) + COUNTIF('Hamiltonian Errors'!D195, 100)</f>
        <v>0</v>
      </c>
      <c r="E195">
        <f>COUNTIF('PARITY Errors'!E195, 100) + COUNTIF('Pattern_Matching Errors'!E195, 100) + COUNTIF('Reversal Errors'!E195, 100) + COUNTIF('Stack Errors'!E195, 100) + COUNTIF('Vending_Machine Errors'!E195, 100) + COUNTIF('Vending_Machine_Sum Errors'!E195, 100) + COUNTIF('MazeComplete Errors'!E195, 100) + COUNTIF('MazeSolve Errors'!E195, 100) + COUNTIF('Hamiltonian Errors'!E195, 100)</f>
        <v>0</v>
      </c>
      <c r="F195">
        <f>COUNTIF('PARITY Errors'!F195, 100) + COUNTIF('Pattern_Matching Errors'!F195, 100) + COUNTIF('Reversal Errors'!F195, 100) + COUNTIF('Stack Errors'!F195, 100) + COUNTIF('Vending_Machine Errors'!F195, 100) + COUNTIF('Vending_Machine_Sum Errors'!F195, 100) + COUNTIF('MazeComplete Errors'!F195, 100) + COUNTIF('MazeSolve Errors'!F195, 100) + COUNTIF('Hamiltonian Errors'!F195, 100)</f>
        <v>0</v>
      </c>
      <c r="G195">
        <f>COUNTIF('PARITY Errors'!G195, 100) + COUNTIF('Pattern_Matching Errors'!G195, 100) + COUNTIF('Reversal Errors'!G195, 100) + COUNTIF('Stack Errors'!G195, 100) + COUNTIF('Vending_Machine Errors'!G195, 100) + COUNTIF('Vending_Machine_Sum Errors'!G195, 100) + COUNTIF('MazeComplete Errors'!G195, 100) + COUNTIF('MazeSolve Errors'!G195, 100) + COUNTIF('Hamiltonian Errors'!G195, 100)</f>
        <v>0</v>
      </c>
      <c r="H195" t="str">
        <f t="shared" si="5"/>
        <v>10 (δ=0.2)</v>
      </c>
    </row>
    <row r="196" spans="1:8" x14ac:dyDescent="0.75">
      <c r="A196" s="1">
        <v>12</v>
      </c>
      <c r="B196">
        <v>10</v>
      </c>
      <c r="C196">
        <v>0.45</v>
      </c>
      <c r="D196">
        <f>COUNTIF('PARITY Errors'!D196, 100) + COUNTIF('Pattern_Matching Errors'!D196, 100) + COUNTIF('Reversal Errors'!D196, 100) + COUNTIF('Stack Errors'!D196, 100) + COUNTIF('Vending_Machine Errors'!D196, 100) + COUNTIF('Vending_Machine_Sum Errors'!D196, 100) + COUNTIF('MazeComplete Errors'!D196, 100) + COUNTIF('MazeSolve Errors'!D196, 100) + COUNTIF('Hamiltonian Errors'!D196, 100)</f>
        <v>0</v>
      </c>
      <c r="E196">
        <f>COUNTIF('PARITY Errors'!E196, 100) + COUNTIF('Pattern_Matching Errors'!E196, 100) + COUNTIF('Reversal Errors'!E196, 100) + COUNTIF('Stack Errors'!E196, 100) + COUNTIF('Vending_Machine Errors'!E196, 100) + COUNTIF('Vending_Machine_Sum Errors'!E196, 100) + COUNTIF('MazeComplete Errors'!E196, 100) + COUNTIF('MazeSolve Errors'!E196, 100) + COUNTIF('Hamiltonian Errors'!E196, 100)</f>
        <v>0</v>
      </c>
      <c r="F196">
        <f>COUNTIF('PARITY Errors'!F196, 100) + COUNTIF('Pattern_Matching Errors'!F196, 100) + COUNTIF('Reversal Errors'!F196, 100) + COUNTIF('Stack Errors'!F196, 100) + COUNTIF('Vending_Machine Errors'!F196, 100) + COUNTIF('Vending_Machine_Sum Errors'!F196, 100) + COUNTIF('MazeComplete Errors'!F196, 100) + COUNTIF('MazeSolve Errors'!F196, 100) + COUNTIF('Hamiltonian Errors'!F196, 100)</f>
        <v>0</v>
      </c>
      <c r="G196">
        <f>COUNTIF('PARITY Errors'!G196, 100) + COUNTIF('Pattern_Matching Errors'!G196, 100) + COUNTIF('Reversal Errors'!G196, 100) + COUNTIF('Stack Errors'!G196, 100) + COUNTIF('Vending_Machine Errors'!G196, 100) + COUNTIF('Vending_Machine_Sum Errors'!G196, 100) + COUNTIF('MazeComplete Errors'!G196, 100) + COUNTIF('MazeSolve Errors'!G196, 100) + COUNTIF('Hamiltonian Errors'!G196, 100)</f>
        <v>0</v>
      </c>
      <c r="H196" t="str">
        <f t="shared" si="5"/>
        <v>10 (δ=0.45)</v>
      </c>
    </row>
    <row r="197" spans="1:8" x14ac:dyDescent="0.75">
      <c r="A197" s="1">
        <v>13</v>
      </c>
      <c r="B197">
        <v>10</v>
      </c>
      <c r="C197">
        <v>0.65</v>
      </c>
      <c r="D197">
        <f>COUNTIF('PARITY Errors'!D197, 100) + COUNTIF('Pattern_Matching Errors'!D197, 100) + COUNTIF('Reversal Errors'!D197, 100) + COUNTIF('Stack Errors'!D197, 100) + COUNTIF('Vending_Machine Errors'!D197, 100) + COUNTIF('Vending_Machine_Sum Errors'!D197, 100) + COUNTIF('MazeComplete Errors'!D197, 100) + COUNTIF('MazeSolve Errors'!D197, 100) + COUNTIF('Hamiltonian Errors'!D197, 100)</f>
        <v>0</v>
      </c>
      <c r="E197">
        <f>COUNTIF('PARITY Errors'!E197, 100) + COUNTIF('Pattern_Matching Errors'!E197, 100) + COUNTIF('Reversal Errors'!E197, 100) + COUNTIF('Stack Errors'!E197, 100) + COUNTIF('Vending_Machine Errors'!E197, 100) + COUNTIF('Vending_Machine_Sum Errors'!E197, 100) + COUNTIF('MazeComplete Errors'!E197, 100) + COUNTIF('MazeSolve Errors'!E197, 100) + COUNTIF('Hamiltonian Errors'!E197, 100)</f>
        <v>0</v>
      </c>
      <c r="F197">
        <f>COUNTIF('PARITY Errors'!F197, 100) + COUNTIF('Pattern_Matching Errors'!F197, 100) + COUNTIF('Reversal Errors'!F197, 100) + COUNTIF('Stack Errors'!F197, 100) + COUNTIF('Vending_Machine Errors'!F197, 100) + COUNTIF('Vending_Machine_Sum Errors'!F197, 100) + COUNTIF('MazeComplete Errors'!F197, 100) + COUNTIF('MazeSolve Errors'!F197, 100) + COUNTIF('Hamiltonian Errors'!F197, 100)</f>
        <v>0</v>
      </c>
      <c r="G197">
        <f>COUNTIF('PARITY Errors'!G197, 100) + COUNTIF('Pattern_Matching Errors'!G197, 100) + COUNTIF('Reversal Errors'!G197, 100) + COUNTIF('Stack Errors'!G197, 100) + COUNTIF('Vending_Machine Errors'!G197, 100) + COUNTIF('Vending_Machine_Sum Errors'!G197, 100) + COUNTIF('MazeComplete Errors'!G197, 100) + COUNTIF('MazeSolve Errors'!G197, 100) + COUNTIF('Hamiltonian Errors'!G197, 100)</f>
        <v>0</v>
      </c>
      <c r="H197" t="str">
        <f t="shared" si="5"/>
        <v>10 (δ=0.65)</v>
      </c>
    </row>
    <row r="198" spans="1:8" x14ac:dyDescent="0.75">
      <c r="A198" s="1">
        <v>14</v>
      </c>
      <c r="B198">
        <v>10</v>
      </c>
      <c r="C198">
        <v>0.85</v>
      </c>
      <c r="D198">
        <f>COUNTIF('PARITY Errors'!D198, 100) + COUNTIF('Pattern_Matching Errors'!D198, 100) + COUNTIF('Reversal Errors'!D198, 100) + COUNTIF('Stack Errors'!D198, 100) + COUNTIF('Vending_Machine Errors'!D198, 100) + COUNTIF('Vending_Machine_Sum Errors'!D198, 100) + COUNTIF('MazeComplete Errors'!D198, 100) + COUNTIF('MazeSolve Errors'!D198, 100) + COUNTIF('Hamiltonian Errors'!D198, 100)</f>
        <v>0</v>
      </c>
      <c r="E198">
        <f>COUNTIF('PARITY Errors'!E198, 100) + COUNTIF('Pattern_Matching Errors'!E198, 100) + COUNTIF('Reversal Errors'!E198, 100) + COUNTIF('Stack Errors'!E198, 100) + COUNTIF('Vending_Machine Errors'!E198, 100) + COUNTIF('Vending_Machine_Sum Errors'!E198, 100) + COUNTIF('MazeComplete Errors'!E198, 100) + COUNTIF('MazeSolve Errors'!E198, 100) + COUNTIF('Hamiltonian Errors'!E198, 100)</f>
        <v>0</v>
      </c>
      <c r="F198">
        <f>COUNTIF('PARITY Errors'!F198, 100) + COUNTIF('Pattern_Matching Errors'!F198, 100) + COUNTIF('Reversal Errors'!F198, 100) + COUNTIF('Stack Errors'!F198, 100) + COUNTIF('Vending_Machine Errors'!F198, 100) + COUNTIF('Vending_Machine_Sum Errors'!F198, 100) + COUNTIF('MazeComplete Errors'!F198, 100) + COUNTIF('MazeSolve Errors'!F198, 100) + COUNTIF('Hamiltonian Errors'!F198, 100)</f>
        <v>0</v>
      </c>
      <c r="G198">
        <f>COUNTIF('PARITY Errors'!G198, 100) + COUNTIF('Pattern_Matching Errors'!G198, 100) + COUNTIF('Reversal Errors'!G198, 100) + COUNTIF('Stack Errors'!G198, 100) + COUNTIF('Vending_Machine Errors'!G198, 100) + COUNTIF('Vending_Machine_Sum Errors'!G198, 100) + COUNTIF('MazeComplete Errors'!G198, 100) + COUNTIF('MazeSolve Errors'!G198, 100) + COUNTIF('Hamiltonian Errors'!G198, 100)</f>
        <v>0</v>
      </c>
      <c r="H198" t="str">
        <f t="shared" si="5"/>
        <v>10 (δ=0.85)</v>
      </c>
    </row>
    <row r="199" spans="1:8" x14ac:dyDescent="0.75">
      <c r="A199" s="1">
        <v>15</v>
      </c>
      <c r="B199">
        <v>20</v>
      </c>
      <c r="C199">
        <v>0</v>
      </c>
      <c r="D199">
        <f>COUNTIF('PARITY Errors'!D199, 100) + COUNTIF('Pattern_Matching Errors'!D199, 100) + COUNTIF('Reversal Errors'!D199, 100) + COUNTIF('Stack Errors'!D199, 100) + COUNTIF('Vending_Machine Errors'!D199, 100) + COUNTIF('Vending_Machine_Sum Errors'!D199, 100) + COUNTIF('MazeComplete Errors'!D199, 100) + COUNTIF('MazeSolve Errors'!D199, 100) + COUNTIF('Hamiltonian Errors'!D199, 100)</f>
        <v>0</v>
      </c>
      <c r="E199">
        <f>COUNTIF('PARITY Errors'!E199, 100) + COUNTIF('Pattern_Matching Errors'!E199, 100) + COUNTIF('Reversal Errors'!E199, 100) + COUNTIF('Stack Errors'!E199, 100) + COUNTIF('Vending_Machine Errors'!E199, 100) + COUNTIF('Vending_Machine_Sum Errors'!E199, 100) + COUNTIF('MazeComplete Errors'!E199, 100) + COUNTIF('MazeSolve Errors'!E199, 100) + COUNTIF('Hamiltonian Errors'!E199, 100)</f>
        <v>0</v>
      </c>
      <c r="F199">
        <f>COUNTIF('PARITY Errors'!F199, 100) + COUNTIF('Pattern_Matching Errors'!F199, 100) + COUNTIF('Reversal Errors'!F199, 100) + COUNTIF('Stack Errors'!F199, 100) + COUNTIF('Vending_Machine Errors'!F199, 100) + COUNTIF('Vending_Machine_Sum Errors'!F199, 100) + COUNTIF('MazeComplete Errors'!F199, 100) + COUNTIF('MazeSolve Errors'!F199, 100) + COUNTIF('Hamiltonian Errors'!F199, 100)</f>
        <v>0</v>
      </c>
      <c r="G199">
        <f>COUNTIF('PARITY Errors'!G199, 100) + COUNTIF('Pattern_Matching Errors'!G199, 100) + COUNTIF('Reversal Errors'!G199, 100) + COUNTIF('Stack Errors'!G199, 100) + COUNTIF('Vending_Machine Errors'!G199, 100) + COUNTIF('Vending_Machine_Sum Errors'!G199, 100) + COUNTIF('MazeComplete Errors'!G199, 100) + COUNTIF('MazeSolve Errors'!G199, 100) + COUNTIF('Hamiltonian Errors'!G199, 100)</f>
        <v>3</v>
      </c>
      <c r="H199" t="str">
        <f t="shared" si="5"/>
        <v>20 (δ=0)</v>
      </c>
    </row>
    <row r="200" spans="1:8" x14ac:dyDescent="0.75">
      <c r="A200" s="1">
        <v>16</v>
      </c>
      <c r="B200">
        <v>20</v>
      </c>
      <c r="C200">
        <v>0.2</v>
      </c>
      <c r="D200">
        <f>COUNTIF('PARITY Errors'!D200, 100) + COUNTIF('Pattern_Matching Errors'!D200, 100) + COUNTIF('Reversal Errors'!D200, 100) + COUNTIF('Stack Errors'!D200, 100) + COUNTIF('Vending_Machine Errors'!D200, 100) + COUNTIF('Vending_Machine_Sum Errors'!D200, 100) + COUNTIF('MazeComplete Errors'!D200, 100) + COUNTIF('MazeSolve Errors'!D200, 100) + COUNTIF('Hamiltonian Errors'!D200, 100)</f>
        <v>0</v>
      </c>
      <c r="E200">
        <f>COUNTIF('PARITY Errors'!E200, 100) + COUNTIF('Pattern_Matching Errors'!E200, 100) + COUNTIF('Reversal Errors'!E200, 100) + COUNTIF('Stack Errors'!E200, 100) + COUNTIF('Vending_Machine Errors'!E200, 100) + COUNTIF('Vending_Machine_Sum Errors'!E200, 100) + COUNTIF('MazeComplete Errors'!E200, 100) + COUNTIF('MazeSolve Errors'!E200, 100) + COUNTIF('Hamiltonian Errors'!E200, 100)</f>
        <v>0</v>
      </c>
      <c r="F200">
        <f>COUNTIF('PARITY Errors'!F200, 100) + COUNTIF('Pattern_Matching Errors'!F200, 100) + COUNTIF('Reversal Errors'!F200, 100) + COUNTIF('Stack Errors'!F200, 100) + COUNTIF('Vending_Machine Errors'!F200, 100) + COUNTIF('Vending_Machine_Sum Errors'!F200, 100) + COUNTIF('MazeComplete Errors'!F200, 100) + COUNTIF('MazeSolve Errors'!F200, 100) + COUNTIF('Hamiltonian Errors'!F200, 100)</f>
        <v>0</v>
      </c>
      <c r="G200">
        <f>COUNTIF('PARITY Errors'!G200, 100) + COUNTIF('Pattern_Matching Errors'!G200, 100) + COUNTIF('Reversal Errors'!G200, 100) + COUNTIF('Stack Errors'!G200, 100) + COUNTIF('Vending_Machine Errors'!G200, 100) + COUNTIF('Vending_Machine_Sum Errors'!G200, 100) + COUNTIF('MazeComplete Errors'!G200, 100) + COUNTIF('MazeSolve Errors'!G200, 100) + COUNTIF('Hamiltonian Errors'!G200, 100)</f>
        <v>3</v>
      </c>
      <c r="H200" t="str">
        <f t="shared" si="5"/>
        <v>20 (δ=0.2)</v>
      </c>
    </row>
    <row r="201" spans="1:8" x14ac:dyDescent="0.75">
      <c r="A201" s="1">
        <v>17</v>
      </c>
      <c r="B201">
        <v>20</v>
      </c>
      <c r="C201">
        <v>0.45</v>
      </c>
      <c r="D201">
        <f>COUNTIF('PARITY Errors'!D201, 100) + COUNTIF('Pattern_Matching Errors'!D201, 100) + COUNTIF('Reversal Errors'!D201, 100) + COUNTIF('Stack Errors'!D201, 100) + COUNTIF('Vending_Machine Errors'!D201, 100) + COUNTIF('Vending_Machine_Sum Errors'!D201, 100) + COUNTIF('MazeComplete Errors'!D201, 100) + COUNTIF('MazeSolve Errors'!D201, 100) + COUNTIF('Hamiltonian Errors'!D201, 100)</f>
        <v>0</v>
      </c>
      <c r="E201">
        <f>COUNTIF('PARITY Errors'!E201, 100) + COUNTIF('Pattern_Matching Errors'!E201, 100) + COUNTIF('Reversal Errors'!E201, 100) + COUNTIF('Stack Errors'!E201, 100) + COUNTIF('Vending_Machine Errors'!E201, 100) + COUNTIF('Vending_Machine_Sum Errors'!E201, 100) + COUNTIF('MazeComplete Errors'!E201, 100) + COUNTIF('MazeSolve Errors'!E201, 100) + COUNTIF('Hamiltonian Errors'!E201, 100)</f>
        <v>0</v>
      </c>
      <c r="F201">
        <f>COUNTIF('PARITY Errors'!F201, 100) + COUNTIF('Pattern_Matching Errors'!F201, 100) + COUNTIF('Reversal Errors'!F201, 100) + COUNTIF('Stack Errors'!F201, 100) + COUNTIF('Vending_Machine Errors'!F201, 100) + COUNTIF('Vending_Machine_Sum Errors'!F201, 100) + COUNTIF('MazeComplete Errors'!F201, 100) + COUNTIF('MazeSolve Errors'!F201, 100) + COUNTIF('Hamiltonian Errors'!F201, 100)</f>
        <v>0</v>
      </c>
      <c r="G201">
        <f>COUNTIF('PARITY Errors'!G201, 100) + COUNTIF('Pattern_Matching Errors'!G201, 100) + COUNTIF('Reversal Errors'!G201, 100) + COUNTIF('Stack Errors'!G201, 100) + COUNTIF('Vending_Machine Errors'!G201, 100) + COUNTIF('Vending_Machine_Sum Errors'!G201, 100) + COUNTIF('MazeComplete Errors'!G201, 100) + COUNTIF('MazeSolve Errors'!G201, 100) + COUNTIF('Hamiltonian Errors'!G201, 100)</f>
        <v>3</v>
      </c>
      <c r="H201" t="str">
        <f t="shared" si="5"/>
        <v>20 (δ=0.45)</v>
      </c>
    </row>
    <row r="202" spans="1:8" x14ac:dyDescent="0.75">
      <c r="A202" s="1">
        <v>18</v>
      </c>
      <c r="B202">
        <v>20</v>
      </c>
      <c r="C202">
        <v>0.65</v>
      </c>
      <c r="D202">
        <f>COUNTIF('PARITY Errors'!D202, 100) + COUNTIF('Pattern_Matching Errors'!D202, 100) + COUNTIF('Reversal Errors'!D202, 100) + COUNTIF('Stack Errors'!D202, 100) + COUNTIF('Vending_Machine Errors'!D202, 100) + COUNTIF('Vending_Machine_Sum Errors'!D202, 100) + COUNTIF('MazeComplete Errors'!D202, 100) + COUNTIF('MazeSolve Errors'!D202, 100) + COUNTIF('Hamiltonian Errors'!D202, 100)</f>
        <v>0</v>
      </c>
      <c r="E202">
        <f>COUNTIF('PARITY Errors'!E202, 100) + COUNTIF('Pattern_Matching Errors'!E202, 100) + COUNTIF('Reversal Errors'!E202, 100) + COUNTIF('Stack Errors'!E202, 100) + COUNTIF('Vending_Machine Errors'!E202, 100) + COUNTIF('Vending_Machine_Sum Errors'!E202, 100) + COUNTIF('MazeComplete Errors'!E202, 100) + COUNTIF('MazeSolve Errors'!E202, 100) + COUNTIF('Hamiltonian Errors'!E202, 100)</f>
        <v>0</v>
      </c>
      <c r="F202">
        <f>COUNTIF('PARITY Errors'!F202, 100) + COUNTIF('Pattern_Matching Errors'!F202, 100) + COUNTIF('Reversal Errors'!F202, 100) + COUNTIF('Stack Errors'!F202, 100) + COUNTIF('Vending_Machine Errors'!F202, 100) + COUNTIF('Vending_Machine_Sum Errors'!F202, 100) + COUNTIF('MazeComplete Errors'!F202, 100) + COUNTIF('MazeSolve Errors'!F202, 100) + COUNTIF('Hamiltonian Errors'!F202, 100)</f>
        <v>0</v>
      </c>
      <c r="G202">
        <f>COUNTIF('PARITY Errors'!G202, 100) + COUNTIF('Pattern_Matching Errors'!G202, 100) + COUNTIF('Reversal Errors'!G202, 100) + COUNTIF('Stack Errors'!G202, 100) + COUNTIF('Vending_Machine Errors'!G202, 100) + COUNTIF('Vending_Machine_Sum Errors'!G202, 100) + COUNTIF('MazeComplete Errors'!G202, 100) + COUNTIF('MazeSolve Errors'!G202, 100) + COUNTIF('Hamiltonian Errors'!G202, 100)</f>
        <v>3</v>
      </c>
      <c r="H202" t="str">
        <f t="shared" si="5"/>
        <v>20 (δ=0.65)</v>
      </c>
    </row>
    <row r="203" spans="1:8" x14ac:dyDescent="0.75">
      <c r="A203" s="1">
        <v>19</v>
      </c>
      <c r="B203">
        <v>20</v>
      </c>
      <c r="C203">
        <v>0.85</v>
      </c>
      <c r="D203">
        <f>COUNTIF('PARITY Errors'!D203, 100) + COUNTIF('Pattern_Matching Errors'!D203, 100) + COUNTIF('Reversal Errors'!D203, 100) + COUNTIF('Stack Errors'!D203, 100) + COUNTIF('Vending_Machine Errors'!D203, 100) + COUNTIF('Vending_Machine_Sum Errors'!D203, 100) + COUNTIF('MazeComplete Errors'!D203, 100) + COUNTIF('MazeSolve Errors'!D203, 100) + COUNTIF('Hamiltonian Errors'!D203, 100)</f>
        <v>0</v>
      </c>
      <c r="E203">
        <f>COUNTIF('PARITY Errors'!E203, 100) + COUNTIF('Pattern_Matching Errors'!E203, 100) + COUNTIF('Reversal Errors'!E203, 100) + COUNTIF('Stack Errors'!E203, 100) + COUNTIF('Vending_Machine Errors'!E203, 100) + COUNTIF('Vending_Machine_Sum Errors'!E203, 100) + COUNTIF('MazeComplete Errors'!E203, 100) + COUNTIF('MazeSolve Errors'!E203, 100) + COUNTIF('Hamiltonian Errors'!E203, 100)</f>
        <v>0</v>
      </c>
      <c r="F203">
        <f>COUNTIF('PARITY Errors'!F203, 100) + COUNTIF('Pattern_Matching Errors'!F203, 100) + COUNTIF('Reversal Errors'!F203, 100) + COUNTIF('Stack Errors'!F203, 100) + COUNTIF('Vending_Machine Errors'!F203, 100) + COUNTIF('Vending_Machine_Sum Errors'!F203, 100) + COUNTIF('MazeComplete Errors'!F203, 100) + COUNTIF('MazeSolve Errors'!F203, 100) + COUNTIF('Hamiltonian Errors'!F203, 100)</f>
        <v>0</v>
      </c>
      <c r="G203">
        <f>COUNTIF('PARITY Errors'!G203, 100) + COUNTIF('Pattern_Matching Errors'!G203, 100) + COUNTIF('Reversal Errors'!G203, 100) + COUNTIF('Stack Errors'!G203, 100) + COUNTIF('Vending_Machine Errors'!G203, 100) + COUNTIF('Vending_Machine_Sum Errors'!G203, 100) + COUNTIF('MazeComplete Errors'!G203, 100) + COUNTIF('MazeSolve Errors'!G203, 100) + COUNTIF('Hamiltonian Errors'!G203, 100)</f>
        <v>3</v>
      </c>
      <c r="H203" t="str">
        <f t="shared" si="5"/>
        <v>20 (δ=0.85)</v>
      </c>
    </row>
    <row r="204" spans="1:8" x14ac:dyDescent="0.75">
      <c r="A204" s="1">
        <v>20</v>
      </c>
      <c r="B204">
        <v>50</v>
      </c>
      <c r="C204">
        <v>0</v>
      </c>
      <c r="D204">
        <f>COUNTIF('PARITY Errors'!D204, 100) + COUNTIF('Pattern_Matching Errors'!D204, 100) + COUNTIF('Reversal Errors'!D204, 100) + COUNTIF('Stack Errors'!D204, 100) + COUNTIF('Vending_Machine Errors'!D204, 100) + COUNTIF('Vending_Machine_Sum Errors'!D204, 100) + COUNTIF('MazeComplete Errors'!D204, 100) + COUNTIF('MazeSolve Errors'!D204, 100) + COUNTIF('Hamiltonian Errors'!D204, 100)</f>
        <v>1</v>
      </c>
      <c r="E204">
        <f>COUNTIF('PARITY Errors'!E204, 100) + COUNTIF('Pattern_Matching Errors'!E204, 100) + COUNTIF('Reversal Errors'!E204, 100) + COUNTIF('Stack Errors'!E204, 100) + COUNTIF('Vending_Machine Errors'!E204, 100) + COUNTIF('Vending_Machine_Sum Errors'!E204, 100) + COUNTIF('MazeComplete Errors'!E204, 100) + COUNTIF('MazeSolve Errors'!E204, 100) + COUNTIF('Hamiltonian Errors'!E204, 100)</f>
        <v>1</v>
      </c>
      <c r="F204">
        <f>COUNTIF('PARITY Errors'!F204, 100) + COUNTIF('Pattern_Matching Errors'!F204, 100) + COUNTIF('Reversal Errors'!F204, 100) + COUNTIF('Stack Errors'!F204, 100) + COUNTIF('Vending_Machine Errors'!F204, 100) + COUNTIF('Vending_Machine_Sum Errors'!F204, 100) + COUNTIF('MazeComplete Errors'!F204, 100) + COUNTIF('MazeSolve Errors'!F204, 100) + COUNTIF('Hamiltonian Errors'!F204, 100)</f>
        <v>1</v>
      </c>
      <c r="G204">
        <f>COUNTIF('PARITY Errors'!G204, 100) + COUNTIF('Pattern_Matching Errors'!G204, 100) + COUNTIF('Reversal Errors'!G204, 100) + COUNTIF('Stack Errors'!G204, 100) + COUNTIF('Vending_Machine Errors'!G204, 100) + COUNTIF('Vending_Machine_Sum Errors'!G204, 100) + COUNTIF('MazeComplete Errors'!G204, 100) + COUNTIF('MazeSolve Errors'!G204, 100) + COUNTIF('Hamiltonian Errors'!G204, 100)</f>
        <v>6</v>
      </c>
      <c r="H204" t="str">
        <f t="shared" si="5"/>
        <v>50 (δ=0)</v>
      </c>
    </row>
    <row r="205" spans="1:8" x14ac:dyDescent="0.75">
      <c r="A205" s="1">
        <v>21</v>
      </c>
      <c r="B205">
        <v>50</v>
      </c>
      <c r="C205">
        <v>0.2</v>
      </c>
      <c r="D205">
        <f>COUNTIF('PARITY Errors'!D205, 100) + COUNTIF('Pattern_Matching Errors'!D205, 100) + COUNTIF('Reversal Errors'!D205, 100) + COUNTIF('Stack Errors'!D205, 100) + COUNTIF('Vending_Machine Errors'!D205, 100) + COUNTIF('Vending_Machine_Sum Errors'!D205, 100) + COUNTIF('MazeComplete Errors'!D205, 100) + COUNTIF('MazeSolve Errors'!D205, 100) + COUNTIF('Hamiltonian Errors'!D205, 100)</f>
        <v>1</v>
      </c>
      <c r="E205">
        <f>COUNTIF('PARITY Errors'!E205, 100) + COUNTIF('Pattern_Matching Errors'!E205, 100) + COUNTIF('Reversal Errors'!E205, 100) + COUNTIF('Stack Errors'!E205, 100) + COUNTIF('Vending_Machine Errors'!E205, 100) + COUNTIF('Vending_Machine_Sum Errors'!E205, 100) + COUNTIF('MazeComplete Errors'!E205, 100) + COUNTIF('MazeSolve Errors'!E205, 100) + COUNTIF('Hamiltonian Errors'!E205, 100)</f>
        <v>1</v>
      </c>
      <c r="F205">
        <f>COUNTIF('PARITY Errors'!F205, 100) + COUNTIF('Pattern_Matching Errors'!F205, 100) + COUNTIF('Reversal Errors'!F205, 100) + COUNTIF('Stack Errors'!F205, 100) + COUNTIF('Vending_Machine Errors'!F205, 100) + COUNTIF('Vending_Machine_Sum Errors'!F205, 100) + COUNTIF('MazeComplete Errors'!F205, 100) + COUNTIF('MazeSolve Errors'!F205, 100) + COUNTIF('Hamiltonian Errors'!F205, 100)</f>
        <v>1</v>
      </c>
      <c r="G205">
        <f>COUNTIF('PARITY Errors'!G205, 100) + COUNTIF('Pattern_Matching Errors'!G205, 100) + COUNTIF('Reversal Errors'!G205, 100) + COUNTIF('Stack Errors'!G205, 100) + COUNTIF('Vending_Machine Errors'!G205, 100) + COUNTIF('Vending_Machine_Sum Errors'!G205, 100) + COUNTIF('MazeComplete Errors'!G205, 100) + COUNTIF('MazeSolve Errors'!G205, 100) + COUNTIF('Hamiltonian Errors'!G205, 100)</f>
        <v>6</v>
      </c>
      <c r="H205" t="str">
        <f t="shared" si="5"/>
        <v>50 (δ=0.2)</v>
      </c>
    </row>
    <row r="206" spans="1:8" x14ac:dyDescent="0.75">
      <c r="A206" s="1">
        <v>22</v>
      </c>
      <c r="B206">
        <v>50</v>
      </c>
      <c r="C206">
        <v>0.45</v>
      </c>
      <c r="D206">
        <f>COUNTIF('PARITY Errors'!D206, 100) + COUNTIF('Pattern_Matching Errors'!D206, 100) + COUNTIF('Reversal Errors'!D206, 100) + COUNTIF('Stack Errors'!D206, 100) + COUNTIF('Vending_Machine Errors'!D206, 100) + COUNTIF('Vending_Machine_Sum Errors'!D206, 100) + COUNTIF('MazeComplete Errors'!D206, 100) + COUNTIF('MazeSolve Errors'!D206, 100) + COUNTIF('Hamiltonian Errors'!D206, 100)</f>
        <v>1</v>
      </c>
      <c r="E206">
        <f>COUNTIF('PARITY Errors'!E206, 100) + COUNTIF('Pattern_Matching Errors'!E206, 100) + COUNTIF('Reversal Errors'!E206, 100) + COUNTIF('Stack Errors'!E206, 100) + COUNTIF('Vending_Machine Errors'!E206, 100) + COUNTIF('Vending_Machine_Sum Errors'!E206, 100) + COUNTIF('MazeComplete Errors'!E206, 100) + COUNTIF('MazeSolve Errors'!E206, 100) + COUNTIF('Hamiltonian Errors'!E206, 100)</f>
        <v>1</v>
      </c>
      <c r="F206">
        <f>COUNTIF('PARITY Errors'!F206, 100) + COUNTIF('Pattern_Matching Errors'!F206, 100) + COUNTIF('Reversal Errors'!F206, 100) + COUNTIF('Stack Errors'!F206, 100) + COUNTIF('Vending_Machine Errors'!F206, 100) + COUNTIF('Vending_Machine_Sum Errors'!F206, 100) + COUNTIF('MazeComplete Errors'!F206, 100) + COUNTIF('MazeSolve Errors'!F206, 100) + COUNTIF('Hamiltonian Errors'!F206, 100)</f>
        <v>1</v>
      </c>
      <c r="G206">
        <f>COUNTIF('PARITY Errors'!G206, 100) + COUNTIF('Pattern_Matching Errors'!G206, 100) + COUNTIF('Reversal Errors'!G206, 100) + COUNTIF('Stack Errors'!G206, 100) + COUNTIF('Vending_Machine Errors'!G206, 100) + COUNTIF('Vending_Machine_Sum Errors'!G206, 100) + COUNTIF('MazeComplete Errors'!G206, 100) + COUNTIF('MazeSolve Errors'!G206, 100) + COUNTIF('Hamiltonian Errors'!G206, 100)</f>
        <v>6</v>
      </c>
      <c r="H206" t="str">
        <f t="shared" si="5"/>
        <v>50 (δ=0.45)</v>
      </c>
    </row>
    <row r="207" spans="1:8" x14ac:dyDescent="0.75">
      <c r="A207" s="1">
        <v>23</v>
      </c>
      <c r="B207">
        <v>50</v>
      </c>
      <c r="C207">
        <v>0.65</v>
      </c>
      <c r="D207">
        <f>COUNTIF('PARITY Errors'!D207, 100) + COUNTIF('Pattern_Matching Errors'!D207, 100) + COUNTIF('Reversal Errors'!D207, 100) + COUNTIF('Stack Errors'!D207, 100) + COUNTIF('Vending_Machine Errors'!D207, 100) + COUNTIF('Vending_Machine_Sum Errors'!D207, 100) + COUNTIF('MazeComplete Errors'!D207, 100) + COUNTIF('MazeSolve Errors'!D207, 100) + COUNTIF('Hamiltonian Errors'!D207, 100)</f>
        <v>1</v>
      </c>
      <c r="E207">
        <f>COUNTIF('PARITY Errors'!E207, 100) + COUNTIF('Pattern_Matching Errors'!E207, 100) + COUNTIF('Reversal Errors'!E207, 100) + COUNTIF('Stack Errors'!E207, 100) + COUNTIF('Vending_Machine Errors'!E207, 100) + COUNTIF('Vending_Machine_Sum Errors'!E207, 100) + COUNTIF('MazeComplete Errors'!E207, 100) + COUNTIF('MazeSolve Errors'!E207, 100) + COUNTIF('Hamiltonian Errors'!E207, 100)</f>
        <v>1</v>
      </c>
      <c r="F207">
        <f>COUNTIF('PARITY Errors'!F207, 100) + COUNTIF('Pattern_Matching Errors'!F207, 100) + COUNTIF('Reversal Errors'!F207, 100) + COUNTIF('Stack Errors'!F207, 100) + COUNTIF('Vending_Machine Errors'!F207, 100) + COUNTIF('Vending_Machine_Sum Errors'!F207, 100) + COUNTIF('MazeComplete Errors'!F207, 100) + COUNTIF('MazeSolve Errors'!F207, 100) + COUNTIF('Hamiltonian Errors'!F207, 100)</f>
        <v>1</v>
      </c>
      <c r="G207">
        <f>COUNTIF('PARITY Errors'!G207, 100) + COUNTIF('Pattern_Matching Errors'!G207, 100) + COUNTIF('Reversal Errors'!G207, 100) + COUNTIF('Stack Errors'!G207, 100) + COUNTIF('Vending_Machine Errors'!G207, 100) + COUNTIF('Vending_Machine_Sum Errors'!G207, 100) + COUNTIF('MazeComplete Errors'!G207, 100) + COUNTIF('MazeSolve Errors'!G207, 100) + COUNTIF('Hamiltonian Errors'!G207, 100)</f>
        <v>6</v>
      </c>
      <c r="H207" t="str">
        <f t="shared" si="5"/>
        <v>50 (δ=0.65)</v>
      </c>
    </row>
    <row r="208" spans="1:8" x14ac:dyDescent="0.75">
      <c r="A208" s="1">
        <v>24</v>
      </c>
      <c r="B208">
        <v>50</v>
      </c>
      <c r="C208">
        <v>0.85</v>
      </c>
      <c r="D208">
        <f>COUNTIF('PARITY Errors'!D208, 100) + COUNTIF('Pattern_Matching Errors'!D208, 100) + COUNTIF('Reversal Errors'!D208, 100) + COUNTIF('Stack Errors'!D208, 100) + COUNTIF('Vending_Machine Errors'!D208, 100) + COUNTIF('Vending_Machine_Sum Errors'!D208, 100) + COUNTIF('MazeComplete Errors'!D208, 100) + COUNTIF('MazeSolve Errors'!D208, 100) + COUNTIF('Hamiltonian Errors'!D208, 100)</f>
        <v>1</v>
      </c>
      <c r="E208">
        <f>COUNTIF('PARITY Errors'!E208, 100) + COUNTIF('Pattern_Matching Errors'!E208, 100) + COUNTIF('Reversal Errors'!E208, 100) + COUNTIF('Stack Errors'!E208, 100) + COUNTIF('Vending_Machine Errors'!E208, 100) + COUNTIF('Vending_Machine_Sum Errors'!E208, 100) + COUNTIF('MazeComplete Errors'!E208, 100) + COUNTIF('MazeSolve Errors'!E208, 100) + COUNTIF('Hamiltonian Errors'!E208, 100)</f>
        <v>1</v>
      </c>
      <c r="F208">
        <f>COUNTIF('PARITY Errors'!F208, 100) + COUNTIF('Pattern_Matching Errors'!F208, 100) + COUNTIF('Reversal Errors'!F208, 100) + COUNTIF('Stack Errors'!F208, 100) + COUNTIF('Vending_Machine Errors'!F208, 100) + COUNTIF('Vending_Machine_Sum Errors'!F208, 100) + COUNTIF('MazeComplete Errors'!F208, 100) + COUNTIF('MazeSolve Errors'!F208, 100) + COUNTIF('Hamiltonian Errors'!F208, 100)</f>
        <v>1</v>
      </c>
      <c r="G208">
        <f>COUNTIF('PARITY Errors'!G208, 100) + COUNTIF('Pattern_Matching Errors'!G208, 100) + COUNTIF('Reversal Errors'!G208, 100) + COUNTIF('Stack Errors'!G208, 100) + COUNTIF('Vending_Machine Errors'!G208, 100) + COUNTIF('Vending_Machine_Sum Errors'!G208, 100) + COUNTIF('MazeComplete Errors'!G208, 100) + COUNTIF('MazeSolve Errors'!G208, 100) + COUNTIF('Hamiltonian Errors'!G208, 100)</f>
        <v>6</v>
      </c>
      <c r="H208" t="str">
        <f t="shared" si="5"/>
        <v>50 (δ=0.85)</v>
      </c>
    </row>
    <row r="209" spans="1:8" x14ac:dyDescent="0.75">
      <c r="A209" s="1">
        <v>25</v>
      </c>
      <c r="B209">
        <v>100</v>
      </c>
      <c r="C209">
        <v>0</v>
      </c>
      <c r="D209">
        <f>COUNTIF('PARITY Errors'!D209, 100) + COUNTIF('Pattern_Matching Errors'!D209, 100) + COUNTIF('Reversal Errors'!D209, 100) + COUNTIF('Stack Errors'!D209, 100) + COUNTIF('Vending_Machine Errors'!D209, 100) + COUNTIF('Vending_Machine_Sum Errors'!D209, 100) + COUNTIF('MazeComplete Errors'!D209, 100) + COUNTIF('MazeSolve Errors'!D209, 100) + COUNTIF('Hamiltonian Errors'!D209, 100)</f>
        <v>2</v>
      </c>
      <c r="E209">
        <f>COUNTIF('PARITY Errors'!E209, 100) + COUNTIF('Pattern_Matching Errors'!E209, 100) + COUNTIF('Reversal Errors'!E209, 100) + COUNTIF('Stack Errors'!E209, 100) + COUNTIF('Vending_Machine Errors'!E209, 100) + COUNTIF('Vending_Machine_Sum Errors'!E209, 100) + COUNTIF('MazeComplete Errors'!E209, 100) + COUNTIF('MazeSolve Errors'!E209, 100) + COUNTIF('Hamiltonian Errors'!E209, 100)</f>
        <v>2</v>
      </c>
      <c r="F209">
        <f>COUNTIF('PARITY Errors'!F209, 100) + COUNTIF('Pattern_Matching Errors'!F209, 100) + COUNTIF('Reversal Errors'!F209, 100) + COUNTIF('Stack Errors'!F209, 100) + COUNTIF('Vending_Machine Errors'!F209, 100) + COUNTIF('Vending_Machine_Sum Errors'!F209, 100) + COUNTIF('MazeComplete Errors'!F209, 100) + COUNTIF('MazeSolve Errors'!F209, 100) + COUNTIF('Hamiltonian Errors'!F209, 100)</f>
        <v>2</v>
      </c>
      <c r="G209">
        <f>COUNTIF('PARITY Errors'!G209, 100) + COUNTIF('Pattern_Matching Errors'!G209, 100) + COUNTIF('Reversal Errors'!G209, 100) + COUNTIF('Stack Errors'!G209, 100) + COUNTIF('Vending_Machine Errors'!G209, 100) + COUNTIF('Vending_Machine_Sum Errors'!G209, 100) + COUNTIF('MazeComplete Errors'!G209, 100) + COUNTIF('MazeSolve Errors'!G209, 100) + COUNTIF('Hamiltonian Errors'!G209, 100)</f>
        <v>8</v>
      </c>
      <c r="H209" t="str">
        <f t="shared" si="5"/>
        <v>100 (δ=0)</v>
      </c>
    </row>
    <row r="210" spans="1:8" x14ac:dyDescent="0.75">
      <c r="A210" s="1">
        <v>26</v>
      </c>
      <c r="B210">
        <v>100</v>
      </c>
      <c r="C210">
        <v>0.2</v>
      </c>
      <c r="D210">
        <f>COUNTIF('PARITY Errors'!D210, 100) + COUNTIF('Pattern_Matching Errors'!D210, 100) + COUNTIF('Reversal Errors'!D210, 100) + COUNTIF('Stack Errors'!D210, 100) + COUNTIF('Vending_Machine Errors'!D210, 100) + COUNTIF('Vending_Machine_Sum Errors'!D210, 100) + COUNTIF('MazeComplete Errors'!D210, 100) + COUNTIF('MazeSolve Errors'!D210, 100) + COUNTIF('Hamiltonian Errors'!D210, 100)</f>
        <v>2</v>
      </c>
      <c r="E210">
        <f>COUNTIF('PARITY Errors'!E210, 100) + COUNTIF('Pattern_Matching Errors'!E210, 100) + COUNTIF('Reversal Errors'!E210, 100) + COUNTIF('Stack Errors'!E210, 100) + COUNTIF('Vending_Machine Errors'!E210, 100) + COUNTIF('Vending_Machine_Sum Errors'!E210, 100) + COUNTIF('MazeComplete Errors'!E210, 100) + COUNTIF('MazeSolve Errors'!E210, 100) + COUNTIF('Hamiltonian Errors'!E210, 100)</f>
        <v>2</v>
      </c>
      <c r="F210">
        <f>COUNTIF('PARITY Errors'!F210, 100) + COUNTIF('Pattern_Matching Errors'!F210, 100) + COUNTIF('Reversal Errors'!F210, 100) + COUNTIF('Stack Errors'!F210, 100) + COUNTIF('Vending_Machine Errors'!F210, 100) + COUNTIF('Vending_Machine_Sum Errors'!F210, 100) + COUNTIF('MazeComplete Errors'!F210, 100) + COUNTIF('MazeSolve Errors'!F210, 100) + COUNTIF('Hamiltonian Errors'!F210, 100)</f>
        <v>2</v>
      </c>
      <c r="G210">
        <f>COUNTIF('PARITY Errors'!G210, 100) + COUNTIF('Pattern_Matching Errors'!G210, 100) + COUNTIF('Reversal Errors'!G210, 100) + COUNTIF('Stack Errors'!G210, 100) + COUNTIF('Vending_Machine Errors'!G210, 100) + COUNTIF('Vending_Machine_Sum Errors'!G210, 100) + COUNTIF('MazeComplete Errors'!G210, 100) + COUNTIF('MazeSolve Errors'!G210, 100) + COUNTIF('Hamiltonian Errors'!G210, 100)</f>
        <v>8</v>
      </c>
      <c r="H210" t="str">
        <f t="shared" si="5"/>
        <v>100 (δ=0.2)</v>
      </c>
    </row>
    <row r="211" spans="1:8" x14ac:dyDescent="0.75">
      <c r="A211" s="1">
        <v>27</v>
      </c>
      <c r="B211">
        <v>100</v>
      </c>
      <c r="C211">
        <v>0.45</v>
      </c>
      <c r="D211">
        <f>COUNTIF('PARITY Errors'!D211, 100) + COUNTIF('Pattern_Matching Errors'!D211, 100) + COUNTIF('Reversal Errors'!D211, 100) + COUNTIF('Stack Errors'!D211, 100) + COUNTIF('Vending_Machine Errors'!D211, 100) + COUNTIF('Vending_Machine_Sum Errors'!D211, 100) + COUNTIF('MazeComplete Errors'!D211, 100) + COUNTIF('MazeSolve Errors'!D211, 100) + COUNTIF('Hamiltonian Errors'!D211, 100)</f>
        <v>2</v>
      </c>
      <c r="E211">
        <f>COUNTIF('PARITY Errors'!E211, 100) + COUNTIF('Pattern_Matching Errors'!E211, 100) + COUNTIF('Reversal Errors'!E211, 100) + COUNTIF('Stack Errors'!E211, 100) + COUNTIF('Vending_Machine Errors'!E211, 100) + COUNTIF('Vending_Machine_Sum Errors'!E211, 100) + COUNTIF('MazeComplete Errors'!E211, 100) + COUNTIF('MazeSolve Errors'!E211, 100) + COUNTIF('Hamiltonian Errors'!E211, 100)</f>
        <v>2</v>
      </c>
      <c r="F211">
        <f>COUNTIF('PARITY Errors'!F211, 100) + COUNTIF('Pattern_Matching Errors'!F211, 100) + COUNTIF('Reversal Errors'!F211, 100) + COUNTIF('Stack Errors'!F211, 100) + COUNTIF('Vending_Machine Errors'!F211, 100) + COUNTIF('Vending_Machine_Sum Errors'!F211, 100) + COUNTIF('MazeComplete Errors'!F211, 100) + COUNTIF('MazeSolve Errors'!F211, 100) + COUNTIF('Hamiltonian Errors'!F211, 100)</f>
        <v>2</v>
      </c>
      <c r="G211">
        <f>COUNTIF('PARITY Errors'!G211, 100) + COUNTIF('Pattern_Matching Errors'!G211, 100) + COUNTIF('Reversal Errors'!G211, 100) + COUNTIF('Stack Errors'!G211, 100) + COUNTIF('Vending_Machine Errors'!G211, 100) + COUNTIF('Vending_Machine_Sum Errors'!G211, 100) + COUNTIF('MazeComplete Errors'!G211, 100) + COUNTIF('MazeSolve Errors'!G211, 100) + COUNTIF('Hamiltonian Errors'!G211, 100)</f>
        <v>8</v>
      </c>
      <c r="H211" t="str">
        <f t="shared" si="5"/>
        <v>100 (δ=0.45)</v>
      </c>
    </row>
    <row r="212" spans="1:8" x14ac:dyDescent="0.75">
      <c r="A212" s="1">
        <v>28</v>
      </c>
      <c r="B212">
        <v>100</v>
      </c>
      <c r="C212">
        <v>0.65</v>
      </c>
      <c r="D212">
        <f>COUNTIF('PARITY Errors'!D212, 100) + COUNTIF('Pattern_Matching Errors'!D212, 100) + COUNTIF('Reversal Errors'!D212, 100) + COUNTIF('Stack Errors'!D212, 100) + COUNTIF('Vending_Machine Errors'!D212, 100) + COUNTIF('Vending_Machine_Sum Errors'!D212, 100) + COUNTIF('MazeComplete Errors'!D212, 100) + COUNTIF('MazeSolve Errors'!D212, 100) + COUNTIF('Hamiltonian Errors'!D212, 100)</f>
        <v>2</v>
      </c>
      <c r="E212">
        <f>COUNTIF('PARITY Errors'!E212, 100) + COUNTIF('Pattern_Matching Errors'!E212, 100) + COUNTIF('Reversal Errors'!E212, 100) + COUNTIF('Stack Errors'!E212, 100) + COUNTIF('Vending_Machine Errors'!E212, 100) + COUNTIF('Vending_Machine_Sum Errors'!E212, 100) + COUNTIF('MazeComplete Errors'!E212, 100) + COUNTIF('MazeSolve Errors'!E212, 100) + COUNTIF('Hamiltonian Errors'!E212, 100)</f>
        <v>2</v>
      </c>
      <c r="F212">
        <f>COUNTIF('PARITY Errors'!F212, 100) + COUNTIF('Pattern_Matching Errors'!F212, 100) + COUNTIF('Reversal Errors'!F212, 100) + COUNTIF('Stack Errors'!F212, 100) + COUNTIF('Vending_Machine Errors'!F212, 100) + COUNTIF('Vending_Machine_Sum Errors'!F212, 100) + COUNTIF('MazeComplete Errors'!F212, 100) + COUNTIF('MazeSolve Errors'!F212, 100) + COUNTIF('Hamiltonian Errors'!F212, 100)</f>
        <v>2</v>
      </c>
      <c r="G212">
        <f>COUNTIF('PARITY Errors'!G212, 100) + COUNTIF('Pattern_Matching Errors'!G212, 100) + COUNTIF('Reversal Errors'!G212, 100) + COUNTIF('Stack Errors'!G212, 100) + COUNTIF('Vending_Machine Errors'!G212, 100) + COUNTIF('Vending_Machine_Sum Errors'!G212, 100) + COUNTIF('MazeComplete Errors'!G212, 100) + COUNTIF('MazeSolve Errors'!G212, 100) + COUNTIF('Hamiltonian Errors'!G212, 100)</f>
        <v>8</v>
      </c>
      <c r="H212" t="str">
        <f t="shared" si="5"/>
        <v>100 (δ=0.65)</v>
      </c>
    </row>
    <row r="213" spans="1:8" x14ac:dyDescent="0.75">
      <c r="A213" s="1">
        <v>29</v>
      </c>
      <c r="B213">
        <v>100</v>
      </c>
      <c r="C213">
        <v>0.85</v>
      </c>
      <c r="D213">
        <f>COUNTIF('PARITY Errors'!D213, 100) + COUNTIF('Pattern_Matching Errors'!D213, 100) + COUNTIF('Reversal Errors'!D213, 100) + COUNTIF('Stack Errors'!D213, 100) + COUNTIF('Vending_Machine Errors'!D213, 100) + COUNTIF('Vending_Machine_Sum Errors'!D213, 100) + COUNTIF('MazeComplete Errors'!D213, 100) + COUNTIF('MazeSolve Errors'!D213, 100) + COUNTIF('Hamiltonian Errors'!D213, 100)</f>
        <v>2</v>
      </c>
      <c r="E213">
        <f>COUNTIF('PARITY Errors'!E213, 100) + COUNTIF('Pattern_Matching Errors'!E213, 100) + COUNTIF('Reversal Errors'!E213, 100) + COUNTIF('Stack Errors'!E213, 100) + COUNTIF('Vending_Machine Errors'!E213, 100) + COUNTIF('Vending_Machine_Sum Errors'!E213, 100) + COUNTIF('MazeComplete Errors'!E213, 100) + COUNTIF('MazeSolve Errors'!E213, 100) + COUNTIF('Hamiltonian Errors'!E213, 100)</f>
        <v>2</v>
      </c>
      <c r="F213">
        <f>COUNTIF('PARITY Errors'!F213, 100) + COUNTIF('Pattern_Matching Errors'!F213, 100) + COUNTIF('Reversal Errors'!F213, 100) + COUNTIF('Stack Errors'!F213, 100) + COUNTIF('Vending_Machine Errors'!F213, 100) + COUNTIF('Vending_Machine_Sum Errors'!F213, 100) + COUNTIF('MazeComplete Errors'!F213, 100) + COUNTIF('MazeSolve Errors'!F213, 100) + COUNTIF('Hamiltonian Errors'!F213, 100)</f>
        <v>2</v>
      </c>
      <c r="G213">
        <f>COUNTIF('PARITY Errors'!G213, 100) + COUNTIF('Pattern_Matching Errors'!G213, 100) + COUNTIF('Reversal Errors'!G213, 100) + COUNTIF('Stack Errors'!G213, 100) + COUNTIF('Vending_Machine Errors'!G213, 100) + COUNTIF('Vending_Machine_Sum Errors'!G213, 100) + COUNTIF('MazeComplete Errors'!G213, 100) + COUNTIF('MazeSolve Errors'!G213, 100) + COUNTIF('Hamiltonian Errors'!G213, 100)</f>
        <v>8</v>
      </c>
      <c r="H213" t="str">
        <f t="shared" si="5"/>
        <v>100 (δ=0.85)</v>
      </c>
    </row>
    <row r="217" spans="1:8" x14ac:dyDescent="0.75">
      <c r="A217" s="1">
        <v>0</v>
      </c>
      <c r="B217" t="s">
        <v>20</v>
      </c>
      <c r="D217">
        <v>9</v>
      </c>
    </row>
    <row r="219" spans="1:8" x14ac:dyDescent="0.75">
      <c r="B219" s="1" t="s">
        <v>1</v>
      </c>
      <c r="C219" s="1" t="s">
        <v>2</v>
      </c>
      <c r="D219" s="1" t="s">
        <v>3</v>
      </c>
      <c r="E219" s="1" t="s">
        <v>4</v>
      </c>
      <c r="F219" s="1" t="s">
        <v>5</v>
      </c>
      <c r="G219" s="1" t="s">
        <v>6</v>
      </c>
      <c r="H219" s="1" t="s">
        <v>14</v>
      </c>
    </row>
    <row r="220" spans="1:8" x14ac:dyDescent="0.75">
      <c r="A220" s="1">
        <v>0</v>
      </c>
      <c r="B220">
        <v>0</v>
      </c>
      <c r="C220">
        <v>0</v>
      </c>
      <c r="D220">
        <f>COUNTIF('PARITY Errors'!D220, 100) + COUNTIF('Pattern_Matching Errors'!D220, 100) + COUNTIF('Reversal Errors'!D220, 100) + COUNTIF('Stack Errors'!D220, 100) + COUNTIF('Vending_Machine Errors'!D220, 100) + COUNTIF('Vending_Machine_Sum Errors'!D220, 100) + COUNTIF('MazeComplete Errors'!D220, 100) + COUNTIF('MazeSolve Errors'!D220, 100) + COUNTIF('Hamiltonian Errors'!D220, 100)</f>
        <v>0</v>
      </c>
      <c r="E220">
        <f>COUNTIF('PARITY Errors'!E220, 100) + COUNTIF('Pattern_Matching Errors'!E220, 100) + COUNTIF('Reversal Errors'!E220, 100) + COUNTIF('Stack Errors'!E220, 100) + COUNTIF('Vending_Machine Errors'!E220, 100) + COUNTIF('Vending_Machine_Sum Errors'!E220, 100) + COUNTIF('MazeComplete Errors'!E220, 100) + COUNTIF('MazeSolve Errors'!E220, 100) + COUNTIF('Hamiltonian Errors'!E220, 100)</f>
        <v>2</v>
      </c>
      <c r="F220">
        <f>COUNTIF('PARITY Errors'!F220, 100) + COUNTIF('Pattern_Matching Errors'!F220, 100) + COUNTIF('Reversal Errors'!F220, 100) + COUNTIF('Stack Errors'!F220, 100) + COUNTIF('Vending_Machine Errors'!F220, 100) + COUNTIF('Vending_Machine_Sum Errors'!F220, 100) + COUNTIF('MazeComplete Errors'!F220, 100) + COUNTIF('MazeSolve Errors'!F220, 100) + COUNTIF('Hamiltonian Errors'!F220, 100)</f>
        <v>0</v>
      </c>
      <c r="G220">
        <f>COUNTIF('PARITY Errors'!G220, 100) + COUNTIF('Pattern_Matching Errors'!G220, 100) + COUNTIF('Reversal Errors'!G220, 100) + COUNTIF('Stack Errors'!G220, 100) + COUNTIF('Vending_Machine Errors'!G220, 100) + COUNTIF('Vending_Machine_Sum Errors'!G220, 100) + COUNTIF('MazeComplete Errors'!G220, 100) + COUNTIF('MazeSolve Errors'!G220, 100) + COUNTIF('Hamiltonian Errors'!G220, 100)</f>
        <v>3</v>
      </c>
      <c r="H220" t="str">
        <f t="shared" ref="H220:H249" si="6">B220&amp;" (δ="&amp;C220&amp;")"</f>
        <v>0 (δ=0)</v>
      </c>
    </row>
    <row r="221" spans="1:8" x14ac:dyDescent="0.75">
      <c r="A221" s="1">
        <v>1</v>
      </c>
      <c r="B221">
        <v>0</v>
      </c>
      <c r="C221">
        <v>0.2</v>
      </c>
      <c r="D221">
        <f>COUNTIF('PARITY Errors'!D221, 100) + COUNTIF('Pattern_Matching Errors'!D221, 100) + COUNTIF('Reversal Errors'!D221, 100) + COUNTIF('Stack Errors'!D221, 100) + COUNTIF('Vending_Machine Errors'!D221, 100) + COUNTIF('Vending_Machine_Sum Errors'!D221, 100) + COUNTIF('MazeComplete Errors'!D221, 100) + COUNTIF('MazeSolve Errors'!D221, 100) + COUNTIF('Hamiltonian Errors'!D221, 100)</f>
        <v>0</v>
      </c>
      <c r="E221">
        <f>COUNTIF('PARITY Errors'!E221, 100) + COUNTIF('Pattern_Matching Errors'!E221, 100) + COUNTIF('Reversal Errors'!E221, 100) + COUNTIF('Stack Errors'!E221, 100) + COUNTIF('Vending_Machine Errors'!E221, 100) + COUNTIF('Vending_Machine_Sum Errors'!E221, 100) + COUNTIF('MazeComplete Errors'!E221, 100) + COUNTIF('MazeSolve Errors'!E221, 100) + COUNTIF('Hamiltonian Errors'!E221, 100)</f>
        <v>2</v>
      </c>
      <c r="F221">
        <f>COUNTIF('PARITY Errors'!F221, 100) + COUNTIF('Pattern_Matching Errors'!F221, 100) + COUNTIF('Reversal Errors'!F221, 100) + COUNTIF('Stack Errors'!F221, 100) + COUNTIF('Vending_Machine Errors'!F221, 100) + COUNTIF('Vending_Machine_Sum Errors'!F221, 100) + COUNTIF('MazeComplete Errors'!F221, 100) + COUNTIF('MazeSolve Errors'!F221, 100) + COUNTIF('Hamiltonian Errors'!F221, 100)</f>
        <v>0</v>
      </c>
      <c r="G221">
        <f>COUNTIF('PARITY Errors'!G221, 100) + COUNTIF('Pattern_Matching Errors'!G221, 100) + COUNTIF('Reversal Errors'!G221, 100) + COUNTIF('Stack Errors'!G221, 100) + COUNTIF('Vending_Machine Errors'!G221, 100) + COUNTIF('Vending_Machine_Sum Errors'!G221, 100) + COUNTIF('MazeComplete Errors'!G221, 100) + COUNTIF('MazeSolve Errors'!G221, 100) + COUNTIF('Hamiltonian Errors'!G221, 100)</f>
        <v>3</v>
      </c>
      <c r="H221" t="str">
        <f t="shared" si="6"/>
        <v>0 (δ=0.2)</v>
      </c>
    </row>
    <row r="222" spans="1:8" x14ac:dyDescent="0.75">
      <c r="A222" s="1">
        <v>2</v>
      </c>
      <c r="B222">
        <v>0</v>
      </c>
      <c r="C222">
        <v>0.45</v>
      </c>
      <c r="D222">
        <f>COUNTIF('PARITY Errors'!D222, 100) + COUNTIF('Pattern_Matching Errors'!D222, 100) + COUNTIF('Reversal Errors'!D222, 100) + COUNTIF('Stack Errors'!D222, 100) + COUNTIF('Vending_Machine Errors'!D222, 100) + COUNTIF('Vending_Machine_Sum Errors'!D222, 100) + COUNTIF('MazeComplete Errors'!D222, 100) + COUNTIF('MazeSolve Errors'!D222, 100) + COUNTIF('Hamiltonian Errors'!D222, 100)</f>
        <v>0</v>
      </c>
      <c r="E222">
        <f>COUNTIF('PARITY Errors'!E222, 100) + COUNTIF('Pattern_Matching Errors'!E222, 100) + COUNTIF('Reversal Errors'!E222, 100) + COUNTIF('Stack Errors'!E222, 100) + COUNTIF('Vending_Machine Errors'!E222, 100) + COUNTIF('Vending_Machine_Sum Errors'!E222, 100) + COUNTIF('MazeComplete Errors'!E222, 100) + COUNTIF('MazeSolve Errors'!E222, 100) + COUNTIF('Hamiltonian Errors'!E222, 100)</f>
        <v>2</v>
      </c>
      <c r="F222">
        <f>COUNTIF('PARITY Errors'!F222, 100) + COUNTIF('Pattern_Matching Errors'!F222, 100) + COUNTIF('Reversal Errors'!F222, 100) + COUNTIF('Stack Errors'!F222, 100) + COUNTIF('Vending_Machine Errors'!F222, 100) + COUNTIF('Vending_Machine_Sum Errors'!F222, 100) + COUNTIF('MazeComplete Errors'!F222, 100) + COUNTIF('MazeSolve Errors'!F222, 100) + COUNTIF('Hamiltonian Errors'!F222, 100)</f>
        <v>0</v>
      </c>
      <c r="G222">
        <f>COUNTIF('PARITY Errors'!G222, 100) + COUNTIF('Pattern_Matching Errors'!G222, 100) + COUNTIF('Reversal Errors'!G222, 100) + COUNTIF('Stack Errors'!G222, 100) + COUNTIF('Vending_Machine Errors'!G222, 100) + COUNTIF('Vending_Machine_Sum Errors'!G222, 100) + COUNTIF('MazeComplete Errors'!G222, 100) + COUNTIF('MazeSolve Errors'!G222, 100) + COUNTIF('Hamiltonian Errors'!G222, 100)</f>
        <v>3</v>
      </c>
      <c r="H222" t="str">
        <f t="shared" si="6"/>
        <v>0 (δ=0.45)</v>
      </c>
    </row>
    <row r="223" spans="1:8" x14ac:dyDescent="0.75">
      <c r="A223" s="1">
        <v>3</v>
      </c>
      <c r="B223">
        <v>0</v>
      </c>
      <c r="C223">
        <v>0.65</v>
      </c>
      <c r="D223">
        <f>COUNTIF('PARITY Errors'!D223, 100) + COUNTIF('Pattern_Matching Errors'!D223, 100) + COUNTIF('Reversal Errors'!D223, 100) + COUNTIF('Stack Errors'!D223, 100) + COUNTIF('Vending_Machine Errors'!D223, 100) + COUNTIF('Vending_Machine_Sum Errors'!D223, 100) + COUNTIF('MazeComplete Errors'!D223, 100) + COUNTIF('MazeSolve Errors'!D223, 100) + COUNTIF('Hamiltonian Errors'!D223, 100)</f>
        <v>0</v>
      </c>
      <c r="E223">
        <f>COUNTIF('PARITY Errors'!E223, 100) + COUNTIF('Pattern_Matching Errors'!E223, 100) + COUNTIF('Reversal Errors'!E223, 100) + COUNTIF('Stack Errors'!E223, 100) + COUNTIF('Vending_Machine Errors'!E223, 100) + COUNTIF('Vending_Machine_Sum Errors'!E223, 100) + COUNTIF('MazeComplete Errors'!E223, 100) + COUNTIF('MazeSolve Errors'!E223, 100) + COUNTIF('Hamiltonian Errors'!E223, 100)</f>
        <v>2</v>
      </c>
      <c r="F223">
        <f>COUNTIF('PARITY Errors'!F223, 100) + COUNTIF('Pattern_Matching Errors'!F223, 100) + COUNTIF('Reversal Errors'!F223, 100) + COUNTIF('Stack Errors'!F223, 100) + COUNTIF('Vending_Machine Errors'!F223, 100) + COUNTIF('Vending_Machine_Sum Errors'!F223, 100) + COUNTIF('MazeComplete Errors'!F223, 100) + COUNTIF('MazeSolve Errors'!F223, 100) + COUNTIF('Hamiltonian Errors'!F223, 100)</f>
        <v>0</v>
      </c>
      <c r="G223">
        <f>COUNTIF('PARITY Errors'!G223, 100) + COUNTIF('Pattern_Matching Errors'!G223, 100) + COUNTIF('Reversal Errors'!G223, 100) + COUNTIF('Stack Errors'!G223, 100) + COUNTIF('Vending_Machine Errors'!G223, 100) + COUNTIF('Vending_Machine_Sum Errors'!G223, 100) + COUNTIF('MazeComplete Errors'!G223, 100) + COUNTIF('MazeSolve Errors'!G223, 100) + COUNTIF('Hamiltonian Errors'!G223, 100)</f>
        <v>3</v>
      </c>
      <c r="H223" t="str">
        <f t="shared" si="6"/>
        <v>0 (δ=0.65)</v>
      </c>
    </row>
    <row r="224" spans="1:8" x14ac:dyDescent="0.75">
      <c r="A224" s="1">
        <v>4</v>
      </c>
      <c r="B224">
        <v>0</v>
      </c>
      <c r="C224">
        <v>0.85</v>
      </c>
      <c r="D224">
        <f>COUNTIF('PARITY Errors'!D224, 100) + COUNTIF('Pattern_Matching Errors'!D224, 100) + COUNTIF('Reversal Errors'!D224, 100) + COUNTIF('Stack Errors'!D224, 100) + COUNTIF('Vending_Machine Errors'!D224, 100) + COUNTIF('Vending_Machine_Sum Errors'!D224, 100) + COUNTIF('MazeComplete Errors'!D224, 100) + COUNTIF('MazeSolve Errors'!D224, 100) + COUNTIF('Hamiltonian Errors'!D224, 100)</f>
        <v>0</v>
      </c>
      <c r="E224">
        <f>COUNTIF('PARITY Errors'!E224, 100) + COUNTIF('Pattern_Matching Errors'!E224, 100) + COUNTIF('Reversal Errors'!E224, 100) + COUNTIF('Stack Errors'!E224, 100) + COUNTIF('Vending_Machine Errors'!E224, 100) + COUNTIF('Vending_Machine_Sum Errors'!E224, 100) + COUNTIF('MazeComplete Errors'!E224, 100) + COUNTIF('MazeSolve Errors'!E224, 100) + COUNTIF('Hamiltonian Errors'!E224, 100)</f>
        <v>2</v>
      </c>
      <c r="F224">
        <f>COUNTIF('PARITY Errors'!F224, 100) + COUNTIF('Pattern_Matching Errors'!F224, 100) + COUNTIF('Reversal Errors'!F224, 100) + COUNTIF('Stack Errors'!F224, 100) + COUNTIF('Vending_Machine Errors'!F224, 100) + COUNTIF('Vending_Machine_Sum Errors'!F224, 100) + COUNTIF('MazeComplete Errors'!F224, 100) + COUNTIF('MazeSolve Errors'!F224, 100) + COUNTIF('Hamiltonian Errors'!F224, 100)</f>
        <v>0</v>
      </c>
      <c r="G224">
        <f>COUNTIF('PARITY Errors'!G224, 100) + COUNTIF('Pattern_Matching Errors'!G224, 100) + COUNTIF('Reversal Errors'!G224, 100) + COUNTIF('Stack Errors'!G224, 100) + COUNTIF('Vending_Machine Errors'!G224, 100) + COUNTIF('Vending_Machine_Sum Errors'!G224, 100) + COUNTIF('MazeComplete Errors'!G224, 100) + COUNTIF('MazeSolve Errors'!G224, 100) + COUNTIF('Hamiltonian Errors'!G224, 100)</f>
        <v>3</v>
      </c>
      <c r="H224" t="str">
        <f t="shared" si="6"/>
        <v>0 (δ=0.85)</v>
      </c>
    </row>
    <row r="225" spans="1:8" x14ac:dyDescent="0.75">
      <c r="A225" s="1">
        <v>5</v>
      </c>
      <c r="B225">
        <v>5</v>
      </c>
      <c r="C225">
        <v>0</v>
      </c>
      <c r="D225">
        <f>COUNTIF('PARITY Errors'!D225, 100) + COUNTIF('Pattern_Matching Errors'!D225, 100) + COUNTIF('Reversal Errors'!D225, 100) + COUNTIF('Stack Errors'!D225, 100) + COUNTIF('Vending_Machine Errors'!D225, 100) + COUNTIF('Vending_Machine_Sum Errors'!D225, 100) + COUNTIF('MazeComplete Errors'!D225, 100) + COUNTIF('MazeSolve Errors'!D225, 100) + COUNTIF('Hamiltonian Errors'!D225, 100)</f>
        <v>0</v>
      </c>
      <c r="E225">
        <f>COUNTIF('PARITY Errors'!E225, 100) + COUNTIF('Pattern_Matching Errors'!E225, 100) + COUNTIF('Reversal Errors'!E225, 100) + COUNTIF('Stack Errors'!E225, 100) + COUNTIF('Vending_Machine Errors'!E225, 100) + COUNTIF('Vending_Machine_Sum Errors'!E225, 100) + COUNTIF('MazeComplete Errors'!E225, 100) + COUNTIF('MazeSolve Errors'!E225, 100) + COUNTIF('Hamiltonian Errors'!E225, 100)</f>
        <v>0</v>
      </c>
      <c r="F225">
        <f>COUNTIF('PARITY Errors'!F225, 100) + COUNTIF('Pattern_Matching Errors'!F225, 100) + COUNTIF('Reversal Errors'!F225, 100) + COUNTIF('Stack Errors'!F225, 100) + COUNTIF('Vending_Machine Errors'!F225, 100) + COUNTIF('Vending_Machine_Sum Errors'!F225, 100) + COUNTIF('MazeComplete Errors'!F225, 100) + COUNTIF('MazeSolve Errors'!F225, 100) + COUNTIF('Hamiltonian Errors'!F225, 100)</f>
        <v>0</v>
      </c>
      <c r="G225">
        <f>COUNTIF('PARITY Errors'!G225, 100) + COUNTIF('Pattern_Matching Errors'!G225, 100) + COUNTIF('Reversal Errors'!G225, 100) + COUNTIF('Stack Errors'!G225, 100) + COUNTIF('Vending_Machine Errors'!G225, 100) + COUNTIF('Vending_Machine_Sum Errors'!G225, 100) + COUNTIF('MazeComplete Errors'!G225, 100) + COUNTIF('MazeSolve Errors'!G225, 100) + COUNTIF('Hamiltonian Errors'!G225, 100)</f>
        <v>1</v>
      </c>
      <c r="H225" t="str">
        <f t="shared" si="6"/>
        <v>5 (δ=0)</v>
      </c>
    </row>
    <row r="226" spans="1:8" x14ac:dyDescent="0.75">
      <c r="A226" s="1">
        <v>6</v>
      </c>
      <c r="B226">
        <v>5</v>
      </c>
      <c r="C226">
        <v>0.2</v>
      </c>
      <c r="D226">
        <f>COUNTIF('PARITY Errors'!D226, 100) + COUNTIF('Pattern_Matching Errors'!D226, 100) + COUNTIF('Reversal Errors'!D226, 100) + COUNTIF('Stack Errors'!D226, 100) + COUNTIF('Vending_Machine Errors'!D226, 100) + COUNTIF('Vending_Machine_Sum Errors'!D226, 100) + COUNTIF('MazeComplete Errors'!D226, 100) + COUNTIF('MazeSolve Errors'!D226, 100) + COUNTIF('Hamiltonian Errors'!D226, 100)</f>
        <v>0</v>
      </c>
      <c r="E226">
        <f>COUNTIF('PARITY Errors'!E226, 100) + COUNTIF('Pattern_Matching Errors'!E226, 100) + COUNTIF('Reversal Errors'!E226, 100) + COUNTIF('Stack Errors'!E226, 100) + COUNTIF('Vending_Machine Errors'!E226, 100) + COUNTIF('Vending_Machine_Sum Errors'!E226, 100) + COUNTIF('MazeComplete Errors'!E226, 100) + COUNTIF('MazeSolve Errors'!E226, 100) + COUNTIF('Hamiltonian Errors'!E226, 100)</f>
        <v>0</v>
      </c>
      <c r="F226">
        <f>COUNTIF('PARITY Errors'!F226, 100) + COUNTIF('Pattern_Matching Errors'!F226, 100) + COUNTIF('Reversal Errors'!F226, 100) + COUNTIF('Stack Errors'!F226, 100) + COUNTIF('Vending_Machine Errors'!F226, 100) + COUNTIF('Vending_Machine_Sum Errors'!F226, 100) + COUNTIF('MazeComplete Errors'!F226, 100) + COUNTIF('MazeSolve Errors'!F226, 100) + COUNTIF('Hamiltonian Errors'!F226, 100)</f>
        <v>0</v>
      </c>
      <c r="G226">
        <f>COUNTIF('PARITY Errors'!G226, 100) + COUNTIF('Pattern_Matching Errors'!G226, 100) + COUNTIF('Reversal Errors'!G226, 100) + COUNTIF('Stack Errors'!G226, 100) + COUNTIF('Vending_Machine Errors'!G226, 100) + COUNTIF('Vending_Machine_Sum Errors'!G226, 100) + COUNTIF('MazeComplete Errors'!G226, 100) + COUNTIF('MazeSolve Errors'!G226, 100) + COUNTIF('Hamiltonian Errors'!G226, 100)</f>
        <v>1</v>
      </c>
      <c r="H226" t="str">
        <f t="shared" si="6"/>
        <v>5 (δ=0.2)</v>
      </c>
    </row>
    <row r="227" spans="1:8" x14ac:dyDescent="0.75">
      <c r="A227" s="1">
        <v>7</v>
      </c>
      <c r="B227">
        <v>5</v>
      </c>
      <c r="C227">
        <v>0.45</v>
      </c>
      <c r="D227">
        <f>COUNTIF('PARITY Errors'!D227, 100) + COUNTIF('Pattern_Matching Errors'!D227, 100) + COUNTIF('Reversal Errors'!D227, 100) + COUNTIF('Stack Errors'!D227, 100) + COUNTIF('Vending_Machine Errors'!D227, 100) + COUNTIF('Vending_Machine_Sum Errors'!D227, 100) + COUNTIF('MazeComplete Errors'!D227, 100) + COUNTIF('MazeSolve Errors'!D227, 100) + COUNTIF('Hamiltonian Errors'!D227, 100)</f>
        <v>0</v>
      </c>
      <c r="E227">
        <f>COUNTIF('PARITY Errors'!E227, 100) + COUNTIF('Pattern_Matching Errors'!E227, 100) + COUNTIF('Reversal Errors'!E227, 100) + COUNTIF('Stack Errors'!E227, 100) + COUNTIF('Vending_Machine Errors'!E227, 100) + COUNTIF('Vending_Machine_Sum Errors'!E227, 100) + COUNTIF('MazeComplete Errors'!E227, 100) + COUNTIF('MazeSolve Errors'!E227, 100) + COUNTIF('Hamiltonian Errors'!E227, 100)</f>
        <v>0</v>
      </c>
      <c r="F227">
        <f>COUNTIF('PARITY Errors'!F227, 100) + COUNTIF('Pattern_Matching Errors'!F227, 100) + COUNTIF('Reversal Errors'!F227, 100) + COUNTIF('Stack Errors'!F227, 100) + COUNTIF('Vending_Machine Errors'!F227, 100) + COUNTIF('Vending_Machine_Sum Errors'!F227, 100) + COUNTIF('MazeComplete Errors'!F227, 100) + COUNTIF('MazeSolve Errors'!F227, 100) + COUNTIF('Hamiltonian Errors'!F227, 100)</f>
        <v>0</v>
      </c>
      <c r="G227">
        <f>COUNTIF('PARITY Errors'!G227, 100) + COUNTIF('Pattern_Matching Errors'!G227, 100) + COUNTIF('Reversal Errors'!G227, 100) + COUNTIF('Stack Errors'!G227, 100) + COUNTIF('Vending_Machine Errors'!G227, 100) + COUNTIF('Vending_Machine_Sum Errors'!G227, 100) + COUNTIF('MazeComplete Errors'!G227, 100) + COUNTIF('MazeSolve Errors'!G227, 100) + COUNTIF('Hamiltonian Errors'!G227, 100)</f>
        <v>2</v>
      </c>
      <c r="H227" t="str">
        <f t="shared" si="6"/>
        <v>5 (δ=0.45)</v>
      </c>
    </row>
    <row r="228" spans="1:8" x14ac:dyDescent="0.75">
      <c r="A228" s="1">
        <v>8</v>
      </c>
      <c r="B228">
        <v>5</v>
      </c>
      <c r="C228">
        <v>0.65</v>
      </c>
      <c r="D228">
        <f>COUNTIF('PARITY Errors'!D228, 100) + COUNTIF('Pattern_Matching Errors'!D228, 100) + COUNTIF('Reversal Errors'!D228, 100) + COUNTIF('Stack Errors'!D228, 100) + COUNTIF('Vending_Machine Errors'!D228, 100) + COUNTIF('Vending_Machine_Sum Errors'!D228, 100) + COUNTIF('MazeComplete Errors'!D228, 100) + COUNTIF('MazeSolve Errors'!D228, 100) + COUNTIF('Hamiltonian Errors'!D228, 100)</f>
        <v>0</v>
      </c>
      <c r="E228">
        <f>COUNTIF('PARITY Errors'!E228, 100) + COUNTIF('Pattern_Matching Errors'!E228, 100) + COUNTIF('Reversal Errors'!E228, 100) + COUNTIF('Stack Errors'!E228, 100) + COUNTIF('Vending_Machine Errors'!E228, 100) + COUNTIF('Vending_Machine_Sum Errors'!E228, 100) + COUNTIF('MazeComplete Errors'!E228, 100) + COUNTIF('MazeSolve Errors'!E228, 100) + COUNTIF('Hamiltonian Errors'!E228, 100)</f>
        <v>0</v>
      </c>
      <c r="F228">
        <f>COUNTIF('PARITY Errors'!F228, 100) + COUNTIF('Pattern_Matching Errors'!F228, 100) + COUNTIF('Reversal Errors'!F228, 100) + COUNTIF('Stack Errors'!F228, 100) + COUNTIF('Vending_Machine Errors'!F228, 100) + COUNTIF('Vending_Machine_Sum Errors'!F228, 100) + COUNTIF('MazeComplete Errors'!F228, 100) + COUNTIF('MazeSolve Errors'!F228, 100) + COUNTIF('Hamiltonian Errors'!F228, 100)</f>
        <v>0</v>
      </c>
      <c r="G228">
        <f>COUNTIF('PARITY Errors'!G228, 100) + COUNTIF('Pattern_Matching Errors'!G228, 100) + COUNTIF('Reversal Errors'!G228, 100) + COUNTIF('Stack Errors'!G228, 100) + COUNTIF('Vending_Machine Errors'!G228, 100) + COUNTIF('Vending_Machine_Sum Errors'!G228, 100) + COUNTIF('MazeComplete Errors'!G228, 100) + COUNTIF('MazeSolve Errors'!G228, 100) + COUNTIF('Hamiltonian Errors'!G228, 100)</f>
        <v>1</v>
      </c>
      <c r="H228" t="str">
        <f t="shared" si="6"/>
        <v>5 (δ=0.65)</v>
      </c>
    </row>
    <row r="229" spans="1:8" x14ac:dyDescent="0.75">
      <c r="A229" s="1">
        <v>9</v>
      </c>
      <c r="B229">
        <v>5</v>
      </c>
      <c r="C229">
        <v>0.85</v>
      </c>
      <c r="D229">
        <f>COUNTIF('PARITY Errors'!D229, 100) + COUNTIF('Pattern_Matching Errors'!D229, 100) + COUNTIF('Reversal Errors'!D229, 100) + COUNTIF('Stack Errors'!D229, 100) + COUNTIF('Vending_Machine Errors'!D229, 100) + COUNTIF('Vending_Machine_Sum Errors'!D229, 100) + COUNTIF('MazeComplete Errors'!D229, 100) + COUNTIF('MazeSolve Errors'!D229, 100) + COUNTIF('Hamiltonian Errors'!D229, 100)</f>
        <v>0</v>
      </c>
      <c r="E229">
        <f>COUNTIF('PARITY Errors'!E229, 100) + COUNTIF('Pattern_Matching Errors'!E229, 100) + COUNTIF('Reversal Errors'!E229, 100) + COUNTIF('Stack Errors'!E229, 100) + COUNTIF('Vending_Machine Errors'!E229, 100) + COUNTIF('Vending_Machine_Sum Errors'!E229, 100) + COUNTIF('MazeComplete Errors'!E229, 100) + COUNTIF('MazeSolve Errors'!E229, 100) + COUNTIF('Hamiltonian Errors'!E229, 100)</f>
        <v>0</v>
      </c>
      <c r="F229">
        <f>COUNTIF('PARITY Errors'!F229, 100) + COUNTIF('Pattern_Matching Errors'!F229, 100) + COUNTIF('Reversal Errors'!F229, 100) + COUNTIF('Stack Errors'!F229, 100) + COUNTIF('Vending_Machine Errors'!F229, 100) + COUNTIF('Vending_Machine_Sum Errors'!F229, 100) + COUNTIF('MazeComplete Errors'!F229, 100) + COUNTIF('MazeSolve Errors'!F229, 100) + COUNTIF('Hamiltonian Errors'!F229, 100)</f>
        <v>0</v>
      </c>
      <c r="G229">
        <f>COUNTIF('PARITY Errors'!G229, 100) + COUNTIF('Pattern_Matching Errors'!G229, 100) + COUNTIF('Reversal Errors'!G229, 100) + COUNTIF('Stack Errors'!G229, 100) + COUNTIF('Vending_Machine Errors'!G229, 100) + COUNTIF('Vending_Machine_Sum Errors'!G229, 100) + COUNTIF('MazeComplete Errors'!G229, 100) + COUNTIF('MazeSolve Errors'!G229, 100) + COUNTIF('Hamiltonian Errors'!G229, 100)</f>
        <v>2</v>
      </c>
      <c r="H229" t="str">
        <f t="shared" si="6"/>
        <v>5 (δ=0.85)</v>
      </c>
    </row>
    <row r="230" spans="1:8" x14ac:dyDescent="0.75">
      <c r="A230" s="1">
        <v>10</v>
      </c>
      <c r="B230">
        <v>10</v>
      </c>
      <c r="C230">
        <v>0</v>
      </c>
      <c r="D230">
        <f>COUNTIF('PARITY Errors'!D230, 100) + COUNTIF('Pattern_Matching Errors'!D230, 100) + COUNTIF('Reversal Errors'!D230, 100) + COUNTIF('Stack Errors'!D230, 100) + COUNTIF('Vending_Machine Errors'!D230, 100) + COUNTIF('Vending_Machine_Sum Errors'!D230, 100) + COUNTIF('MazeComplete Errors'!D230, 100) + COUNTIF('MazeSolve Errors'!D230, 100) + COUNTIF('Hamiltonian Errors'!D230, 100)</f>
        <v>0</v>
      </c>
      <c r="E230">
        <f>COUNTIF('PARITY Errors'!E230, 100) + COUNTIF('Pattern_Matching Errors'!E230, 100) + COUNTIF('Reversal Errors'!E230, 100) + COUNTIF('Stack Errors'!E230, 100) + COUNTIF('Vending_Machine Errors'!E230, 100) + COUNTIF('Vending_Machine_Sum Errors'!E230, 100) + COUNTIF('MazeComplete Errors'!E230, 100) + COUNTIF('MazeSolve Errors'!E230, 100) + COUNTIF('Hamiltonian Errors'!E230, 100)</f>
        <v>0</v>
      </c>
      <c r="F230">
        <f>COUNTIF('PARITY Errors'!F230, 100) + COUNTIF('Pattern_Matching Errors'!F230, 100) + COUNTIF('Reversal Errors'!F230, 100) + COUNTIF('Stack Errors'!F230, 100) + COUNTIF('Vending_Machine Errors'!F230, 100) + COUNTIF('Vending_Machine_Sum Errors'!F230, 100) + COUNTIF('MazeComplete Errors'!F230, 100) + COUNTIF('MazeSolve Errors'!F230, 100) + COUNTIF('Hamiltonian Errors'!F230, 100)</f>
        <v>0</v>
      </c>
      <c r="G230">
        <f>COUNTIF('PARITY Errors'!G230, 100) + COUNTIF('Pattern_Matching Errors'!G230, 100) + COUNTIF('Reversal Errors'!G230, 100) + COUNTIF('Stack Errors'!G230, 100) + COUNTIF('Vending_Machine Errors'!G230, 100) + COUNTIF('Vending_Machine_Sum Errors'!G230, 100) + COUNTIF('MazeComplete Errors'!G230, 100) + COUNTIF('MazeSolve Errors'!G230, 100) + COUNTIF('Hamiltonian Errors'!G230, 100)</f>
        <v>3</v>
      </c>
      <c r="H230" t="str">
        <f t="shared" si="6"/>
        <v>10 (δ=0)</v>
      </c>
    </row>
    <row r="231" spans="1:8" x14ac:dyDescent="0.75">
      <c r="A231" s="1">
        <v>11</v>
      </c>
      <c r="B231">
        <v>10</v>
      </c>
      <c r="C231">
        <v>0.2</v>
      </c>
      <c r="D231">
        <f>COUNTIF('PARITY Errors'!D231, 100) + COUNTIF('Pattern_Matching Errors'!D231, 100) + COUNTIF('Reversal Errors'!D231, 100) + COUNTIF('Stack Errors'!D231, 100) + COUNTIF('Vending_Machine Errors'!D231, 100) + COUNTIF('Vending_Machine_Sum Errors'!D231, 100) + COUNTIF('MazeComplete Errors'!D231, 100) + COUNTIF('MazeSolve Errors'!D231, 100) + COUNTIF('Hamiltonian Errors'!D231, 100)</f>
        <v>0</v>
      </c>
      <c r="E231">
        <f>COUNTIF('PARITY Errors'!E231, 100) + COUNTIF('Pattern_Matching Errors'!E231, 100) + COUNTIF('Reversal Errors'!E231, 100) + COUNTIF('Stack Errors'!E231, 100) + COUNTIF('Vending_Machine Errors'!E231, 100) + COUNTIF('Vending_Machine_Sum Errors'!E231, 100) + COUNTIF('MazeComplete Errors'!E231, 100) + COUNTIF('MazeSolve Errors'!E231, 100) + COUNTIF('Hamiltonian Errors'!E231, 100)</f>
        <v>0</v>
      </c>
      <c r="F231">
        <f>COUNTIF('PARITY Errors'!F231, 100) + COUNTIF('Pattern_Matching Errors'!F231, 100) + COUNTIF('Reversal Errors'!F231, 100) + COUNTIF('Stack Errors'!F231, 100) + COUNTIF('Vending_Machine Errors'!F231, 100) + COUNTIF('Vending_Machine_Sum Errors'!F231, 100) + COUNTIF('MazeComplete Errors'!F231, 100) + COUNTIF('MazeSolve Errors'!F231, 100) + COUNTIF('Hamiltonian Errors'!F231, 100)</f>
        <v>0</v>
      </c>
      <c r="G231">
        <f>COUNTIF('PARITY Errors'!G231, 100) + COUNTIF('Pattern_Matching Errors'!G231, 100) + COUNTIF('Reversal Errors'!G231, 100) + COUNTIF('Stack Errors'!G231, 100) + COUNTIF('Vending_Machine Errors'!G231, 100) + COUNTIF('Vending_Machine_Sum Errors'!G231, 100) + COUNTIF('MazeComplete Errors'!G231, 100) + COUNTIF('MazeSolve Errors'!G231, 100) + COUNTIF('Hamiltonian Errors'!G231, 100)</f>
        <v>3</v>
      </c>
      <c r="H231" t="str">
        <f t="shared" si="6"/>
        <v>10 (δ=0.2)</v>
      </c>
    </row>
    <row r="232" spans="1:8" x14ac:dyDescent="0.75">
      <c r="A232" s="1">
        <v>12</v>
      </c>
      <c r="B232">
        <v>10</v>
      </c>
      <c r="C232">
        <v>0.45</v>
      </c>
      <c r="D232">
        <f>COUNTIF('PARITY Errors'!D232, 100) + COUNTIF('Pattern_Matching Errors'!D232, 100) + COUNTIF('Reversal Errors'!D232, 100) + COUNTIF('Stack Errors'!D232, 100) + COUNTIF('Vending_Machine Errors'!D232, 100) + COUNTIF('Vending_Machine_Sum Errors'!D232, 100) + COUNTIF('MazeComplete Errors'!D232, 100) + COUNTIF('MazeSolve Errors'!D232, 100) + COUNTIF('Hamiltonian Errors'!D232, 100)</f>
        <v>0</v>
      </c>
      <c r="E232">
        <f>COUNTIF('PARITY Errors'!E232, 100) + COUNTIF('Pattern_Matching Errors'!E232, 100) + COUNTIF('Reversal Errors'!E232, 100) + COUNTIF('Stack Errors'!E232, 100) + COUNTIF('Vending_Machine Errors'!E232, 100) + COUNTIF('Vending_Machine_Sum Errors'!E232, 100) + COUNTIF('MazeComplete Errors'!E232, 100) + COUNTIF('MazeSolve Errors'!E232, 100) + COUNTIF('Hamiltonian Errors'!E232, 100)</f>
        <v>0</v>
      </c>
      <c r="F232">
        <f>COUNTIF('PARITY Errors'!F232, 100) + COUNTIF('Pattern_Matching Errors'!F232, 100) + COUNTIF('Reversal Errors'!F232, 100) + COUNTIF('Stack Errors'!F232, 100) + COUNTIF('Vending_Machine Errors'!F232, 100) + COUNTIF('Vending_Machine_Sum Errors'!F232, 100) + COUNTIF('MazeComplete Errors'!F232, 100) + COUNTIF('MazeSolve Errors'!F232, 100) + COUNTIF('Hamiltonian Errors'!F232, 100)</f>
        <v>0</v>
      </c>
      <c r="G232">
        <f>COUNTIF('PARITY Errors'!G232, 100) + COUNTIF('Pattern_Matching Errors'!G232, 100) + COUNTIF('Reversal Errors'!G232, 100) + COUNTIF('Stack Errors'!G232, 100) + COUNTIF('Vending_Machine Errors'!G232, 100) + COUNTIF('Vending_Machine_Sum Errors'!G232, 100) + COUNTIF('MazeComplete Errors'!G232, 100) + COUNTIF('MazeSolve Errors'!G232, 100) + COUNTIF('Hamiltonian Errors'!G232, 100)</f>
        <v>3</v>
      </c>
      <c r="H232" t="str">
        <f t="shared" si="6"/>
        <v>10 (δ=0.45)</v>
      </c>
    </row>
    <row r="233" spans="1:8" x14ac:dyDescent="0.75">
      <c r="A233" s="1">
        <v>13</v>
      </c>
      <c r="B233">
        <v>10</v>
      </c>
      <c r="C233">
        <v>0.65</v>
      </c>
      <c r="D233">
        <f>COUNTIF('PARITY Errors'!D233, 100) + COUNTIF('Pattern_Matching Errors'!D233, 100) + COUNTIF('Reversal Errors'!D233, 100) + COUNTIF('Stack Errors'!D233, 100) + COUNTIF('Vending_Machine Errors'!D233, 100) + COUNTIF('Vending_Machine_Sum Errors'!D233, 100) + COUNTIF('MazeComplete Errors'!D233, 100) + COUNTIF('MazeSolve Errors'!D233, 100) + COUNTIF('Hamiltonian Errors'!D233, 100)</f>
        <v>0</v>
      </c>
      <c r="E233">
        <f>COUNTIF('PARITY Errors'!E233, 100) + COUNTIF('Pattern_Matching Errors'!E233, 100) + COUNTIF('Reversal Errors'!E233, 100) + COUNTIF('Stack Errors'!E233, 100) + COUNTIF('Vending_Machine Errors'!E233, 100) + COUNTIF('Vending_Machine_Sum Errors'!E233, 100) + COUNTIF('MazeComplete Errors'!E233, 100) + COUNTIF('MazeSolve Errors'!E233, 100) + COUNTIF('Hamiltonian Errors'!E233, 100)</f>
        <v>0</v>
      </c>
      <c r="F233">
        <f>COUNTIF('PARITY Errors'!F233, 100) + COUNTIF('Pattern_Matching Errors'!F233, 100) + COUNTIF('Reversal Errors'!F233, 100) + COUNTIF('Stack Errors'!F233, 100) + COUNTIF('Vending_Machine Errors'!F233, 100) + COUNTIF('Vending_Machine_Sum Errors'!F233, 100) + COUNTIF('MazeComplete Errors'!F233, 100) + COUNTIF('MazeSolve Errors'!F233, 100) + COUNTIF('Hamiltonian Errors'!F233, 100)</f>
        <v>0</v>
      </c>
      <c r="G233">
        <f>COUNTIF('PARITY Errors'!G233, 100) + COUNTIF('Pattern_Matching Errors'!G233, 100) + COUNTIF('Reversal Errors'!G233, 100) + COUNTIF('Stack Errors'!G233, 100) + COUNTIF('Vending_Machine Errors'!G233, 100) + COUNTIF('Vending_Machine_Sum Errors'!G233, 100) + COUNTIF('MazeComplete Errors'!G233, 100) + COUNTIF('MazeSolve Errors'!G233, 100) + COUNTIF('Hamiltonian Errors'!G233, 100)</f>
        <v>4</v>
      </c>
      <c r="H233" t="str">
        <f t="shared" si="6"/>
        <v>10 (δ=0.65)</v>
      </c>
    </row>
    <row r="234" spans="1:8" x14ac:dyDescent="0.75">
      <c r="A234" s="1">
        <v>14</v>
      </c>
      <c r="B234">
        <v>10</v>
      </c>
      <c r="C234">
        <v>0.85</v>
      </c>
      <c r="D234">
        <f>COUNTIF('PARITY Errors'!D234, 100) + COUNTIF('Pattern_Matching Errors'!D234, 100) + COUNTIF('Reversal Errors'!D234, 100) + COUNTIF('Stack Errors'!D234, 100) + COUNTIF('Vending_Machine Errors'!D234, 100) + COUNTIF('Vending_Machine_Sum Errors'!D234, 100) + COUNTIF('MazeComplete Errors'!D234, 100) + COUNTIF('MazeSolve Errors'!D234, 100) + COUNTIF('Hamiltonian Errors'!D234, 100)</f>
        <v>0</v>
      </c>
      <c r="E234">
        <f>COUNTIF('PARITY Errors'!E234, 100) + COUNTIF('Pattern_Matching Errors'!E234, 100) + COUNTIF('Reversal Errors'!E234, 100) + COUNTIF('Stack Errors'!E234, 100) + COUNTIF('Vending_Machine Errors'!E234, 100) + COUNTIF('Vending_Machine_Sum Errors'!E234, 100) + COUNTIF('MazeComplete Errors'!E234, 100) + COUNTIF('MazeSolve Errors'!E234, 100) + COUNTIF('Hamiltonian Errors'!E234, 100)</f>
        <v>0</v>
      </c>
      <c r="F234">
        <f>COUNTIF('PARITY Errors'!F234, 100) + COUNTIF('Pattern_Matching Errors'!F234, 100) + COUNTIF('Reversal Errors'!F234, 100) + COUNTIF('Stack Errors'!F234, 100) + COUNTIF('Vending_Machine Errors'!F234, 100) + COUNTIF('Vending_Machine_Sum Errors'!F234, 100) + COUNTIF('MazeComplete Errors'!F234, 100) + COUNTIF('MazeSolve Errors'!F234, 100) + COUNTIF('Hamiltonian Errors'!F234, 100)</f>
        <v>0</v>
      </c>
      <c r="G234">
        <f>COUNTIF('PARITY Errors'!G234, 100) + COUNTIF('Pattern_Matching Errors'!G234, 100) + COUNTIF('Reversal Errors'!G234, 100) + COUNTIF('Stack Errors'!G234, 100) + COUNTIF('Vending_Machine Errors'!G234, 100) + COUNTIF('Vending_Machine_Sum Errors'!G234, 100) + COUNTIF('MazeComplete Errors'!G234, 100) + COUNTIF('MazeSolve Errors'!G234, 100) + COUNTIF('Hamiltonian Errors'!G234, 100)</f>
        <v>3</v>
      </c>
      <c r="H234" t="str">
        <f t="shared" si="6"/>
        <v>10 (δ=0.85)</v>
      </c>
    </row>
    <row r="235" spans="1:8" x14ac:dyDescent="0.75">
      <c r="A235" s="1">
        <v>15</v>
      </c>
      <c r="B235">
        <v>20</v>
      </c>
      <c r="C235">
        <v>0</v>
      </c>
      <c r="D235">
        <f>COUNTIF('PARITY Errors'!D235, 100) + COUNTIF('Pattern_Matching Errors'!D235, 100) + COUNTIF('Reversal Errors'!D235, 100) + COUNTIF('Stack Errors'!D235, 100) + COUNTIF('Vending_Machine Errors'!D235, 100) + COUNTIF('Vending_Machine_Sum Errors'!D235, 100) + COUNTIF('MazeComplete Errors'!D235, 100) + COUNTIF('MazeSolve Errors'!D235, 100) + COUNTIF('Hamiltonian Errors'!D235, 100)</f>
        <v>1</v>
      </c>
      <c r="E235">
        <f>COUNTIF('PARITY Errors'!E235, 100) + COUNTIF('Pattern_Matching Errors'!E235, 100) + COUNTIF('Reversal Errors'!E235, 100) + COUNTIF('Stack Errors'!E235, 100) + COUNTIF('Vending_Machine Errors'!E235, 100) + COUNTIF('Vending_Machine_Sum Errors'!E235, 100) + COUNTIF('MazeComplete Errors'!E235, 100) + COUNTIF('MazeSolve Errors'!E235, 100) + COUNTIF('Hamiltonian Errors'!E235, 100)</f>
        <v>0</v>
      </c>
      <c r="F235">
        <f>COUNTIF('PARITY Errors'!F235, 100) + COUNTIF('Pattern_Matching Errors'!F235, 100) + COUNTIF('Reversal Errors'!F235, 100) + COUNTIF('Stack Errors'!F235, 100) + COUNTIF('Vending_Machine Errors'!F235, 100) + COUNTIF('Vending_Machine_Sum Errors'!F235, 100) + COUNTIF('MazeComplete Errors'!F235, 100) + COUNTIF('MazeSolve Errors'!F235, 100) + COUNTIF('Hamiltonian Errors'!F235, 100)</f>
        <v>1</v>
      </c>
      <c r="G235">
        <f>COUNTIF('PARITY Errors'!G235, 100) + COUNTIF('Pattern_Matching Errors'!G235, 100) + COUNTIF('Reversal Errors'!G235, 100) + COUNTIF('Stack Errors'!G235, 100) + COUNTIF('Vending_Machine Errors'!G235, 100) + COUNTIF('Vending_Machine_Sum Errors'!G235, 100) + COUNTIF('MazeComplete Errors'!G235, 100) + COUNTIF('MazeSolve Errors'!G235, 100) + COUNTIF('Hamiltonian Errors'!G235, 100)</f>
        <v>4</v>
      </c>
      <c r="H235" t="str">
        <f t="shared" si="6"/>
        <v>20 (δ=0)</v>
      </c>
    </row>
    <row r="236" spans="1:8" x14ac:dyDescent="0.75">
      <c r="A236" s="1">
        <v>16</v>
      </c>
      <c r="B236">
        <v>20</v>
      </c>
      <c r="C236">
        <v>0.2</v>
      </c>
      <c r="D236">
        <f>COUNTIF('PARITY Errors'!D236, 100) + COUNTIF('Pattern_Matching Errors'!D236, 100) + COUNTIF('Reversal Errors'!D236, 100) + COUNTIF('Stack Errors'!D236, 100) + COUNTIF('Vending_Machine Errors'!D236, 100) + COUNTIF('Vending_Machine_Sum Errors'!D236, 100) + COUNTIF('MazeComplete Errors'!D236, 100) + COUNTIF('MazeSolve Errors'!D236, 100) + COUNTIF('Hamiltonian Errors'!D236, 100)</f>
        <v>1</v>
      </c>
      <c r="E236">
        <f>COUNTIF('PARITY Errors'!E236, 100) + COUNTIF('Pattern_Matching Errors'!E236, 100) + COUNTIF('Reversal Errors'!E236, 100) + COUNTIF('Stack Errors'!E236, 100) + COUNTIF('Vending_Machine Errors'!E236, 100) + COUNTIF('Vending_Machine_Sum Errors'!E236, 100) + COUNTIF('MazeComplete Errors'!E236, 100) + COUNTIF('MazeSolve Errors'!E236, 100) + COUNTIF('Hamiltonian Errors'!E236, 100)</f>
        <v>0</v>
      </c>
      <c r="F236">
        <f>COUNTIF('PARITY Errors'!F236, 100) + COUNTIF('Pattern_Matching Errors'!F236, 100) + COUNTIF('Reversal Errors'!F236, 100) + COUNTIF('Stack Errors'!F236, 100) + COUNTIF('Vending_Machine Errors'!F236, 100) + COUNTIF('Vending_Machine_Sum Errors'!F236, 100) + COUNTIF('MazeComplete Errors'!F236, 100) + COUNTIF('MazeSolve Errors'!F236, 100) + COUNTIF('Hamiltonian Errors'!F236, 100)</f>
        <v>1</v>
      </c>
      <c r="G236">
        <f>COUNTIF('PARITY Errors'!G236, 100) + COUNTIF('Pattern_Matching Errors'!G236, 100) + COUNTIF('Reversal Errors'!G236, 100) + COUNTIF('Stack Errors'!G236, 100) + COUNTIF('Vending_Machine Errors'!G236, 100) + COUNTIF('Vending_Machine_Sum Errors'!G236, 100) + COUNTIF('MazeComplete Errors'!G236, 100) + COUNTIF('MazeSolve Errors'!G236, 100) + COUNTIF('Hamiltonian Errors'!G236, 100)</f>
        <v>4</v>
      </c>
      <c r="H236" t="str">
        <f t="shared" si="6"/>
        <v>20 (δ=0.2)</v>
      </c>
    </row>
    <row r="237" spans="1:8" x14ac:dyDescent="0.75">
      <c r="A237" s="1">
        <v>17</v>
      </c>
      <c r="B237">
        <v>20</v>
      </c>
      <c r="C237">
        <v>0.45</v>
      </c>
      <c r="D237">
        <f>COUNTIF('PARITY Errors'!D237, 100) + COUNTIF('Pattern_Matching Errors'!D237, 100) + COUNTIF('Reversal Errors'!D237, 100) + COUNTIF('Stack Errors'!D237, 100) + COUNTIF('Vending_Machine Errors'!D237, 100) + COUNTIF('Vending_Machine_Sum Errors'!D237, 100) + COUNTIF('MazeComplete Errors'!D237, 100) + COUNTIF('MazeSolve Errors'!D237, 100) + COUNTIF('Hamiltonian Errors'!D237, 100)</f>
        <v>1</v>
      </c>
      <c r="E237">
        <f>COUNTIF('PARITY Errors'!E237, 100) + COUNTIF('Pattern_Matching Errors'!E237, 100) + COUNTIF('Reversal Errors'!E237, 100) + COUNTIF('Stack Errors'!E237, 100) + COUNTIF('Vending_Machine Errors'!E237, 100) + COUNTIF('Vending_Machine_Sum Errors'!E237, 100) + COUNTIF('MazeComplete Errors'!E237, 100) + COUNTIF('MazeSolve Errors'!E237, 100) + COUNTIF('Hamiltonian Errors'!E237, 100)</f>
        <v>0</v>
      </c>
      <c r="F237">
        <f>COUNTIF('PARITY Errors'!F237, 100) + COUNTIF('Pattern_Matching Errors'!F237, 100) + COUNTIF('Reversal Errors'!F237, 100) + COUNTIF('Stack Errors'!F237, 100) + COUNTIF('Vending_Machine Errors'!F237, 100) + COUNTIF('Vending_Machine_Sum Errors'!F237, 100) + COUNTIF('MazeComplete Errors'!F237, 100) + COUNTIF('MazeSolve Errors'!F237, 100) + COUNTIF('Hamiltonian Errors'!F237, 100)</f>
        <v>1</v>
      </c>
      <c r="G237">
        <f>COUNTIF('PARITY Errors'!G237, 100) + COUNTIF('Pattern_Matching Errors'!G237, 100) + COUNTIF('Reversal Errors'!G237, 100) + COUNTIF('Stack Errors'!G237, 100) + COUNTIF('Vending_Machine Errors'!G237, 100) + COUNTIF('Vending_Machine_Sum Errors'!G237, 100) + COUNTIF('MazeComplete Errors'!G237, 100) + COUNTIF('MazeSolve Errors'!G237, 100) + COUNTIF('Hamiltonian Errors'!G237, 100)</f>
        <v>4</v>
      </c>
      <c r="H237" t="str">
        <f t="shared" si="6"/>
        <v>20 (δ=0.45)</v>
      </c>
    </row>
    <row r="238" spans="1:8" x14ac:dyDescent="0.75">
      <c r="A238" s="1">
        <v>18</v>
      </c>
      <c r="B238">
        <v>20</v>
      </c>
      <c r="C238">
        <v>0.65</v>
      </c>
      <c r="D238">
        <f>COUNTIF('PARITY Errors'!D238, 100) + COUNTIF('Pattern_Matching Errors'!D238, 100) + COUNTIF('Reversal Errors'!D238, 100) + COUNTIF('Stack Errors'!D238, 100) + COUNTIF('Vending_Machine Errors'!D238, 100) + COUNTIF('Vending_Machine_Sum Errors'!D238, 100) + COUNTIF('MazeComplete Errors'!D238, 100) + COUNTIF('MazeSolve Errors'!D238, 100) + COUNTIF('Hamiltonian Errors'!D238, 100)</f>
        <v>1</v>
      </c>
      <c r="E238">
        <f>COUNTIF('PARITY Errors'!E238, 100) + COUNTIF('Pattern_Matching Errors'!E238, 100) + COUNTIF('Reversal Errors'!E238, 100) + COUNTIF('Stack Errors'!E238, 100) + COUNTIF('Vending_Machine Errors'!E238, 100) + COUNTIF('Vending_Machine_Sum Errors'!E238, 100) + COUNTIF('MazeComplete Errors'!E238, 100) + COUNTIF('MazeSolve Errors'!E238, 100) + COUNTIF('Hamiltonian Errors'!E238, 100)</f>
        <v>0</v>
      </c>
      <c r="F238">
        <f>COUNTIF('PARITY Errors'!F238, 100) + COUNTIF('Pattern_Matching Errors'!F238, 100) + COUNTIF('Reversal Errors'!F238, 100) + COUNTIF('Stack Errors'!F238, 100) + COUNTIF('Vending_Machine Errors'!F238, 100) + COUNTIF('Vending_Machine_Sum Errors'!F238, 100) + COUNTIF('MazeComplete Errors'!F238, 100) + COUNTIF('MazeSolve Errors'!F238, 100) + COUNTIF('Hamiltonian Errors'!F238, 100)</f>
        <v>1</v>
      </c>
      <c r="G238">
        <f>COUNTIF('PARITY Errors'!G238, 100) + COUNTIF('Pattern_Matching Errors'!G238, 100) + COUNTIF('Reversal Errors'!G238, 100) + COUNTIF('Stack Errors'!G238, 100) + COUNTIF('Vending_Machine Errors'!G238, 100) + COUNTIF('Vending_Machine_Sum Errors'!G238, 100) + COUNTIF('MazeComplete Errors'!G238, 100) + COUNTIF('MazeSolve Errors'!G238, 100) + COUNTIF('Hamiltonian Errors'!G238, 100)</f>
        <v>5</v>
      </c>
      <c r="H238" t="str">
        <f t="shared" si="6"/>
        <v>20 (δ=0.65)</v>
      </c>
    </row>
    <row r="239" spans="1:8" x14ac:dyDescent="0.75">
      <c r="A239" s="1">
        <v>19</v>
      </c>
      <c r="B239">
        <v>20</v>
      </c>
      <c r="C239">
        <v>0.85</v>
      </c>
      <c r="D239">
        <f>COUNTIF('PARITY Errors'!D239, 100) + COUNTIF('Pattern_Matching Errors'!D239, 100) + COUNTIF('Reversal Errors'!D239, 100) + COUNTIF('Stack Errors'!D239, 100) + COUNTIF('Vending_Machine Errors'!D239, 100) + COUNTIF('Vending_Machine_Sum Errors'!D239, 100) + COUNTIF('MazeComplete Errors'!D239, 100) + COUNTIF('MazeSolve Errors'!D239, 100) + COUNTIF('Hamiltonian Errors'!D239, 100)</f>
        <v>1</v>
      </c>
      <c r="E239">
        <f>COUNTIF('PARITY Errors'!E239, 100) + COUNTIF('Pattern_Matching Errors'!E239, 100) + COUNTIF('Reversal Errors'!E239, 100) + COUNTIF('Stack Errors'!E239, 100) + COUNTIF('Vending_Machine Errors'!E239, 100) + COUNTIF('Vending_Machine_Sum Errors'!E239, 100) + COUNTIF('MazeComplete Errors'!E239, 100) + COUNTIF('MazeSolve Errors'!E239, 100) + COUNTIF('Hamiltonian Errors'!E239, 100)</f>
        <v>0</v>
      </c>
      <c r="F239">
        <f>COUNTIF('PARITY Errors'!F239, 100) + COUNTIF('Pattern_Matching Errors'!F239, 100) + COUNTIF('Reversal Errors'!F239, 100) + COUNTIF('Stack Errors'!F239, 100) + COUNTIF('Vending_Machine Errors'!F239, 100) + COUNTIF('Vending_Machine_Sum Errors'!F239, 100) + COUNTIF('MazeComplete Errors'!F239, 100) + COUNTIF('MazeSolve Errors'!F239, 100) + COUNTIF('Hamiltonian Errors'!F239, 100)</f>
        <v>1</v>
      </c>
      <c r="G239">
        <f>COUNTIF('PARITY Errors'!G239, 100) + COUNTIF('Pattern_Matching Errors'!G239, 100) + COUNTIF('Reversal Errors'!G239, 100) + COUNTIF('Stack Errors'!G239, 100) + COUNTIF('Vending_Machine Errors'!G239, 100) + COUNTIF('Vending_Machine_Sum Errors'!G239, 100) + COUNTIF('MazeComplete Errors'!G239, 100) + COUNTIF('MazeSolve Errors'!G239, 100) + COUNTIF('Hamiltonian Errors'!G239, 100)</f>
        <v>6</v>
      </c>
      <c r="H239" t="str">
        <f t="shared" si="6"/>
        <v>20 (δ=0.85)</v>
      </c>
    </row>
    <row r="240" spans="1:8" x14ac:dyDescent="0.75">
      <c r="A240" s="1">
        <v>20</v>
      </c>
      <c r="B240">
        <v>50</v>
      </c>
      <c r="C240">
        <v>0</v>
      </c>
      <c r="D240">
        <f>COUNTIF('PARITY Errors'!D240, 100) + COUNTIF('Pattern_Matching Errors'!D240, 100) + COUNTIF('Reversal Errors'!D240, 100) + COUNTIF('Stack Errors'!D240, 100) + COUNTIF('Vending_Machine Errors'!D240, 100) + COUNTIF('Vending_Machine_Sum Errors'!D240, 100) + COUNTIF('MazeComplete Errors'!D240, 100) + COUNTIF('MazeSolve Errors'!D240, 100) + COUNTIF('Hamiltonian Errors'!D240, 100)</f>
        <v>4</v>
      </c>
      <c r="E240">
        <f>COUNTIF('PARITY Errors'!E240, 100) + COUNTIF('Pattern_Matching Errors'!E240, 100) + COUNTIF('Reversal Errors'!E240, 100) + COUNTIF('Stack Errors'!E240, 100) + COUNTIF('Vending_Machine Errors'!E240, 100) + COUNTIF('Vending_Machine_Sum Errors'!E240, 100) + COUNTIF('MazeComplete Errors'!E240, 100) + COUNTIF('MazeSolve Errors'!E240, 100) + COUNTIF('Hamiltonian Errors'!E240, 100)</f>
        <v>3</v>
      </c>
      <c r="F240">
        <f>COUNTIF('PARITY Errors'!F240, 100) + COUNTIF('Pattern_Matching Errors'!F240, 100) + COUNTIF('Reversal Errors'!F240, 100) + COUNTIF('Stack Errors'!F240, 100) + COUNTIF('Vending_Machine Errors'!F240, 100) + COUNTIF('Vending_Machine_Sum Errors'!F240, 100) + COUNTIF('MazeComplete Errors'!F240, 100) + COUNTIF('MazeSolve Errors'!F240, 100) + COUNTIF('Hamiltonian Errors'!F240, 100)</f>
        <v>5</v>
      </c>
      <c r="G240">
        <f>COUNTIF('PARITY Errors'!G240, 100) + COUNTIF('Pattern_Matching Errors'!G240, 100) + COUNTIF('Reversal Errors'!G240, 100) + COUNTIF('Stack Errors'!G240, 100) + COUNTIF('Vending_Machine Errors'!G240, 100) + COUNTIF('Vending_Machine_Sum Errors'!G240, 100) + COUNTIF('MazeComplete Errors'!G240, 100) + COUNTIF('MazeSolve Errors'!G240, 100) + COUNTIF('Hamiltonian Errors'!G240, 100)</f>
        <v>7</v>
      </c>
      <c r="H240" t="str">
        <f t="shared" si="6"/>
        <v>50 (δ=0)</v>
      </c>
    </row>
    <row r="241" spans="1:8" x14ac:dyDescent="0.75">
      <c r="A241" s="1">
        <v>21</v>
      </c>
      <c r="B241">
        <v>50</v>
      </c>
      <c r="C241">
        <v>0.2</v>
      </c>
      <c r="D241">
        <f>COUNTIF('PARITY Errors'!D241, 100) + COUNTIF('Pattern_Matching Errors'!D241, 100) + COUNTIF('Reversal Errors'!D241, 100) + COUNTIF('Stack Errors'!D241, 100) + COUNTIF('Vending_Machine Errors'!D241, 100) + COUNTIF('Vending_Machine_Sum Errors'!D241, 100) + COUNTIF('MazeComplete Errors'!D241, 100) + COUNTIF('MazeSolve Errors'!D241, 100) + COUNTIF('Hamiltonian Errors'!D241, 100)</f>
        <v>4</v>
      </c>
      <c r="E241">
        <f>COUNTIF('PARITY Errors'!E241, 100) + COUNTIF('Pattern_Matching Errors'!E241, 100) + COUNTIF('Reversal Errors'!E241, 100) + COUNTIF('Stack Errors'!E241, 100) + COUNTIF('Vending_Machine Errors'!E241, 100) + COUNTIF('Vending_Machine_Sum Errors'!E241, 100) + COUNTIF('MazeComplete Errors'!E241, 100) + COUNTIF('MazeSolve Errors'!E241, 100) + COUNTIF('Hamiltonian Errors'!E241, 100)</f>
        <v>3</v>
      </c>
      <c r="F241">
        <f>COUNTIF('PARITY Errors'!F241, 100) + COUNTIF('Pattern_Matching Errors'!F241, 100) + COUNTIF('Reversal Errors'!F241, 100) + COUNTIF('Stack Errors'!F241, 100) + COUNTIF('Vending_Machine Errors'!F241, 100) + COUNTIF('Vending_Machine_Sum Errors'!F241, 100) + COUNTIF('MazeComplete Errors'!F241, 100) + COUNTIF('MazeSolve Errors'!F241, 100) + COUNTIF('Hamiltonian Errors'!F241, 100)</f>
        <v>5</v>
      </c>
      <c r="G241">
        <f>COUNTIF('PARITY Errors'!G241, 100) + COUNTIF('Pattern_Matching Errors'!G241, 100) + COUNTIF('Reversal Errors'!G241, 100) + COUNTIF('Stack Errors'!G241, 100) + COUNTIF('Vending_Machine Errors'!G241, 100) + COUNTIF('Vending_Machine_Sum Errors'!G241, 100) + COUNTIF('MazeComplete Errors'!G241, 100) + COUNTIF('MazeSolve Errors'!G241, 100) + COUNTIF('Hamiltonian Errors'!G241, 100)</f>
        <v>7</v>
      </c>
      <c r="H241" t="str">
        <f t="shared" si="6"/>
        <v>50 (δ=0.2)</v>
      </c>
    </row>
    <row r="242" spans="1:8" x14ac:dyDescent="0.75">
      <c r="A242" s="1">
        <v>22</v>
      </c>
      <c r="B242">
        <v>50</v>
      </c>
      <c r="C242">
        <v>0.45</v>
      </c>
      <c r="D242">
        <f>COUNTIF('PARITY Errors'!D242, 100) + COUNTIF('Pattern_Matching Errors'!D242, 100) + COUNTIF('Reversal Errors'!D242, 100) + COUNTIF('Stack Errors'!D242, 100) + COUNTIF('Vending_Machine Errors'!D242, 100) + COUNTIF('Vending_Machine_Sum Errors'!D242, 100) + COUNTIF('MazeComplete Errors'!D242, 100) + COUNTIF('MazeSolve Errors'!D242, 100) + COUNTIF('Hamiltonian Errors'!D242, 100)</f>
        <v>4</v>
      </c>
      <c r="E242">
        <f>COUNTIF('PARITY Errors'!E242, 100) + COUNTIF('Pattern_Matching Errors'!E242, 100) + COUNTIF('Reversal Errors'!E242, 100) + COUNTIF('Stack Errors'!E242, 100) + COUNTIF('Vending_Machine Errors'!E242, 100) + COUNTIF('Vending_Machine_Sum Errors'!E242, 100) + COUNTIF('MazeComplete Errors'!E242, 100) + COUNTIF('MazeSolve Errors'!E242, 100) + COUNTIF('Hamiltonian Errors'!E242, 100)</f>
        <v>3</v>
      </c>
      <c r="F242">
        <f>COUNTIF('PARITY Errors'!F242, 100) + COUNTIF('Pattern_Matching Errors'!F242, 100) + COUNTIF('Reversal Errors'!F242, 100) + COUNTIF('Stack Errors'!F242, 100) + COUNTIF('Vending_Machine Errors'!F242, 100) + COUNTIF('Vending_Machine_Sum Errors'!F242, 100) + COUNTIF('MazeComplete Errors'!F242, 100) + COUNTIF('MazeSolve Errors'!F242, 100) + COUNTIF('Hamiltonian Errors'!F242, 100)</f>
        <v>5</v>
      </c>
      <c r="G242">
        <f>COUNTIF('PARITY Errors'!G242, 100) + COUNTIF('Pattern_Matching Errors'!G242, 100) + COUNTIF('Reversal Errors'!G242, 100) + COUNTIF('Stack Errors'!G242, 100) + COUNTIF('Vending_Machine Errors'!G242, 100) + COUNTIF('Vending_Machine_Sum Errors'!G242, 100) + COUNTIF('MazeComplete Errors'!G242, 100) + COUNTIF('MazeSolve Errors'!G242, 100) + COUNTIF('Hamiltonian Errors'!G242, 100)</f>
        <v>7</v>
      </c>
      <c r="H242" t="str">
        <f t="shared" si="6"/>
        <v>50 (δ=0.45)</v>
      </c>
    </row>
    <row r="243" spans="1:8" x14ac:dyDescent="0.75">
      <c r="A243" s="1">
        <v>23</v>
      </c>
      <c r="B243">
        <v>50</v>
      </c>
      <c r="C243">
        <v>0.65</v>
      </c>
      <c r="D243">
        <f>COUNTIF('PARITY Errors'!D243, 100) + COUNTIF('Pattern_Matching Errors'!D243, 100) + COUNTIF('Reversal Errors'!D243, 100) + COUNTIF('Stack Errors'!D243, 100) + COUNTIF('Vending_Machine Errors'!D243, 100) + COUNTIF('Vending_Machine_Sum Errors'!D243, 100) + COUNTIF('MazeComplete Errors'!D243, 100) + COUNTIF('MazeSolve Errors'!D243, 100) + COUNTIF('Hamiltonian Errors'!D243, 100)</f>
        <v>4</v>
      </c>
      <c r="E243">
        <f>COUNTIF('PARITY Errors'!E243, 100) + COUNTIF('Pattern_Matching Errors'!E243, 100) + COUNTIF('Reversal Errors'!E243, 100) + COUNTIF('Stack Errors'!E243, 100) + COUNTIF('Vending_Machine Errors'!E243, 100) + COUNTIF('Vending_Machine_Sum Errors'!E243, 100) + COUNTIF('MazeComplete Errors'!E243, 100) + COUNTIF('MazeSolve Errors'!E243, 100) + COUNTIF('Hamiltonian Errors'!E243, 100)</f>
        <v>3</v>
      </c>
      <c r="F243">
        <f>COUNTIF('PARITY Errors'!F243, 100) + COUNTIF('Pattern_Matching Errors'!F243, 100) + COUNTIF('Reversal Errors'!F243, 100) + COUNTIF('Stack Errors'!F243, 100) + COUNTIF('Vending_Machine Errors'!F243, 100) + COUNTIF('Vending_Machine_Sum Errors'!F243, 100) + COUNTIF('MazeComplete Errors'!F243, 100) + COUNTIF('MazeSolve Errors'!F243, 100) + COUNTIF('Hamiltonian Errors'!F243, 100)</f>
        <v>5</v>
      </c>
      <c r="G243">
        <f>COUNTIF('PARITY Errors'!G243, 100) + COUNTIF('Pattern_Matching Errors'!G243, 100) + COUNTIF('Reversal Errors'!G243, 100) + COUNTIF('Stack Errors'!G243, 100) + COUNTIF('Vending_Machine Errors'!G243, 100) + COUNTIF('Vending_Machine_Sum Errors'!G243, 100) + COUNTIF('MazeComplete Errors'!G243, 100) + COUNTIF('MazeSolve Errors'!G243, 100) + COUNTIF('Hamiltonian Errors'!G243, 100)</f>
        <v>7</v>
      </c>
      <c r="H243" t="str">
        <f t="shared" si="6"/>
        <v>50 (δ=0.65)</v>
      </c>
    </row>
    <row r="244" spans="1:8" x14ac:dyDescent="0.75">
      <c r="A244" s="1">
        <v>24</v>
      </c>
      <c r="B244">
        <v>50</v>
      </c>
      <c r="C244">
        <v>0.85</v>
      </c>
      <c r="D244">
        <f>COUNTIF('PARITY Errors'!D244, 100) + COUNTIF('Pattern_Matching Errors'!D244, 100) + COUNTIF('Reversal Errors'!D244, 100) + COUNTIF('Stack Errors'!D244, 100) + COUNTIF('Vending_Machine Errors'!D244, 100) + COUNTIF('Vending_Machine_Sum Errors'!D244, 100) + COUNTIF('MazeComplete Errors'!D244, 100) + COUNTIF('MazeSolve Errors'!D244, 100) + COUNTIF('Hamiltonian Errors'!D244, 100)</f>
        <v>4</v>
      </c>
      <c r="E244">
        <f>COUNTIF('PARITY Errors'!E244, 100) + COUNTIF('Pattern_Matching Errors'!E244, 100) + COUNTIF('Reversal Errors'!E244, 100) + COUNTIF('Stack Errors'!E244, 100) + COUNTIF('Vending_Machine Errors'!E244, 100) + COUNTIF('Vending_Machine_Sum Errors'!E244, 100) + COUNTIF('MazeComplete Errors'!E244, 100) + COUNTIF('MazeSolve Errors'!E244, 100) + COUNTIF('Hamiltonian Errors'!E244, 100)</f>
        <v>3</v>
      </c>
      <c r="F244">
        <f>COUNTIF('PARITY Errors'!F244, 100) + COUNTIF('Pattern_Matching Errors'!F244, 100) + COUNTIF('Reversal Errors'!F244, 100) + COUNTIF('Stack Errors'!F244, 100) + COUNTIF('Vending_Machine Errors'!F244, 100) + COUNTIF('Vending_Machine_Sum Errors'!F244, 100) + COUNTIF('MazeComplete Errors'!F244, 100) + COUNTIF('MazeSolve Errors'!F244, 100) + COUNTIF('Hamiltonian Errors'!F244, 100)</f>
        <v>5</v>
      </c>
      <c r="G244">
        <f>COUNTIF('PARITY Errors'!G244, 100) + COUNTIF('Pattern_Matching Errors'!G244, 100) + COUNTIF('Reversal Errors'!G244, 100) + COUNTIF('Stack Errors'!G244, 100) + COUNTIF('Vending_Machine Errors'!G244, 100) + COUNTIF('Vending_Machine_Sum Errors'!G244, 100) + COUNTIF('MazeComplete Errors'!G244, 100) + COUNTIF('MazeSolve Errors'!G244, 100) + COUNTIF('Hamiltonian Errors'!G244, 100)</f>
        <v>7</v>
      </c>
      <c r="H244" t="str">
        <f t="shared" si="6"/>
        <v>50 (δ=0.85)</v>
      </c>
    </row>
    <row r="245" spans="1:8" x14ac:dyDescent="0.75">
      <c r="A245" s="1">
        <v>25</v>
      </c>
      <c r="B245">
        <v>100</v>
      </c>
      <c r="C245">
        <v>0</v>
      </c>
      <c r="D245">
        <f>COUNTIF('PARITY Errors'!D245, 100) + COUNTIF('Pattern_Matching Errors'!D245, 100) + COUNTIF('Reversal Errors'!D245, 100) + COUNTIF('Stack Errors'!D245, 100) + COUNTIF('Vending_Machine Errors'!D245, 100) + COUNTIF('Vending_Machine_Sum Errors'!D245, 100) + COUNTIF('MazeComplete Errors'!D245, 100) + COUNTIF('MazeSolve Errors'!D245, 100) + COUNTIF('Hamiltonian Errors'!D245, 100)</f>
        <v>6</v>
      </c>
      <c r="E245">
        <f>COUNTIF('PARITY Errors'!E245, 100) + COUNTIF('Pattern_Matching Errors'!E245, 100) + COUNTIF('Reversal Errors'!E245, 100) + COUNTIF('Stack Errors'!E245, 100) + COUNTIF('Vending_Machine Errors'!E245, 100) + COUNTIF('Vending_Machine_Sum Errors'!E245, 100) + COUNTIF('MazeComplete Errors'!E245, 100) + COUNTIF('MazeSolve Errors'!E245, 100) + COUNTIF('Hamiltonian Errors'!E245, 100)</f>
        <v>6</v>
      </c>
      <c r="F245">
        <f>COUNTIF('PARITY Errors'!F245, 100) + COUNTIF('Pattern_Matching Errors'!F245, 100) + COUNTIF('Reversal Errors'!F245, 100) + COUNTIF('Stack Errors'!F245, 100) + COUNTIF('Vending_Machine Errors'!F245, 100) + COUNTIF('Vending_Machine_Sum Errors'!F245, 100) + COUNTIF('MazeComplete Errors'!F245, 100) + COUNTIF('MazeSolve Errors'!F245, 100) + COUNTIF('Hamiltonian Errors'!F245, 100)</f>
        <v>7</v>
      </c>
      <c r="G245">
        <f>COUNTIF('PARITY Errors'!G245, 100) + COUNTIF('Pattern_Matching Errors'!G245, 100) + COUNTIF('Reversal Errors'!G245, 100) + COUNTIF('Stack Errors'!G245, 100) + COUNTIF('Vending_Machine Errors'!G245, 100) + COUNTIF('Vending_Machine_Sum Errors'!G245, 100) + COUNTIF('MazeComplete Errors'!G245, 100) + COUNTIF('MazeSolve Errors'!G245, 100) + COUNTIF('Hamiltonian Errors'!G245, 100)</f>
        <v>9</v>
      </c>
      <c r="H245" t="str">
        <f t="shared" si="6"/>
        <v>100 (δ=0)</v>
      </c>
    </row>
    <row r="246" spans="1:8" x14ac:dyDescent="0.75">
      <c r="A246" s="1">
        <v>26</v>
      </c>
      <c r="B246">
        <v>100</v>
      </c>
      <c r="C246">
        <v>0.2</v>
      </c>
      <c r="D246">
        <f>COUNTIF('PARITY Errors'!D246, 100) + COUNTIF('Pattern_Matching Errors'!D246, 100) + COUNTIF('Reversal Errors'!D246, 100) + COUNTIF('Stack Errors'!D246, 100) + COUNTIF('Vending_Machine Errors'!D246, 100) + COUNTIF('Vending_Machine_Sum Errors'!D246, 100) + COUNTIF('MazeComplete Errors'!D246, 100) + COUNTIF('MazeSolve Errors'!D246, 100) + COUNTIF('Hamiltonian Errors'!D246, 100)</f>
        <v>6</v>
      </c>
      <c r="E246">
        <f>COUNTIF('PARITY Errors'!E246, 100) + COUNTIF('Pattern_Matching Errors'!E246, 100) + COUNTIF('Reversal Errors'!E246, 100) + COUNTIF('Stack Errors'!E246, 100) + COUNTIF('Vending_Machine Errors'!E246, 100) + COUNTIF('Vending_Machine_Sum Errors'!E246, 100) + COUNTIF('MazeComplete Errors'!E246, 100) + COUNTIF('MazeSolve Errors'!E246, 100) + COUNTIF('Hamiltonian Errors'!E246, 100)</f>
        <v>6</v>
      </c>
      <c r="F246">
        <f>COUNTIF('PARITY Errors'!F246, 100) + COUNTIF('Pattern_Matching Errors'!F246, 100) + COUNTIF('Reversal Errors'!F246, 100) + COUNTIF('Stack Errors'!F246, 100) + COUNTIF('Vending_Machine Errors'!F246, 100) + COUNTIF('Vending_Machine_Sum Errors'!F246, 100) + COUNTIF('MazeComplete Errors'!F246, 100) + COUNTIF('MazeSolve Errors'!F246, 100) + COUNTIF('Hamiltonian Errors'!F246, 100)</f>
        <v>7</v>
      </c>
      <c r="G246">
        <f>COUNTIF('PARITY Errors'!G246, 100) + COUNTIF('Pattern_Matching Errors'!G246, 100) + COUNTIF('Reversal Errors'!G246, 100) + COUNTIF('Stack Errors'!G246, 100) + COUNTIF('Vending_Machine Errors'!G246, 100) + COUNTIF('Vending_Machine_Sum Errors'!G246, 100) + COUNTIF('MazeComplete Errors'!G246, 100) + COUNTIF('MazeSolve Errors'!G246, 100) + COUNTIF('Hamiltonian Errors'!G246, 100)</f>
        <v>9</v>
      </c>
      <c r="H246" t="str">
        <f t="shared" si="6"/>
        <v>100 (δ=0.2)</v>
      </c>
    </row>
    <row r="247" spans="1:8" x14ac:dyDescent="0.75">
      <c r="A247" s="1">
        <v>27</v>
      </c>
      <c r="B247">
        <v>100</v>
      </c>
      <c r="C247">
        <v>0.45</v>
      </c>
      <c r="D247">
        <f>COUNTIF('PARITY Errors'!D247, 100) + COUNTIF('Pattern_Matching Errors'!D247, 100) + COUNTIF('Reversal Errors'!D247, 100) + COUNTIF('Stack Errors'!D247, 100) + COUNTIF('Vending_Machine Errors'!D247, 100) + COUNTIF('Vending_Machine_Sum Errors'!D247, 100) + COUNTIF('MazeComplete Errors'!D247, 100) + COUNTIF('MazeSolve Errors'!D247, 100) + COUNTIF('Hamiltonian Errors'!D247, 100)</f>
        <v>6</v>
      </c>
      <c r="E247">
        <f>COUNTIF('PARITY Errors'!E247, 100) + COUNTIF('Pattern_Matching Errors'!E247, 100) + COUNTIF('Reversal Errors'!E247, 100) + COUNTIF('Stack Errors'!E247, 100) + COUNTIF('Vending_Machine Errors'!E247, 100) + COUNTIF('Vending_Machine_Sum Errors'!E247, 100) + COUNTIF('MazeComplete Errors'!E247, 100) + COUNTIF('MazeSolve Errors'!E247, 100) + COUNTIF('Hamiltonian Errors'!E247, 100)</f>
        <v>6</v>
      </c>
      <c r="F247">
        <f>COUNTIF('PARITY Errors'!F247, 100) + COUNTIF('Pattern_Matching Errors'!F247, 100) + COUNTIF('Reversal Errors'!F247, 100) + COUNTIF('Stack Errors'!F247, 100) + COUNTIF('Vending_Machine Errors'!F247, 100) + COUNTIF('Vending_Machine_Sum Errors'!F247, 100) + COUNTIF('MazeComplete Errors'!F247, 100) + COUNTIF('MazeSolve Errors'!F247, 100) + COUNTIF('Hamiltonian Errors'!F247, 100)</f>
        <v>7</v>
      </c>
      <c r="G247">
        <f>COUNTIF('PARITY Errors'!G247, 100) + COUNTIF('Pattern_Matching Errors'!G247, 100) + COUNTIF('Reversal Errors'!G247, 100) + COUNTIF('Stack Errors'!G247, 100) + COUNTIF('Vending_Machine Errors'!G247, 100) + COUNTIF('Vending_Machine_Sum Errors'!G247, 100) + COUNTIF('MazeComplete Errors'!G247, 100) + COUNTIF('MazeSolve Errors'!G247, 100) + COUNTIF('Hamiltonian Errors'!G247, 100)</f>
        <v>9</v>
      </c>
      <c r="H247" t="str">
        <f t="shared" si="6"/>
        <v>100 (δ=0.45)</v>
      </c>
    </row>
    <row r="248" spans="1:8" x14ac:dyDescent="0.75">
      <c r="A248" s="1">
        <v>28</v>
      </c>
      <c r="B248">
        <v>100</v>
      </c>
      <c r="C248">
        <v>0.65</v>
      </c>
      <c r="D248">
        <f>COUNTIF('PARITY Errors'!D248, 100) + COUNTIF('Pattern_Matching Errors'!D248, 100) + COUNTIF('Reversal Errors'!D248, 100) + COUNTIF('Stack Errors'!D248, 100) + COUNTIF('Vending_Machine Errors'!D248, 100) + COUNTIF('Vending_Machine_Sum Errors'!D248, 100) + COUNTIF('MazeComplete Errors'!D248, 100) + COUNTIF('MazeSolve Errors'!D248, 100) + COUNTIF('Hamiltonian Errors'!D248, 100)</f>
        <v>6</v>
      </c>
      <c r="E248">
        <f>COUNTIF('PARITY Errors'!E248, 100) + COUNTIF('Pattern_Matching Errors'!E248, 100) + COUNTIF('Reversal Errors'!E248, 100) + COUNTIF('Stack Errors'!E248, 100) + COUNTIF('Vending_Machine Errors'!E248, 100) + COUNTIF('Vending_Machine_Sum Errors'!E248, 100) + COUNTIF('MazeComplete Errors'!E248, 100) + COUNTIF('MazeSolve Errors'!E248, 100) + COUNTIF('Hamiltonian Errors'!E248, 100)</f>
        <v>6</v>
      </c>
      <c r="F248">
        <f>COUNTIF('PARITY Errors'!F248, 100) + COUNTIF('Pattern_Matching Errors'!F248, 100) + COUNTIF('Reversal Errors'!F248, 100) + COUNTIF('Stack Errors'!F248, 100) + COUNTIF('Vending_Machine Errors'!F248, 100) + COUNTIF('Vending_Machine_Sum Errors'!F248, 100) + COUNTIF('MazeComplete Errors'!F248, 100) + COUNTIF('MazeSolve Errors'!F248, 100) + COUNTIF('Hamiltonian Errors'!F248, 100)</f>
        <v>7</v>
      </c>
      <c r="G248">
        <f>COUNTIF('PARITY Errors'!G248, 100) + COUNTIF('Pattern_Matching Errors'!G248, 100) + COUNTIF('Reversal Errors'!G248, 100) + COUNTIF('Stack Errors'!G248, 100) + COUNTIF('Vending_Machine Errors'!G248, 100) + COUNTIF('Vending_Machine_Sum Errors'!G248, 100) + COUNTIF('MazeComplete Errors'!G248, 100) + COUNTIF('MazeSolve Errors'!G248, 100) + COUNTIF('Hamiltonian Errors'!G248, 100)</f>
        <v>9</v>
      </c>
      <c r="H248" t="str">
        <f t="shared" si="6"/>
        <v>100 (δ=0.65)</v>
      </c>
    </row>
    <row r="249" spans="1:8" x14ac:dyDescent="0.75">
      <c r="A249" s="1">
        <v>29</v>
      </c>
      <c r="B249">
        <v>100</v>
      </c>
      <c r="C249">
        <v>0.85</v>
      </c>
      <c r="D249">
        <f>COUNTIF('PARITY Errors'!D249, 100) + COUNTIF('Pattern_Matching Errors'!D249, 100) + COUNTIF('Reversal Errors'!D249, 100) + COUNTIF('Stack Errors'!D249, 100) + COUNTIF('Vending_Machine Errors'!D249, 100) + COUNTIF('Vending_Machine_Sum Errors'!D249, 100) + COUNTIF('MazeComplete Errors'!D249, 100) + COUNTIF('MazeSolve Errors'!D249, 100) + COUNTIF('Hamiltonian Errors'!D249, 100)</f>
        <v>6</v>
      </c>
      <c r="E249">
        <f>COUNTIF('PARITY Errors'!E249, 100) + COUNTIF('Pattern_Matching Errors'!E249, 100) + COUNTIF('Reversal Errors'!E249, 100) + COUNTIF('Stack Errors'!E249, 100) + COUNTIF('Vending_Machine Errors'!E249, 100) + COUNTIF('Vending_Machine_Sum Errors'!E249, 100) + COUNTIF('MazeComplete Errors'!E249, 100) + COUNTIF('MazeSolve Errors'!E249, 100) + COUNTIF('Hamiltonian Errors'!E249, 100)</f>
        <v>6</v>
      </c>
      <c r="F249">
        <f>COUNTIF('PARITY Errors'!F249, 100) + COUNTIF('Pattern_Matching Errors'!F249, 100) + COUNTIF('Reversal Errors'!F249, 100) + COUNTIF('Stack Errors'!F249, 100) + COUNTIF('Vending_Machine Errors'!F249, 100) + COUNTIF('Vending_Machine_Sum Errors'!F249, 100) + COUNTIF('MazeComplete Errors'!F249, 100) + COUNTIF('MazeSolve Errors'!F249, 100) + COUNTIF('Hamiltonian Errors'!F249, 100)</f>
        <v>7</v>
      </c>
      <c r="G249">
        <f>COUNTIF('PARITY Errors'!G249, 100) + COUNTIF('Pattern_Matching Errors'!G249, 100) + COUNTIF('Reversal Errors'!G249, 100) + COUNTIF('Stack Errors'!G249, 100) + COUNTIF('Vending_Machine Errors'!G249, 100) + COUNTIF('Vending_Machine_Sum Errors'!G249, 100) + COUNTIF('MazeComplete Errors'!G249, 100) + COUNTIF('MazeSolve Errors'!G249, 100) + COUNTIF('Hamiltonian Errors'!G249, 100)</f>
        <v>9</v>
      </c>
      <c r="H249" t="str">
        <f t="shared" si="6"/>
        <v>100 (δ=0.85)</v>
      </c>
    </row>
  </sheetData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PARITY Accuracy</vt:lpstr>
      <vt:lpstr>PARITY Errors</vt:lpstr>
      <vt:lpstr>Pattern_Matching Accuracy</vt:lpstr>
      <vt:lpstr>Pattern_Matching Errors</vt:lpstr>
      <vt:lpstr>Reversal Accuracy</vt:lpstr>
      <vt:lpstr>Reversal Errors</vt:lpstr>
      <vt:lpstr>Stack Accuracy</vt:lpstr>
      <vt:lpstr>Stack Errors</vt:lpstr>
      <vt:lpstr>Vending_Machine Accuracy</vt:lpstr>
      <vt:lpstr>Vending_Machine Errors</vt:lpstr>
      <vt:lpstr>Vending_Machine_Sum Accuracy</vt:lpstr>
      <vt:lpstr>Vending_Machine_Sum Errors</vt:lpstr>
      <vt:lpstr>MazeComplete Accuracy</vt:lpstr>
      <vt:lpstr>MazeComplete Errors</vt:lpstr>
      <vt:lpstr>MazeSolve Accuracy</vt:lpstr>
      <vt:lpstr>MazeSolve Errors</vt:lpstr>
      <vt:lpstr>Hamiltonian Accuracy</vt:lpstr>
      <vt:lpstr>Hamiltonian Errors</vt:lpstr>
      <vt:lpstr>PlotsAll</vt:lpstr>
      <vt:lpstr>Avgs no fails Accuracy</vt:lpstr>
      <vt:lpstr>avgs no fails no vms accuracy</vt:lpstr>
      <vt:lpstr>Averages Accuracy</vt:lpstr>
      <vt:lpstr>Averages Errors</vt:lpstr>
      <vt:lpstr>Avgs no fails Errors</vt:lpstr>
      <vt:lpstr>Failure Counts Errors</vt:lpstr>
      <vt:lpstr>Failure Counts Accuracy</vt:lpstr>
      <vt:lpstr>Failure Counts Accuracy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Adrian de Wynter</cp:lastModifiedBy>
  <dcterms:created xsi:type="dcterms:W3CDTF">2025-07-17T02:06:57Z</dcterms:created>
  <dcterms:modified xsi:type="dcterms:W3CDTF">2025-07-30T11:14:49Z</dcterms:modified>
</cp:coreProperties>
</file>